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omments6.xml" ContentType="application/vnd.openxmlformats-officedocument.spreadsheetml.comments+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mc:AlternateContent xmlns:mc="http://schemas.openxmlformats.org/markup-compatibility/2006">
    <mc:Choice Requires="x15">
      <x15ac:absPath xmlns:x15ac="http://schemas.microsoft.com/office/spreadsheetml/2010/11/ac" url="C:\Users\FA2\Desktop\VIS(2022-23)-PL519-Q110-553-926_IJPM(GJEPC)\RK Working\"/>
    </mc:Choice>
  </mc:AlternateContent>
  <xr:revisionPtr revIDLastSave="0" documentId="13_ncr:1_{4EC6E470-61E6-4866-88F4-4104B4ADA76A}" xr6:coauthVersionLast="47" xr6:coauthVersionMax="47" xr10:uidLastSave="{00000000-0000-0000-0000-000000000000}"/>
  <bookViews>
    <workbookView xWindow="-120" yWindow="-120" windowWidth="21840" windowHeight="13140" tabRatio="777" activeTab="2" xr2:uid="{00000000-000D-0000-FFFF-FFFF00000000}"/>
  </bookViews>
  <sheets>
    <sheet name="Project Summary (MB)" sheetId="53" r:id="rId1"/>
    <sheet name="Project Summary" sheetId="27" state="hidden" r:id="rId2"/>
    <sheet name="Financial Snapshot" sheetId="50" r:id="rId3"/>
    <sheet name="Cash Flow Statement" sheetId="3" r:id="rId4"/>
    <sheet name="Cash Flow Statement_B-Plan" sheetId="47" state="hidden" r:id="rId5"/>
    <sheet name="Scenario Input for B-Plan" sheetId="46" state="hidden" r:id="rId6"/>
    <sheet name="Sheet2" sheetId="42" state="hidden" r:id="rId7"/>
    <sheet name="GJEPC Projections 2" sheetId="38" state="hidden" r:id="rId8"/>
    <sheet name="GJEPC Projections 3" sheetId="40" state="hidden" r:id="rId9"/>
    <sheet name="GJEPC Projections 4" sheetId="41" state="hidden" r:id="rId10"/>
    <sheet name="NPV Calculations" sheetId="48" state="hidden" r:id="rId11"/>
    <sheet name="Yearly Cf" sheetId="39" r:id="rId12"/>
    <sheet name="P&amp;L and Ratios RK" sheetId="58" r:id="rId13"/>
    <sheet name="Workings&gt;&gt;" sheetId="55" r:id="rId14"/>
    <sheet name="Cost schedule Jun22" sheetId="43" state="hidden" r:id="rId15"/>
    <sheet name="Launch Rate - A Block" sheetId="29" state="hidden" r:id="rId16"/>
    <sheet name="Sales Phasing" sheetId="30" state="hidden" r:id="rId17"/>
    <sheet name="Block details" sheetId="54" r:id="rId18"/>
    <sheet name="Sheet1" sheetId="62" state="hidden" r:id="rId19"/>
    <sheet name="Cost Schedule " sheetId="32" r:id="rId20"/>
    <sheet name="GST Schedule (3)" sheetId="66" r:id="rId21"/>
    <sheet name="GST Schedule (2)" sheetId="65" r:id="rId22"/>
    <sheet name="GST Schedule" sheetId="44" r:id="rId23"/>
    <sheet name="RK Working RK" sheetId="56" r:id="rId24"/>
    <sheet name="Balance Sheet RK" sheetId="57" r:id="rId25"/>
    <sheet name="NPV &amp; IRR RK" sheetId="61" r:id="rId26"/>
    <sheet name="DSCR RK" sheetId="59" r:id="rId27"/>
    <sheet name="Sensitivity Analysis" sheetId="64" r:id="rId28"/>
    <sheet name="Report Working" sheetId="63" r:id="rId29"/>
    <sheet name="Sheet3" sheetId="68" state="hidden" r:id="rId30"/>
    <sheet name="Car Parking" sheetId="37" state="hidden"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s>
  <definedNames>
    <definedName name="\0" localSheetId="5">'[1]Rate Analysis'!#REF!</definedName>
    <definedName name="\0">'[1]Rate Analysis'!#REF!</definedName>
    <definedName name="\a" localSheetId="1">#REF!</definedName>
    <definedName name="\a" localSheetId="0">#REF!</definedName>
    <definedName name="\a" localSheetId="5">#REF!</definedName>
    <definedName name="\a">#REF!</definedName>
    <definedName name="\B" localSheetId="1">#REF!</definedName>
    <definedName name="\B" localSheetId="0">#REF!</definedName>
    <definedName name="\b">#N/A</definedName>
    <definedName name="\C" localSheetId="1">#REF!</definedName>
    <definedName name="\C" localSheetId="0">#REF!</definedName>
    <definedName name="\C" localSheetId="5">#REF!</definedName>
    <definedName name="\C">#REF!</definedName>
    <definedName name="\F" localSheetId="5">#REF!</definedName>
    <definedName name="\F">#REF!</definedName>
    <definedName name="\g" localSheetId="5">#REF!</definedName>
    <definedName name="\g">#REF!</definedName>
    <definedName name="\H">#REF!</definedName>
    <definedName name="\I">#REF!</definedName>
    <definedName name="\l">#REF!</definedName>
    <definedName name="\M">#REF!</definedName>
    <definedName name="\o" localSheetId="5">'[1]Rate Analysis'!#REF!</definedName>
    <definedName name="\o">'[1]Rate Analysis'!#REF!</definedName>
    <definedName name="\p">#REF!</definedName>
    <definedName name="\Q" localSheetId="5">[2]B!#REF!</definedName>
    <definedName name="\Q">[2]B!#REF!</definedName>
    <definedName name="\S" localSheetId="1">#REF!</definedName>
    <definedName name="\S" localSheetId="0">#REF!</definedName>
    <definedName name="\s" localSheetId="5">#REF!</definedName>
    <definedName name="\s">#REF!</definedName>
    <definedName name="\T" localSheetId="5">#REF!</definedName>
    <definedName name="\T">#REF!</definedName>
    <definedName name="\VAL" localSheetId="5">#REF!</definedName>
    <definedName name="\VAL">#REF!</definedName>
    <definedName name="\Z" localSheetId="1">#REF!</definedName>
    <definedName name="\Z" localSheetId="0">#REF!</definedName>
    <definedName name="\z">'[3]BOQ (2)'!$IS$7931</definedName>
    <definedName name="_">[4]OLD!#REF!</definedName>
    <definedName name="________________________________hp10" localSheetId="5" hidden="1">{#N/A,#N/A,TRUE,"Front";#N/A,#N/A,TRUE,"Simple Letter";#N/A,#N/A,TRUE,"Inside";#N/A,#N/A,TRUE,"Contents";#N/A,#N/A,TRUE,"Basis";#N/A,#N/A,TRUE,"Inclusions";#N/A,#N/A,TRUE,"Exclusions";#N/A,#N/A,TRUE,"Areas";#N/A,#N/A,TRUE,"Summary";#N/A,#N/A,TRUE,"Detail"}</definedName>
    <definedName name="________________________________hp10" hidden="1">{#N/A,#N/A,TRUE,"Front";#N/A,#N/A,TRUE,"Simple Letter";#N/A,#N/A,TRUE,"Inside";#N/A,#N/A,TRUE,"Contents";#N/A,#N/A,TRUE,"Basis";#N/A,#N/A,TRUE,"Inclusions";#N/A,#N/A,TRUE,"Exclusions";#N/A,#N/A,TRUE,"Areas";#N/A,#N/A,TRUE,"Summary";#N/A,#N/A,TRUE,"Detail"}</definedName>
    <definedName name="_______________________________hp10" localSheetId="5" hidden="1">{#N/A,#N/A,TRUE,"Front";#N/A,#N/A,TRUE,"Simple Letter";#N/A,#N/A,TRUE,"Inside";#N/A,#N/A,TRUE,"Contents";#N/A,#N/A,TRUE,"Basis";#N/A,#N/A,TRUE,"Inclusions";#N/A,#N/A,TRUE,"Exclusions";#N/A,#N/A,TRUE,"Areas";#N/A,#N/A,TRUE,"Summary";#N/A,#N/A,TRUE,"Detail"}</definedName>
    <definedName name="_______________________________hp10" hidden="1">{#N/A,#N/A,TRUE,"Front";#N/A,#N/A,TRUE,"Simple Letter";#N/A,#N/A,TRUE,"Inside";#N/A,#N/A,TRUE,"Contents";#N/A,#N/A,TRUE,"Basis";#N/A,#N/A,TRUE,"Inclusions";#N/A,#N/A,TRUE,"Exclusions";#N/A,#N/A,TRUE,"Areas";#N/A,#N/A,TRUE,"Summary";#N/A,#N/A,TRUE,"Detail"}</definedName>
    <definedName name="_____________________________hp10" localSheetId="5" hidden="1">{#N/A,#N/A,TRUE,"Front";#N/A,#N/A,TRUE,"Simple Letter";#N/A,#N/A,TRUE,"Inside";#N/A,#N/A,TRUE,"Contents";#N/A,#N/A,TRUE,"Basis";#N/A,#N/A,TRUE,"Inclusions";#N/A,#N/A,TRUE,"Exclusions";#N/A,#N/A,TRUE,"Areas";#N/A,#N/A,TRUE,"Summary";#N/A,#N/A,TRUE,"Detail"}</definedName>
    <definedName name="_____________________________hp10" hidden="1">{#N/A,#N/A,TRUE,"Front";#N/A,#N/A,TRUE,"Simple Letter";#N/A,#N/A,TRUE,"Inside";#N/A,#N/A,TRUE,"Contents";#N/A,#N/A,TRUE,"Basis";#N/A,#N/A,TRUE,"Inclusions";#N/A,#N/A,TRUE,"Exclusions";#N/A,#N/A,TRUE,"Areas";#N/A,#N/A,TRUE,"Summary";#N/A,#N/A,TRUE,"Detail"}</definedName>
    <definedName name="___________________________hp10" localSheetId="5" hidden="1">{#N/A,#N/A,TRUE,"Front";#N/A,#N/A,TRUE,"Simple Letter";#N/A,#N/A,TRUE,"Inside";#N/A,#N/A,TRUE,"Contents";#N/A,#N/A,TRUE,"Basis";#N/A,#N/A,TRUE,"Inclusions";#N/A,#N/A,TRUE,"Exclusions";#N/A,#N/A,TRUE,"Areas";#N/A,#N/A,TRUE,"Summary";#N/A,#N/A,TRUE,"Detail"}</definedName>
    <definedName name="___________________________hp10" hidden="1">{#N/A,#N/A,TRUE,"Front";#N/A,#N/A,TRUE,"Simple Letter";#N/A,#N/A,TRUE,"Inside";#N/A,#N/A,TRUE,"Contents";#N/A,#N/A,TRUE,"Basis";#N/A,#N/A,TRUE,"Inclusions";#N/A,#N/A,TRUE,"Exclusions";#N/A,#N/A,TRUE,"Areas";#N/A,#N/A,TRUE,"Summary";#N/A,#N/A,TRUE,"Detail"}</definedName>
    <definedName name="_________________________hp10" localSheetId="5" hidden="1">{#N/A,#N/A,TRUE,"Front";#N/A,#N/A,TRUE,"Simple Letter";#N/A,#N/A,TRUE,"Inside";#N/A,#N/A,TRUE,"Contents";#N/A,#N/A,TRUE,"Basis";#N/A,#N/A,TRUE,"Inclusions";#N/A,#N/A,TRUE,"Exclusions";#N/A,#N/A,TRUE,"Areas";#N/A,#N/A,TRUE,"Summary";#N/A,#N/A,TRUE,"Detail"}</definedName>
    <definedName name="_________________________hp10" hidden="1">{#N/A,#N/A,TRUE,"Front";#N/A,#N/A,TRUE,"Simple Letter";#N/A,#N/A,TRUE,"Inside";#N/A,#N/A,TRUE,"Contents";#N/A,#N/A,TRUE,"Basis";#N/A,#N/A,TRUE,"Inclusions";#N/A,#N/A,TRUE,"Exclusions";#N/A,#N/A,TRUE,"Areas";#N/A,#N/A,TRUE,"Summary";#N/A,#N/A,TRUE,"Detail"}</definedName>
    <definedName name="________________________hp10" localSheetId="5" hidden="1">{#N/A,#N/A,TRUE,"Front";#N/A,#N/A,TRUE,"Simple Letter";#N/A,#N/A,TRUE,"Inside";#N/A,#N/A,TRUE,"Contents";#N/A,#N/A,TRUE,"Basis";#N/A,#N/A,TRUE,"Inclusions";#N/A,#N/A,TRUE,"Exclusions";#N/A,#N/A,TRUE,"Areas";#N/A,#N/A,TRUE,"Summary";#N/A,#N/A,TRUE,"Detail"}</definedName>
    <definedName name="________________________hp10" hidden="1">{#N/A,#N/A,TRUE,"Front";#N/A,#N/A,TRUE,"Simple Letter";#N/A,#N/A,TRUE,"Inside";#N/A,#N/A,TRUE,"Contents";#N/A,#N/A,TRUE,"Basis";#N/A,#N/A,TRUE,"Inclusions";#N/A,#N/A,TRUE,"Exclusions";#N/A,#N/A,TRUE,"Areas";#N/A,#N/A,TRUE,"Summary";#N/A,#N/A,TRUE,"Detail"}</definedName>
    <definedName name="______________________hp10" localSheetId="5" hidden="1">{#N/A,#N/A,TRUE,"Front";#N/A,#N/A,TRUE,"Simple Letter";#N/A,#N/A,TRUE,"Inside";#N/A,#N/A,TRUE,"Contents";#N/A,#N/A,TRUE,"Basis";#N/A,#N/A,TRUE,"Inclusions";#N/A,#N/A,TRUE,"Exclusions";#N/A,#N/A,TRUE,"Areas";#N/A,#N/A,TRUE,"Summary";#N/A,#N/A,TRUE,"Detail"}</definedName>
    <definedName name="______________________hp10" hidden="1">{#N/A,#N/A,TRUE,"Front";#N/A,#N/A,TRUE,"Simple Letter";#N/A,#N/A,TRUE,"Inside";#N/A,#N/A,TRUE,"Contents";#N/A,#N/A,TRUE,"Basis";#N/A,#N/A,TRUE,"Inclusions";#N/A,#N/A,TRUE,"Exclusions";#N/A,#N/A,TRUE,"Areas";#N/A,#N/A,TRUE,"Summary";#N/A,#N/A,TRUE,"Detail"}</definedName>
    <definedName name="_____________________hp10" localSheetId="5" hidden="1">{#N/A,#N/A,TRUE,"Front";#N/A,#N/A,TRUE,"Simple Letter";#N/A,#N/A,TRUE,"Inside";#N/A,#N/A,TRUE,"Contents";#N/A,#N/A,TRUE,"Basis";#N/A,#N/A,TRUE,"Inclusions";#N/A,#N/A,TRUE,"Exclusions";#N/A,#N/A,TRUE,"Areas";#N/A,#N/A,TRUE,"Summary";#N/A,#N/A,TRUE,"Detail"}</definedName>
    <definedName name="_____________________hp10" hidden="1">{#N/A,#N/A,TRUE,"Front";#N/A,#N/A,TRUE,"Simple Letter";#N/A,#N/A,TRUE,"Inside";#N/A,#N/A,TRUE,"Contents";#N/A,#N/A,TRUE,"Basis";#N/A,#N/A,TRUE,"Inclusions";#N/A,#N/A,TRUE,"Exclusions";#N/A,#N/A,TRUE,"Areas";#N/A,#N/A,TRUE,"Summary";#N/A,#N/A,TRUE,"Detail"}</definedName>
    <definedName name="____________________hp10" localSheetId="5" hidden="1">{#N/A,#N/A,TRUE,"Front";#N/A,#N/A,TRUE,"Simple Letter";#N/A,#N/A,TRUE,"Inside";#N/A,#N/A,TRUE,"Contents";#N/A,#N/A,TRUE,"Basis";#N/A,#N/A,TRUE,"Inclusions";#N/A,#N/A,TRUE,"Exclusions";#N/A,#N/A,TRUE,"Areas";#N/A,#N/A,TRUE,"Summary";#N/A,#N/A,TRUE,"Detail"}</definedName>
    <definedName name="____________________hp10" hidden="1">{#N/A,#N/A,TRUE,"Front";#N/A,#N/A,TRUE,"Simple Letter";#N/A,#N/A,TRUE,"Inside";#N/A,#N/A,TRUE,"Contents";#N/A,#N/A,TRUE,"Basis";#N/A,#N/A,TRUE,"Inclusions";#N/A,#N/A,TRUE,"Exclusions";#N/A,#N/A,TRUE,"Areas";#N/A,#N/A,TRUE,"Summary";#N/A,#N/A,TRUE,"Detail"}</definedName>
    <definedName name="__________________hp10" localSheetId="5" hidden="1">{#N/A,#N/A,TRUE,"Front";#N/A,#N/A,TRUE,"Simple Letter";#N/A,#N/A,TRUE,"Inside";#N/A,#N/A,TRUE,"Contents";#N/A,#N/A,TRUE,"Basis";#N/A,#N/A,TRUE,"Inclusions";#N/A,#N/A,TRUE,"Exclusions";#N/A,#N/A,TRUE,"Areas";#N/A,#N/A,TRUE,"Summary";#N/A,#N/A,TRUE,"Detail"}</definedName>
    <definedName name="__________________hp10" hidden="1">{#N/A,#N/A,TRUE,"Front";#N/A,#N/A,TRUE,"Simple Letter";#N/A,#N/A,TRUE,"Inside";#N/A,#N/A,TRUE,"Contents";#N/A,#N/A,TRUE,"Basis";#N/A,#N/A,TRUE,"Inclusions";#N/A,#N/A,TRUE,"Exclusions";#N/A,#N/A,TRUE,"Areas";#N/A,#N/A,TRUE,"Summary";#N/A,#N/A,TRUE,"Detail"}</definedName>
    <definedName name="_________________hp10" localSheetId="5" hidden="1">{#N/A,#N/A,TRUE,"Front";#N/A,#N/A,TRUE,"Simple Letter";#N/A,#N/A,TRUE,"Inside";#N/A,#N/A,TRUE,"Contents";#N/A,#N/A,TRUE,"Basis";#N/A,#N/A,TRUE,"Inclusions";#N/A,#N/A,TRUE,"Exclusions";#N/A,#N/A,TRUE,"Areas";#N/A,#N/A,TRUE,"Summary";#N/A,#N/A,TRUE,"Detail"}</definedName>
    <definedName name="_________________hp10" hidden="1">{#N/A,#N/A,TRUE,"Front";#N/A,#N/A,TRUE,"Simple Letter";#N/A,#N/A,TRUE,"Inside";#N/A,#N/A,TRUE,"Contents";#N/A,#N/A,TRUE,"Basis";#N/A,#N/A,TRUE,"Inclusions";#N/A,#N/A,TRUE,"Exclusions";#N/A,#N/A,TRUE,"Areas";#N/A,#N/A,TRUE,"Summary";#N/A,#N/A,TRUE,"Detail"}</definedName>
    <definedName name="________________hp10" localSheetId="5" hidden="1">{#N/A,#N/A,TRUE,"Front";#N/A,#N/A,TRUE,"Simple Letter";#N/A,#N/A,TRUE,"Inside";#N/A,#N/A,TRUE,"Contents";#N/A,#N/A,TRUE,"Basis";#N/A,#N/A,TRUE,"Inclusions";#N/A,#N/A,TRUE,"Exclusions";#N/A,#N/A,TRUE,"Areas";#N/A,#N/A,TRUE,"Summary";#N/A,#N/A,TRUE,"Detail"}</definedName>
    <definedName name="________________hp10" hidden="1">{#N/A,#N/A,TRUE,"Front";#N/A,#N/A,TRUE,"Simple Letter";#N/A,#N/A,TRUE,"Inside";#N/A,#N/A,TRUE,"Contents";#N/A,#N/A,TRUE,"Basis";#N/A,#N/A,TRUE,"Inclusions";#N/A,#N/A,TRUE,"Exclusions";#N/A,#N/A,TRUE,"Areas";#N/A,#N/A,TRUE,"Summary";#N/A,#N/A,TRUE,"Detail"}</definedName>
    <definedName name="_______________hp10" localSheetId="5" hidden="1">{#N/A,#N/A,TRUE,"Front";#N/A,#N/A,TRUE,"Simple Letter";#N/A,#N/A,TRUE,"Inside";#N/A,#N/A,TRUE,"Contents";#N/A,#N/A,TRUE,"Basis";#N/A,#N/A,TRUE,"Inclusions";#N/A,#N/A,TRUE,"Exclusions";#N/A,#N/A,TRUE,"Areas";#N/A,#N/A,TRUE,"Summary";#N/A,#N/A,TRUE,"Detail"}</definedName>
    <definedName name="_______________hp10" hidden="1">{#N/A,#N/A,TRUE,"Front";#N/A,#N/A,TRUE,"Simple Letter";#N/A,#N/A,TRUE,"Inside";#N/A,#N/A,TRUE,"Contents";#N/A,#N/A,TRUE,"Basis";#N/A,#N/A,TRUE,"Inclusions";#N/A,#N/A,TRUE,"Exclusions";#N/A,#N/A,TRUE,"Areas";#N/A,#N/A,TRUE,"Summary";#N/A,#N/A,TRUE,"Detail"}</definedName>
    <definedName name="______________hp10" localSheetId="5" hidden="1">{#N/A,#N/A,TRUE,"Front";#N/A,#N/A,TRUE,"Simple Letter";#N/A,#N/A,TRUE,"Inside";#N/A,#N/A,TRUE,"Contents";#N/A,#N/A,TRUE,"Basis";#N/A,#N/A,TRUE,"Inclusions";#N/A,#N/A,TRUE,"Exclusions";#N/A,#N/A,TRUE,"Areas";#N/A,#N/A,TRUE,"Summary";#N/A,#N/A,TRUE,"Detail"}</definedName>
    <definedName name="______________hp10" hidden="1">{#N/A,#N/A,TRUE,"Front";#N/A,#N/A,TRUE,"Simple Letter";#N/A,#N/A,TRUE,"Inside";#N/A,#N/A,TRUE,"Contents";#N/A,#N/A,TRUE,"Basis";#N/A,#N/A,TRUE,"Inclusions";#N/A,#N/A,TRUE,"Exclusions";#N/A,#N/A,TRUE,"Areas";#N/A,#N/A,TRUE,"Summary";#N/A,#N/A,TRUE,"Detail"}</definedName>
    <definedName name="_____________A65539">#REF!</definedName>
    <definedName name="_____________hp10" localSheetId="5" hidden="1">{#N/A,#N/A,TRUE,"Front";#N/A,#N/A,TRUE,"Simple Letter";#N/A,#N/A,TRUE,"Inside";#N/A,#N/A,TRUE,"Contents";#N/A,#N/A,TRUE,"Basis";#N/A,#N/A,TRUE,"Inclusions";#N/A,#N/A,TRUE,"Exclusions";#N/A,#N/A,TRUE,"Areas";#N/A,#N/A,TRUE,"Summary";#N/A,#N/A,TRUE,"Detail"}</definedName>
    <definedName name="_____________hp10" hidden="1">{#N/A,#N/A,TRUE,"Front";#N/A,#N/A,TRUE,"Simple Letter";#N/A,#N/A,TRUE,"Inside";#N/A,#N/A,TRUE,"Contents";#N/A,#N/A,TRUE,"Basis";#N/A,#N/A,TRUE,"Inclusions";#N/A,#N/A,TRUE,"Exclusions";#N/A,#N/A,TRUE,"Areas";#N/A,#N/A,TRUE,"Summary";#N/A,#N/A,TRUE,"Detail"}</definedName>
    <definedName name="____________A65539">#REF!</definedName>
    <definedName name="____________ALT3">#REF!</definedName>
    <definedName name="____________hp10" localSheetId="5" hidden="1">{#N/A,#N/A,TRUE,"Front";#N/A,#N/A,TRUE,"Simple Letter";#N/A,#N/A,TRUE,"Inside";#N/A,#N/A,TRUE,"Contents";#N/A,#N/A,TRUE,"Basis";#N/A,#N/A,TRUE,"Inclusions";#N/A,#N/A,TRUE,"Exclusions";#N/A,#N/A,TRUE,"Areas";#N/A,#N/A,TRUE,"Summary";#N/A,#N/A,TRUE,"Detail"}</definedName>
    <definedName name="____________hp10" hidden="1">{#N/A,#N/A,TRUE,"Front";#N/A,#N/A,TRUE,"Simple Letter";#N/A,#N/A,TRUE,"Inside";#N/A,#N/A,TRUE,"Contents";#N/A,#N/A,TRUE,"Basis";#N/A,#N/A,TRUE,"Inclusions";#N/A,#N/A,TRUE,"Exclusions";#N/A,#N/A,TRUE,"Areas";#N/A,#N/A,TRUE,"Summary";#N/A,#N/A,TRUE,"Detail"}</definedName>
    <definedName name="____________MN1">#REF!</definedName>
    <definedName name="___________A65539">#REF!</definedName>
    <definedName name="___________A65800">#REF!</definedName>
    <definedName name="___________A66000">#REF!</definedName>
    <definedName name="___________A99999">#REF!</definedName>
    <definedName name="___________alt1">#REF!</definedName>
    <definedName name="___________ALT2">#REF!</definedName>
    <definedName name="___________ALT3">#REF!</definedName>
    <definedName name="___________bol1">#REF!</definedName>
    <definedName name="___________BVD1">#REF!</definedName>
    <definedName name="___________BVD2">#REF!</definedName>
    <definedName name="___________dd5" localSheetId="5" hidden="1">{#N/A,#N/A,FALSE,"VARIATIONS";#N/A,#N/A,FALSE,"BUDGET";#N/A,#N/A,FALSE,"CIVIL QNTY VAR";#N/A,#N/A,FALSE,"SUMMARY";#N/A,#N/A,FALSE,"MATERIAL VAR"}</definedName>
    <definedName name="___________dd5" hidden="1">{#N/A,#N/A,FALSE,"VARIATIONS";#N/A,#N/A,FALSE,"BUDGET";#N/A,#N/A,FALSE,"CIVIL QNTY VAR";#N/A,#N/A,FALSE,"SUMMARY";#N/A,#N/A,FALSE,"MATERIAL VAR"}</definedName>
    <definedName name="___________dim4">#REF!</definedName>
    <definedName name="___________f1" localSheetId="5" hidden="1">{#N/A,#N/A,FALSE,"VARIATIONS";#N/A,#N/A,FALSE,"BUDGET";#N/A,#N/A,FALSE,"CIVIL QNTY VAR";#N/A,#N/A,FALSE,"SUMMARY";#N/A,#N/A,FALSE,"MATERIAL VAR"}</definedName>
    <definedName name="___________f1" hidden="1">{#N/A,#N/A,FALSE,"VARIATIONS";#N/A,#N/A,FALSE,"BUDGET";#N/A,#N/A,FALSE,"CIVIL QNTY VAR";#N/A,#N/A,FALSE,"SUMMARY";#N/A,#N/A,FALSE,"MATERIAL VAR"}</definedName>
    <definedName name="___________MN1">#REF!</definedName>
    <definedName name="___________WO1">#REF!</definedName>
    <definedName name="__________A65539">#REF!</definedName>
    <definedName name="__________A655600">#REF!</definedName>
    <definedName name="__________A65800">#REF!</definedName>
    <definedName name="__________A66000">#REF!</definedName>
    <definedName name="__________A99999">#REF!</definedName>
    <definedName name="__________alt1">#REF!</definedName>
    <definedName name="__________ALT2">#REF!</definedName>
    <definedName name="__________ALT3">#REF!</definedName>
    <definedName name="__________ALT4">#REF!</definedName>
    <definedName name="__________bol1">#REF!</definedName>
    <definedName name="__________BVD1">#REF!</definedName>
    <definedName name="__________BVD2">#REF!</definedName>
    <definedName name="__________dim4">#REF!</definedName>
    <definedName name="__________hp10" localSheetId="5" hidden="1">{#N/A,#N/A,TRUE,"Front";#N/A,#N/A,TRUE,"Simple Letter";#N/A,#N/A,TRUE,"Inside";#N/A,#N/A,TRUE,"Contents";#N/A,#N/A,TRUE,"Basis";#N/A,#N/A,TRUE,"Inclusions";#N/A,#N/A,TRUE,"Exclusions";#N/A,#N/A,TRUE,"Areas";#N/A,#N/A,TRUE,"Summary";#N/A,#N/A,TRUE,"Detail"}</definedName>
    <definedName name="__________hp10" hidden="1">{#N/A,#N/A,TRUE,"Front";#N/A,#N/A,TRUE,"Simple Letter";#N/A,#N/A,TRUE,"Inside";#N/A,#N/A,TRUE,"Contents";#N/A,#N/A,TRUE,"Basis";#N/A,#N/A,TRUE,"Inclusions";#N/A,#N/A,TRUE,"Exclusions";#N/A,#N/A,TRUE,"Areas";#N/A,#N/A,TRUE,"Summary";#N/A,#N/A,TRUE,"Detail"}</definedName>
    <definedName name="__________MN1">#REF!</definedName>
    <definedName name="__________RAT1">#REF!</definedName>
    <definedName name="__________RAT2">#REF!</definedName>
    <definedName name="__________WO1">#REF!</definedName>
    <definedName name="_________A65539">#REF!</definedName>
    <definedName name="_________A655600">#REF!</definedName>
    <definedName name="_________A65800">#REF!</definedName>
    <definedName name="_________A66000">#REF!</definedName>
    <definedName name="_________A99999">#REF!</definedName>
    <definedName name="_________alt1">#REF!</definedName>
    <definedName name="_________ALT2">#REF!</definedName>
    <definedName name="_________ALT3">#REF!</definedName>
    <definedName name="_________ALT4">#REF!</definedName>
    <definedName name="_________bol1">#REF!</definedName>
    <definedName name="_________cat12" localSheetId="1" hidden="1">{#N/A,#N/A,TRUE,"Front";#N/A,#N/A,TRUE,"Simple Letter";#N/A,#N/A,TRUE,"Inside";#N/A,#N/A,TRUE,"Contents";#N/A,#N/A,TRUE,"Basis";#N/A,#N/A,TRUE,"Inclusions";#N/A,#N/A,TRUE,"Exclusions";#N/A,#N/A,TRUE,"Areas";#N/A,#N/A,TRUE,"Summary";#N/A,#N/A,TRUE,"Detail"}</definedName>
    <definedName name="_________cat12" localSheetId="0" hidden="1">{#N/A,#N/A,TRUE,"Front";#N/A,#N/A,TRUE,"Simple Letter";#N/A,#N/A,TRUE,"Inside";#N/A,#N/A,TRUE,"Contents";#N/A,#N/A,TRUE,"Basis";#N/A,#N/A,TRUE,"Inclusions";#N/A,#N/A,TRUE,"Exclusions";#N/A,#N/A,TRUE,"Areas";#N/A,#N/A,TRUE,"Summary";#N/A,#N/A,TRUE,"Detail"}</definedName>
    <definedName name="_________cat12" localSheetId="5" hidden="1">{#N/A,#N/A,TRUE,"Front";#N/A,#N/A,TRUE,"Simple Letter";#N/A,#N/A,TRUE,"Inside";#N/A,#N/A,TRUE,"Contents";#N/A,#N/A,TRUE,"Basis";#N/A,#N/A,TRUE,"Inclusions";#N/A,#N/A,TRUE,"Exclusions";#N/A,#N/A,TRUE,"Areas";#N/A,#N/A,TRUE,"Summary";#N/A,#N/A,TRUE,"Detail"}</definedName>
    <definedName name="_________cat12" hidden="1">{#N/A,#N/A,TRUE,"Front";#N/A,#N/A,TRUE,"Simple Letter";#N/A,#N/A,TRUE,"Inside";#N/A,#N/A,TRUE,"Contents";#N/A,#N/A,TRUE,"Basis";#N/A,#N/A,TRUE,"Inclusions";#N/A,#N/A,TRUE,"Exclusions";#N/A,#N/A,TRUE,"Areas";#N/A,#N/A,TRUE,"Summary";#N/A,#N/A,TRUE,"Detail"}</definedName>
    <definedName name="_________cat123">#N/A</definedName>
    <definedName name="_________dd5" localSheetId="5" hidden="1">{#N/A,#N/A,FALSE,"VARIATIONS";#N/A,#N/A,FALSE,"BUDGET";#N/A,#N/A,FALSE,"CIVIL QNTY VAR";#N/A,#N/A,FALSE,"SUMMARY";#N/A,#N/A,FALSE,"MATERIAL VAR"}</definedName>
    <definedName name="_________dd5" hidden="1">{#N/A,#N/A,FALSE,"VARIATIONS";#N/A,#N/A,FALSE,"BUDGET";#N/A,#N/A,FALSE,"CIVIL QNTY VAR";#N/A,#N/A,FALSE,"SUMMARY";#N/A,#N/A,FALSE,"MATERIAL VAR"}</definedName>
    <definedName name="_________dim4">#REF!</definedName>
    <definedName name="_________f1" localSheetId="5" hidden="1">{#N/A,#N/A,FALSE,"VARIATIONS";#N/A,#N/A,FALSE,"BUDGET";#N/A,#N/A,FALSE,"CIVIL QNTY VAR";#N/A,#N/A,FALSE,"SUMMARY";#N/A,#N/A,FALSE,"MATERIAL VAR"}</definedName>
    <definedName name="_________f1" hidden="1">{#N/A,#N/A,FALSE,"VARIATIONS";#N/A,#N/A,FALSE,"BUDGET";#N/A,#N/A,FALSE,"CIVIL QNTY VAR";#N/A,#N/A,FALSE,"SUMMARY";#N/A,#N/A,FALSE,"MATERIAL VAR"}</definedName>
    <definedName name="_________hp10" localSheetId="5" hidden="1">{#N/A,#N/A,TRUE,"Front";#N/A,#N/A,TRUE,"Simple Letter";#N/A,#N/A,TRUE,"Inside";#N/A,#N/A,TRUE,"Contents";#N/A,#N/A,TRUE,"Basis";#N/A,#N/A,TRUE,"Inclusions";#N/A,#N/A,TRUE,"Exclusions";#N/A,#N/A,TRUE,"Areas";#N/A,#N/A,TRUE,"Summary";#N/A,#N/A,TRUE,"Detail"}</definedName>
    <definedName name="_________hp10" hidden="1">{#N/A,#N/A,TRUE,"Front";#N/A,#N/A,TRUE,"Simple Letter";#N/A,#N/A,TRUE,"Inside";#N/A,#N/A,TRUE,"Contents";#N/A,#N/A,TRUE,"Basis";#N/A,#N/A,TRUE,"Inclusions";#N/A,#N/A,TRUE,"Exclusions";#N/A,#N/A,TRUE,"Areas";#N/A,#N/A,TRUE,"Summary";#N/A,#N/A,TRUE,"Detail"}</definedName>
    <definedName name="_________IDC2">#N/A</definedName>
    <definedName name="_________jj300">#REF!</definedName>
    <definedName name="_________loc1">#N/A</definedName>
    <definedName name="_________MN1">#REF!</definedName>
    <definedName name="_________RAT1">#REF!</definedName>
    <definedName name="_________RAT2">#REF!</definedName>
    <definedName name="_________rim4">#REF!</definedName>
    <definedName name="_________rm4">#REF!</definedName>
    <definedName name="_________sdb2">#REF!</definedName>
    <definedName name="________a65537">#REF!</definedName>
    <definedName name="________A65539">#REF!</definedName>
    <definedName name="________A65555">#REF!</definedName>
    <definedName name="________A655600">#REF!</definedName>
    <definedName name="________A65658">#REF!</definedName>
    <definedName name="________A65800">#REF!</definedName>
    <definedName name="________A66000">#REF!</definedName>
    <definedName name="________A99999">#REF!</definedName>
    <definedName name="________alt1">#REF!</definedName>
    <definedName name="________ALT2">#REF!</definedName>
    <definedName name="________ALT3">#REF!</definedName>
    <definedName name="________ALT4">#REF!</definedName>
    <definedName name="________bol1">#REF!</definedName>
    <definedName name="________BVD1">#REF!</definedName>
    <definedName name="________BVD2">#REF!</definedName>
    <definedName name="________can430">40.73</definedName>
    <definedName name="________can435">43.3</definedName>
    <definedName name="________cat12" localSheetId="1" hidden="1">{#N/A,#N/A,TRUE,"Front";#N/A,#N/A,TRUE,"Simple Letter";#N/A,#N/A,TRUE,"Inside";#N/A,#N/A,TRUE,"Contents";#N/A,#N/A,TRUE,"Basis";#N/A,#N/A,TRUE,"Inclusions";#N/A,#N/A,TRUE,"Exclusions";#N/A,#N/A,TRUE,"Areas";#N/A,#N/A,TRUE,"Summary";#N/A,#N/A,TRUE,"Detail"}</definedName>
    <definedName name="________cat12" localSheetId="0" hidden="1">{#N/A,#N/A,TRUE,"Front";#N/A,#N/A,TRUE,"Simple Letter";#N/A,#N/A,TRUE,"Inside";#N/A,#N/A,TRUE,"Contents";#N/A,#N/A,TRUE,"Basis";#N/A,#N/A,TRUE,"Inclusions";#N/A,#N/A,TRUE,"Exclusions";#N/A,#N/A,TRUE,"Areas";#N/A,#N/A,TRUE,"Summary";#N/A,#N/A,TRUE,"Detail"}</definedName>
    <definedName name="________cat12" localSheetId="5" hidden="1">{#N/A,#N/A,TRUE,"Front";#N/A,#N/A,TRUE,"Simple Letter";#N/A,#N/A,TRUE,"Inside";#N/A,#N/A,TRUE,"Contents";#N/A,#N/A,TRUE,"Basis";#N/A,#N/A,TRUE,"Inclusions";#N/A,#N/A,TRUE,"Exclusions";#N/A,#N/A,TRUE,"Areas";#N/A,#N/A,TRUE,"Summary";#N/A,#N/A,TRUE,"Detail"}</definedName>
    <definedName name="________cat12" hidden="1">{#N/A,#N/A,TRUE,"Front";#N/A,#N/A,TRUE,"Simple Letter";#N/A,#N/A,TRUE,"Inside";#N/A,#N/A,TRUE,"Contents";#N/A,#N/A,TRUE,"Basis";#N/A,#N/A,TRUE,"Inclusions";#N/A,#N/A,TRUE,"Exclusions";#N/A,#N/A,TRUE,"Areas";#N/A,#N/A,TRUE,"Summary";#N/A,#N/A,TRUE,"Detail"}</definedName>
    <definedName name="________cat123">#N/A</definedName>
    <definedName name="________dd5" localSheetId="5" hidden="1">{#N/A,#N/A,FALSE,"VARIATIONS";#N/A,#N/A,FALSE,"BUDGET";#N/A,#N/A,FALSE,"CIVIL QNTY VAR";#N/A,#N/A,FALSE,"SUMMARY";#N/A,#N/A,FALSE,"MATERIAL VAR"}</definedName>
    <definedName name="________dd5" hidden="1">{#N/A,#N/A,FALSE,"VARIATIONS";#N/A,#N/A,FALSE,"BUDGET";#N/A,#N/A,FALSE,"CIVIL QNTY VAR";#N/A,#N/A,FALSE,"SUMMARY";#N/A,#N/A,FALSE,"MATERIAL VAR"}</definedName>
    <definedName name="________dim4">#REF!</definedName>
    <definedName name="________f1" localSheetId="5" hidden="1">{#N/A,#N/A,FALSE,"VARIATIONS";#N/A,#N/A,FALSE,"BUDGET";#N/A,#N/A,FALSE,"CIVIL QNTY VAR";#N/A,#N/A,FALSE,"SUMMARY";#N/A,#N/A,FALSE,"MATERIAL VAR"}</definedName>
    <definedName name="________f1" hidden="1">{#N/A,#N/A,FALSE,"VARIATIONS";#N/A,#N/A,FALSE,"BUDGET";#N/A,#N/A,FALSE,"CIVIL QNTY VAR";#N/A,#N/A,FALSE,"SUMMARY";#N/A,#N/A,FALSE,"MATERIAL VAR"}</definedName>
    <definedName name="________hp10" localSheetId="5" hidden="1">{#N/A,#N/A,TRUE,"Front";#N/A,#N/A,TRUE,"Simple Letter";#N/A,#N/A,TRUE,"Inside";#N/A,#N/A,TRUE,"Contents";#N/A,#N/A,TRUE,"Basis";#N/A,#N/A,TRUE,"Inclusions";#N/A,#N/A,TRUE,"Exclusions";#N/A,#N/A,TRUE,"Areas";#N/A,#N/A,TRUE,"Summary";#N/A,#N/A,TRUE,"Detail"}</definedName>
    <definedName name="________hp10" hidden="1">{#N/A,#N/A,TRUE,"Front";#N/A,#N/A,TRUE,"Simple Letter";#N/A,#N/A,TRUE,"Inside";#N/A,#N/A,TRUE,"Contents";#N/A,#N/A,TRUE,"Basis";#N/A,#N/A,TRUE,"Inclusions";#N/A,#N/A,TRUE,"Exclusions";#N/A,#N/A,TRUE,"Areas";#N/A,#N/A,TRUE,"Summary";#N/A,#N/A,TRUE,"Detail"}</definedName>
    <definedName name="________IDC2">#N/A</definedName>
    <definedName name="________jj300">#REF!</definedName>
    <definedName name="________loc1">#N/A</definedName>
    <definedName name="________MN1">#REF!</definedName>
    <definedName name="________RAT1">#REF!</definedName>
    <definedName name="________RAT2">#REF!</definedName>
    <definedName name="________rim4">#REF!</definedName>
    <definedName name="________rm4">#REF!</definedName>
    <definedName name="________sdb2">#REF!</definedName>
    <definedName name="________WO1">#REF!</definedName>
    <definedName name="_______a65537">#REF!</definedName>
    <definedName name="_______A65539">#REF!</definedName>
    <definedName name="_______A65555">#REF!</definedName>
    <definedName name="_______A655600">#REF!</definedName>
    <definedName name="_______A65658">#REF!</definedName>
    <definedName name="_______A65800">#REF!</definedName>
    <definedName name="_______A66000">#REF!</definedName>
    <definedName name="_______A99999">#REF!</definedName>
    <definedName name="_______alt1">#REF!</definedName>
    <definedName name="_______ALT2">#REF!</definedName>
    <definedName name="_______ALT3">#REF!</definedName>
    <definedName name="_______ALT4">#REF!</definedName>
    <definedName name="_______bol1">#REF!</definedName>
    <definedName name="_______can430">40.73</definedName>
    <definedName name="_______can435">43.3</definedName>
    <definedName name="_______cat12" localSheetId="1" hidden="1">{#N/A,#N/A,TRUE,"Front";#N/A,#N/A,TRUE,"Simple Letter";#N/A,#N/A,TRUE,"Inside";#N/A,#N/A,TRUE,"Contents";#N/A,#N/A,TRUE,"Basis";#N/A,#N/A,TRUE,"Inclusions";#N/A,#N/A,TRUE,"Exclusions";#N/A,#N/A,TRUE,"Areas";#N/A,#N/A,TRUE,"Summary";#N/A,#N/A,TRUE,"Detail"}</definedName>
    <definedName name="_______cat12" localSheetId="0" hidden="1">{#N/A,#N/A,TRUE,"Front";#N/A,#N/A,TRUE,"Simple Letter";#N/A,#N/A,TRUE,"Inside";#N/A,#N/A,TRUE,"Contents";#N/A,#N/A,TRUE,"Basis";#N/A,#N/A,TRUE,"Inclusions";#N/A,#N/A,TRUE,"Exclusions";#N/A,#N/A,TRUE,"Areas";#N/A,#N/A,TRUE,"Summary";#N/A,#N/A,TRUE,"Detail"}</definedName>
    <definedName name="_______cat12" localSheetId="5" hidden="1">{#N/A,#N/A,TRUE,"Front";#N/A,#N/A,TRUE,"Simple Letter";#N/A,#N/A,TRUE,"Inside";#N/A,#N/A,TRUE,"Contents";#N/A,#N/A,TRUE,"Basis";#N/A,#N/A,TRUE,"Inclusions";#N/A,#N/A,TRUE,"Exclusions";#N/A,#N/A,TRUE,"Areas";#N/A,#N/A,TRUE,"Summary";#N/A,#N/A,TRUE,"Detail"}</definedName>
    <definedName name="_______cat12" hidden="1">{#N/A,#N/A,TRUE,"Front";#N/A,#N/A,TRUE,"Simple Letter";#N/A,#N/A,TRUE,"Inside";#N/A,#N/A,TRUE,"Contents";#N/A,#N/A,TRUE,"Basis";#N/A,#N/A,TRUE,"Inclusions";#N/A,#N/A,TRUE,"Exclusions";#N/A,#N/A,TRUE,"Areas";#N/A,#N/A,TRUE,"Summary";#N/A,#N/A,TRUE,"Detail"}</definedName>
    <definedName name="_______cat123">#N/A</definedName>
    <definedName name="_______dd5" localSheetId="5" hidden="1">{#N/A,#N/A,FALSE,"VARIATIONS";#N/A,#N/A,FALSE,"BUDGET";#N/A,#N/A,FALSE,"CIVIL QNTY VAR";#N/A,#N/A,FALSE,"SUMMARY";#N/A,#N/A,FALSE,"MATERIAL VAR"}</definedName>
    <definedName name="_______dd5" hidden="1">{#N/A,#N/A,FALSE,"VARIATIONS";#N/A,#N/A,FALSE,"BUDGET";#N/A,#N/A,FALSE,"CIVIL QNTY VAR";#N/A,#N/A,FALSE,"SUMMARY";#N/A,#N/A,FALSE,"MATERIAL VAR"}</definedName>
    <definedName name="_______dim4">#REF!</definedName>
    <definedName name="_______f1" localSheetId="5" hidden="1">{#N/A,#N/A,FALSE,"VARIATIONS";#N/A,#N/A,FALSE,"BUDGET";#N/A,#N/A,FALSE,"CIVIL QNTY VAR";#N/A,#N/A,FALSE,"SUMMARY";#N/A,#N/A,FALSE,"MATERIAL VAR"}</definedName>
    <definedName name="_______f1" hidden="1">{#N/A,#N/A,FALSE,"VARIATIONS";#N/A,#N/A,FALSE,"BUDGET";#N/A,#N/A,FALSE,"CIVIL QNTY VAR";#N/A,#N/A,FALSE,"SUMMARY";#N/A,#N/A,FALSE,"MATERIAL VAR"}</definedName>
    <definedName name="_______hp10" localSheetId="1" hidden="1">{#N/A,#N/A,TRUE,"Front";#N/A,#N/A,TRUE,"Simple Letter";#N/A,#N/A,TRUE,"Inside";#N/A,#N/A,TRUE,"Contents";#N/A,#N/A,TRUE,"Basis";#N/A,#N/A,TRUE,"Inclusions";#N/A,#N/A,TRUE,"Exclusions";#N/A,#N/A,TRUE,"Areas";#N/A,#N/A,TRUE,"Summary";#N/A,#N/A,TRUE,"Detail"}</definedName>
    <definedName name="_______hp10" localSheetId="0" hidden="1">{#N/A,#N/A,TRUE,"Front";#N/A,#N/A,TRUE,"Simple Letter";#N/A,#N/A,TRUE,"Inside";#N/A,#N/A,TRUE,"Contents";#N/A,#N/A,TRUE,"Basis";#N/A,#N/A,TRUE,"Inclusions";#N/A,#N/A,TRUE,"Exclusions";#N/A,#N/A,TRUE,"Areas";#N/A,#N/A,TRUE,"Summary";#N/A,#N/A,TRUE,"Detail"}</definedName>
    <definedName name="_______hp10" localSheetId="5" hidden="1">{#N/A,#N/A,TRUE,"Front";#N/A,#N/A,TRUE,"Simple Letter";#N/A,#N/A,TRUE,"Inside";#N/A,#N/A,TRUE,"Contents";#N/A,#N/A,TRUE,"Basis";#N/A,#N/A,TRUE,"Inclusions";#N/A,#N/A,TRUE,"Exclusions";#N/A,#N/A,TRUE,"Areas";#N/A,#N/A,TRUE,"Summary";#N/A,#N/A,TRUE,"Detail"}</definedName>
    <definedName name="_______hp10" hidden="1">{#N/A,#N/A,TRUE,"Front";#N/A,#N/A,TRUE,"Simple Letter";#N/A,#N/A,TRUE,"Inside";#N/A,#N/A,TRUE,"Contents";#N/A,#N/A,TRUE,"Basis";#N/A,#N/A,TRUE,"Inclusions";#N/A,#N/A,TRUE,"Exclusions";#N/A,#N/A,TRUE,"Areas";#N/A,#N/A,TRUE,"Summary";#N/A,#N/A,TRUE,"Detail"}</definedName>
    <definedName name="_______IDC2">#N/A</definedName>
    <definedName name="_______jj300">#REF!</definedName>
    <definedName name="_______loc1">#N/A</definedName>
    <definedName name="_______MN1">#REF!</definedName>
    <definedName name="_______RAB002" localSheetId="5" hidden="1">{#N/A,#N/A,TRUE,"Front";#N/A,#N/A,TRUE,"Simple Letter";#N/A,#N/A,TRUE,"Inside";#N/A,#N/A,TRUE,"Contents";#N/A,#N/A,TRUE,"Basis";#N/A,#N/A,TRUE,"Inclusions";#N/A,#N/A,TRUE,"Exclusions";#N/A,#N/A,TRUE,"Areas";#N/A,#N/A,TRUE,"Summary";#N/A,#N/A,TRUE,"Detail"}</definedName>
    <definedName name="_______RAB002" hidden="1">{#N/A,#N/A,TRUE,"Front";#N/A,#N/A,TRUE,"Simple Letter";#N/A,#N/A,TRUE,"Inside";#N/A,#N/A,TRUE,"Contents";#N/A,#N/A,TRUE,"Basis";#N/A,#N/A,TRUE,"Inclusions";#N/A,#N/A,TRUE,"Exclusions";#N/A,#N/A,TRUE,"Areas";#N/A,#N/A,TRUE,"Summary";#N/A,#N/A,TRUE,"Detail"}</definedName>
    <definedName name="_______RAT1">#REF!</definedName>
    <definedName name="_______RAT2">#REF!</definedName>
    <definedName name="_______rim4">#REF!</definedName>
    <definedName name="_______rm4">#REF!</definedName>
    <definedName name="_______sdb2">#REF!</definedName>
    <definedName name="_______tem1" localSheetId="5" hidden="1">{#N/A,#N/A,TRUE,"Front";#N/A,#N/A,TRUE,"Simple Letter";#N/A,#N/A,TRUE,"Inside";#N/A,#N/A,TRUE,"Contents";#N/A,#N/A,TRUE,"Basis";#N/A,#N/A,TRUE,"Inclusions";#N/A,#N/A,TRUE,"Exclusions";#N/A,#N/A,TRUE,"Areas";#N/A,#N/A,TRUE,"Summary";#N/A,#N/A,TRUE,"Detail"}</definedName>
    <definedName name="_______tem1" hidden="1">{#N/A,#N/A,TRUE,"Front";#N/A,#N/A,TRUE,"Simple Letter";#N/A,#N/A,TRUE,"Inside";#N/A,#N/A,TRUE,"Contents";#N/A,#N/A,TRUE,"Basis";#N/A,#N/A,TRUE,"Inclusions";#N/A,#N/A,TRUE,"Exclusions";#N/A,#N/A,TRUE,"Areas";#N/A,#N/A,TRUE,"Summary";#N/A,#N/A,TRUE,"Detail"}</definedName>
    <definedName name="______3A" localSheetId="5" hidden="1">{#N/A,#N/A,FALSE,"VARIATIONS";#N/A,#N/A,FALSE,"BUDGET";#N/A,#N/A,FALSE,"CIVIL QNTY VAR";#N/A,#N/A,FALSE,"SUMMARY";#N/A,#N/A,FALSE,"MATERIAL VAR"}</definedName>
    <definedName name="______3A" hidden="1">{#N/A,#N/A,FALSE,"VARIATIONS";#N/A,#N/A,FALSE,"BUDGET";#N/A,#N/A,FALSE,"CIVIL QNTY VAR";#N/A,#N/A,FALSE,"SUMMARY";#N/A,#N/A,FALSE,"MATERIAL VAR"}</definedName>
    <definedName name="______a65537">#REF!</definedName>
    <definedName name="______A65555">#REF!</definedName>
    <definedName name="______A655600">#REF!</definedName>
    <definedName name="______A65658">#REF!</definedName>
    <definedName name="______A65800">#REF!</definedName>
    <definedName name="______A66000">#REF!</definedName>
    <definedName name="______A99999">#REF!</definedName>
    <definedName name="______alt1">#REF!</definedName>
    <definedName name="______ALT2">#REF!</definedName>
    <definedName name="______ALT3">#REF!</definedName>
    <definedName name="______ALT4">#REF!</definedName>
    <definedName name="______ans987" localSheetId="5" hidden="1">{#N/A,#N/A,FALSE,"VARIATIONS";#N/A,#N/A,FALSE,"BUDGET";#N/A,#N/A,FALSE,"CIVIL QNTY VAR";#N/A,#N/A,FALSE,"SUMMARY";#N/A,#N/A,FALSE,"MATERIAL VAR"}</definedName>
    <definedName name="______ans987" hidden="1">{#N/A,#N/A,FALSE,"VARIATIONS";#N/A,#N/A,FALSE,"BUDGET";#N/A,#N/A,FALSE,"CIVIL QNTY VAR";#N/A,#N/A,FALSE,"SUMMARY";#N/A,#N/A,FALSE,"MATERIAL VAR"}</definedName>
    <definedName name="______bol1">#REF!</definedName>
    <definedName name="______BVD1">#REF!</definedName>
    <definedName name="______BVD2">#REF!</definedName>
    <definedName name="______can430">40.73</definedName>
    <definedName name="______can435">43.3</definedName>
    <definedName name="______cat12" localSheetId="1" hidden="1">{#N/A,#N/A,TRUE,"Front";#N/A,#N/A,TRUE,"Simple Letter";#N/A,#N/A,TRUE,"Inside";#N/A,#N/A,TRUE,"Contents";#N/A,#N/A,TRUE,"Basis";#N/A,#N/A,TRUE,"Inclusions";#N/A,#N/A,TRUE,"Exclusions";#N/A,#N/A,TRUE,"Areas";#N/A,#N/A,TRUE,"Summary";#N/A,#N/A,TRUE,"Detail"}</definedName>
    <definedName name="______cat12" localSheetId="0" hidden="1">{#N/A,#N/A,TRUE,"Front";#N/A,#N/A,TRUE,"Simple Letter";#N/A,#N/A,TRUE,"Inside";#N/A,#N/A,TRUE,"Contents";#N/A,#N/A,TRUE,"Basis";#N/A,#N/A,TRUE,"Inclusions";#N/A,#N/A,TRUE,"Exclusions";#N/A,#N/A,TRUE,"Areas";#N/A,#N/A,TRUE,"Summary";#N/A,#N/A,TRUE,"Detail"}</definedName>
    <definedName name="______cat12" localSheetId="5" hidden="1">{#N/A,#N/A,TRUE,"Front";#N/A,#N/A,TRUE,"Simple Letter";#N/A,#N/A,TRUE,"Inside";#N/A,#N/A,TRUE,"Contents";#N/A,#N/A,TRUE,"Basis";#N/A,#N/A,TRUE,"Inclusions";#N/A,#N/A,TRUE,"Exclusions";#N/A,#N/A,TRUE,"Areas";#N/A,#N/A,TRUE,"Summary";#N/A,#N/A,TRUE,"Detail"}</definedName>
    <definedName name="______cat12" hidden="1">{#N/A,#N/A,TRUE,"Front";#N/A,#N/A,TRUE,"Simple Letter";#N/A,#N/A,TRUE,"Inside";#N/A,#N/A,TRUE,"Contents";#N/A,#N/A,TRUE,"Basis";#N/A,#N/A,TRUE,"Inclusions";#N/A,#N/A,TRUE,"Exclusions";#N/A,#N/A,TRUE,"Areas";#N/A,#N/A,TRUE,"Summary";#N/A,#N/A,TRUE,"Detail"}</definedName>
    <definedName name="______cat123">#N/A</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d5" localSheetId="5" hidden="1">{#N/A,#N/A,FALSE,"VARIATIONS";#N/A,#N/A,FALSE,"BUDGET";#N/A,#N/A,FALSE,"CIVIL QNTY VAR";#N/A,#N/A,FALSE,"SUMMARY";#N/A,#N/A,FALSE,"MATERIAL VAR"}</definedName>
    <definedName name="______dd5" hidden="1">{#N/A,#N/A,FALSE,"VARIATIONS";#N/A,#N/A,FALSE,"BUDGET";#N/A,#N/A,FALSE,"CIVIL QNTY VAR";#N/A,#N/A,FALSE,"SUMMARY";#N/A,#N/A,FALSE,"MATERIAL VAR"}</definedName>
    <definedName name="______dim4">#REF!</definedName>
    <definedName name="______f1" localSheetId="5" hidden="1">{#N/A,#N/A,FALSE,"VARIATIONS";#N/A,#N/A,FALSE,"BUDGET";#N/A,#N/A,FALSE,"CIVIL QNTY VAR";#N/A,#N/A,FALSE,"SUMMARY";#N/A,#N/A,FALSE,"MATERIAL VAR"}</definedName>
    <definedName name="______f1" hidden="1">{#N/A,#N/A,FALSE,"VARIATIONS";#N/A,#N/A,FALSE,"BUDGET";#N/A,#N/A,FALSE,"CIVIL QNTY VAR";#N/A,#N/A,FALSE,"SUMMARY";#N/A,#N/A,FALSE,"MATERIAL VAR"}</definedName>
    <definedName name="______hp10" localSheetId="5" hidden="1">{#N/A,#N/A,TRUE,"Front";#N/A,#N/A,TRUE,"Simple Letter";#N/A,#N/A,TRUE,"Inside";#N/A,#N/A,TRUE,"Contents";#N/A,#N/A,TRUE,"Basis";#N/A,#N/A,TRUE,"Inclusions";#N/A,#N/A,TRUE,"Exclusions";#N/A,#N/A,TRUE,"Areas";#N/A,#N/A,TRUE,"Summary";#N/A,#N/A,TRUE,"Detail"}</definedName>
    <definedName name="______hp10" hidden="1">{#N/A,#N/A,TRUE,"Front";#N/A,#N/A,TRUE,"Simple Letter";#N/A,#N/A,TRUE,"Inside";#N/A,#N/A,TRUE,"Contents";#N/A,#N/A,TRUE,"Basis";#N/A,#N/A,TRUE,"Inclusions";#N/A,#N/A,TRUE,"Exclusions";#N/A,#N/A,TRUE,"Areas";#N/A,#N/A,TRUE,"Summary";#N/A,#N/A,TRUE,"Detail"}</definedName>
    <definedName name="______IDC2">#N/A</definedName>
    <definedName name="______jj300">#REF!</definedName>
    <definedName name="______loc1">#N/A</definedName>
    <definedName name="______MN1">#REF!</definedName>
    <definedName name="______RAB002" localSheetId="5" hidden="1">{#N/A,#N/A,TRUE,"Front";#N/A,#N/A,TRUE,"Simple Letter";#N/A,#N/A,TRUE,"Inside";#N/A,#N/A,TRUE,"Contents";#N/A,#N/A,TRUE,"Basis";#N/A,#N/A,TRUE,"Inclusions";#N/A,#N/A,TRUE,"Exclusions";#N/A,#N/A,TRUE,"Areas";#N/A,#N/A,TRUE,"Summary";#N/A,#N/A,TRUE,"Detail"}</definedName>
    <definedName name="______RAB002" hidden="1">{#N/A,#N/A,TRUE,"Front";#N/A,#N/A,TRUE,"Simple Letter";#N/A,#N/A,TRUE,"Inside";#N/A,#N/A,TRUE,"Contents";#N/A,#N/A,TRUE,"Basis";#N/A,#N/A,TRUE,"Inclusions";#N/A,#N/A,TRUE,"Exclusions";#N/A,#N/A,TRUE,"Areas";#N/A,#N/A,TRUE,"Summary";#N/A,#N/A,TRUE,"Detail"}</definedName>
    <definedName name="______RAT1">#REF!</definedName>
    <definedName name="______RAT2">#REF!</definedName>
    <definedName name="______rim4">#REF!</definedName>
    <definedName name="______rm4">#REF!</definedName>
    <definedName name="______sch1">#REF!</definedName>
    <definedName name="______sch2">#REF!</definedName>
    <definedName name="______sdb2">#REF!</definedName>
    <definedName name="______tem1" localSheetId="5" hidden="1">{#N/A,#N/A,TRUE,"Front";#N/A,#N/A,TRUE,"Simple Letter";#N/A,#N/A,TRUE,"Inside";#N/A,#N/A,TRUE,"Contents";#N/A,#N/A,TRUE,"Basis";#N/A,#N/A,TRUE,"Inclusions";#N/A,#N/A,TRUE,"Exclusions";#N/A,#N/A,TRUE,"Areas";#N/A,#N/A,TRUE,"Summary";#N/A,#N/A,TRUE,"Detail"}</definedName>
    <definedName name="______tem1" hidden="1">{#N/A,#N/A,TRUE,"Front";#N/A,#N/A,TRUE,"Simple Letter";#N/A,#N/A,TRUE,"Inside";#N/A,#N/A,TRUE,"Contents";#N/A,#N/A,TRUE,"Basis";#N/A,#N/A,TRUE,"Inclusions";#N/A,#N/A,TRUE,"Exclusions";#N/A,#N/A,TRUE,"Areas";#N/A,#N/A,TRUE,"Summary";#N/A,#N/A,TRUE,"Detail"}</definedName>
    <definedName name="______tm3" localSheetId="5" hidden="1">{#N/A,#N/A,TRUE,"Front";#N/A,#N/A,TRUE,"Simple Letter";#N/A,#N/A,TRUE,"Inside";#N/A,#N/A,TRUE,"Contents";#N/A,#N/A,TRUE,"Basis";#N/A,#N/A,TRUE,"Inclusions";#N/A,#N/A,TRUE,"Exclusions";#N/A,#N/A,TRUE,"Areas";#N/A,#N/A,TRUE,"Summary";#N/A,#N/A,TRUE,"Detail"}</definedName>
    <definedName name="______tm3" hidden="1">{#N/A,#N/A,TRUE,"Front";#N/A,#N/A,TRUE,"Simple Letter";#N/A,#N/A,TRUE,"Inside";#N/A,#N/A,TRUE,"Contents";#N/A,#N/A,TRUE,"Basis";#N/A,#N/A,TRUE,"Inclusions";#N/A,#N/A,TRUE,"Exclusions";#N/A,#N/A,TRUE,"Areas";#N/A,#N/A,TRUE,"Summary";#N/A,#N/A,TRUE,"Detail"}</definedName>
    <definedName name="______WO1">#REF!</definedName>
    <definedName name="_____a65537">#REF!</definedName>
    <definedName name="_____A65539">#REF!</definedName>
    <definedName name="_____A65555">#REF!</definedName>
    <definedName name="_____A655600">#REF!</definedName>
    <definedName name="_____A65658">#REF!</definedName>
    <definedName name="_____A65800">#REF!</definedName>
    <definedName name="_____A66000">#REF!</definedName>
    <definedName name="_____A99999">#REF!</definedName>
    <definedName name="_____alt1">#REF!</definedName>
    <definedName name="_____ALT2">#REF!</definedName>
    <definedName name="_____ALT3">#REF!</definedName>
    <definedName name="_____ALT4">#REF!</definedName>
    <definedName name="_____bol1">#REF!</definedName>
    <definedName name="_____bol1_2">#REF!</definedName>
    <definedName name="_____bol1_6">#REF!</definedName>
    <definedName name="_____bol1_7">#REF!</definedName>
    <definedName name="_____BVD1">#REF!</definedName>
    <definedName name="_____BVD2">#REF!</definedName>
    <definedName name="_____can430">40.73</definedName>
    <definedName name="_____can435">43.3</definedName>
    <definedName name="_____cat12" localSheetId="1" hidden="1">{#N/A,#N/A,TRUE,"Front";#N/A,#N/A,TRUE,"Simple Letter";#N/A,#N/A,TRUE,"Inside";#N/A,#N/A,TRUE,"Contents";#N/A,#N/A,TRUE,"Basis";#N/A,#N/A,TRUE,"Inclusions";#N/A,#N/A,TRUE,"Exclusions";#N/A,#N/A,TRUE,"Areas";#N/A,#N/A,TRUE,"Summary";#N/A,#N/A,TRUE,"Detail"}</definedName>
    <definedName name="_____cat12" localSheetId="0" hidden="1">{#N/A,#N/A,TRUE,"Front";#N/A,#N/A,TRUE,"Simple Letter";#N/A,#N/A,TRUE,"Inside";#N/A,#N/A,TRUE,"Contents";#N/A,#N/A,TRUE,"Basis";#N/A,#N/A,TRUE,"Inclusions";#N/A,#N/A,TRUE,"Exclusions";#N/A,#N/A,TRUE,"Areas";#N/A,#N/A,TRUE,"Summary";#N/A,#N/A,TRUE,"Detail"}</definedName>
    <definedName name="_____cat12" localSheetId="5" hidden="1">{#N/A,#N/A,TRUE,"Front";#N/A,#N/A,TRUE,"Simple Letter";#N/A,#N/A,TRUE,"Inside";#N/A,#N/A,TRUE,"Contents";#N/A,#N/A,TRUE,"Basis";#N/A,#N/A,TRUE,"Inclusions";#N/A,#N/A,TRUE,"Exclusions";#N/A,#N/A,TRUE,"Areas";#N/A,#N/A,TRUE,"Summary";#N/A,#N/A,TRUE,"Detail"}</definedName>
    <definedName name="_____cat12" hidden="1">{#N/A,#N/A,TRUE,"Front";#N/A,#N/A,TRUE,"Simple Letter";#N/A,#N/A,TRUE,"Inside";#N/A,#N/A,TRUE,"Contents";#N/A,#N/A,TRUE,"Basis";#N/A,#N/A,TRUE,"Inclusions";#N/A,#N/A,TRUE,"Exclusions";#N/A,#N/A,TRUE,"Areas";#N/A,#N/A,TRUE,"Summary";#N/A,#N/A,TRUE,"Detail"}</definedName>
    <definedName name="_____cat123">#N/A</definedName>
    <definedName name="_____dim4">#REF!</definedName>
    <definedName name="_____foo1">#REF!</definedName>
    <definedName name="_____foo2">#REF!</definedName>
    <definedName name="_____foo3">#REF!</definedName>
    <definedName name="_____FOO4">#REF!</definedName>
    <definedName name="_____hp10" localSheetId="1" hidden="1">{#N/A,#N/A,TRUE,"Front";#N/A,#N/A,TRUE,"Simple Letter";#N/A,#N/A,TRUE,"Inside";#N/A,#N/A,TRUE,"Contents";#N/A,#N/A,TRUE,"Basis";#N/A,#N/A,TRUE,"Inclusions";#N/A,#N/A,TRUE,"Exclusions";#N/A,#N/A,TRUE,"Areas";#N/A,#N/A,TRUE,"Summary";#N/A,#N/A,TRUE,"Detail"}</definedName>
    <definedName name="_____hp10" localSheetId="0" hidden="1">{#N/A,#N/A,TRUE,"Front";#N/A,#N/A,TRUE,"Simple Letter";#N/A,#N/A,TRUE,"Inside";#N/A,#N/A,TRUE,"Contents";#N/A,#N/A,TRUE,"Basis";#N/A,#N/A,TRUE,"Inclusions";#N/A,#N/A,TRUE,"Exclusions";#N/A,#N/A,TRUE,"Areas";#N/A,#N/A,TRUE,"Summary";#N/A,#N/A,TRUE,"Detail"}</definedName>
    <definedName name="_____hp10" localSheetId="5" hidden="1">{#N/A,#N/A,TRUE,"Front";#N/A,#N/A,TRUE,"Simple Letter";#N/A,#N/A,TRUE,"Inside";#N/A,#N/A,TRUE,"Contents";#N/A,#N/A,TRUE,"Basis";#N/A,#N/A,TRUE,"Inclusions";#N/A,#N/A,TRUE,"Exclusions";#N/A,#N/A,TRUE,"Areas";#N/A,#N/A,TRUE,"Summary";#N/A,#N/A,TRUE,"Detail"}</definedName>
    <definedName name="_____hp10" hidden="1">{#N/A,#N/A,TRUE,"Front";#N/A,#N/A,TRUE,"Simple Letter";#N/A,#N/A,TRUE,"Inside";#N/A,#N/A,TRUE,"Contents";#N/A,#N/A,TRUE,"Basis";#N/A,#N/A,TRUE,"Inclusions";#N/A,#N/A,TRUE,"Exclusions";#N/A,#N/A,TRUE,"Areas";#N/A,#N/A,TRUE,"Summary";#N/A,#N/A,TRUE,"Detail"}</definedName>
    <definedName name="_____IDC2">#N/A</definedName>
    <definedName name="_____jj300">#REF!</definedName>
    <definedName name="_____Ki1">#REF!</definedName>
    <definedName name="_____loc1">#N/A</definedName>
    <definedName name="_____MN1">#REF!</definedName>
    <definedName name="_____pcc1">#REF!</definedName>
    <definedName name="_____pcc2">#REF!</definedName>
    <definedName name="_____pcc3">#REF!</definedName>
    <definedName name="_____PCC4">#REF!</definedName>
    <definedName name="_____plb1">#REF!</definedName>
    <definedName name="_____plb2">#REF!</definedName>
    <definedName name="_____plb3">#REF!</definedName>
    <definedName name="_____plb4">#REF!</definedName>
    <definedName name="_____RAB002" localSheetId="5" hidden="1">{#N/A,#N/A,TRUE,"Front";#N/A,#N/A,TRUE,"Simple Letter";#N/A,#N/A,TRUE,"Inside";#N/A,#N/A,TRUE,"Contents";#N/A,#N/A,TRUE,"Basis";#N/A,#N/A,TRUE,"Inclusions";#N/A,#N/A,TRUE,"Exclusions";#N/A,#N/A,TRUE,"Areas";#N/A,#N/A,TRUE,"Summary";#N/A,#N/A,TRUE,"Detail"}</definedName>
    <definedName name="_____RAB002" hidden="1">{#N/A,#N/A,TRUE,"Front";#N/A,#N/A,TRUE,"Simple Letter";#N/A,#N/A,TRUE,"Inside";#N/A,#N/A,TRUE,"Contents";#N/A,#N/A,TRUE,"Basis";#N/A,#N/A,TRUE,"Inclusions";#N/A,#N/A,TRUE,"Exclusions";#N/A,#N/A,TRUE,"Areas";#N/A,#N/A,TRUE,"Summary";#N/A,#N/A,TRUE,"Detail"}</definedName>
    <definedName name="_____RAT1">#REF!</definedName>
    <definedName name="_____RAT2">#REF!</definedName>
    <definedName name="_____rim4">#REF!</definedName>
    <definedName name="_____rm4">#REF!</definedName>
    <definedName name="_____sdb2">#REF!</definedName>
    <definedName name="_____TB2">#REF!</definedName>
    <definedName name="_____tem1" localSheetId="5" hidden="1">{#N/A,#N/A,TRUE,"Front";#N/A,#N/A,TRUE,"Simple Letter";#N/A,#N/A,TRUE,"Inside";#N/A,#N/A,TRUE,"Contents";#N/A,#N/A,TRUE,"Basis";#N/A,#N/A,TRUE,"Inclusions";#N/A,#N/A,TRUE,"Exclusions";#N/A,#N/A,TRUE,"Areas";#N/A,#N/A,TRUE,"Summary";#N/A,#N/A,TRUE,"Detail"}</definedName>
    <definedName name="_____tem1" hidden="1">{#N/A,#N/A,TRUE,"Front";#N/A,#N/A,TRUE,"Simple Letter";#N/A,#N/A,TRUE,"Inside";#N/A,#N/A,TRUE,"Contents";#N/A,#N/A,TRUE,"Basis";#N/A,#N/A,TRUE,"Inclusions";#N/A,#N/A,TRUE,"Exclusions";#N/A,#N/A,TRUE,"Areas";#N/A,#N/A,TRUE,"Summary";#N/A,#N/A,TRUE,"Detail"}</definedName>
    <definedName name="_____tm3" localSheetId="5" hidden="1">{#N/A,#N/A,TRUE,"Front";#N/A,#N/A,TRUE,"Simple Letter";#N/A,#N/A,TRUE,"Inside";#N/A,#N/A,TRUE,"Contents";#N/A,#N/A,TRUE,"Basis";#N/A,#N/A,TRUE,"Inclusions";#N/A,#N/A,TRUE,"Exclusions";#N/A,#N/A,TRUE,"Areas";#N/A,#N/A,TRUE,"Summary";#N/A,#N/A,TRUE,"Detail"}</definedName>
    <definedName name="_____tm3" hidden="1">{#N/A,#N/A,TRUE,"Front";#N/A,#N/A,TRUE,"Simple Letter";#N/A,#N/A,TRUE,"Inside";#N/A,#N/A,TRUE,"Contents";#N/A,#N/A,TRUE,"Basis";#N/A,#N/A,TRUE,"Inclusions";#N/A,#N/A,TRUE,"Exclusions";#N/A,#N/A,TRUE,"Areas";#N/A,#N/A,TRUE,"Summary";#N/A,#N/A,TRUE,"Detail"}</definedName>
    <definedName name="_____WO1">#REF!</definedName>
    <definedName name="____a65537">#REF!</definedName>
    <definedName name="____A65539">#REF!</definedName>
    <definedName name="____A65555">#REF!</definedName>
    <definedName name="____A655600">#REF!</definedName>
    <definedName name="____A65658">#REF!</definedName>
    <definedName name="____A65800">#REF!</definedName>
    <definedName name="____A66000">#REF!</definedName>
    <definedName name="____A99999">#REF!</definedName>
    <definedName name="____alt1">#REF!</definedName>
    <definedName name="____ALT2">#REF!</definedName>
    <definedName name="____ALT3">#REF!</definedName>
    <definedName name="____ALT4">#REF!</definedName>
    <definedName name="____ans987" localSheetId="5" hidden="1">{#N/A,#N/A,FALSE,"VARIATIONS";#N/A,#N/A,FALSE,"BUDGET";#N/A,#N/A,FALSE,"CIVIL QNTY VAR";#N/A,#N/A,FALSE,"SUMMARY";#N/A,#N/A,FALSE,"MATERIAL VAR"}</definedName>
    <definedName name="____ans987" hidden="1">{#N/A,#N/A,FALSE,"VARIATIONS";#N/A,#N/A,FALSE,"BUDGET";#N/A,#N/A,FALSE,"CIVIL QNTY VAR";#N/A,#N/A,FALSE,"SUMMARY";#N/A,#N/A,FALSE,"MATERIAL VAR"}</definedName>
    <definedName name="____bol1">#REF!</definedName>
    <definedName name="____bol1_2">#REF!</definedName>
    <definedName name="____bol1_6">#REF!</definedName>
    <definedName name="____bol1_7">#REF!</definedName>
    <definedName name="____BVD1">#REF!</definedName>
    <definedName name="____BVD2">#REF!</definedName>
    <definedName name="____can430">40.73</definedName>
    <definedName name="____can435">43.3</definedName>
    <definedName name="____cat12" localSheetId="1" hidden="1">{#N/A,#N/A,TRUE,"Front";#N/A,#N/A,TRUE,"Simple Letter";#N/A,#N/A,TRUE,"Inside";#N/A,#N/A,TRUE,"Contents";#N/A,#N/A,TRUE,"Basis";#N/A,#N/A,TRUE,"Inclusions";#N/A,#N/A,TRUE,"Exclusions";#N/A,#N/A,TRUE,"Areas";#N/A,#N/A,TRUE,"Summary";#N/A,#N/A,TRUE,"Detail"}</definedName>
    <definedName name="____cat12" localSheetId="0" hidden="1">{#N/A,#N/A,TRUE,"Front";#N/A,#N/A,TRUE,"Simple Letter";#N/A,#N/A,TRUE,"Inside";#N/A,#N/A,TRUE,"Contents";#N/A,#N/A,TRUE,"Basis";#N/A,#N/A,TRUE,"Inclusions";#N/A,#N/A,TRUE,"Exclusions";#N/A,#N/A,TRUE,"Areas";#N/A,#N/A,TRUE,"Summary";#N/A,#N/A,TRUE,"Detail"}</definedName>
    <definedName name="____cat12" localSheetId="5" hidden="1">{#N/A,#N/A,TRUE,"Front";#N/A,#N/A,TRUE,"Simple Letter";#N/A,#N/A,TRUE,"Inside";#N/A,#N/A,TRUE,"Contents";#N/A,#N/A,TRUE,"Basis";#N/A,#N/A,TRUE,"Inclusions";#N/A,#N/A,TRUE,"Exclusions";#N/A,#N/A,TRUE,"Areas";#N/A,#N/A,TRUE,"Summary";#N/A,#N/A,TRUE,"Detail"}</definedName>
    <definedName name="____cat12" hidden="1">{#N/A,#N/A,TRUE,"Front";#N/A,#N/A,TRUE,"Simple Letter";#N/A,#N/A,TRUE,"Inside";#N/A,#N/A,TRUE,"Contents";#N/A,#N/A,TRUE,"Basis";#N/A,#N/A,TRUE,"Inclusions";#N/A,#N/A,TRUE,"Exclusions";#N/A,#N/A,TRUE,"Areas";#N/A,#N/A,TRUE,"Summary";#N/A,#N/A,TRUE,"Detail"}</definedName>
    <definedName name="____cat123">#N/A</definedName>
    <definedName name="____d1" localSheetId="5" hidden="1">{#N/A,#N/A,FALSE,"VARIATIONS";#N/A,#N/A,FALSE,"BUDGET";#N/A,#N/A,FALSE,"CIVIL QNTY VAR";#N/A,#N/A,FALSE,"SUMMARY";#N/A,#N/A,FALSE,"MATERIAL VAR"}</definedName>
    <definedName name="____d1" hidden="1">{#N/A,#N/A,FALSE,"VARIATIONS";#N/A,#N/A,FALSE,"BUDGET";#N/A,#N/A,FALSE,"CIVIL QNTY VAR";#N/A,#N/A,FALSE,"SUMMARY";#N/A,#N/A,FALSE,"MATERIAL VAR"}</definedName>
    <definedName name="____DAT1">#REF!</definedName>
    <definedName name="____DAT10">#REF!</definedName>
    <definedName name="____DAT11">#REF!</definedName>
    <definedName name="____DAT12">#REF!</definedName>
    <definedName name="____DAT13">#REF!</definedName>
    <definedName name="____DAT14">#REF!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cd3" localSheetId="1" hidden="1">{#N/A,#N/A,TRUE,"Front";#N/A,#N/A,TRUE,"Simple Letter";#N/A,#N/A,TRUE,"Inside";#N/A,#N/A,TRUE,"Contents";#N/A,#N/A,TRUE,"Basis";#N/A,#N/A,TRUE,"Inclusions";#N/A,#N/A,TRUE,"Exclusions";#N/A,#N/A,TRUE,"Areas";#N/A,#N/A,TRUE,"Summary";#N/A,#N/A,TRUE,"Detail"}</definedName>
    <definedName name="____dcd3" localSheetId="0" hidden="1">{#N/A,#N/A,TRUE,"Front";#N/A,#N/A,TRUE,"Simple Letter";#N/A,#N/A,TRUE,"Inside";#N/A,#N/A,TRUE,"Contents";#N/A,#N/A,TRUE,"Basis";#N/A,#N/A,TRUE,"Inclusions";#N/A,#N/A,TRUE,"Exclusions";#N/A,#N/A,TRUE,"Areas";#N/A,#N/A,TRUE,"Summary";#N/A,#N/A,TRUE,"Detail"}</definedName>
    <definedName name="____dcd3" localSheetId="5" hidden="1">{#N/A,#N/A,TRUE,"Front";#N/A,#N/A,TRUE,"Simple Letter";#N/A,#N/A,TRUE,"Inside";#N/A,#N/A,TRUE,"Contents";#N/A,#N/A,TRUE,"Basis";#N/A,#N/A,TRUE,"Inclusions";#N/A,#N/A,TRUE,"Exclusions";#N/A,#N/A,TRUE,"Areas";#N/A,#N/A,TRUE,"Summary";#N/A,#N/A,TRUE,"Detail"}</definedName>
    <definedName name="____dcd3" hidden="1">{#N/A,#N/A,TRUE,"Front";#N/A,#N/A,TRUE,"Simple Letter";#N/A,#N/A,TRUE,"Inside";#N/A,#N/A,TRUE,"Contents";#N/A,#N/A,TRUE,"Basis";#N/A,#N/A,TRUE,"Inclusions";#N/A,#N/A,TRUE,"Exclusions";#N/A,#N/A,TRUE,"Areas";#N/A,#N/A,TRUE,"Summary";#N/A,#N/A,TRUE,"Detail"}</definedName>
    <definedName name="____dd5" localSheetId="5" hidden="1">{#N/A,#N/A,FALSE,"VARIATIONS";#N/A,#N/A,FALSE,"BUDGET";#N/A,#N/A,FALSE,"CIVIL QNTY VAR";#N/A,#N/A,FALSE,"SUMMARY";#N/A,#N/A,FALSE,"MATERIAL VAR"}</definedName>
    <definedName name="____dd5" hidden="1">{#N/A,#N/A,FALSE,"VARIATIONS";#N/A,#N/A,FALSE,"BUDGET";#N/A,#N/A,FALSE,"CIVIL QNTY VAR";#N/A,#N/A,FALSE,"SUMMARY";#N/A,#N/A,FALSE,"MATERIAL VAR"}</definedName>
    <definedName name="____dim4">#REF!</definedName>
    <definedName name="____exc2">#REF!</definedName>
    <definedName name="____EXC3">#REF!</definedName>
    <definedName name="____EXC4">#REF!</definedName>
    <definedName name="____f1" localSheetId="5" hidden="1">{#N/A,#N/A,FALSE,"VARIATIONS";#N/A,#N/A,FALSE,"BUDGET";#N/A,#N/A,FALSE,"CIVIL QNTY VAR";#N/A,#N/A,FALSE,"SUMMARY";#N/A,#N/A,FALSE,"MATERIAL VAR"}</definedName>
    <definedName name="____f1" hidden="1">{#N/A,#N/A,FALSE,"VARIATIONS";#N/A,#N/A,FALSE,"BUDGET";#N/A,#N/A,FALSE,"CIVIL QNTY VAR";#N/A,#N/A,FALSE,"SUMMARY";#N/A,#N/A,FALSE,"MATERIAL VAR"}</definedName>
    <definedName name="____foo1">#REF!</definedName>
    <definedName name="____foo2">#REF!</definedName>
    <definedName name="____foo3">#REF!</definedName>
    <definedName name="____FOO4">#REF!</definedName>
    <definedName name="____hp10" localSheetId="1" hidden="1">{#N/A,#N/A,TRUE,"Front";#N/A,#N/A,TRUE,"Simple Letter";#N/A,#N/A,TRUE,"Inside";#N/A,#N/A,TRUE,"Contents";#N/A,#N/A,TRUE,"Basis";#N/A,#N/A,TRUE,"Inclusions";#N/A,#N/A,TRUE,"Exclusions";#N/A,#N/A,TRUE,"Areas";#N/A,#N/A,TRUE,"Summary";#N/A,#N/A,TRUE,"Detail"}</definedName>
    <definedName name="____hp10" localSheetId="0" hidden="1">{#N/A,#N/A,TRUE,"Front";#N/A,#N/A,TRUE,"Simple Letter";#N/A,#N/A,TRUE,"Inside";#N/A,#N/A,TRUE,"Contents";#N/A,#N/A,TRUE,"Basis";#N/A,#N/A,TRUE,"Inclusions";#N/A,#N/A,TRUE,"Exclusions";#N/A,#N/A,TRUE,"Areas";#N/A,#N/A,TRUE,"Summary";#N/A,#N/A,TRUE,"Detail"}</definedName>
    <definedName name="____hp10" localSheetId="5" hidden="1">{#N/A,#N/A,TRUE,"Front";#N/A,#N/A,TRUE,"Simple Letter";#N/A,#N/A,TRUE,"Inside";#N/A,#N/A,TRUE,"Contents";#N/A,#N/A,TRUE,"Basis";#N/A,#N/A,TRUE,"Inclusions";#N/A,#N/A,TRUE,"Exclusions";#N/A,#N/A,TRUE,"Areas";#N/A,#N/A,TRUE,"Summary";#N/A,#N/A,TRUE,"Detail"}</definedName>
    <definedName name="____hp10" hidden="1">{#N/A,#N/A,TRUE,"Front";#N/A,#N/A,TRUE,"Simple Letter";#N/A,#N/A,TRUE,"Inside";#N/A,#N/A,TRUE,"Contents";#N/A,#N/A,TRUE,"Basis";#N/A,#N/A,TRUE,"Inclusions";#N/A,#N/A,TRUE,"Exclusions";#N/A,#N/A,TRUE,"Areas";#N/A,#N/A,TRUE,"Summary";#N/A,#N/A,TRUE,"Detail"}</definedName>
    <definedName name="____IDC2">#N/A</definedName>
    <definedName name="____jj300">#REF!</definedName>
    <definedName name="____kp1" localSheetId="1" hidden="1">{#N/A,#N/A,TRUE,"Front";#N/A,#N/A,TRUE,"Simple Letter";#N/A,#N/A,TRUE,"Inside";#N/A,#N/A,TRUE,"Contents";#N/A,#N/A,TRUE,"Basis";#N/A,#N/A,TRUE,"Inclusions";#N/A,#N/A,TRUE,"Exclusions";#N/A,#N/A,TRUE,"Areas";#N/A,#N/A,TRUE,"Summary";#N/A,#N/A,TRUE,"Detail"}</definedName>
    <definedName name="____kp1" localSheetId="0" hidden="1">{#N/A,#N/A,TRUE,"Front";#N/A,#N/A,TRUE,"Simple Letter";#N/A,#N/A,TRUE,"Inside";#N/A,#N/A,TRUE,"Contents";#N/A,#N/A,TRUE,"Basis";#N/A,#N/A,TRUE,"Inclusions";#N/A,#N/A,TRUE,"Exclusions";#N/A,#N/A,TRUE,"Areas";#N/A,#N/A,TRUE,"Summary";#N/A,#N/A,TRUE,"Detail"}</definedName>
    <definedName name="____kp1" localSheetId="5" hidden="1">{#N/A,#N/A,TRUE,"Front";#N/A,#N/A,TRUE,"Simple Letter";#N/A,#N/A,TRUE,"Inside";#N/A,#N/A,TRUE,"Contents";#N/A,#N/A,TRUE,"Basis";#N/A,#N/A,TRUE,"Inclusions";#N/A,#N/A,TRUE,"Exclusions";#N/A,#N/A,TRUE,"Areas";#N/A,#N/A,TRUE,"Summary";#N/A,#N/A,TRUE,"Detail"}</definedName>
    <definedName name="____kp1" hidden="1">{#N/A,#N/A,TRUE,"Front";#N/A,#N/A,TRUE,"Simple Letter";#N/A,#N/A,TRUE,"Inside";#N/A,#N/A,TRUE,"Contents";#N/A,#N/A,TRUE,"Basis";#N/A,#N/A,TRUE,"Inclusions";#N/A,#N/A,TRUE,"Exclusions";#N/A,#N/A,TRUE,"Areas";#N/A,#N/A,TRUE,"Summary";#N/A,#N/A,TRUE,"Detail"}</definedName>
    <definedName name="____loc1">#N/A</definedName>
    <definedName name="____MN1">#REF!</definedName>
    <definedName name="____plb1">#REF!</definedName>
    <definedName name="____plb2">#REF!</definedName>
    <definedName name="____plb3">#REF!</definedName>
    <definedName name="____plb4">#REF!</definedName>
    <definedName name="____RAB002" localSheetId="5" hidden="1">{#N/A,#N/A,TRUE,"Front";#N/A,#N/A,TRUE,"Simple Letter";#N/A,#N/A,TRUE,"Inside";#N/A,#N/A,TRUE,"Contents";#N/A,#N/A,TRUE,"Basis";#N/A,#N/A,TRUE,"Inclusions";#N/A,#N/A,TRUE,"Exclusions";#N/A,#N/A,TRUE,"Areas";#N/A,#N/A,TRUE,"Summary";#N/A,#N/A,TRUE,"Detail"}</definedName>
    <definedName name="____RAB002" hidden="1">{#N/A,#N/A,TRUE,"Front";#N/A,#N/A,TRUE,"Simple Letter";#N/A,#N/A,TRUE,"Inside";#N/A,#N/A,TRUE,"Contents";#N/A,#N/A,TRUE,"Basis";#N/A,#N/A,TRUE,"Inclusions";#N/A,#N/A,TRUE,"Exclusions";#N/A,#N/A,TRUE,"Areas";#N/A,#N/A,TRUE,"Summary";#N/A,#N/A,TRUE,"Detail"}</definedName>
    <definedName name="____RAT1">#REF!</definedName>
    <definedName name="____RAT2">#REF!</definedName>
    <definedName name="____rim4">#REF!</definedName>
    <definedName name="____rm4">#REF!</definedName>
    <definedName name="____sch1">#REF!</definedName>
    <definedName name="____sch2">#REF!</definedName>
    <definedName name="____sdb2">#REF!</definedName>
    <definedName name="____TB2">#REF!</definedName>
    <definedName name="____TB2_2">#REF!</definedName>
    <definedName name="____tem1" localSheetId="5" hidden="1">{#N/A,#N/A,TRUE,"Front";#N/A,#N/A,TRUE,"Simple Letter";#N/A,#N/A,TRUE,"Inside";#N/A,#N/A,TRUE,"Contents";#N/A,#N/A,TRUE,"Basis";#N/A,#N/A,TRUE,"Inclusions";#N/A,#N/A,TRUE,"Exclusions";#N/A,#N/A,TRUE,"Areas";#N/A,#N/A,TRUE,"Summary";#N/A,#N/A,TRUE,"Detail"}</definedName>
    <definedName name="____tem1" hidden="1">{#N/A,#N/A,TRUE,"Front";#N/A,#N/A,TRUE,"Simple Letter";#N/A,#N/A,TRUE,"Inside";#N/A,#N/A,TRUE,"Contents";#N/A,#N/A,TRUE,"Basis";#N/A,#N/A,TRUE,"Inclusions";#N/A,#N/A,TRUE,"Exclusions";#N/A,#N/A,TRUE,"Areas";#N/A,#N/A,TRUE,"Summary";#N/A,#N/A,TRUE,"Detail"}</definedName>
    <definedName name="____tm3" localSheetId="5" hidden="1">{#N/A,#N/A,TRUE,"Front";#N/A,#N/A,TRUE,"Simple Letter";#N/A,#N/A,TRUE,"Inside";#N/A,#N/A,TRUE,"Contents";#N/A,#N/A,TRUE,"Basis";#N/A,#N/A,TRUE,"Inclusions";#N/A,#N/A,TRUE,"Exclusions";#N/A,#N/A,TRUE,"Areas";#N/A,#N/A,TRUE,"Summary";#N/A,#N/A,TRUE,"Detail"}</definedName>
    <definedName name="____tm3" hidden="1">{#N/A,#N/A,TRUE,"Front";#N/A,#N/A,TRUE,"Simple Letter";#N/A,#N/A,TRUE,"Inside";#N/A,#N/A,TRUE,"Contents";#N/A,#N/A,TRUE,"Basis";#N/A,#N/A,TRUE,"Inclusions";#N/A,#N/A,TRUE,"Exclusions";#N/A,#N/A,TRUE,"Areas";#N/A,#N/A,TRUE,"Summary";#N/A,#N/A,TRUE,"Detail"}</definedName>
    <definedName name="____WO1">#REF!</definedName>
    <definedName name="___a65537">#REF!</definedName>
    <definedName name="___A65539">#REF!</definedName>
    <definedName name="___A65555">#REF!</definedName>
    <definedName name="___A655600">#REF!</definedName>
    <definedName name="___A65658">#REF!</definedName>
    <definedName name="___A65800">#REF!</definedName>
    <definedName name="___A65800_2">#REF!</definedName>
    <definedName name="___A65800_6">#REF!</definedName>
    <definedName name="___A65800_7">#REF!</definedName>
    <definedName name="___A65999">#REF!</definedName>
    <definedName name="___A66000">#REF!</definedName>
    <definedName name="___A66000_2">#REF!</definedName>
    <definedName name="___A66000_6">#REF!</definedName>
    <definedName name="___A66000_7">#REF!</definedName>
    <definedName name="___A99999">#REF!</definedName>
    <definedName name="___A99999_2">#REF!</definedName>
    <definedName name="___A99999_6">#REF!</definedName>
    <definedName name="___A99999_7">#REF!</definedName>
    <definedName name="___AAA51">'[5]#REF'!$A$78</definedName>
    <definedName name="___AAA6">'[5]#REF'!$A$78</definedName>
    <definedName name="___AAA7">'[5]#REF'!$A$78</definedName>
    <definedName name="___AAD5">[5]Sheet1!$A$78</definedName>
    <definedName name="___alt1">#REF!</definedName>
    <definedName name="___ALT2">#REF!</definedName>
    <definedName name="___ALT3">#REF!</definedName>
    <definedName name="___ALT4">#REF!</definedName>
    <definedName name="___ans987" localSheetId="5" hidden="1">{#N/A,#N/A,FALSE,"VARIATIONS";#N/A,#N/A,FALSE,"BUDGET";#N/A,#N/A,FALSE,"CIVIL QNTY VAR";#N/A,#N/A,FALSE,"SUMMARY";#N/A,#N/A,FALSE,"MATERIAL VAR"}</definedName>
    <definedName name="___ans987" hidden="1">{#N/A,#N/A,FALSE,"VARIATIONS";#N/A,#N/A,FALSE,"BUDGET";#N/A,#N/A,FALSE,"CIVIL QNTY VAR";#N/A,#N/A,FALSE,"SUMMARY";#N/A,#N/A,FALSE,"MATERIAL VAR"}</definedName>
    <definedName name="___BLK2_2">#REF!</definedName>
    <definedName name="___BLK3_2">#REF!</definedName>
    <definedName name="___bol1">#REF!</definedName>
    <definedName name="___bol1_2">#REF!</definedName>
    <definedName name="___bol1_6">#REF!</definedName>
    <definedName name="___bol1_7">#REF!</definedName>
    <definedName name="___BVD1">#REF!</definedName>
    <definedName name="___BVD2">#REF!</definedName>
    <definedName name="___can430">40.73</definedName>
    <definedName name="___can435">43.3</definedName>
    <definedName name="___cat12" localSheetId="1" hidden="1">{#N/A,#N/A,TRUE,"Front";#N/A,#N/A,TRUE,"Simple Letter";#N/A,#N/A,TRUE,"Inside";#N/A,#N/A,TRUE,"Contents";#N/A,#N/A,TRUE,"Basis";#N/A,#N/A,TRUE,"Inclusions";#N/A,#N/A,TRUE,"Exclusions";#N/A,#N/A,TRUE,"Areas";#N/A,#N/A,TRUE,"Summary";#N/A,#N/A,TRUE,"Detail"}</definedName>
    <definedName name="___cat12" localSheetId="0" hidden="1">{#N/A,#N/A,TRUE,"Front";#N/A,#N/A,TRUE,"Simple Letter";#N/A,#N/A,TRUE,"Inside";#N/A,#N/A,TRUE,"Contents";#N/A,#N/A,TRUE,"Basis";#N/A,#N/A,TRUE,"Inclusions";#N/A,#N/A,TRUE,"Exclusions";#N/A,#N/A,TRUE,"Areas";#N/A,#N/A,TRUE,"Summary";#N/A,#N/A,TRUE,"Detail"}</definedName>
    <definedName name="___cat12" localSheetId="5" hidden="1">{#N/A,#N/A,TRUE,"Front";#N/A,#N/A,TRUE,"Simple Letter";#N/A,#N/A,TRUE,"Inside";#N/A,#N/A,TRUE,"Contents";#N/A,#N/A,TRUE,"Basis";#N/A,#N/A,TRUE,"Inclusions";#N/A,#N/A,TRUE,"Exclusions";#N/A,#N/A,TRUE,"Areas";#N/A,#N/A,TRUE,"Summary";#N/A,#N/A,TRUE,"Detail"}</definedName>
    <definedName name="___cat12" hidden="1">{#N/A,#N/A,TRUE,"Front";#N/A,#N/A,TRUE,"Simple Letter";#N/A,#N/A,TRUE,"Inside";#N/A,#N/A,TRUE,"Contents";#N/A,#N/A,TRUE,"Basis";#N/A,#N/A,TRUE,"Inclusions";#N/A,#N/A,TRUE,"Exclusions";#N/A,#N/A,TRUE,"Areas";#N/A,#N/A,TRUE,"Summary";#N/A,#N/A,TRUE,"Detail"}</definedName>
    <definedName name="___cat123">#N/A</definedName>
    <definedName name="___COL11">'[5]#REF'!#REF!</definedName>
    <definedName name="___COL111">'[5]#REF'!#REF!</definedName>
    <definedName name="___d1" localSheetId="5" hidden="1">{#N/A,#N/A,FALSE,"VARIATIONS";#N/A,#N/A,FALSE,"BUDGET";#N/A,#N/A,FALSE,"CIVIL QNTY VAR";#N/A,#N/A,FALSE,"SUMMARY";#N/A,#N/A,FALSE,"MATERIAL VAR"}</definedName>
    <definedName name="___d1" hidden="1">{#N/A,#N/A,FALSE,"VARIATIONS";#N/A,#N/A,FALSE,"BUDGET";#N/A,#N/A,FALSE,"CIVIL QNTY VAR";#N/A,#N/A,FALSE,"SUMMARY";#N/A,#N/A,FALSE,"MATERIAL VAR"}</definedName>
    <definedName name="___DAT1">#REF!</definedName>
    <definedName name="___DAT10">#REF!</definedName>
    <definedName name="___DAT11">#REF!</definedName>
    <definedName name="___DAT12">#REF!</definedName>
    <definedName name="___DAT13">#REF!</definedName>
    <definedName name="___DAT14">#REF!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d5" localSheetId="5" hidden="1">{#N/A,#N/A,FALSE,"VARIATIONS";#N/A,#N/A,FALSE,"BUDGET";#N/A,#N/A,FALSE,"CIVIL QNTY VAR";#N/A,#N/A,FALSE,"SUMMARY";#N/A,#N/A,FALSE,"MATERIAL VAR"}</definedName>
    <definedName name="___dd5" hidden="1">{#N/A,#N/A,FALSE,"VARIATIONS";#N/A,#N/A,FALSE,"BUDGET";#N/A,#N/A,FALSE,"CIVIL QNTY VAR";#N/A,#N/A,FALSE,"SUMMARY";#N/A,#N/A,FALSE,"MATERIAL VAR"}</definedName>
    <definedName name="___dim4">#REF!</definedName>
    <definedName name="___exc1">#REF!</definedName>
    <definedName name="___exc11">#REF!</definedName>
    <definedName name="___exc2">#REF!</definedName>
    <definedName name="___EXC3">#REF!</definedName>
    <definedName name="___EXC4">#REF!</definedName>
    <definedName name="___f1" localSheetId="5" hidden="1">{#N/A,#N/A,FALSE,"VARIATIONS";#N/A,#N/A,FALSE,"BUDGET";#N/A,#N/A,FALSE,"CIVIL QNTY VAR";#N/A,#N/A,FALSE,"SUMMARY";#N/A,#N/A,FALSE,"MATERIAL VAR"}</definedName>
    <definedName name="___f1" hidden="1">{#N/A,#N/A,FALSE,"VARIATIONS";#N/A,#N/A,FALSE,"BUDGET";#N/A,#N/A,FALSE,"CIVIL QNTY VAR";#N/A,#N/A,FALSE,"SUMMARY";#N/A,#N/A,FALSE,"MATERIAL VAR"}</definedName>
    <definedName name="___foo1">#REF!</definedName>
    <definedName name="___foo2">#REF!</definedName>
    <definedName name="___foo3">#REF!</definedName>
    <definedName name="___FOO4">#REF!</definedName>
    <definedName name="___hp10" localSheetId="1" hidden="1">{#N/A,#N/A,TRUE,"Front";#N/A,#N/A,TRUE,"Simple Letter";#N/A,#N/A,TRUE,"Inside";#N/A,#N/A,TRUE,"Contents";#N/A,#N/A,TRUE,"Basis";#N/A,#N/A,TRUE,"Inclusions";#N/A,#N/A,TRUE,"Exclusions";#N/A,#N/A,TRUE,"Areas";#N/A,#N/A,TRUE,"Summary";#N/A,#N/A,TRUE,"Detail"}</definedName>
    <definedName name="___hp10" localSheetId="0" hidden="1">{#N/A,#N/A,TRUE,"Front";#N/A,#N/A,TRUE,"Simple Letter";#N/A,#N/A,TRUE,"Inside";#N/A,#N/A,TRUE,"Contents";#N/A,#N/A,TRUE,"Basis";#N/A,#N/A,TRUE,"Inclusions";#N/A,#N/A,TRUE,"Exclusions";#N/A,#N/A,TRUE,"Areas";#N/A,#N/A,TRUE,"Summary";#N/A,#N/A,TRUE,"Detail"}</definedName>
    <definedName name="___hp10" localSheetId="5" hidden="1">{#N/A,#N/A,TRUE,"Front";#N/A,#N/A,TRUE,"Simple Letter";#N/A,#N/A,TRUE,"Inside";#N/A,#N/A,TRUE,"Contents";#N/A,#N/A,TRUE,"Basis";#N/A,#N/A,TRUE,"Inclusions";#N/A,#N/A,TRUE,"Exclusions";#N/A,#N/A,TRUE,"Areas";#N/A,#N/A,TRUE,"Summary";#N/A,#N/A,TRUE,"Detail"}</definedName>
    <definedName name="___hp10" hidden="1">{#N/A,#N/A,TRUE,"Front";#N/A,#N/A,TRUE,"Simple Letter";#N/A,#N/A,TRUE,"Inside";#N/A,#N/A,TRUE,"Contents";#N/A,#N/A,TRUE,"Basis";#N/A,#N/A,TRUE,"Inclusions";#N/A,#N/A,TRUE,"Exclusions";#N/A,#N/A,TRUE,"Areas";#N/A,#N/A,TRUE,"Summary";#N/A,#N/A,TRUE,"Detail"}</definedName>
    <definedName name="___IDC2" localSheetId="4">[0]!City&amp;" "&amp;State</definedName>
    <definedName name="___IDC2" localSheetId="7">[0]!City&amp;" "&amp;State</definedName>
    <definedName name="___IDC2" localSheetId="8">[0]!City&amp;" "&amp;State</definedName>
    <definedName name="___IDC2" localSheetId="9">[0]!City&amp;" "&amp;State</definedName>
    <definedName name="___IDC2" localSheetId="22">[0]!City&amp;" "&amp;State</definedName>
    <definedName name="___IDC2" localSheetId="21">[0]!City&amp;" "&amp;State</definedName>
    <definedName name="___IDC2" localSheetId="20">[0]!City&amp;" "&amp;State</definedName>
    <definedName name="___IDC2" localSheetId="10">[0]!City&amp;" "&amp;State</definedName>
    <definedName name="___IDC2" localSheetId="1">[0]!City&amp;" "&amp;State</definedName>
    <definedName name="___IDC2" localSheetId="0">[0]!City&amp;" "&amp;State</definedName>
    <definedName name="___IDC2" localSheetId="5">[0]!City&amp;" "&amp;State</definedName>
    <definedName name="___IDC2">City&amp;" "&amp;State</definedName>
    <definedName name="___INDEX_SHEET___ASAP_Utilities" localSheetId="5">#REF!</definedName>
    <definedName name="___INDEX_SHEET___ASAP_Utilities">#REF!</definedName>
    <definedName name="___jj300" localSheetId="1">#REF!</definedName>
    <definedName name="___jj300" localSheetId="0">#REF!</definedName>
    <definedName name="___jj300" localSheetId="5">#REF!</definedName>
    <definedName name="___jj300">#REF!</definedName>
    <definedName name="___key2" localSheetId="5" hidden="1">#REF!</definedName>
    <definedName name="___key2" hidden="1">#REF!</definedName>
    <definedName name="___kp1" localSheetId="1" hidden="1">{#N/A,#N/A,TRUE,"Front";#N/A,#N/A,TRUE,"Simple Letter";#N/A,#N/A,TRUE,"Inside";#N/A,#N/A,TRUE,"Contents";#N/A,#N/A,TRUE,"Basis";#N/A,#N/A,TRUE,"Inclusions";#N/A,#N/A,TRUE,"Exclusions";#N/A,#N/A,TRUE,"Areas";#N/A,#N/A,TRUE,"Summary";#N/A,#N/A,TRUE,"Detail"}</definedName>
    <definedName name="___kp1" localSheetId="0" hidden="1">{#N/A,#N/A,TRUE,"Front";#N/A,#N/A,TRUE,"Simple Letter";#N/A,#N/A,TRUE,"Inside";#N/A,#N/A,TRUE,"Contents";#N/A,#N/A,TRUE,"Basis";#N/A,#N/A,TRUE,"Inclusions";#N/A,#N/A,TRUE,"Exclusions";#N/A,#N/A,TRUE,"Areas";#N/A,#N/A,TRUE,"Summary";#N/A,#N/A,TRUE,"Detail"}</definedName>
    <definedName name="___kp1" localSheetId="5" hidden="1">{#N/A,#N/A,TRUE,"Front";#N/A,#N/A,TRUE,"Simple Letter";#N/A,#N/A,TRUE,"Inside";#N/A,#N/A,TRUE,"Contents";#N/A,#N/A,TRUE,"Basis";#N/A,#N/A,TRUE,"Inclusions";#N/A,#N/A,TRUE,"Exclusions";#N/A,#N/A,TRUE,"Areas";#N/A,#N/A,TRUE,"Summary";#N/A,#N/A,TRUE,"Detail"}</definedName>
    <definedName name="___kp1" hidden="1">{#N/A,#N/A,TRUE,"Front";#N/A,#N/A,TRUE,"Simple Letter";#N/A,#N/A,TRUE,"Inside";#N/A,#N/A,TRUE,"Contents";#N/A,#N/A,TRUE,"Basis";#N/A,#N/A,TRUE,"Inclusions";#N/A,#N/A,TRUE,"Exclusions";#N/A,#N/A,TRUE,"Areas";#N/A,#N/A,TRUE,"Summary";#N/A,#N/A,TRUE,"Detail"}</definedName>
    <definedName name="___lb1">#REF!</definedName>
    <definedName name="___lb2">#REF!</definedName>
    <definedName name="___loc1" localSheetId="4">[0]!City&amp;" "&amp;State</definedName>
    <definedName name="___loc1" localSheetId="7">[0]!City&amp;" "&amp;State</definedName>
    <definedName name="___loc1" localSheetId="8">[0]!City&amp;" "&amp;State</definedName>
    <definedName name="___loc1" localSheetId="9">[0]!City&amp;" "&amp;State</definedName>
    <definedName name="___loc1" localSheetId="22">[0]!City&amp;" "&amp;State</definedName>
    <definedName name="___loc1" localSheetId="21">[0]!City&amp;" "&amp;State</definedName>
    <definedName name="___loc1" localSheetId="20">[0]!City&amp;" "&amp;State</definedName>
    <definedName name="___loc1" localSheetId="10">[0]!City&amp;" "&amp;State</definedName>
    <definedName name="___loc1" localSheetId="1">[0]!City&amp;" "&amp;State</definedName>
    <definedName name="___loc1" localSheetId="0">[0]!City&amp;" "&amp;State</definedName>
    <definedName name="___loc1" localSheetId="5">[0]!City&amp;" "&amp;State</definedName>
    <definedName name="___loc1">City&amp;" "&amp;State</definedName>
    <definedName name="___mm1" localSheetId="5">#REF!</definedName>
    <definedName name="___mm1">#REF!</definedName>
    <definedName name="___mm2" localSheetId="5">#REF!</definedName>
    <definedName name="___mm2">#REF!</definedName>
    <definedName name="___mm3" localSheetId="5">#REF!</definedName>
    <definedName name="___mm3">#REF!</definedName>
    <definedName name="___MN1" localSheetId="1">#REF!</definedName>
    <definedName name="___MN1" localSheetId="0">#REF!</definedName>
    <definedName name="___MN1">#REF!</definedName>
    <definedName name="___MN1_2" localSheetId="1">#REF!</definedName>
    <definedName name="___MN1_2" localSheetId="0">#REF!</definedName>
    <definedName name="___MN1_2">#REF!</definedName>
    <definedName name="___MN1_6" localSheetId="1">#REF!</definedName>
    <definedName name="___MN1_6" localSheetId="0">#REF!</definedName>
    <definedName name="___MN1_6">#REF!</definedName>
    <definedName name="___MN1_7">#REF!</definedName>
    <definedName name="___pcc3">#REF!</definedName>
    <definedName name="___PCC4">#REF!</definedName>
    <definedName name="___plb1">#REF!</definedName>
    <definedName name="___plb2">#REF!</definedName>
    <definedName name="___plb3">#REF!</definedName>
    <definedName name="___plb4">#REF!</definedName>
    <definedName name="___RAB002" localSheetId="5" hidden="1">{#N/A,#N/A,TRUE,"Front";#N/A,#N/A,TRUE,"Simple Letter";#N/A,#N/A,TRUE,"Inside";#N/A,#N/A,TRUE,"Contents";#N/A,#N/A,TRUE,"Basis";#N/A,#N/A,TRUE,"Inclusions";#N/A,#N/A,TRUE,"Exclusions";#N/A,#N/A,TRUE,"Areas";#N/A,#N/A,TRUE,"Summary";#N/A,#N/A,TRUE,"Detail"}</definedName>
    <definedName name="___RAB002" hidden="1">{#N/A,#N/A,TRUE,"Front";#N/A,#N/A,TRUE,"Simple Letter";#N/A,#N/A,TRUE,"Inside";#N/A,#N/A,TRUE,"Contents";#N/A,#N/A,TRUE,"Basis";#N/A,#N/A,TRUE,"Inclusions";#N/A,#N/A,TRUE,"Exclusions";#N/A,#N/A,TRUE,"Areas";#N/A,#N/A,TRUE,"Summary";#N/A,#N/A,TRUE,"Detail"}</definedName>
    <definedName name="___RAT1">#REF!</definedName>
    <definedName name="___RAT2">#REF!</definedName>
    <definedName name="___rim4">#REF!</definedName>
    <definedName name="___rm4">#REF!</definedName>
    <definedName name="___sch1">#REF!</definedName>
    <definedName name="___sch2">#REF!</definedName>
    <definedName name="___sdb2">#REF!</definedName>
    <definedName name="___TB2">#REF!</definedName>
    <definedName name="___TB2_2">#REF!</definedName>
    <definedName name="___tem1" localSheetId="5" hidden="1">{#N/A,#N/A,TRUE,"Front";#N/A,#N/A,TRUE,"Simple Letter";#N/A,#N/A,TRUE,"Inside";#N/A,#N/A,TRUE,"Contents";#N/A,#N/A,TRUE,"Basis";#N/A,#N/A,TRUE,"Inclusions";#N/A,#N/A,TRUE,"Exclusions";#N/A,#N/A,TRUE,"Areas";#N/A,#N/A,TRUE,"Summary";#N/A,#N/A,TRUE,"Detail"}</definedName>
    <definedName name="___tem1" hidden="1">{#N/A,#N/A,TRUE,"Front";#N/A,#N/A,TRUE,"Simple Letter";#N/A,#N/A,TRUE,"Inside";#N/A,#N/A,TRUE,"Contents";#N/A,#N/A,TRUE,"Basis";#N/A,#N/A,TRUE,"Inclusions";#N/A,#N/A,TRUE,"Exclusions";#N/A,#N/A,TRUE,"Areas";#N/A,#N/A,TRUE,"Summary";#N/A,#N/A,TRUE,"Detail"}</definedName>
    <definedName name="___tm3" localSheetId="5" hidden="1">{#N/A,#N/A,TRUE,"Front";#N/A,#N/A,TRUE,"Simple Letter";#N/A,#N/A,TRUE,"Inside";#N/A,#N/A,TRUE,"Contents";#N/A,#N/A,TRUE,"Basis";#N/A,#N/A,TRUE,"Inclusions";#N/A,#N/A,TRUE,"Exclusions";#N/A,#N/A,TRUE,"Areas";#N/A,#N/A,TRUE,"Summary";#N/A,#N/A,TRUE,"Detail"}</definedName>
    <definedName name="___tm3" hidden="1">{#N/A,#N/A,TRUE,"Front";#N/A,#N/A,TRUE,"Simple Letter";#N/A,#N/A,TRUE,"Inside";#N/A,#N/A,TRUE,"Contents";#N/A,#N/A,TRUE,"Basis";#N/A,#N/A,TRUE,"Inclusions";#N/A,#N/A,TRUE,"Exclusions";#N/A,#N/A,TRUE,"Areas";#N/A,#N/A,TRUE,"Summary";#N/A,#N/A,TRUE,"Detail"}</definedName>
    <definedName name="___WO1">#REF!</definedName>
    <definedName name="__1__123Graph_AF_B" hidden="1">[6]ROY!$D$313:$O$313</definedName>
    <definedName name="__123Graph_A" localSheetId="1" hidden="1">[6]ROY!$D$8:$O$8</definedName>
    <definedName name="__123Graph_A" localSheetId="0" hidden="1">[6]ROY!$D$8:$O$8</definedName>
    <definedName name="__123Graph_A" localSheetId="5" hidden="1">'[1]Rate Analysis'!#REF!</definedName>
    <definedName name="__123Graph_A" hidden="1">'[1]Rate Analysis'!#REF!</definedName>
    <definedName name="__123Graph_AAVGRATE" hidden="1">[6]ROY!$D$59:$O$59</definedName>
    <definedName name="__123Graph_ACAD" hidden="1">'[7]Earnings model'!#REF!</definedName>
    <definedName name="__123Graph_ACAD1" hidden="1">'[7]Earnings model'!#REF!</definedName>
    <definedName name="__123Graph_ACAD2" hidden="1">'[7]Earnings model'!#REF!</definedName>
    <definedName name="__123Graph_ACOL" hidden="1">'[8]Earnings model'!#REF!</definedName>
    <definedName name="__123Graph_ACOL2" hidden="1">'[8]Earnings model'!#REF!</definedName>
    <definedName name="__123Graph_ACOL3" hidden="1">'[8]Earnings model'!#REF!</definedName>
    <definedName name="__123Graph_ACTP" hidden="1">[6]ROY!$D$263:$O$263</definedName>
    <definedName name="__123Graph_ACURRENT" hidden="1">[9]FitOutConfCentre!#REF!</definedName>
    <definedName name="__123Graph_AIBFC" hidden="1">[6]ROY!$D$212:$O$212</definedName>
    <definedName name="__123Graph_APAYROLL" hidden="1">[6]ROY!$D$365:$O$365</definedName>
    <definedName name="__123Graph_APERCENT" hidden="1">[6]ROY!$D$8:$O$8</definedName>
    <definedName name="__123Graph_APERCENT.PIC" hidden="1">[6]ROY!$D$8:$O$8</definedName>
    <definedName name="__123Graph_ARMREV" hidden="1">[6]ROY!$D$111:$O$111</definedName>
    <definedName name="__123Graph_ATOTALREV" hidden="1">[6]ROY!$D$161:$O$161</definedName>
    <definedName name="__123Graph_B" localSheetId="1" hidden="1">[10]CASHFLOWS!#REF!</definedName>
    <definedName name="__123Graph_B" localSheetId="0" hidden="1">[10]CASHFLOWS!#REF!</definedName>
    <definedName name="__123Graph_B" localSheetId="5" hidden="1">'[1]Rate Analysis'!#REF!</definedName>
    <definedName name="__123Graph_B" hidden="1">'[1]Rate Analysis'!#REF!</definedName>
    <definedName name="__123Graph_BCAD" localSheetId="5" hidden="1">'[7]Earnings model'!#REF!</definedName>
    <definedName name="__123Graph_BCAD" hidden="1">'[7]Earnings model'!#REF!</definedName>
    <definedName name="__123Graph_BCAD1" localSheetId="5" hidden="1">'[7]Earnings model'!#REF!</definedName>
    <definedName name="__123Graph_BCAD1" hidden="1">'[7]Earnings model'!#REF!</definedName>
    <definedName name="__123Graph_BCAD2" localSheetId="5" hidden="1">'[7]Earnings model'!#REF!</definedName>
    <definedName name="__123Graph_BCAD2" hidden="1">'[7]Earnings model'!#REF!</definedName>
    <definedName name="__123Graph_BCOL" hidden="1">'[8]Earnings model'!#REF!</definedName>
    <definedName name="__123Graph_BCOL2" hidden="1">'[8]Earnings model'!#REF!</definedName>
    <definedName name="__123Graph_BCOL3" hidden="1">'[8]Earnings model'!#REF!</definedName>
    <definedName name="__123Graph_C" localSheetId="1" hidden="1">[6]ROY!$D$9:$O$9</definedName>
    <definedName name="__123Graph_C" localSheetId="0" hidden="1">[6]ROY!$D$9:$O$9</definedName>
    <definedName name="__123Graph_C" localSheetId="5" hidden="1">'[1]Rate Analysis'!#REF!</definedName>
    <definedName name="__123Graph_C" hidden="1">'[1]Rate Analysis'!#REF!</definedName>
    <definedName name="__123Graph_CAVGRATE" hidden="1">[6]ROY!$D$60:$O$60</definedName>
    <definedName name="__123Graph_CCAD" hidden="1">'[7]Earnings model'!#REF!</definedName>
    <definedName name="__123Graph_CCAD1" hidden="1">'[7]Earnings model'!#REF!</definedName>
    <definedName name="__123Graph_CCAD2" hidden="1">'[7]Earnings model'!#REF!</definedName>
    <definedName name="__123Graph_CCOL" hidden="1">'[8]Earnings model'!#REF!</definedName>
    <definedName name="__123Graph_CCOL2" hidden="1">'[8]Earnings model'!#REF!</definedName>
    <definedName name="__123Graph_CCOL3" hidden="1">'[8]Earnings model'!#REF!</definedName>
    <definedName name="__123Graph_CCTP" hidden="1">[6]ROY!$D$264:$O$264</definedName>
    <definedName name="__123Graph_CIBFC" hidden="1">[6]ROY!$D$213:$O$213</definedName>
    <definedName name="__123Graph_CPAYROLL" hidden="1">[6]ROY!$D$366:$O$366</definedName>
    <definedName name="__123Graph_CPERCENT" hidden="1">[6]ROY!$D$9:$O$9</definedName>
    <definedName name="__123Graph_CPERCENT.PIC" hidden="1">[6]ROY!$D$9:$O$9</definedName>
    <definedName name="__123Graph_CRMREV" hidden="1">[6]ROY!$D$112:$O$112</definedName>
    <definedName name="__123Graph_CTOTALREV" hidden="1">[6]ROY!$D$162:$O$162</definedName>
    <definedName name="__123Graph_D" localSheetId="1" hidden="1">'[1]Rate Analysis'!#REF!</definedName>
    <definedName name="__123Graph_D" localSheetId="0" hidden="1">'[1]Rate Analysis'!#REF!</definedName>
    <definedName name="__123Graph_D" localSheetId="5" hidden="1">'[1]Rate Analysis'!#REF!</definedName>
    <definedName name="__123Graph_D" hidden="1">'[1]Rate Analysis'!#REF!</definedName>
    <definedName name="__123Graph_DCAD" localSheetId="5" hidden="1">'[7]Earnings model'!#REF!</definedName>
    <definedName name="__123Graph_DCAD" hidden="1">'[7]Earnings model'!#REF!</definedName>
    <definedName name="__123Graph_DCAD1" localSheetId="5" hidden="1">'[7]Earnings model'!#REF!</definedName>
    <definedName name="__123Graph_DCAD1" hidden="1">'[7]Earnings model'!#REF!</definedName>
    <definedName name="__123Graph_DCAD2" localSheetId="5" hidden="1">'[7]Earnings model'!#REF!</definedName>
    <definedName name="__123Graph_DCAD2" hidden="1">'[7]Earnings model'!#REF!</definedName>
    <definedName name="__123Graph_DCOL" hidden="1">'[8]Earnings model'!#REF!</definedName>
    <definedName name="__123Graph_DCOL2" hidden="1">'[8]Earnings model'!#REF!</definedName>
    <definedName name="__123Graph_DCOL3" hidden="1">'[8]Earnings model'!#REF!</definedName>
    <definedName name="__123Graph_E" localSheetId="1" hidden="1">[6]ROY!$D$10:$O$10</definedName>
    <definedName name="__123Graph_E" localSheetId="0" hidden="1">[6]ROY!$D$10:$O$10</definedName>
    <definedName name="__123Graph_E" localSheetId="5" hidden="1">'[1]Rate Analysis'!#REF!</definedName>
    <definedName name="__123Graph_E" hidden="1">'[1]Rate Analysis'!#REF!</definedName>
    <definedName name="__123Graph_EAVGRATE" hidden="1">[6]ROY!$D$61:$O$61</definedName>
    <definedName name="__123Graph_ECAD" hidden="1">'[7]Earnings model'!#REF!</definedName>
    <definedName name="__123Graph_ECAD1" hidden="1">'[7]Earnings model'!#REF!</definedName>
    <definedName name="__123Graph_ECAD2" hidden="1">'[7]Earnings model'!#REF!</definedName>
    <definedName name="__123Graph_ECOL" hidden="1">'[8]Earnings model'!#REF!</definedName>
    <definedName name="__123Graph_ECOL2" hidden="1">'[8]Earnings model'!#REF!</definedName>
    <definedName name="__123Graph_ECOL3" hidden="1">'[8]Earnings model'!#REF!</definedName>
    <definedName name="__123Graph_ECTP" hidden="1">[6]ROY!$D$265:$O$265</definedName>
    <definedName name="__123Graph_EIBFC" hidden="1">[6]ROY!$D$214:$O$214</definedName>
    <definedName name="__123Graph_EPAYROLL" hidden="1">[6]ROY!$D$367:$O$367</definedName>
    <definedName name="__123Graph_EPERCENT" hidden="1">[6]ROY!$D$10:$O$10</definedName>
    <definedName name="__123Graph_ERMREV" hidden="1">[6]ROY!$D$113:$O$113</definedName>
    <definedName name="__123Graph_ETOTALREV" hidden="1">[6]ROY!$D$163:$O$163</definedName>
    <definedName name="__123Graph_F" localSheetId="1" hidden="1">'[1]Rate Analysis'!#REF!</definedName>
    <definedName name="__123Graph_F" localSheetId="0" hidden="1">'[1]Rate Analysis'!#REF!</definedName>
    <definedName name="__123Graph_F" localSheetId="5" hidden="1">'[1]Rate Analysis'!#REF!</definedName>
    <definedName name="__123Graph_F" hidden="1">'[1]Rate Analysis'!#REF!</definedName>
    <definedName name="__123Graph_FCAD2" localSheetId="5" hidden="1">'[7]Earnings model'!#REF!</definedName>
    <definedName name="__123Graph_FCAD2" hidden="1">'[7]Earnings model'!#REF!</definedName>
    <definedName name="__123Graph_FCOL3" localSheetId="5" hidden="1">'[8]Earnings model'!#REF!</definedName>
    <definedName name="__123Graph_FCOL3" hidden="1">'[8]Earnings model'!#REF!</definedName>
    <definedName name="__123Graph_X" localSheetId="1" hidden="1">[6]ROY!$D$6:$O$6</definedName>
    <definedName name="__123Graph_X" localSheetId="0" hidden="1">[6]ROY!$D$6:$O$6</definedName>
    <definedName name="__123Graph_X" localSheetId="5" hidden="1">'[1]Rate Analysis'!#REF!</definedName>
    <definedName name="__123Graph_X" hidden="1">'[1]Rate Analysis'!#REF!</definedName>
    <definedName name="__123Graph_XAVGRATE" hidden="1">[6]ROY!$D$6:$O$6</definedName>
    <definedName name="__123Graph_XCAD" hidden="1">'[7]Earnings model'!#REF!</definedName>
    <definedName name="__123Graph_XCAD1" hidden="1">'[7]Earnings model'!#REF!</definedName>
    <definedName name="__123Graph_XCAD2" hidden="1">'[7]Earnings model'!#REF!</definedName>
    <definedName name="__123Graph_XCOL" hidden="1">'[8]Earnings model'!#REF!</definedName>
    <definedName name="__123Graph_XCOL2" hidden="1">'[8]Earnings model'!#REF!</definedName>
    <definedName name="__123Graph_XCOL3" hidden="1">'[8]Earnings model'!#REF!</definedName>
    <definedName name="__123Graph_XCTP" hidden="1">[6]ROY!$D$6:$O$6</definedName>
    <definedName name="__123Graph_XIBFC" hidden="1">[6]ROY!$D$6:$O$6</definedName>
    <definedName name="__123Graph_XPAYROLL" hidden="1">[6]ROY!$D$6:$O$6</definedName>
    <definedName name="__123Graph_XPERCENT" hidden="1">[6]ROY!$D$6:$O$6</definedName>
    <definedName name="__123Graph_XPERCENT.PIC" hidden="1">[6]ROY!$D$6:$O$6</definedName>
    <definedName name="__123Graph_XRMREV" hidden="1">[6]ROY!$D$6:$O$6</definedName>
    <definedName name="__123Graph_XTOTALREV" hidden="1">[6]ROY!$D$6:$O$6</definedName>
    <definedName name="__2__123Graph_CF_B" hidden="1">[6]ROY!$D$314:$O$314</definedName>
    <definedName name="__3__123Graph_EF_B" hidden="1">[6]ROY!$D$315:$O$315</definedName>
    <definedName name="__4__123Graph_XF_B" hidden="1">[6]ROY!$D$6:$O$6</definedName>
    <definedName name="__a1" localSheetId="5" hidden="1">{#N/A,#N/A,FALSE,"VARIATIONS";#N/A,#N/A,FALSE,"BUDGET";#N/A,#N/A,FALSE,"CIVIL QNTY VAR";#N/A,#N/A,FALSE,"SUMMARY";#N/A,#N/A,FALSE,"MATERIAL VAR"}</definedName>
    <definedName name="__a1" hidden="1">{#N/A,#N/A,FALSE,"VARIATIONS";#N/A,#N/A,FALSE,"BUDGET";#N/A,#N/A,FALSE,"CIVIL QNTY VAR";#N/A,#N/A,FALSE,"SUMMARY";#N/A,#N/A,FALSE,"MATERIAL VAR"}</definedName>
    <definedName name="__a65537">#REF!</definedName>
    <definedName name="__A65539">#REF!</definedName>
    <definedName name="__A65555">#REF!</definedName>
    <definedName name="__A655600">#REF!</definedName>
    <definedName name="__A65658">#REF!</definedName>
    <definedName name="__A65800">#REF!</definedName>
    <definedName name="__A65800_1">#REF!</definedName>
    <definedName name="__A65800_2">#REF!</definedName>
    <definedName name="__A65800_6">#REF!</definedName>
    <definedName name="__A65800_7">#REF!</definedName>
    <definedName name="__A65999">#REF!</definedName>
    <definedName name="__A66000">#REF!</definedName>
    <definedName name="__A66000_1">#REF!</definedName>
    <definedName name="__A66000_2">#REF!</definedName>
    <definedName name="__A66000_6">#REF!</definedName>
    <definedName name="__A66000_7">#REF!</definedName>
    <definedName name="__A99999">#REF!</definedName>
    <definedName name="__A99999_1">#REF!</definedName>
    <definedName name="__A99999_2">#REF!</definedName>
    <definedName name="__A99999_6">#REF!</definedName>
    <definedName name="__A99999_7">#REF!</definedName>
    <definedName name="__aaa10">#REF!</definedName>
    <definedName name="__aaa5">#REF!</definedName>
    <definedName name="__AAA51">'[5]#REF'!$A$78</definedName>
    <definedName name="__aaa55">#REF!</definedName>
    <definedName name="__AAA6">'[5]#REF'!$A$78</definedName>
    <definedName name="__AAA7">'[5]#REF'!$A$78</definedName>
    <definedName name="__AAD5">[5]Sheet1!$A$78</definedName>
    <definedName name="__aad55">#REF!</definedName>
    <definedName name="__abb10">'[11]Cost_Any.'!#REF!</definedName>
    <definedName name="__abb15">'[11]Cost_Any.'!#REF!</definedName>
    <definedName name="__abb5">'[11]Cost_Any.'!#REF!</definedName>
    <definedName name="__acb1250">[12]Costing!#REF!</definedName>
    <definedName name="__ACB2500">[12]Costing!#REF!</definedName>
    <definedName name="__ACB630">[13]ABB!#REF!</definedName>
    <definedName name="__alt1" localSheetId="5">#REF!</definedName>
    <definedName name="__alt1">#REF!</definedName>
    <definedName name="__ALT2" localSheetId="5">#REF!</definedName>
    <definedName name="__ALT2">#REF!</definedName>
    <definedName name="__ALT3" localSheetId="5">#REF!</definedName>
    <definedName name="__ALT3">#REF!</definedName>
    <definedName name="__ALT4">#REF!</definedName>
    <definedName name="__ans987" localSheetId="5" hidden="1">{#N/A,#N/A,FALSE,"VARIATIONS";#N/A,#N/A,FALSE,"BUDGET";#N/A,#N/A,FALSE,"CIVIL QNTY VAR";#N/A,#N/A,FALSE,"SUMMARY";#N/A,#N/A,FALSE,"MATERIAL VAR"}</definedName>
    <definedName name="__ans987" hidden="1">{#N/A,#N/A,FALSE,"VARIATIONS";#N/A,#N/A,FALSE,"BUDGET";#N/A,#N/A,FALSE,"CIVIL QNTY VAR";#N/A,#N/A,FALSE,"SUMMARY";#N/A,#N/A,FALSE,"MATERIAL VAR"}</definedName>
    <definedName name="__b111121">#REF!</definedName>
    <definedName name="__BLK2_2">#REF!</definedName>
    <definedName name="__BLK3_2">#REF!</definedName>
    <definedName name="__bo3">#REF!</definedName>
    <definedName name="__bo3_2">#REF!</definedName>
    <definedName name="__bo3_6">#REF!</definedName>
    <definedName name="__bo3_7">#REF!</definedName>
    <definedName name="__bol1">#REF!</definedName>
    <definedName name="__BVD1">#REF!</definedName>
    <definedName name="__BVD2">#REF!</definedName>
    <definedName name="__can430">40.73</definedName>
    <definedName name="__can435">43.3</definedName>
    <definedName name="__cat12" localSheetId="1" hidden="1">{#N/A,#N/A,TRUE,"Front";#N/A,#N/A,TRUE,"Simple Letter";#N/A,#N/A,TRUE,"Inside";#N/A,#N/A,TRUE,"Contents";#N/A,#N/A,TRUE,"Basis";#N/A,#N/A,TRUE,"Inclusions";#N/A,#N/A,TRUE,"Exclusions";#N/A,#N/A,TRUE,"Areas";#N/A,#N/A,TRUE,"Summary";#N/A,#N/A,TRUE,"Detail"}</definedName>
    <definedName name="__cat12" localSheetId="0" hidden="1">{#N/A,#N/A,TRUE,"Front";#N/A,#N/A,TRUE,"Simple Letter";#N/A,#N/A,TRUE,"Inside";#N/A,#N/A,TRUE,"Contents";#N/A,#N/A,TRUE,"Basis";#N/A,#N/A,TRUE,"Inclusions";#N/A,#N/A,TRUE,"Exclusions";#N/A,#N/A,TRUE,"Areas";#N/A,#N/A,TRUE,"Summary";#N/A,#N/A,TRUE,"Detail"}</definedName>
    <definedName name="__cat12" localSheetId="5" hidden="1">{#N/A,#N/A,TRUE,"Front";#N/A,#N/A,TRUE,"Simple Letter";#N/A,#N/A,TRUE,"Inside";#N/A,#N/A,TRUE,"Contents";#N/A,#N/A,TRUE,"Basis";#N/A,#N/A,TRUE,"Inclusions";#N/A,#N/A,TRUE,"Exclusions";#N/A,#N/A,TRUE,"Areas";#N/A,#N/A,TRUE,"Summary";#N/A,#N/A,TRUE,"Detail"}</definedName>
    <definedName name="__cat12" hidden="1">{#N/A,#N/A,TRUE,"Front";#N/A,#N/A,TRUE,"Simple Letter";#N/A,#N/A,TRUE,"Inside";#N/A,#N/A,TRUE,"Contents";#N/A,#N/A,TRUE,"Basis";#N/A,#N/A,TRUE,"Inclusions";#N/A,#N/A,TRUE,"Exclusions";#N/A,#N/A,TRUE,"Areas";#N/A,#N/A,TRUE,"Summary";#N/A,#N/A,TRUE,"Detail"}</definedName>
    <definedName name="__cat123" localSheetId="4">[0]!City&amp;" "&amp;State</definedName>
    <definedName name="__cat123" localSheetId="7">[0]!City&amp;" "&amp;State</definedName>
    <definedName name="__cat123" localSheetId="8">[0]!City&amp;" "&amp;State</definedName>
    <definedName name="__cat123" localSheetId="9">[0]!City&amp;" "&amp;State</definedName>
    <definedName name="__cat123" localSheetId="22">[0]!City&amp;" "&amp;State</definedName>
    <definedName name="__cat123" localSheetId="21">[0]!City&amp;" "&amp;State</definedName>
    <definedName name="__cat123" localSheetId="20">[0]!City&amp;" "&amp;State</definedName>
    <definedName name="__cat123" localSheetId="10">[0]!City&amp;" "&amp;State</definedName>
    <definedName name="__cat123" localSheetId="1">[0]!City&amp;" "&amp;State</definedName>
    <definedName name="__cat123" localSheetId="0">[0]!City&amp;" "&amp;State</definedName>
    <definedName name="__cat123" localSheetId="5">[0]!City&amp;" "&amp;State</definedName>
    <definedName name="__cat123">City&amp;" "&amp;State</definedName>
    <definedName name="__COS125" localSheetId="5">[12]Costing!#REF!</definedName>
    <definedName name="__COS125">[12]Costing!#REF!</definedName>
    <definedName name="__COS160">[12]Costing!#REF!</definedName>
    <definedName name="__COS2500">[13]GE!#REF!</definedName>
    <definedName name="__COS32">[12]Costing!#REF!</definedName>
    <definedName name="__d1" localSheetId="5" hidden="1">{#N/A,#N/A,FALSE,"VARIATIONS";#N/A,#N/A,FALSE,"BUDGET";#N/A,#N/A,FALSE,"CIVIL QNTY VAR";#N/A,#N/A,FALSE,"SUMMARY";#N/A,#N/A,FALSE,"MATERIAL VAR"}</definedName>
    <definedName name="__d1" hidden="1">{#N/A,#N/A,FALSE,"VARIATIONS";#N/A,#N/A,FALSE,"BUDGET";#N/A,#N/A,FALSE,"CIVIL QNTY VAR";#N/A,#N/A,FALSE,"SUMMARY";#N/A,#N/A,FALSE,"MATERIAL VAR"}</definedName>
    <definedName name="__DAT1">#REF!</definedName>
    <definedName name="__DAT10">#REF!</definedName>
    <definedName name="__DAT11">#REF!</definedName>
    <definedName name="__DAT12">#REF!</definedName>
    <definedName name="__DAT13">#REF!</definedName>
    <definedName name="__DAT14">#REF!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cd3" localSheetId="1" hidden="1">{#N/A,#N/A,TRUE,"Front";#N/A,#N/A,TRUE,"Simple Letter";#N/A,#N/A,TRUE,"Inside";#N/A,#N/A,TRUE,"Contents";#N/A,#N/A,TRUE,"Basis";#N/A,#N/A,TRUE,"Inclusions";#N/A,#N/A,TRUE,"Exclusions";#N/A,#N/A,TRUE,"Areas";#N/A,#N/A,TRUE,"Summary";#N/A,#N/A,TRUE,"Detail"}</definedName>
    <definedName name="__dcd3" localSheetId="0" hidden="1">{#N/A,#N/A,TRUE,"Front";#N/A,#N/A,TRUE,"Simple Letter";#N/A,#N/A,TRUE,"Inside";#N/A,#N/A,TRUE,"Contents";#N/A,#N/A,TRUE,"Basis";#N/A,#N/A,TRUE,"Inclusions";#N/A,#N/A,TRUE,"Exclusions";#N/A,#N/A,TRUE,"Areas";#N/A,#N/A,TRUE,"Summary";#N/A,#N/A,TRUE,"Detail"}</definedName>
    <definedName name="__dcd3" localSheetId="5" hidden="1">{#N/A,#N/A,TRUE,"Front";#N/A,#N/A,TRUE,"Simple Letter";#N/A,#N/A,TRUE,"Inside";#N/A,#N/A,TRUE,"Contents";#N/A,#N/A,TRUE,"Basis";#N/A,#N/A,TRUE,"Inclusions";#N/A,#N/A,TRUE,"Exclusions";#N/A,#N/A,TRUE,"Areas";#N/A,#N/A,TRUE,"Summary";#N/A,#N/A,TRUE,"Detail"}</definedName>
    <definedName name="__dcd3" hidden="1">{#N/A,#N/A,TRUE,"Front";#N/A,#N/A,TRUE,"Simple Letter";#N/A,#N/A,TRUE,"Inside";#N/A,#N/A,TRUE,"Contents";#N/A,#N/A,TRUE,"Basis";#N/A,#N/A,TRUE,"Inclusions";#N/A,#N/A,TRUE,"Exclusions";#N/A,#N/A,TRUE,"Areas";#N/A,#N/A,TRUE,"Summary";#N/A,#N/A,TRUE,"Detail"}</definedName>
    <definedName name="__dd5" localSheetId="5" hidden="1">{#N/A,#N/A,FALSE,"VARIATIONS";#N/A,#N/A,FALSE,"BUDGET";#N/A,#N/A,FALSE,"CIVIL QNTY VAR";#N/A,#N/A,FALSE,"SUMMARY";#N/A,#N/A,FALSE,"MATERIAL VAR"}</definedName>
    <definedName name="__dd5" hidden="1">{#N/A,#N/A,FALSE,"VARIATIONS";#N/A,#N/A,FALSE,"BUDGET";#N/A,#N/A,FALSE,"CIVIL QNTY VAR";#N/A,#N/A,FALSE,"SUMMARY";#N/A,#N/A,FALSE,"MATERIAL VAR"}</definedName>
    <definedName name="__dim4">#REF!</definedName>
    <definedName name="__exc2">#REF!</definedName>
    <definedName name="__EXC3">#REF!</definedName>
    <definedName name="__EXC4">#REF!</definedName>
    <definedName name="__f1" localSheetId="5" hidden="1">{#N/A,#N/A,FALSE,"VARIATIONS";#N/A,#N/A,FALSE,"BUDGET";#N/A,#N/A,FALSE,"CIVIL QNTY VAR";#N/A,#N/A,FALSE,"SUMMARY";#N/A,#N/A,FALSE,"MATERIAL VAR"}</definedName>
    <definedName name="__f1" hidden="1">{#N/A,#N/A,FALSE,"VARIATIONS";#N/A,#N/A,FALSE,"BUDGET";#N/A,#N/A,FALSE,"CIVIL QNTY VAR";#N/A,#N/A,FALSE,"SUMMARY";#N/A,#N/A,FALSE,"MATERIAL VAR"}</definedName>
    <definedName name="__FDS_HYPERLINK_TOGGLE_STATE__" hidden="1">"ON"</definedName>
    <definedName name="__flx200">#REF!</definedName>
    <definedName name="__flx250">#REF!</definedName>
    <definedName name="__flx300">#REF!</definedName>
    <definedName name="__foo1">#REF!</definedName>
    <definedName name="__foo2">#REF!</definedName>
    <definedName name="__foo3">#REF!</definedName>
    <definedName name="__FOO4">#REF!</definedName>
    <definedName name="__FP4">[14]Costing!$H$179</definedName>
    <definedName name="__FUA9495">[15]dyes!$E$52</definedName>
    <definedName name="__FUB9495">[15]dyes!$C$52</definedName>
    <definedName name="__hp10" localSheetId="1" hidden="1">{#N/A,#N/A,TRUE,"Front";#N/A,#N/A,TRUE,"Simple Letter";#N/A,#N/A,TRUE,"Inside";#N/A,#N/A,TRUE,"Contents";#N/A,#N/A,TRUE,"Basis";#N/A,#N/A,TRUE,"Inclusions";#N/A,#N/A,TRUE,"Exclusions";#N/A,#N/A,TRUE,"Areas";#N/A,#N/A,TRUE,"Summary";#N/A,#N/A,TRUE,"Detail"}</definedName>
    <definedName name="__hp10" localSheetId="0" hidden="1">{#N/A,#N/A,TRUE,"Front";#N/A,#N/A,TRUE,"Simple Letter";#N/A,#N/A,TRUE,"Inside";#N/A,#N/A,TRUE,"Contents";#N/A,#N/A,TRUE,"Basis";#N/A,#N/A,TRUE,"Inclusions";#N/A,#N/A,TRUE,"Exclusions";#N/A,#N/A,TRUE,"Areas";#N/A,#N/A,TRUE,"Summary";#N/A,#N/A,TRUE,"Detail"}</definedName>
    <definedName name="__hp10" localSheetId="5" hidden="1">{#N/A,#N/A,TRUE,"Front";#N/A,#N/A,TRUE,"Simple Letter";#N/A,#N/A,TRUE,"Inside";#N/A,#N/A,TRUE,"Contents";#N/A,#N/A,TRUE,"Basis";#N/A,#N/A,TRUE,"Inclusions";#N/A,#N/A,TRUE,"Exclusions";#N/A,#N/A,TRUE,"Areas";#N/A,#N/A,TRUE,"Summary";#N/A,#N/A,TRUE,"Detail"}</definedName>
    <definedName name="__hp10" hidden="1">{#N/A,#N/A,TRUE,"Front";#N/A,#N/A,TRUE,"Simple Letter";#N/A,#N/A,TRUE,"Inside";#N/A,#N/A,TRUE,"Contents";#N/A,#N/A,TRUE,"Basis";#N/A,#N/A,TRUE,"Inclusions";#N/A,#N/A,TRUE,"Exclusions";#N/A,#N/A,TRUE,"Areas";#N/A,#N/A,TRUE,"Summary";#N/A,#N/A,TRUE,"Detail"}</definedName>
    <definedName name="__IDC2" localSheetId="4">[0]!City&amp;" "&amp;State</definedName>
    <definedName name="__IDC2" localSheetId="7">[0]!City&amp;" "&amp;State</definedName>
    <definedName name="__IDC2" localSheetId="8">[0]!City&amp;" "&amp;State</definedName>
    <definedName name="__IDC2" localSheetId="9">[0]!City&amp;" "&amp;State</definedName>
    <definedName name="__IDC2" localSheetId="22">[0]!City&amp;" "&amp;State</definedName>
    <definedName name="__IDC2" localSheetId="21">[0]!City&amp;" "&amp;State</definedName>
    <definedName name="__IDC2" localSheetId="20">[0]!City&amp;" "&amp;State</definedName>
    <definedName name="__IDC2" localSheetId="10">[0]!City&amp;" "&amp;State</definedName>
    <definedName name="__IDC2" localSheetId="1">[0]!City&amp;" "&amp;State</definedName>
    <definedName name="__IDC2" localSheetId="0">[0]!City&amp;" "&amp;State</definedName>
    <definedName name="__IDC2" localSheetId="5">[0]!City&amp;" "&amp;State</definedName>
    <definedName name="__IDC2">City&amp;" "&amp;State</definedName>
    <definedName name="__IntlFixup" hidden="1">TRUE</definedName>
    <definedName name="__jj300" localSheetId="1">#REF!</definedName>
    <definedName name="__jj300" localSheetId="0">#REF!</definedName>
    <definedName name="__jj300" localSheetId="5">#REF!</definedName>
    <definedName name="__jj300">#REF!</definedName>
    <definedName name="__key1" localSheetId="1" hidden="1">[16]sheet6!#REF!</definedName>
    <definedName name="__key1" localSheetId="0" hidden="1">[16]sheet6!#REF!</definedName>
    <definedName name="__key1" localSheetId="5" hidden="1">[16]sheet6!#REF!</definedName>
    <definedName name="__key1" hidden="1">[16]sheet6!#REF!</definedName>
    <definedName name="__key2" localSheetId="5" hidden="1">#REF!</definedName>
    <definedName name="__key2" hidden="1">#REF!</definedName>
    <definedName name="__Ki1" localSheetId="5">#REF!</definedName>
    <definedName name="__Ki1">#REF!</definedName>
    <definedName name="__Ki2" localSheetId="5">#REF!</definedName>
    <definedName name="__Ki2">#REF!</definedName>
    <definedName name="__kp1" localSheetId="1" hidden="1">{#N/A,#N/A,TRUE,"Front";#N/A,#N/A,TRUE,"Simple Letter";#N/A,#N/A,TRUE,"Inside";#N/A,#N/A,TRUE,"Contents";#N/A,#N/A,TRUE,"Basis";#N/A,#N/A,TRUE,"Inclusions";#N/A,#N/A,TRUE,"Exclusions";#N/A,#N/A,TRUE,"Areas";#N/A,#N/A,TRUE,"Summary";#N/A,#N/A,TRUE,"Detail"}</definedName>
    <definedName name="__kp1" localSheetId="0" hidden="1">{#N/A,#N/A,TRUE,"Front";#N/A,#N/A,TRUE,"Simple Letter";#N/A,#N/A,TRUE,"Inside";#N/A,#N/A,TRUE,"Contents";#N/A,#N/A,TRUE,"Basis";#N/A,#N/A,TRUE,"Inclusions";#N/A,#N/A,TRUE,"Exclusions";#N/A,#N/A,TRUE,"Areas";#N/A,#N/A,TRUE,"Summary";#N/A,#N/A,TRUE,"Detail"}</definedName>
    <definedName name="__kp1" localSheetId="5" hidden="1">{#N/A,#N/A,TRUE,"Front";#N/A,#N/A,TRUE,"Simple Letter";#N/A,#N/A,TRUE,"Inside";#N/A,#N/A,TRUE,"Contents";#N/A,#N/A,TRUE,"Basis";#N/A,#N/A,TRUE,"Inclusions";#N/A,#N/A,TRUE,"Exclusions";#N/A,#N/A,TRUE,"Areas";#N/A,#N/A,TRUE,"Summary";#N/A,#N/A,TRUE,"Detail"}</definedName>
    <definedName name="__kp1" hidden="1">{#N/A,#N/A,TRUE,"Front";#N/A,#N/A,TRUE,"Simple Letter";#N/A,#N/A,TRUE,"Inside";#N/A,#N/A,TRUE,"Contents";#N/A,#N/A,TRUE,"Basis";#N/A,#N/A,TRUE,"Inclusions";#N/A,#N/A,TRUE,"Exclusions";#N/A,#N/A,TRUE,"Areas";#N/A,#N/A,TRUE,"Summary";#N/A,#N/A,TRUE,"Detail"}</definedName>
    <definedName name="__lb1">#REF!</definedName>
    <definedName name="__lb2">#REF!</definedName>
    <definedName name="__loc1" localSheetId="4">[0]!City&amp;" "&amp;State</definedName>
    <definedName name="__loc1" localSheetId="7">[0]!City&amp;" "&amp;State</definedName>
    <definedName name="__loc1" localSheetId="8">[0]!City&amp;" "&amp;State</definedName>
    <definedName name="__loc1" localSheetId="9">[0]!City&amp;" "&amp;State</definedName>
    <definedName name="__loc1" localSheetId="22">[0]!City&amp;" "&amp;State</definedName>
    <definedName name="__loc1" localSheetId="21">[0]!City&amp;" "&amp;State</definedName>
    <definedName name="__loc1" localSheetId="20">[0]!City&amp;" "&amp;State</definedName>
    <definedName name="__loc1" localSheetId="10">[0]!City&amp;" "&amp;State</definedName>
    <definedName name="__loc1" localSheetId="1">[0]!City&amp;" "&amp;State</definedName>
    <definedName name="__loc1" localSheetId="0">[0]!City&amp;" "&amp;State</definedName>
    <definedName name="__loc1" localSheetId="5">[0]!City&amp;" "&amp;State</definedName>
    <definedName name="__loc1">City&amp;" "&amp;State</definedName>
    <definedName name="__mm1" localSheetId="5">#REF!</definedName>
    <definedName name="__mm1">#REF!</definedName>
    <definedName name="__mm2" localSheetId="5">#REF!</definedName>
    <definedName name="__mm2">#REF!</definedName>
    <definedName name="__mm3" localSheetId="5">#REF!</definedName>
    <definedName name="__mm3">#REF!</definedName>
    <definedName name="__MN1" localSheetId="1">#REF!</definedName>
    <definedName name="__MN1" localSheetId="0">#REF!</definedName>
    <definedName name="__MN1">#REF!</definedName>
    <definedName name="__MN1_2" localSheetId="1">#REF!</definedName>
    <definedName name="__MN1_2" localSheetId="0">#REF!</definedName>
    <definedName name="__MN1_2">#REF!</definedName>
    <definedName name="__MN1_6" localSheetId="1">#REF!</definedName>
    <definedName name="__MN1_6" localSheetId="0">#REF!</definedName>
    <definedName name="__MN1_6">#REF!</definedName>
    <definedName name="__MN1_7">#REF!</definedName>
    <definedName name="__p1">#REF!</definedName>
    <definedName name="__per10">#REF!</definedName>
    <definedName name="__per10_2">#REF!</definedName>
    <definedName name="__per10_6">#REF!</definedName>
    <definedName name="__per10_7">#REF!</definedName>
    <definedName name="__per9">#REF!</definedName>
    <definedName name="__per9_2">#REF!</definedName>
    <definedName name="__per9_6">#REF!</definedName>
    <definedName name="__per9_7">#REF!</definedName>
    <definedName name="__pl1">#REF!</definedName>
    <definedName name="__plb1">#REF!</definedName>
    <definedName name="__plb2">#REF!</definedName>
    <definedName name="__plb3">#REF!</definedName>
    <definedName name="__plb4">#REF!</definedName>
    <definedName name="__pp1">[12]Mat.Cost!$B$52</definedName>
    <definedName name="__pp10">[12]Mat.Cost!#REF!</definedName>
    <definedName name="__pp2">[12]Mat.Cost!#REF!</definedName>
    <definedName name="__pp3">[12]Mat.Cost!#REF!</definedName>
    <definedName name="__pp4">[12]Mat.Cost!#REF!</definedName>
    <definedName name="__pp5">[12]Mat.Cost!#REF!</definedName>
    <definedName name="__pp6">[12]Mat.Cost!#REF!</definedName>
    <definedName name="__pp7">[12]Mat.Cost!#REF!</definedName>
    <definedName name="__pp8">[12]Mat.Cost!#REF!</definedName>
    <definedName name="__pp9">[12]Mat.Cost!#REF!</definedName>
    <definedName name="__Pr1" localSheetId="5">#REF!</definedName>
    <definedName name="__Pr1">#REF!</definedName>
    <definedName name="__pr2" localSheetId="5">#REF!</definedName>
    <definedName name="__pr2">#REF!</definedName>
    <definedName name="__ra3" localSheetId="5">#REF!</definedName>
    <definedName name="__ra3">#REF!</definedName>
    <definedName name="__ra3_2">#REF!</definedName>
    <definedName name="__ra3_6">#REF!</definedName>
    <definedName name="__ra3_7">#REF!</definedName>
    <definedName name="__RAB002" localSheetId="5" hidden="1">{#N/A,#N/A,TRUE,"Front";#N/A,#N/A,TRUE,"Simple Letter";#N/A,#N/A,TRUE,"Inside";#N/A,#N/A,TRUE,"Contents";#N/A,#N/A,TRUE,"Basis";#N/A,#N/A,TRUE,"Inclusions";#N/A,#N/A,TRUE,"Exclusions";#N/A,#N/A,TRUE,"Areas";#N/A,#N/A,TRUE,"Summary";#N/A,#N/A,TRUE,"Detail"}</definedName>
    <definedName name="__RAB002" hidden="1">{#N/A,#N/A,TRUE,"Front";#N/A,#N/A,TRUE,"Simple Letter";#N/A,#N/A,TRUE,"Inside";#N/A,#N/A,TRUE,"Contents";#N/A,#N/A,TRUE,"Basis";#N/A,#N/A,TRUE,"Inclusions";#N/A,#N/A,TRUE,"Exclusions";#N/A,#N/A,TRUE,"Areas";#N/A,#N/A,TRUE,"Summary";#N/A,#N/A,TRUE,"Detail"}</definedName>
    <definedName name="__RAT1">#REF!</definedName>
    <definedName name="__RAT2">#REF!</definedName>
    <definedName name="__rim4">#REF!</definedName>
    <definedName name="__rm4">#REF!</definedName>
    <definedName name="__rt3">[12]Mat.Cost!#REF!</definedName>
    <definedName name="__rt4">[12]Mat.Cost!#REF!</definedName>
    <definedName name="__rt5">[12]Mat.Cost!#REF!</definedName>
    <definedName name="__rt6">[12]Mat.Cost!#REF!</definedName>
    <definedName name="__rt7">[12]Mat.Cost!#REF!</definedName>
    <definedName name="__rt8">[12]Mat.Cost!#REF!</definedName>
    <definedName name="__rt9">[12]Mat.Cost!#REF!</definedName>
    <definedName name="__sch1" localSheetId="5">#REF!</definedName>
    <definedName name="__sch1">#REF!</definedName>
    <definedName name="__sch2" localSheetId="5">#REF!</definedName>
    <definedName name="__sch2">#REF!</definedName>
    <definedName name="__SD107">[17]MG!$H$83</definedName>
    <definedName name="__sdb2" localSheetId="5">#REF!</definedName>
    <definedName name="__sdb2">#REF!</definedName>
    <definedName name="__sec1" localSheetId="5">#REF!</definedName>
    <definedName name="__sec1">#REF!</definedName>
    <definedName name="__Sec2" localSheetId="5">#REF!</definedName>
    <definedName name="__Sec2">#REF!</definedName>
    <definedName name="__sec3">#REF!</definedName>
    <definedName name="__Sec4">#REF!</definedName>
    <definedName name="__sec5">#REF!</definedName>
    <definedName name="__sec6">#REF!</definedName>
    <definedName name="__sec7">#REF!</definedName>
    <definedName name="__sec71">#REF!</definedName>
    <definedName name="__SEC77">#REF!</definedName>
    <definedName name="__sec8">#REF!</definedName>
    <definedName name="__sec81">#REF!</definedName>
    <definedName name="__SEC88">#REF!</definedName>
    <definedName name="__SEC9">#REF!</definedName>
    <definedName name="__SEG1">[18]Lab!$H$1:$I$65536</definedName>
    <definedName name="__SFU160">[12]Costing!#REF!</definedName>
    <definedName name="__SH1" localSheetId="5">#REF!</definedName>
    <definedName name="__SH1">#REF!</definedName>
    <definedName name="__SH2" localSheetId="5">#REF!</definedName>
    <definedName name="__SH2">#REF!</definedName>
    <definedName name="__SH3" localSheetId="5">#REF!</definedName>
    <definedName name="__SH3">#REF!</definedName>
    <definedName name="__SH4">#REF!</definedName>
    <definedName name="__SH5">#REF!</definedName>
    <definedName name="__ss9">[19]newsales!$AU$11</definedName>
    <definedName name="__TB2">'[20]SPT vs PHI'!$B$2:$C$65</definedName>
    <definedName name="__TB2_2" localSheetId="5">#REF!</definedName>
    <definedName name="__TB2_2">#REF!</definedName>
    <definedName name="__tem1" localSheetId="5" hidden="1">{#N/A,#N/A,TRUE,"Front";#N/A,#N/A,TRUE,"Simple Letter";#N/A,#N/A,TRUE,"Inside";#N/A,#N/A,TRUE,"Contents";#N/A,#N/A,TRUE,"Basis";#N/A,#N/A,TRUE,"Inclusions";#N/A,#N/A,TRUE,"Exclusions";#N/A,#N/A,TRUE,"Areas";#N/A,#N/A,TRUE,"Summary";#N/A,#N/A,TRUE,"Detail"}</definedName>
    <definedName name="__tem1" hidden="1">{#N/A,#N/A,TRUE,"Front";#N/A,#N/A,TRUE,"Simple Letter";#N/A,#N/A,TRUE,"Inside";#N/A,#N/A,TRUE,"Contents";#N/A,#N/A,TRUE,"Basis";#N/A,#N/A,TRUE,"Inclusions";#N/A,#N/A,TRUE,"Exclusions";#N/A,#N/A,TRUE,"Areas";#N/A,#N/A,TRUE,"Summary";#N/A,#N/A,TRUE,"Detail"}</definedName>
    <definedName name="__tm3" localSheetId="5" hidden="1">{#N/A,#N/A,TRUE,"Front";#N/A,#N/A,TRUE,"Simple Letter";#N/A,#N/A,TRUE,"Inside";#N/A,#N/A,TRUE,"Contents";#N/A,#N/A,TRUE,"Basis";#N/A,#N/A,TRUE,"Inclusions";#N/A,#N/A,TRUE,"Exclusions";#N/A,#N/A,TRUE,"Areas";#N/A,#N/A,TRUE,"Summary";#N/A,#N/A,TRUE,"Detail"}</definedName>
    <definedName name="__tm3" hidden="1">{#N/A,#N/A,TRUE,"Front";#N/A,#N/A,TRUE,"Simple Letter";#N/A,#N/A,TRUE,"Inside";#N/A,#N/A,TRUE,"Contents";#N/A,#N/A,TRUE,"Basis";#N/A,#N/A,TRUE,"Inclusions";#N/A,#N/A,TRUE,"Exclusions";#N/A,#N/A,TRUE,"Areas";#N/A,#N/A,TRUE,"Summary";#N/A,#N/A,TRUE,"Detail"}</definedName>
    <definedName name="__val10">#REF!</definedName>
    <definedName name="__val10_2">#REF!</definedName>
    <definedName name="__val10_6">#REF!</definedName>
    <definedName name="__val10_7">#REF!</definedName>
    <definedName name="__val9">#REF!</definedName>
    <definedName name="__val9_2">#REF!</definedName>
    <definedName name="__val9_6">#REF!</definedName>
    <definedName name="__val9_7">#REF!</definedName>
    <definedName name="__WO1">#REF!</definedName>
    <definedName name="__xlfn.BAHTTEXT" hidden="1">#NAME?</definedName>
    <definedName name="__xlfn_COUNTIFS">#N/A</definedName>
    <definedName name="__xlnm.Print_Area_11">#REF!</definedName>
    <definedName name="_0">#REF!</definedName>
    <definedName name="_0___0">#REF!</definedName>
    <definedName name="_06_26_03">'[21]MASTER_RATE ANALYSIS'!$B$188:$G$188</definedName>
    <definedName name="_1" localSheetId="1" hidden="1">[22]sheet6!#REF!</definedName>
    <definedName name="_1" localSheetId="0" hidden="1">[22]sheet6!#REF!</definedName>
    <definedName name="_1">'[21]MASTER_RATE ANALYSIS'!$A$2477:$I$2907</definedName>
    <definedName name="_1_" localSheetId="5">#REF!</definedName>
    <definedName name="_1_">#REF!</definedName>
    <definedName name="_1__123Graph_AChart_1AJ" localSheetId="1" hidden="1">#REF!</definedName>
    <definedName name="_1__123Graph_AChart_1AJ" localSheetId="0" hidden="1">#REF!</definedName>
    <definedName name="_1__123Graph_AChart_1AJ" localSheetId="5" hidden="1">#REF!</definedName>
    <definedName name="_1__123Graph_AChart_1AJ" hidden="1">#REF!</definedName>
    <definedName name="_1__123Graph_ACHART_3" localSheetId="5" hidden="1">[23]CASHFLOWS!#REF!</definedName>
    <definedName name="_1__123Graph_ACHART_3" hidden="1">[23]CASHFLOWS!#REF!</definedName>
    <definedName name="_1__123Graph_AF_B" hidden="1">[6]ROY!$D$313:$O$313</definedName>
    <definedName name="_10">'[21]MASTER_RATE ANALYSIS'!$A$592:$H$619</definedName>
    <definedName name="_10_____123Graph_BCHART_3" hidden="1">[24]CASHFLOWS!#REF!</definedName>
    <definedName name="_10__123Graph_XCHART_4" hidden="1">[10]CASHFLOWS!$B$15:$B$29</definedName>
    <definedName name="_11" localSheetId="5">#REF!</definedName>
    <definedName name="_11">#REF!</definedName>
    <definedName name="_1111" localSheetId="5">#REF!</definedName>
    <definedName name="_1111">#REF!</definedName>
    <definedName name="_12">'[21]MASTER_RATE ANALYSIS'!$A$702:$H$724</definedName>
    <definedName name="_12_____123Graph_BCHART_4" hidden="1">[24]CASHFLOWS!#REF!</definedName>
    <definedName name="_123graph_bcad22" hidden="1">'[7]Earnings model'!#REF!</definedName>
    <definedName name="_13">'[21]MASTER_RATE ANALYSIS'!$A$726:$H$748</definedName>
    <definedName name="_13_____123Graph_XCHART_3" hidden="1">[24]CASHFLOWS!$B$15:$B$29</definedName>
    <definedName name="_14">'[21]MASTER_RATE ANALYSIS'!$A$773:$H$794</definedName>
    <definedName name="_14_____123Graph_XCHART_4" hidden="1">[24]CASHFLOWS!$B$15:$B$29</definedName>
    <definedName name="_14A" localSheetId="5" hidden="1">{#N/A,#N/A,FALSE,"VARIATIONS";#N/A,#N/A,FALSE,"BUDGET";#N/A,#N/A,FALSE,"CIVIL QNTY VAR";#N/A,#N/A,FALSE,"SUMMARY";#N/A,#N/A,FALSE,"MATERIAL VAR"}</definedName>
    <definedName name="_14A" hidden="1">{#N/A,#N/A,FALSE,"VARIATIONS";#N/A,#N/A,FALSE,"BUDGET";#N/A,#N/A,FALSE,"CIVIL QNTY VAR";#N/A,#N/A,FALSE,"SUMMARY";#N/A,#N/A,FALSE,"MATERIAL VAR"}</definedName>
    <definedName name="_15">'[21]MASTER_RATE ANALYSIS'!$A$796:$H$817</definedName>
    <definedName name="_16">'[21]MASTER_RATE ANALYSIS'!$A$845:$H$871</definedName>
    <definedName name="_16____123Graph_ACHART_3" hidden="1">[24]CASHFLOWS!#REF!</definedName>
    <definedName name="_17">'[21]MASTER_RATE ANALYSIS'!$A$874:$H$899</definedName>
    <definedName name="_18">'[21]MASTER_RATE ANALYSIS'!$A$901:$H$922</definedName>
    <definedName name="_18____123Graph_ACHART_4" hidden="1">[24]CASHFLOWS!#REF!</definedName>
    <definedName name="_19">'[21]MASTER_RATE ANALYSIS'!$A$924:$H$950</definedName>
    <definedName name="_2" localSheetId="1">#REF!</definedName>
    <definedName name="_2" localSheetId="0">#REF!</definedName>
    <definedName name="_2">'[21]MASTER_RATE ANALYSIS'!$A$380:$H$402</definedName>
    <definedName name="_2__123Graph_AChart_1Q" localSheetId="1" hidden="1">#REF!</definedName>
    <definedName name="_2__123Graph_AChart_1Q" localSheetId="0" hidden="1">#REF!</definedName>
    <definedName name="_2__123Graph_AChart_1Q" localSheetId="5" hidden="1">#REF!</definedName>
    <definedName name="_2__123Graph_AChart_1Q" hidden="1">#REF!</definedName>
    <definedName name="_2__123Graph_ACHART_3" localSheetId="5" hidden="1">[10]CASHFLOWS!#REF!</definedName>
    <definedName name="_2__123Graph_ACHART_3" hidden="1">[10]CASHFLOWS!#REF!</definedName>
    <definedName name="_2__123Graph_ACHART_4" localSheetId="5" hidden="1">[23]CASHFLOWS!#REF!</definedName>
    <definedName name="_2__123Graph_ACHART_4" hidden="1">[23]CASHFLOWS!#REF!</definedName>
    <definedName name="_2__123Graph_CF_B" hidden="1">[6]ROY!$D$314:$O$314</definedName>
    <definedName name="_20">'[21]MASTER_RATE ANALYSIS'!$A$952:$H$978</definedName>
    <definedName name="_20____123Graph_BCHART_3" hidden="1">[24]CASHFLOWS!#REF!</definedName>
    <definedName name="_21">'[21]MASTER_RATE ANALYSIS'!$A$980:$H$1009</definedName>
    <definedName name="_22" localSheetId="5">#REF!</definedName>
    <definedName name="_22">#REF!</definedName>
    <definedName name="_22____123Graph_BCHART_4" hidden="1">[24]CASHFLOWS!#REF!</definedName>
    <definedName name="_23">'[21]MASTER_RATE ANALYSIS'!$A$1055:$H$1081</definedName>
    <definedName name="_23____123Graph_XCHART_3" hidden="1">[24]CASHFLOWS!$B$15:$B$29</definedName>
    <definedName name="_24">'[21]MASTER_RATE ANALYSIS'!$A$1110:$H$1132</definedName>
    <definedName name="_24____123Graph_XCHART_4" hidden="1">[24]CASHFLOWS!$B$15:$B$29</definedName>
    <definedName name="_25">'[21]MASTER_RATE ANALYSIS'!$A$1134:$H$1153</definedName>
    <definedName name="_26">'[21]MASTER_RATE ANALYSIS'!$A$1155:$H$1176</definedName>
    <definedName name="_26___123Graph_ACHART_3" hidden="1">[24]CASHFLOWS!#REF!</definedName>
    <definedName name="_27">'[21]MASTER_RATE ANALYSIS'!$A$1178:$H$1205</definedName>
    <definedName name="_28">'[21]MASTER_RATE ANALYSIS'!$A$1207:$H$1229</definedName>
    <definedName name="_28___123Graph_ACHART_4" hidden="1">[24]CASHFLOWS!#REF!</definedName>
    <definedName name="_29">'[21]MASTER_RATE ANALYSIS'!$A$1641:$H$1666</definedName>
    <definedName name="_2m_100" localSheetId="5">#REF!</definedName>
    <definedName name="_2m_100">#REF!</definedName>
    <definedName name="_2m_100_2" localSheetId="5">#REF!</definedName>
    <definedName name="_2m_100_2">#REF!</definedName>
    <definedName name="_2m_100_6" localSheetId="5">#REF!</definedName>
    <definedName name="_2m_100_6">#REF!</definedName>
    <definedName name="_2m_100_7">#REF!</definedName>
    <definedName name="_2m_150">#REF!</definedName>
    <definedName name="_2m_150_2">#REF!</definedName>
    <definedName name="_2m_150_6">#REF!</definedName>
    <definedName name="_2m_150_7">#REF!</definedName>
    <definedName name="_2m_200">#REF!</definedName>
    <definedName name="_2m_200_2">#REF!</definedName>
    <definedName name="_2m_200_6">#REF!</definedName>
    <definedName name="_2m_200_7">#REF!</definedName>
    <definedName name="_2m_25">#REF!</definedName>
    <definedName name="_2m_25_2">#REF!</definedName>
    <definedName name="_2m_25_6">#REF!</definedName>
    <definedName name="_2m_25_7">#REF!</definedName>
    <definedName name="_2m_250">#REF!</definedName>
    <definedName name="_2m_250_2">#REF!</definedName>
    <definedName name="_2m_250_6">#REF!</definedName>
    <definedName name="_2m_250_7">#REF!</definedName>
    <definedName name="_2m_300">#REF!</definedName>
    <definedName name="_2m_300_2">#REF!</definedName>
    <definedName name="_2m_300_6">#REF!</definedName>
    <definedName name="_2m_300_7">#REF!</definedName>
    <definedName name="_2m_32">#REF!</definedName>
    <definedName name="_2m_32_2">#REF!</definedName>
    <definedName name="_2m_32_6">#REF!</definedName>
    <definedName name="_2m_32_7">#REF!</definedName>
    <definedName name="_2m_40">#REF!</definedName>
    <definedName name="_2m_40_2">#REF!</definedName>
    <definedName name="_2m_40_6">#REF!</definedName>
    <definedName name="_2m_40_7">#REF!</definedName>
    <definedName name="_2m_50">#REF!</definedName>
    <definedName name="_2m_50_2">#REF!</definedName>
    <definedName name="_2m_50_6">#REF!</definedName>
    <definedName name="_2m_50_7">#REF!</definedName>
    <definedName name="_2m_65">#REF!</definedName>
    <definedName name="_2m_65_2">#REF!</definedName>
    <definedName name="_2m_65_6">#REF!</definedName>
    <definedName name="_2m_65_7">#REF!</definedName>
    <definedName name="_2m_80">#REF!</definedName>
    <definedName name="_2m_80_2">#REF!</definedName>
    <definedName name="_2m_80_6">#REF!</definedName>
    <definedName name="_2m_80_7">#REF!</definedName>
    <definedName name="_3">'[21]MASTER_RATE ANALYSIS'!$A$404:$H$424</definedName>
    <definedName name="_3__123Graph_BChart_1Q" localSheetId="1" hidden="1">#REF!</definedName>
    <definedName name="_3__123Graph_BChart_1Q" localSheetId="0" hidden="1">#REF!</definedName>
    <definedName name="_3__123Graph_BChart_1Q" localSheetId="5" hidden="1">#REF!</definedName>
    <definedName name="_3__123Graph_BChart_1Q" hidden="1">#REF!</definedName>
    <definedName name="_3__123Graph_BCHART_3" localSheetId="5" hidden="1">[23]CASHFLOWS!#REF!</definedName>
    <definedName name="_3__123Graph_BCHART_3" hidden="1">[23]CASHFLOWS!#REF!</definedName>
    <definedName name="_3__123Graph_EF_B" hidden="1">[6]ROY!$D$315:$O$315</definedName>
    <definedName name="_30">'[21]MASTER_RATE ANALYSIS'!$A$1668:$H$1692</definedName>
    <definedName name="_30___123Graph_BCHART_3" hidden="1">[24]CASHFLOWS!#REF!</definedName>
    <definedName name="_31">'[21]MASTER_RATE ANALYSIS'!$A$1282:$H$1304</definedName>
    <definedName name="_32">'[21]MASTER_RATE ANALYSIS'!$A$1359:$H$1380</definedName>
    <definedName name="_32___123Graph_BCHART_4" hidden="1">[24]CASHFLOWS!#REF!</definedName>
    <definedName name="_33">'[21]MASTER_RATE ANALYSIS'!$A$1383:$H$1405</definedName>
    <definedName name="_33___123Graph_XCHART_3" hidden="1">[24]CASHFLOWS!$B$15:$B$29</definedName>
    <definedName name="_34">'[21]MASTER_RATE ANALYSIS'!$A$1407:$H$1429</definedName>
    <definedName name="_34___123Graph_XCHART_4" hidden="1">[24]CASHFLOWS!$B$15:$B$29</definedName>
    <definedName name="_35">'[21]MASTER_RATE ANALYSIS'!$A$1563:$H$1588</definedName>
    <definedName name="_36">'[21]MASTER_RATE ANALYSIS'!$A$1590:$H$1611</definedName>
    <definedName name="_36__123Graph_ACHART_3" hidden="1">[24]CASHFLOWS!#REF!</definedName>
    <definedName name="_37">'[21]MASTER_RATE ANALYSIS'!$A$1613:$H$1639</definedName>
    <definedName name="_38">'[21]MASTER_RATE ANALYSIS'!$A$1694:$H$1716</definedName>
    <definedName name="_38__123Graph_ACHART_4" hidden="1">[24]CASHFLOWS!#REF!</definedName>
    <definedName name="_39">'[21]MASTER_RATE ANALYSIS'!$A$1769:$H$1792</definedName>
    <definedName name="_3m_100" localSheetId="5">#REF!</definedName>
    <definedName name="_3m_100">#REF!</definedName>
    <definedName name="_3m_100_2" localSheetId="5">#REF!</definedName>
    <definedName name="_3m_100_2">#REF!</definedName>
    <definedName name="_3m_100_6" localSheetId="5">#REF!</definedName>
    <definedName name="_3m_100_6">#REF!</definedName>
    <definedName name="_3m_100_7">#REF!</definedName>
    <definedName name="_3m_150">#REF!</definedName>
    <definedName name="_3m_150_2">#REF!</definedName>
    <definedName name="_3m_150_6">#REF!</definedName>
    <definedName name="_3m_150_7">#REF!</definedName>
    <definedName name="_3m_200">#REF!</definedName>
    <definedName name="_3m_200_2">#REF!</definedName>
    <definedName name="_3m_200_6">#REF!</definedName>
    <definedName name="_3m_200_7">#REF!</definedName>
    <definedName name="_3m_25">#REF!</definedName>
    <definedName name="_3m_25_2">#REF!</definedName>
    <definedName name="_3m_25_6">#REF!</definedName>
    <definedName name="_3m_25_7">#REF!</definedName>
    <definedName name="_3m_250">#REF!</definedName>
    <definedName name="_3m_250_2">#REF!</definedName>
    <definedName name="_3m_250_6">#REF!</definedName>
    <definedName name="_3m_250_7">#REF!</definedName>
    <definedName name="_3m_300">#REF!</definedName>
    <definedName name="_3m_300_2">#REF!</definedName>
    <definedName name="_3m_300_6">#REF!</definedName>
    <definedName name="_3m_300_7">#REF!</definedName>
    <definedName name="_3m_32">#REF!</definedName>
    <definedName name="_3m_32_2">#REF!</definedName>
    <definedName name="_3m_32_6">#REF!</definedName>
    <definedName name="_3m_32_7">#REF!</definedName>
    <definedName name="_3m_40">#REF!</definedName>
    <definedName name="_3m_40_2">#REF!</definedName>
    <definedName name="_3m_40_6">#REF!</definedName>
    <definedName name="_3m_40_7">#REF!</definedName>
    <definedName name="_3m_50">#REF!</definedName>
    <definedName name="_3m_50_2">#REF!</definedName>
    <definedName name="_3m_50_6">#REF!</definedName>
    <definedName name="_3m_50_7">#REF!</definedName>
    <definedName name="_3m_65">#REF!</definedName>
    <definedName name="_3m_65_2">#REF!</definedName>
    <definedName name="_3m_65_6">#REF!</definedName>
    <definedName name="_3m_65_7">#REF!</definedName>
    <definedName name="_3m_80">#REF!</definedName>
    <definedName name="_3m_80_2">#REF!</definedName>
    <definedName name="_3m_80_6">#REF!</definedName>
    <definedName name="_3m_80_7">#REF!</definedName>
    <definedName name="_4">'[21]MASTER_RATE ANALYSIS'!$A$426:$H$448</definedName>
    <definedName name="_4_">[4]OLD!#REF!</definedName>
    <definedName name="_4__123Graph_ACHART_4" hidden="1">[10]CASHFLOWS!#REF!</definedName>
    <definedName name="_4__123Graph_BCHART_4" hidden="1">[23]CASHFLOWS!#REF!</definedName>
    <definedName name="_4__123Graph_XF_B" hidden="1">[6]ROY!$D$6:$O$6</definedName>
    <definedName name="_40">'[21]MASTER_RATE ANALYSIS'!$A$1794:$H$1816</definedName>
    <definedName name="_40__123Graph_BCHART_3" hidden="1">[24]CASHFLOWS!#REF!</definedName>
    <definedName name="_41">'[21]MASTER_RATE ANALYSIS'!$A$1431:$H$1456</definedName>
    <definedName name="_42">'[21]MASTER_RATE ANALYSIS'!$A$1458:$H$1482</definedName>
    <definedName name="_42__123Graph_BCHART_4" hidden="1">[24]CASHFLOWS!#REF!</definedName>
    <definedName name="_43">'[21]MASTER_RATE ANALYSIS'!$A$1818:$H$1840</definedName>
    <definedName name="_43__123Graph_XCHART_3" hidden="1">[24]CASHFLOWS!$B$15:$B$29</definedName>
    <definedName name="_44">'[21]MASTER_RATE ANALYSIS'!$A$1537:$H$1561</definedName>
    <definedName name="_44__123Graph_XCHART_4" hidden="1">[24]CASHFLOWS!$B$15:$B$29</definedName>
    <definedName name="_45">'[21]MASTER_RATE ANALYSIS'!$A$1842:$H$1864</definedName>
    <definedName name="_46">'[21]MASTER_RATE ANALYSIS'!$A$1866:$H$1889</definedName>
    <definedName name="_47">'[21]MASTER_RATE ANALYSIS'!$A$1913:$H$1938</definedName>
    <definedName name="_48">'[21]MASTER_RATE ANALYSIS'!$A$1940:$H$1962</definedName>
    <definedName name="_49">'[21]MASTER_RATE ANALYSIS'!$A$1964:$H$1986</definedName>
    <definedName name="_5">'[21]MASTER_RATE ANALYSIS'!$A$474:$H$495</definedName>
    <definedName name="_5__123Graph_XCHART_3" hidden="1">[23]CASHFLOWS!$B$15:$B$29</definedName>
    <definedName name="_50">'[21]MASTER_RATE ANALYSIS'!$A$1988:$H$2010</definedName>
    <definedName name="_51">'[21]MASTER_RATE ANALYSIS'!$A$2012:$H$2037</definedName>
    <definedName name="_52">'[21]MASTER_RATE ANALYSIS'!$A$2039:$H$2060</definedName>
    <definedName name="_53">'[21]MASTER_RATE ANALYSIS'!$A$2062:$H$2086</definedName>
    <definedName name="_54">'[21]MASTER_RATE ANALYSIS'!$A$2089:$H$2112</definedName>
    <definedName name="_55">'[21]MASTER_RATE ANALYSIS'!$A$2115:$H$2138</definedName>
    <definedName name="_56">'[21]MASTER_RATE ANALYSIS'!$A$2140:$H$2163</definedName>
    <definedName name="_57">'[21]MASTER_RATE ANALYSIS'!$A$2165:$H$2187</definedName>
    <definedName name="_58">'[21]MASTER_RATE ANALYSIS'!$A$2190:$H$2214</definedName>
    <definedName name="_59">'[21]MASTER_RATE ANALYSIS'!$A$2216:$H$2242</definedName>
    <definedName name="_6">'[21]MASTER_RATE ANALYSIS'!$A$497:$H$518</definedName>
    <definedName name="_6_____123Graph_ACHART_3" hidden="1">[24]CASHFLOWS!#REF!</definedName>
    <definedName name="_6__123Graph_BCHART_3" hidden="1">[10]CASHFLOWS!#REF!</definedName>
    <definedName name="_6__123Graph_XCHART_4" hidden="1">[23]CASHFLOWS!$B$15:$B$29</definedName>
    <definedName name="_60">'[21]MASTER_RATE ANALYSIS'!$A$2244:$H$2272</definedName>
    <definedName name="_61">'[21]MASTER_RATE ANALYSIS'!$A$2303:$H$2331</definedName>
    <definedName name="_62">'[21]MASTER_RATE ANALYSIS'!$A$2333:$H$2361</definedName>
    <definedName name="_63">'[21]MASTER_RATE ANALYSIS'!$A$2363:$H$2391</definedName>
    <definedName name="_64">'[21]MASTER_RATE ANALYSIS'!$A$2393:$H$2418</definedName>
    <definedName name="_65">'[21]MASTER_RATE ANALYSIS'!$A$2420:$H$2447</definedName>
    <definedName name="_66">'[21]MASTER_RATE ANALYSIS'!$A$2449:$H$2476</definedName>
    <definedName name="_67">'[21]MASTER_RATE ANALYSIS'!$A$2504:$H$2551</definedName>
    <definedName name="_68">'[21]MASTER_RATE ANALYSIS'!$A$2553:$H$2601</definedName>
    <definedName name="_69">'[21]MASTER_RATE ANALYSIS'!$A$2603:$H$2648</definedName>
    <definedName name="_7">'[21]MASTER_RATE ANALYSIS'!$A$520:$H$541</definedName>
    <definedName name="_70">'[21]MASTER_RATE ANALYSIS'!$A$2650:$H$2697</definedName>
    <definedName name="_71">'[21]MASTER_RATE ANALYSIS'!$A$2699:$H$2748</definedName>
    <definedName name="_72">'[21]MASTER_RATE ANALYSIS'!$A$2750:$H$2795</definedName>
    <definedName name="_73">'[21]MASTER_RATE ANALYSIS'!$A$2478:$H$2502</definedName>
    <definedName name="_74">'[21]MASTER_RATE ANALYSIS'!$A$2797:$H$2822</definedName>
    <definedName name="_75">'[21]MASTER_RATE ANALYSIS'!$A$2879:$H$2909</definedName>
    <definedName name="_8">'[21]MASTER_RATE ANALYSIS'!$A$544:$H$566</definedName>
    <definedName name="_8_____123Graph_ACHART_4" hidden="1">[24]CASHFLOWS!#REF!</definedName>
    <definedName name="_8__123Graph_BCHART_4" hidden="1">[10]CASHFLOWS!#REF!</definedName>
    <definedName name="_8_0RMconsu" localSheetId="5">#REF!</definedName>
    <definedName name="_8_0RMconsu">#REF!</definedName>
    <definedName name="_9" localSheetId="5">#REF!</definedName>
    <definedName name="_9">#REF!</definedName>
    <definedName name="_9__123Graph_XCHART_3" hidden="1">[10]CASHFLOWS!$B$15:$B$29</definedName>
    <definedName name="_96.12.30" localSheetId="5">#REF!</definedName>
    <definedName name="_96.12.30">#REF!</definedName>
    <definedName name="_a" localSheetId="5">#REF!</definedName>
    <definedName name="_a">#REF!</definedName>
    <definedName name="_a1" localSheetId="5" hidden="1">{#N/A,#N/A,FALSE,"VARIATIONS";#N/A,#N/A,FALSE,"BUDGET";#N/A,#N/A,FALSE,"CIVIL QNTY VAR";#N/A,#N/A,FALSE,"SUMMARY";#N/A,#N/A,FALSE,"MATERIAL VAR"}</definedName>
    <definedName name="_a1" hidden="1">{#N/A,#N/A,FALSE,"VARIATIONS";#N/A,#N/A,FALSE,"BUDGET";#N/A,#N/A,FALSE,"CIVIL QNTY VAR";#N/A,#N/A,FALSE,"SUMMARY";#N/A,#N/A,FALSE,"MATERIAL VAR"}</definedName>
    <definedName name="_a65537">#REF!</definedName>
    <definedName name="_A65539">#REF!</definedName>
    <definedName name="_A65555">#REF!</definedName>
    <definedName name="_A655600">#REF!</definedName>
    <definedName name="_A65658">#REF!</definedName>
    <definedName name="_A65800">#REF!</definedName>
    <definedName name="_A65800_1">#REF!</definedName>
    <definedName name="_A65800_2">#REF!</definedName>
    <definedName name="_A65800_6">#REF!</definedName>
    <definedName name="_A65800_7">#REF!</definedName>
    <definedName name="_A65999">#REF!</definedName>
    <definedName name="_A66000">#REF!</definedName>
    <definedName name="_A66000_1">#REF!</definedName>
    <definedName name="_A66000_2">#REF!</definedName>
    <definedName name="_A66000_6">#REF!</definedName>
    <definedName name="_A66000_7">#REF!</definedName>
    <definedName name="_A99999">#REF!</definedName>
    <definedName name="_A99999_1">#REF!</definedName>
    <definedName name="_A99999_2">#REF!</definedName>
    <definedName name="_A99999_6">#REF!</definedName>
    <definedName name="_A99999_7">#REF!</definedName>
    <definedName name="_abcde" hidden="1">[16]sheet6!#REF!</definedName>
    <definedName name="_afsva" localSheetId="5" hidden="1">#REF!</definedName>
    <definedName name="_afsva" hidden="1">#REF!</definedName>
    <definedName name="_alt1" localSheetId="5">#REF!</definedName>
    <definedName name="_alt1">#REF!</definedName>
    <definedName name="_ALT2" localSheetId="5">#REF!</definedName>
    <definedName name="_ALT2">#REF!</definedName>
    <definedName name="_ALT3">#REF!</definedName>
    <definedName name="_ALT4">#REF!</definedName>
    <definedName name="_ans987" localSheetId="5" hidden="1">{#N/A,#N/A,FALSE,"VARIATIONS";#N/A,#N/A,FALSE,"BUDGET";#N/A,#N/A,FALSE,"CIVIL QNTY VAR";#N/A,#N/A,FALSE,"SUMMARY";#N/A,#N/A,FALSE,"MATERIAL VAR"}</definedName>
    <definedName name="_ans987" hidden="1">{#N/A,#N/A,FALSE,"VARIATIONS";#N/A,#N/A,FALSE,"BUDGET";#N/A,#N/A,FALSE,"CIVIL QNTY VAR";#N/A,#N/A,FALSE,"SUMMARY";#N/A,#N/A,FALSE,"MATERIAL VAR"}</definedName>
    <definedName name="_asder" localSheetId="4">IF('[25]FITZ MORT 94'!#REF!&lt;&gt;"",MIN('[25]FITZ MORT 94'!#REF!,[0]!Pmt_to_use-'[25]FITZ MORT 94'!#REF!),"")</definedName>
    <definedName name="_asder" localSheetId="7">IF('[25]FITZ MORT 94'!#REF!&lt;&gt;"",MIN('[25]FITZ MORT 94'!#REF!,[0]!Pmt_to_use-'[25]FITZ MORT 94'!#REF!),"")</definedName>
    <definedName name="_asder" localSheetId="8">IF('[25]FITZ MORT 94'!#REF!&lt;&gt;"",MIN('[25]FITZ MORT 94'!#REF!,[0]!Pmt_to_use-'[25]FITZ MORT 94'!#REF!),"")</definedName>
    <definedName name="_asder" localSheetId="9">IF('[25]FITZ MORT 94'!#REF!&lt;&gt;"",MIN('[25]FITZ MORT 94'!#REF!,[0]!Pmt_to_use-'[25]FITZ MORT 94'!#REF!),"")</definedName>
    <definedName name="_asder" localSheetId="22">IF('[25]FITZ MORT 94'!#REF!&lt;&gt;"",MIN('[25]FITZ MORT 94'!#REF!,[0]!Pmt_to_use-'[25]FITZ MORT 94'!#REF!),"")</definedName>
    <definedName name="_asder" localSheetId="21">IF('[25]FITZ MORT 94'!#REF!&lt;&gt;"",MIN('[25]FITZ MORT 94'!#REF!,[0]!Pmt_to_use-'[25]FITZ MORT 94'!#REF!),"")</definedName>
    <definedName name="_asder" localSheetId="20">IF('[25]FITZ MORT 94'!#REF!&lt;&gt;"",MIN('[25]FITZ MORT 94'!#REF!,[0]!Pmt_to_use-'[25]FITZ MORT 94'!#REF!),"")</definedName>
    <definedName name="_asder" localSheetId="10">IF('[25]FITZ MORT 94'!#REF!&lt;&gt;"",MIN('[25]FITZ MORT 94'!#REF!,[0]!Pmt_to_use-'[25]FITZ MORT 94'!#REF!),"")</definedName>
    <definedName name="_asder" localSheetId="0">IF('[25]FITZ MORT 94'!#REF!&lt;&gt;"",MIN('[25]FITZ MORT 94'!#REF!,[0]!Pmt_to_use-'[25]FITZ MORT 94'!#REF!),"")</definedName>
    <definedName name="_asder" localSheetId="5">IF('[25]FITZ MORT 94'!#REF!&lt;&gt;"",MIN('[25]FITZ MORT 94'!#REF!,[0]!Pmt_to_use-'[25]FITZ MORT 94'!#REF!),"")</definedName>
    <definedName name="_asder">IF('[25]FITZ MORT 94'!#REF!&lt;&gt;"",MIN('[25]FITZ MORT 94'!#REF!,[0]!Pmt_to_use-'[25]FITZ MORT 94'!#REF!),"")</definedName>
    <definedName name="_ashb" localSheetId="1"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_ashb" localSheetId="0"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_ashb" localSheetId="5"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_ashb"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_awov" localSheetId="4">IF('[25]FITZ MORT 94'!#REF!&lt;&gt;"",DATE(YEAR([0]!First_payment_due),MONTH([0]!First_payment_due)+('[25]FITZ MORT 94'!#REF!-1)*12/[0]!Payments_per_year,DAY([0]!First_payment_due)),"")</definedName>
    <definedName name="_awov" localSheetId="7">IF('[25]FITZ MORT 94'!#REF!&lt;&gt;"",DATE(YEAR([0]!First_payment_due),MONTH([0]!First_payment_due)+('[25]FITZ MORT 94'!#REF!-1)*12/[0]!Payments_per_year,DAY([0]!First_payment_due)),"")</definedName>
    <definedName name="_awov" localSheetId="8">IF('[25]FITZ MORT 94'!#REF!&lt;&gt;"",DATE(YEAR([0]!First_payment_due),MONTH([0]!First_payment_due)+('[25]FITZ MORT 94'!#REF!-1)*12/[0]!Payments_per_year,DAY([0]!First_payment_due)),"")</definedName>
    <definedName name="_awov" localSheetId="9">IF('[25]FITZ MORT 94'!#REF!&lt;&gt;"",DATE(YEAR([0]!First_payment_due),MONTH([0]!First_payment_due)+('[25]FITZ MORT 94'!#REF!-1)*12/[0]!Payments_per_year,DAY([0]!First_payment_due)),"")</definedName>
    <definedName name="_awov" localSheetId="22">IF('[25]FITZ MORT 94'!#REF!&lt;&gt;"",DATE(YEAR([0]!First_payment_due),MONTH([0]!First_payment_due)+('[25]FITZ MORT 94'!#REF!-1)*12/[0]!Payments_per_year,DAY([0]!First_payment_due)),"")</definedName>
    <definedName name="_awov" localSheetId="21">IF('[25]FITZ MORT 94'!#REF!&lt;&gt;"",DATE(YEAR([0]!First_payment_due),MONTH([0]!First_payment_due)+('[25]FITZ MORT 94'!#REF!-1)*12/[0]!Payments_per_year,DAY([0]!First_payment_due)),"")</definedName>
    <definedName name="_awov" localSheetId="20">IF('[25]FITZ MORT 94'!#REF!&lt;&gt;"",DATE(YEAR([0]!First_payment_due),MONTH([0]!First_payment_due)+('[25]FITZ MORT 94'!#REF!-1)*12/[0]!Payments_per_year,DAY([0]!First_payment_due)),"")</definedName>
    <definedName name="_awov" localSheetId="10">IF('[25]FITZ MORT 94'!#REF!&lt;&gt;"",DATE(YEAR([0]!First_payment_due),MONTH([0]!First_payment_due)+('[25]FITZ MORT 94'!#REF!-1)*12/[0]!Payments_per_year,DAY([0]!First_payment_due)),"")</definedName>
    <definedName name="_awov" localSheetId="0">IF('[25]FITZ MORT 94'!#REF!&lt;&gt;"",DATE(YEAR([0]!First_payment_due),MONTH([0]!First_payment_due)+('[25]FITZ MORT 94'!#REF!-1)*12/[0]!Payments_per_year,DAY([0]!First_payment_due)),"")</definedName>
    <definedName name="_awov" localSheetId="5">IF('[25]FITZ MORT 94'!#REF!&lt;&gt;"",DATE(YEAR([0]!First_payment_due),MONTH([0]!First_payment_due)+('[25]FITZ MORT 94'!#REF!-1)*12/[0]!Payments_per_year,DAY([0]!First_payment_due)),"")</definedName>
    <definedName name="_awov">IF('[25]FITZ MORT 94'!#REF!&lt;&gt;"",DATE(YEAR([0]!First_payment_due),MONTH([0]!First_payment_due)+('[25]FITZ MORT 94'!#REF!-1)*12/[0]!Payments_per_year,DAY([0]!First_payment_due)),"")</definedName>
    <definedName name="_b111121" localSheetId="5">#REF!</definedName>
    <definedName name="_b111121">#REF!</definedName>
    <definedName name="_base1" localSheetId="5">{"Project Oasis"}</definedName>
    <definedName name="_base1">{"Project Oasis"}</definedName>
    <definedName name="_base2" localSheetId="5">{"Client Name or Project Name"}</definedName>
    <definedName name="_base2">{"Client Name or Project Name"}</definedName>
    <definedName name="_BLK2_2">#REF!</definedName>
    <definedName name="_BLK3_2">#REF!</definedName>
    <definedName name="_bo3">#REF!</definedName>
    <definedName name="_bo3_2">#REF!</definedName>
    <definedName name="_bo3_6">#REF!</definedName>
    <definedName name="_bo3_7">#REF!</definedName>
    <definedName name="_bol1" localSheetId="1">#REF!</definedName>
    <definedName name="_bol1" localSheetId="0">#REF!</definedName>
    <definedName name="_bol1">#REF!</definedName>
    <definedName name="_bol1_2">#REF!</definedName>
    <definedName name="_bol1_6">#REF!</definedName>
    <definedName name="_bol1_7">#REF!</definedName>
    <definedName name="_BVD1">#REF!</definedName>
    <definedName name="_BVD2">#REF!</definedName>
    <definedName name="_C" localSheetId="1">#REF!</definedName>
    <definedName name="_C" localSheetId="0">#REF!</definedName>
    <definedName name="_C">#REF!</definedName>
    <definedName name="_C___0">#REF!</definedName>
    <definedName name="_C___13">#REF!</definedName>
    <definedName name="_C_2">#REF!</definedName>
    <definedName name="_C_6">#REF!</definedName>
    <definedName name="_C_7">#REF!</definedName>
    <definedName name="_can430">40.73</definedName>
    <definedName name="_can435">43.3</definedName>
    <definedName name="_cat12" localSheetId="1" hidden="1">{#N/A,#N/A,TRUE,"Front";#N/A,#N/A,TRUE,"Simple Letter";#N/A,#N/A,TRUE,"Inside";#N/A,#N/A,TRUE,"Contents";#N/A,#N/A,TRUE,"Basis";#N/A,#N/A,TRUE,"Inclusions";#N/A,#N/A,TRUE,"Exclusions";#N/A,#N/A,TRUE,"Areas";#N/A,#N/A,TRUE,"Summary";#N/A,#N/A,TRUE,"Detail"}</definedName>
    <definedName name="_cat12" localSheetId="0" hidden="1">{#N/A,#N/A,TRUE,"Front";#N/A,#N/A,TRUE,"Simple Letter";#N/A,#N/A,TRUE,"Inside";#N/A,#N/A,TRUE,"Contents";#N/A,#N/A,TRUE,"Basis";#N/A,#N/A,TRUE,"Inclusions";#N/A,#N/A,TRUE,"Exclusions";#N/A,#N/A,TRUE,"Areas";#N/A,#N/A,TRUE,"Summary";#N/A,#N/A,TRUE,"Detail"}</definedName>
    <definedName name="_cat12" localSheetId="5" hidden="1">{#N/A,#N/A,TRUE,"Front";#N/A,#N/A,TRUE,"Simple Letter";#N/A,#N/A,TRUE,"Inside";#N/A,#N/A,TRUE,"Contents";#N/A,#N/A,TRUE,"Basis";#N/A,#N/A,TRUE,"Inclusions";#N/A,#N/A,TRUE,"Exclusions";#N/A,#N/A,TRUE,"Areas";#N/A,#N/A,TRUE,"Summary";#N/A,#N/A,TRUE,"Detail"}</definedName>
    <definedName name="_cat12" hidden="1">{#N/A,#N/A,TRUE,"Front";#N/A,#N/A,TRUE,"Simple Letter";#N/A,#N/A,TRUE,"Inside";#N/A,#N/A,TRUE,"Contents";#N/A,#N/A,TRUE,"Basis";#N/A,#N/A,TRUE,"Inclusions";#N/A,#N/A,TRUE,"Exclusions";#N/A,#N/A,TRUE,"Areas";#N/A,#N/A,TRUE,"Summary";#N/A,#N/A,TRUE,"Detail"}</definedName>
    <definedName name="_cat123">#N/A</definedName>
    <definedName name="_cbwg" localSheetId="1" hidden="1">{"financials",#N/A,FALSE,"BASIC"}</definedName>
    <definedName name="_cbwg" localSheetId="0" hidden="1">{"financials",#N/A,FALSE,"BASIC"}</definedName>
    <definedName name="_cbwg" localSheetId="5" hidden="1">{"financials",#N/A,FALSE,"BASIC"}</definedName>
    <definedName name="_cbwg" hidden="1">{"financials",#N/A,FALSE,"BASIC"}</definedName>
    <definedName name="_CFD99">#REF!</definedName>
    <definedName name="_cgn" localSheetId="1" hidden="1">{"basic",#N/A,FALSE,"BASIC"}</definedName>
    <definedName name="_cgn" localSheetId="0" hidden="1">{"basic",#N/A,FALSE,"BASIC"}</definedName>
    <definedName name="_cgn" localSheetId="5" hidden="1">{"basic",#N/A,FALSE,"BASIC"}</definedName>
    <definedName name="_cgn" hidden="1">{"basic",#N/A,FALSE,"BASIC"}</definedName>
    <definedName name="_cjbsw" localSheetId="5">{"Client Name or Project Name"}</definedName>
    <definedName name="_cjbsw">{"Client Name or Project Name"}</definedName>
    <definedName name="_CNP97">#REF!</definedName>
    <definedName name="_CNP98">#REF!</definedName>
    <definedName name="_CNP99">#REF!</definedName>
    <definedName name="_CVD98">#REF!</definedName>
    <definedName name="_CVD99">#REF!</definedName>
    <definedName name="_CVM97">#REF!</definedName>
    <definedName name="_CVM98">#REF!</definedName>
    <definedName name="_CVM99">#REF!</definedName>
    <definedName name="_d1" localSheetId="5" hidden="1">{#N/A,#N/A,FALSE,"VARIATIONS";#N/A,#N/A,FALSE,"BUDGET";#N/A,#N/A,FALSE,"CIVIL QNTY VAR";#N/A,#N/A,FALSE,"SUMMARY";#N/A,#N/A,FALSE,"MATERIAL VAR"}</definedName>
    <definedName name="_d1" hidden="1">{#N/A,#N/A,FALSE,"VARIATIONS";#N/A,#N/A,FALSE,"BUDGET";#N/A,#N/A,FALSE,"CIVIL QNTY VAR";#N/A,#N/A,FALSE,"SUMMARY";#N/A,#N/A,FALSE,"MATERIAL VAR"}</definedName>
    <definedName name="_DAT1">#REF!</definedName>
    <definedName name="_DAT10">#REF!</definedName>
    <definedName name="_DAT11">#REF!</definedName>
    <definedName name="_DAT12">#REF!</definedName>
    <definedName name="_DAT13">#REF!</definedName>
    <definedName name="_DAT14">#REF!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bwvi" localSheetId="4">[0]!Payments_per_year*[0]!Term_in_years</definedName>
    <definedName name="_dbwvi" localSheetId="7">[0]!Payments_per_year*[0]!Term_in_years</definedName>
    <definedName name="_dbwvi" localSheetId="8">[0]!Payments_per_year*[0]!Term_in_years</definedName>
    <definedName name="_dbwvi" localSheetId="9">[0]!Payments_per_year*[0]!Term_in_years</definedName>
    <definedName name="_dbwvi" localSheetId="22">[0]!Payments_per_year*[0]!Term_in_years</definedName>
    <definedName name="_dbwvi" localSheetId="21">[0]!Payments_per_year*[0]!Term_in_years</definedName>
    <definedName name="_dbwvi" localSheetId="20">[0]!Payments_per_year*[0]!Term_in_years</definedName>
    <definedName name="_dbwvi" localSheetId="10">[0]!Payments_per_year*[0]!Term_in_years</definedName>
    <definedName name="_dbwvi" localSheetId="0">[0]!Payments_per_year*[0]!Term_in_years</definedName>
    <definedName name="_dbwvi" localSheetId="5">[0]!Payments_per_year*[0]!Term_in_years</definedName>
    <definedName name="_dbwvi">[0]!Payments_per_year*[0]!Term_in_years</definedName>
    <definedName name="_dcd3" localSheetId="1" hidden="1">{#N/A,#N/A,TRUE,"Front";#N/A,#N/A,TRUE,"Simple Letter";#N/A,#N/A,TRUE,"Inside";#N/A,#N/A,TRUE,"Contents";#N/A,#N/A,TRUE,"Basis";#N/A,#N/A,TRUE,"Inclusions";#N/A,#N/A,TRUE,"Exclusions";#N/A,#N/A,TRUE,"Areas";#N/A,#N/A,TRUE,"Summary";#N/A,#N/A,TRUE,"Detail"}</definedName>
    <definedName name="_dcd3" localSheetId="0" hidden="1">{#N/A,#N/A,TRUE,"Front";#N/A,#N/A,TRUE,"Simple Letter";#N/A,#N/A,TRUE,"Inside";#N/A,#N/A,TRUE,"Contents";#N/A,#N/A,TRUE,"Basis";#N/A,#N/A,TRUE,"Inclusions";#N/A,#N/A,TRUE,"Exclusions";#N/A,#N/A,TRUE,"Areas";#N/A,#N/A,TRUE,"Summary";#N/A,#N/A,TRUE,"Detail"}</definedName>
    <definedName name="_dcd3" localSheetId="5" hidden="1">{#N/A,#N/A,TRUE,"Front";#N/A,#N/A,TRUE,"Simple Letter";#N/A,#N/A,TRUE,"Inside";#N/A,#N/A,TRUE,"Contents";#N/A,#N/A,TRUE,"Basis";#N/A,#N/A,TRUE,"Inclusions";#N/A,#N/A,TRUE,"Exclusions";#N/A,#N/A,TRUE,"Areas";#N/A,#N/A,TRUE,"Summary";#N/A,#N/A,TRUE,"Detail"}</definedName>
    <definedName name="_dcd3" hidden="1">{#N/A,#N/A,TRUE,"Front";#N/A,#N/A,TRUE,"Simple Letter";#N/A,#N/A,TRUE,"Inside";#N/A,#N/A,TRUE,"Contents";#N/A,#N/A,TRUE,"Basis";#N/A,#N/A,TRUE,"Inclusions";#N/A,#N/A,TRUE,"Exclusions";#N/A,#N/A,TRUE,"Areas";#N/A,#N/A,TRUE,"Summary";#N/A,#N/A,TRUE,"Detail"}</definedName>
    <definedName name="_dd5" localSheetId="5" hidden="1">{#N/A,#N/A,FALSE,"VARIATIONS";#N/A,#N/A,FALSE,"BUDGET";#N/A,#N/A,FALSE,"CIVIL QNTY VAR";#N/A,#N/A,FALSE,"SUMMARY";#N/A,#N/A,FALSE,"MATERIAL VAR"}</definedName>
    <definedName name="_dd5" hidden="1">{#N/A,#N/A,FALSE,"VARIATIONS";#N/A,#N/A,FALSE,"BUDGET";#N/A,#N/A,FALSE,"CIVIL QNTY VAR";#N/A,#N/A,FALSE,"SUMMARY";#N/A,#N/A,FALSE,"MATERIAL VAR"}</definedName>
    <definedName name="_dd6" localSheetId="5" hidden="1">{#N/A,#N/A,FALSE,"VARIATIONS";#N/A,#N/A,FALSE,"BUDGET";#N/A,#N/A,FALSE,"CIVIL QNTY VAR";#N/A,#N/A,FALSE,"SUMMARY";#N/A,#N/A,FALSE,"MATERIAL VAR"}</definedName>
    <definedName name="_dd6" hidden="1">{#N/A,#N/A,FALSE,"VARIATIONS";#N/A,#N/A,FALSE,"BUDGET";#N/A,#N/A,FALSE,"CIVIL QNTY VAR";#N/A,#N/A,FALSE,"SUMMARY";#N/A,#N/A,FALSE,"MATERIAL VAR"}</definedName>
    <definedName name="_des" localSheetId="5">{35}</definedName>
    <definedName name="_des">{35}</definedName>
    <definedName name="_dim4">#REF!</definedName>
    <definedName name="_Dist_Values" localSheetId="1" hidden="1">'[22]MN T.B.'!#REF!</definedName>
    <definedName name="_Dist_Values" localSheetId="0" hidden="1">'[22]MN T.B.'!#REF!</definedName>
    <definedName name="_Dist_Values" localSheetId="5" hidden="1">#REF!</definedName>
    <definedName name="_Dist_Values" hidden="1">#REF!</definedName>
    <definedName name="_exc1" localSheetId="5">#REF!</definedName>
    <definedName name="_exc1">#REF!</definedName>
    <definedName name="_exc11" localSheetId="5">#REF!</definedName>
    <definedName name="_exc11">#REF!</definedName>
    <definedName name="_exc2">#REF!</definedName>
    <definedName name="_EXC3">#REF!</definedName>
    <definedName name="_EXC4">#REF!</definedName>
    <definedName name="_f1" localSheetId="5" hidden="1">{#N/A,#N/A,FALSE,"VARIATIONS";#N/A,#N/A,FALSE,"BUDGET";#N/A,#N/A,FALSE,"CIVIL QNTY VAR";#N/A,#N/A,FALSE,"SUMMARY";#N/A,#N/A,FALSE,"MATERIAL VAR"}</definedName>
    <definedName name="_f1" hidden="1">{#N/A,#N/A,FALSE,"VARIATIONS";#N/A,#N/A,FALSE,"BUDGET";#N/A,#N/A,FALSE,"CIVIL QNTY VAR";#N/A,#N/A,FALSE,"SUMMARY";#N/A,#N/A,FALSE,"MATERIAL VAR"}</definedName>
    <definedName name="_f3" localSheetId="5" hidden="1">{#N/A,#N/A,FALSE,"Aging Summary";#N/A,#N/A,FALSE,"Ratio Analysis";#N/A,#N/A,FALSE,"Test 120 Day Accts";#N/A,#N/A,FALSE,"Tickmarks"}</definedName>
    <definedName name="_f3" hidden="1">{#N/A,#N/A,FALSE,"Aging Summary";#N/A,#N/A,FALSE,"Ratio Analysis";#N/A,#N/A,FALSE,"Test 120 Day Accts";#N/A,#N/A,FALSE,"Tickmarks"}</definedName>
    <definedName name="_f4" localSheetId="5" hidden="1">{#N/A,#N/A,FALSE,"Aging Summary";#N/A,#N/A,FALSE,"Ratio Analysis";#N/A,#N/A,FALSE,"Test 120 Day Accts";#N/A,#N/A,FALSE,"Tickmarks"}</definedName>
    <definedName name="_f4" hidden="1">{#N/A,#N/A,FALSE,"Aging Summary";#N/A,#N/A,FALSE,"Ratio Analysis";#N/A,#N/A,FALSE,"Test 120 Day Accts";#N/A,#N/A,FALSE,"Tickmarks"}</definedName>
    <definedName name="_Fill" localSheetId="1" hidden="1">'[26]Sheet3 (2)'!$A$60:$A$76</definedName>
    <definedName name="_Fill" localSheetId="0" hidden="1">'[26]Sheet3 (2)'!$A$60:$A$76</definedName>
    <definedName name="_Fill" localSheetId="5" hidden="1">#REF!</definedName>
    <definedName name="_Fill" hidden="1">#REF!</definedName>
    <definedName name="_xlnm._FilterDatabase" localSheetId="1" hidden="1">#REF!</definedName>
    <definedName name="_xlnm._FilterDatabase" localSheetId="0" hidden="1">#REF!</definedName>
    <definedName name="_xlnm._FilterDatabase" localSheetId="5" hidden="1">#REF!</definedName>
    <definedName name="_xlnm._FilterDatabase" hidden="1">#REF!</definedName>
    <definedName name="_fin1" localSheetId="5">#REF!</definedName>
    <definedName name="_fin1">#REF!</definedName>
    <definedName name="_fin2">#REF!</definedName>
    <definedName name="_fin3">#REF!</definedName>
    <definedName name="_fin4">#REF!</definedName>
    <definedName name="_fin5">#REF!</definedName>
    <definedName name="_fin6">#REF!</definedName>
    <definedName name="_fin7">#REF!</definedName>
    <definedName name="_fin8">#REF!</definedName>
    <definedName name="_flx200" localSheetId="1">#REF!</definedName>
    <definedName name="_flx200" localSheetId="0">#REF!</definedName>
    <definedName name="_flx200">#REF!</definedName>
    <definedName name="_flx200_2" localSheetId="1">#REF!</definedName>
    <definedName name="_flx200_2" localSheetId="0">#REF!</definedName>
    <definedName name="_flx200_2">#REF!</definedName>
    <definedName name="_flx200_6">#REF!</definedName>
    <definedName name="_flx200_7">#REF!</definedName>
    <definedName name="_flx250">#REF!</definedName>
    <definedName name="_flx250_2">#REF!</definedName>
    <definedName name="_flx250_6">#REF!</definedName>
    <definedName name="_flx250_7">#REF!</definedName>
    <definedName name="_flx300">#REF!</definedName>
    <definedName name="_flx300_2">#REF!</definedName>
    <definedName name="_flx300_6">#REF!</definedName>
    <definedName name="_flx300_7">#REF!</definedName>
    <definedName name="_foo1">#REF!</definedName>
    <definedName name="_foo2">#REF!</definedName>
    <definedName name="_foo3">#REF!</definedName>
    <definedName name="_FOO4">#REF!</definedName>
    <definedName name="_gwaw" localSheetId="4">IF('[25]FITZ MORT 94'!#REF!&lt;&gt;"",DATE(YEAR([0]!First_payment_due),MONTH([0]!First_payment_due)+('[25]FITZ MORT 94'!#REF!-1)*12/[0]!Payments_per_year,DAY([0]!First_payment_due)),"")</definedName>
    <definedName name="_gwaw" localSheetId="7">IF('[25]FITZ MORT 94'!#REF!&lt;&gt;"",DATE(YEAR([0]!First_payment_due),MONTH([0]!First_payment_due)+('[25]FITZ MORT 94'!#REF!-1)*12/[0]!Payments_per_year,DAY([0]!First_payment_due)),"")</definedName>
    <definedName name="_gwaw" localSheetId="8">IF('[25]FITZ MORT 94'!#REF!&lt;&gt;"",DATE(YEAR([0]!First_payment_due),MONTH([0]!First_payment_due)+('[25]FITZ MORT 94'!#REF!-1)*12/[0]!Payments_per_year,DAY([0]!First_payment_due)),"")</definedName>
    <definedName name="_gwaw" localSheetId="9">IF('[25]FITZ MORT 94'!#REF!&lt;&gt;"",DATE(YEAR([0]!First_payment_due),MONTH([0]!First_payment_due)+('[25]FITZ MORT 94'!#REF!-1)*12/[0]!Payments_per_year,DAY([0]!First_payment_due)),"")</definedName>
    <definedName name="_gwaw" localSheetId="22">IF('[25]FITZ MORT 94'!#REF!&lt;&gt;"",DATE(YEAR([0]!First_payment_due),MONTH([0]!First_payment_due)+('[25]FITZ MORT 94'!#REF!-1)*12/[0]!Payments_per_year,DAY([0]!First_payment_due)),"")</definedName>
    <definedName name="_gwaw" localSheetId="21">IF('[25]FITZ MORT 94'!#REF!&lt;&gt;"",DATE(YEAR([0]!First_payment_due),MONTH([0]!First_payment_due)+('[25]FITZ MORT 94'!#REF!-1)*12/[0]!Payments_per_year,DAY([0]!First_payment_due)),"")</definedName>
    <definedName name="_gwaw" localSheetId="20">IF('[25]FITZ MORT 94'!#REF!&lt;&gt;"",DATE(YEAR([0]!First_payment_due),MONTH([0]!First_payment_due)+('[25]FITZ MORT 94'!#REF!-1)*12/[0]!Payments_per_year,DAY([0]!First_payment_due)),"")</definedName>
    <definedName name="_gwaw" localSheetId="10">IF('[25]FITZ MORT 94'!#REF!&lt;&gt;"",DATE(YEAR([0]!First_payment_due),MONTH([0]!First_payment_due)+('[25]FITZ MORT 94'!#REF!-1)*12/[0]!Payments_per_year,DAY([0]!First_payment_due)),"")</definedName>
    <definedName name="_gwaw" localSheetId="0">IF('[25]FITZ MORT 94'!#REF!&lt;&gt;"",DATE(YEAR([0]!First_payment_due),MONTH([0]!First_payment_due)+('[25]FITZ MORT 94'!#REF!-1)*12/[0]!Payments_per_year,DAY([0]!First_payment_due)),"")</definedName>
    <definedName name="_gwaw" localSheetId="5">IF('[25]FITZ MORT 94'!#REF!&lt;&gt;"",DATE(YEAR([0]!First_payment_due),MONTH([0]!First_payment_due)+('[25]FITZ MORT 94'!#REF!-1)*12/[0]!Payments_per_year,DAY([0]!First_payment_due)),"")</definedName>
    <definedName name="_gwaw">IF('[25]FITZ MORT 94'!#REF!&lt;&gt;"",DATE(YEAR([0]!First_payment_due),MONTH([0]!First_payment_due)+('[25]FITZ MORT 94'!#REF!-1)*12/[0]!Payments_per_year,DAY([0]!First_payment_due)),"")</definedName>
    <definedName name="_HDD1111" localSheetId="1" hidden="1">{#N/A,#N/A,TRUE,"Front";#N/A,#N/A,TRUE,"Simple Letter";#N/A,#N/A,TRUE,"Inside";#N/A,#N/A,TRUE,"Contents";#N/A,#N/A,TRUE,"Basis";#N/A,#N/A,TRUE,"Inclusions";#N/A,#N/A,TRUE,"Exclusions";#N/A,#N/A,TRUE,"Areas";#N/A,#N/A,TRUE,"Summary";#N/A,#N/A,TRUE,"Detail"}</definedName>
    <definedName name="_HDD1111" localSheetId="0" hidden="1">{#N/A,#N/A,TRUE,"Front";#N/A,#N/A,TRUE,"Simple Letter";#N/A,#N/A,TRUE,"Inside";#N/A,#N/A,TRUE,"Contents";#N/A,#N/A,TRUE,"Basis";#N/A,#N/A,TRUE,"Inclusions";#N/A,#N/A,TRUE,"Exclusions";#N/A,#N/A,TRUE,"Areas";#N/A,#N/A,TRUE,"Summary";#N/A,#N/A,TRUE,"Detail"}</definedName>
    <definedName name="_HDD1111" localSheetId="5" hidden="1">{#N/A,#N/A,TRUE,"Front";#N/A,#N/A,TRUE,"Simple Letter";#N/A,#N/A,TRUE,"Inside";#N/A,#N/A,TRUE,"Contents";#N/A,#N/A,TRUE,"Basis";#N/A,#N/A,TRUE,"Inclusions";#N/A,#N/A,TRUE,"Exclusions";#N/A,#N/A,TRUE,"Areas";#N/A,#N/A,TRUE,"Summary";#N/A,#N/A,TRUE,"Detail"}</definedName>
    <definedName name="_HDD1111" hidden="1">{#N/A,#N/A,TRUE,"Front";#N/A,#N/A,TRUE,"Simple Letter";#N/A,#N/A,TRUE,"Inside";#N/A,#N/A,TRUE,"Contents";#N/A,#N/A,TRUE,"Basis";#N/A,#N/A,TRUE,"Inclusions";#N/A,#N/A,TRUE,"Exclusions";#N/A,#N/A,TRUE,"Areas";#N/A,#N/A,TRUE,"Summary";#N/A,#N/A,TRUE,"Detail"}</definedName>
    <definedName name="_hhfo" localSheetId="1" hidden="1">{"banks",#N/A,FALSE,"BASIC"}</definedName>
    <definedName name="_hhfo" localSheetId="0" hidden="1">{"banks",#N/A,FALSE,"BASIC"}</definedName>
    <definedName name="_hhfo" localSheetId="5" hidden="1">{"banks",#N/A,FALSE,"BASIC"}</definedName>
    <definedName name="_hhfo" hidden="1">{"banks",#N/A,FALSE,"BASIC"}</definedName>
    <definedName name="_hp10" localSheetId="1" hidden="1">{#N/A,#N/A,TRUE,"Front";#N/A,#N/A,TRUE,"Simple Letter";#N/A,#N/A,TRUE,"Inside";#N/A,#N/A,TRUE,"Contents";#N/A,#N/A,TRUE,"Basis";#N/A,#N/A,TRUE,"Inclusions";#N/A,#N/A,TRUE,"Exclusions";#N/A,#N/A,TRUE,"Areas";#N/A,#N/A,TRUE,"Summary";#N/A,#N/A,TRUE,"Detail"}</definedName>
    <definedName name="_hp10" localSheetId="0" hidden="1">{#N/A,#N/A,TRUE,"Front";#N/A,#N/A,TRUE,"Simple Letter";#N/A,#N/A,TRUE,"Inside";#N/A,#N/A,TRUE,"Contents";#N/A,#N/A,TRUE,"Basis";#N/A,#N/A,TRUE,"Inclusions";#N/A,#N/A,TRUE,"Exclusions";#N/A,#N/A,TRUE,"Areas";#N/A,#N/A,TRUE,"Summary";#N/A,#N/A,TRUE,"Detail"}</definedName>
    <definedName name="_hp10" localSheetId="5" hidden="1">{#N/A,#N/A,TRUE,"Front";#N/A,#N/A,TRUE,"Simple Letter";#N/A,#N/A,TRUE,"Inside";#N/A,#N/A,TRUE,"Contents";#N/A,#N/A,TRUE,"Basis";#N/A,#N/A,TRUE,"Inclusions";#N/A,#N/A,TRUE,"Exclusions";#N/A,#N/A,TRUE,"Areas";#N/A,#N/A,TRUE,"Summary";#N/A,#N/A,TRUE,"Detail"}</definedName>
    <definedName name="_hp10" hidden="1">{#N/A,#N/A,TRUE,"Front";#N/A,#N/A,TRUE,"Simple Letter";#N/A,#N/A,TRUE,"Inside";#N/A,#N/A,TRUE,"Contents";#N/A,#N/A,TRUE,"Basis";#N/A,#N/A,TRUE,"Inclusions";#N/A,#N/A,TRUE,"Exclusions";#N/A,#N/A,TRUE,"Areas";#N/A,#N/A,TRUE,"Summary";#N/A,#N/A,TRUE,"Detail"}</definedName>
    <definedName name="_IDC2">#N/A</definedName>
    <definedName name="_idiotb1" localSheetId="1" hidden="1">{"dep. full detail",#N/A,FALSE,"annex";"3cd annex",#N/A,FALSE,"annex";"co. dep.",#N/A,FALSE,"annex"}</definedName>
    <definedName name="_idiotb1" localSheetId="0" hidden="1">{"dep. full detail",#N/A,FALSE,"annex";"3cd annex",#N/A,FALSE,"annex";"co. dep.",#N/A,FALSE,"annex"}</definedName>
    <definedName name="_idiotb1" localSheetId="5" hidden="1">{"dep. full detail",#N/A,FALSE,"annex";"3cd annex",#N/A,FALSE,"annex";"co. dep.",#N/A,FALSE,"annex"}</definedName>
    <definedName name="_idiotb1" hidden="1">{"dep. full detail",#N/A,FALSE,"annex";"3cd annex",#N/A,FALSE,"annex";"co. dep.",#N/A,FALSE,"annex"}</definedName>
    <definedName name="_ifnpoio" localSheetId="1" hidden="1">{#N/A,#N/A,TRUE,"Cover Sheet";#N/A,#N/A,TRUE,"Contents";#N/A,#N/A,TRUE,"Model Assumptions";#N/A,#N/A,TRUE,"Financial Assumptions";#N/A,#N/A,TRUE,"Scenarios";#N/A,#N/A,TRUE,"SensitivitiesPower";#N/A,#N/A,TRUE,"SensitivitiesGas";#N/A,#N/A,TRUE,"SensitivitiesWater";#N/A,#N/A,TRUE,"Fixed Cost allocation table";#N/A,#N/A,TRUE,"Historic balance sheet";#N/A,#N/A,TRUE,"Stadtwerke Comps";#N/A,#N/A,TRUE,"Electricity Comps";#N/A,#N/A,TRUE,"Gas Comps";#N/A,#N/A,TRUE,"Water Comps";#N/A,#N/A,TRUE,"DCFCoverPower";#N/A,#N/A,TRUE,"DCFOverviewPower";#N/A,#N/A,TRUE,"RevenuesPower";#N/A,#N/A,TRUE,"CostsPower";#N/A,#N/A,TRUE,"PlanPower";#N/A,#N/A,TRUE,"DCFPower";#N/A,#N/A,TRUE,"ValuePower";#N/A,#N/A,TRUE,"WaccPower";#N/A,#N/A,TRUE,"WaccCompPower";#N/A,#N/A,TRUE,"MatrixPower";#N/A,#N/A,TRUE,"DCFCoverGas";#N/A,#N/A,TRUE,"DCFOverviewGas";#N/A,#N/A,TRUE,"RevenuesGas";#N/A,#N/A,TRUE,"CostGas";#N/A,#N/A,TRUE,"PlanGas";#N/A,#N/A,TRUE,"DCFGas";#N/A,#N/A,TRUE,"ValueGas";#N/A,#N/A,TRUE,"WaccGas";#N/A,#N/A,TRUE,"WaccCompGas";#N/A,#N/A,TRUE,"MatrixGas";#N/A,#N/A,TRUE,"DCFCoverWater";#N/A,#N/A,TRUE,"DCFOverviewWater";#N/A,#N/A,TRUE,"RevenuesWater";#N/A,#N/A,TRUE,"CostWater";#N/A,#N/A,TRUE,"PlanWater";#N/A,#N/A,TRUE,"DCFWater";#N/A,#N/A,TRUE,"ValueWater";#N/A,#N/A,TRUE,"WaccWater";#N/A,#N/A,TRUE,"WaccWater";#N/A,#N/A,TRUE,"WaccCompWater";#N/A,#N/A,TRUE,"MatrixWater";#N/A,#N/A,TRUE,"DCFCoverVersorgung";#N/A,#N/A,TRUE,"DCFOverviewVersorgung";#N/A,#N/A,TRUE,"PlanVersorgung";#N/A,#N/A,TRUE,"DCFVersorgung";#N/A,#N/A,TRUE,"ValueVersorgung";#N/A,#N/A,TRUE,"WaccVersorgung";#N/A,#N/A,TRUE,"WaccCompVersorgung";#N/A,#N/A,TRUE,"MatrixVersorgung"}</definedName>
    <definedName name="_ifnpoio" localSheetId="0" hidden="1">{#N/A,#N/A,TRUE,"Cover Sheet";#N/A,#N/A,TRUE,"Contents";#N/A,#N/A,TRUE,"Model Assumptions";#N/A,#N/A,TRUE,"Financial Assumptions";#N/A,#N/A,TRUE,"Scenarios";#N/A,#N/A,TRUE,"SensitivitiesPower";#N/A,#N/A,TRUE,"SensitivitiesGas";#N/A,#N/A,TRUE,"SensitivitiesWater";#N/A,#N/A,TRUE,"Fixed Cost allocation table";#N/A,#N/A,TRUE,"Historic balance sheet";#N/A,#N/A,TRUE,"Stadtwerke Comps";#N/A,#N/A,TRUE,"Electricity Comps";#N/A,#N/A,TRUE,"Gas Comps";#N/A,#N/A,TRUE,"Water Comps";#N/A,#N/A,TRUE,"DCFCoverPower";#N/A,#N/A,TRUE,"DCFOverviewPower";#N/A,#N/A,TRUE,"RevenuesPower";#N/A,#N/A,TRUE,"CostsPower";#N/A,#N/A,TRUE,"PlanPower";#N/A,#N/A,TRUE,"DCFPower";#N/A,#N/A,TRUE,"ValuePower";#N/A,#N/A,TRUE,"WaccPower";#N/A,#N/A,TRUE,"WaccCompPower";#N/A,#N/A,TRUE,"MatrixPower";#N/A,#N/A,TRUE,"DCFCoverGas";#N/A,#N/A,TRUE,"DCFOverviewGas";#N/A,#N/A,TRUE,"RevenuesGas";#N/A,#N/A,TRUE,"CostGas";#N/A,#N/A,TRUE,"PlanGas";#N/A,#N/A,TRUE,"DCFGas";#N/A,#N/A,TRUE,"ValueGas";#N/A,#N/A,TRUE,"WaccGas";#N/A,#N/A,TRUE,"WaccCompGas";#N/A,#N/A,TRUE,"MatrixGas";#N/A,#N/A,TRUE,"DCFCoverWater";#N/A,#N/A,TRUE,"DCFOverviewWater";#N/A,#N/A,TRUE,"RevenuesWater";#N/A,#N/A,TRUE,"CostWater";#N/A,#N/A,TRUE,"PlanWater";#N/A,#N/A,TRUE,"DCFWater";#N/A,#N/A,TRUE,"ValueWater";#N/A,#N/A,TRUE,"WaccWater";#N/A,#N/A,TRUE,"WaccWater";#N/A,#N/A,TRUE,"WaccCompWater";#N/A,#N/A,TRUE,"MatrixWater";#N/A,#N/A,TRUE,"DCFCoverVersorgung";#N/A,#N/A,TRUE,"DCFOverviewVersorgung";#N/A,#N/A,TRUE,"PlanVersorgung";#N/A,#N/A,TRUE,"DCFVersorgung";#N/A,#N/A,TRUE,"ValueVersorgung";#N/A,#N/A,TRUE,"WaccVersorgung";#N/A,#N/A,TRUE,"WaccCompVersorgung";#N/A,#N/A,TRUE,"MatrixVersorgung"}</definedName>
    <definedName name="_ifnpoio" localSheetId="5" hidden="1">{#N/A,#N/A,TRUE,"Cover Sheet";#N/A,#N/A,TRUE,"Contents";#N/A,#N/A,TRUE,"Model Assumptions";#N/A,#N/A,TRUE,"Financial Assumptions";#N/A,#N/A,TRUE,"Scenarios";#N/A,#N/A,TRUE,"SensitivitiesPower";#N/A,#N/A,TRUE,"SensitivitiesGas";#N/A,#N/A,TRUE,"SensitivitiesWater";#N/A,#N/A,TRUE,"Fixed Cost allocation table";#N/A,#N/A,TRUE,"Historic balance sheet";#N/A,#N/A,TRUE,"Stadtwerke Comps";#N/A,#N/A,TRUE,"Electricity Comps";#N/A,#N/A,TRUE,"Gas Comps";#N/A,#N/A,TRUE,"Water Comps";#N/A,#N/A,TRUE,"DCFCoverPower";#N/A,#N/A,TRUE,"DCFOverviewPower";#N/A,#N/A,TRUE,"RevenuesPower";#N/A,#N/A,TRUE,"CostsPower";#N/A,#N/A,TRUE,"PlanPower";#N/A,#N/A,TRUE,"DCFPower";#N/A,#N/A,TRUE,"ValuePower";#N/A,#N/A,TRUE,"WaccPower";#N/A,#N/A,TRUE,"WaccCompPower";#N/A,#N/A,TRUE,"MatrixPower";#N/A,#N/A,TRUE,"DCFCoverGas";#N/A,#N/A,TRUE,"DCFOverviewGas";#N/A,#N/A,TRUE,"RevenuesGas";#N/A,#N/A,TRUE,"CostGas";#N/A,#N/A,TRUE,"PlanGas";#N/A,#N/A,TRUE,"DCFGas";#N/A,#N/A,TRUE,"ValueGas";#N/A,#N/A,TRUE,"WaccGas";#N/A,#N/A,TRUE,"WaccCompGas";#N/A,#N/A,TRUE,"MatrixGas";#N/A,#N/A,TRUE,"DCFCoverWater";#N/A,#N/A,TRUE,"DCFOverviewWater";#N/A,#N/A,TRUE,"RevenuesWater";#N/A,#N/A,TRUE,"CostWater";#N/A,#N/A,TRUE,"PlanWater";#N/A,#N/A,TRUE,"DCFWater";#N/A,#N/A,TRUE,"ValueWater";#N/A,#N/A,TRUE,"WaccWater";#N/A,#N/A,TRUE,"WaccWater";#N/A,#N/A,TRUE,"WaccCompWater";#N/A,#N/A,TRUE,"MatrixWater";#N/A,#N/A,TRUE,"DCFCoverVersorgung";#N/A,#N/A,TRUE,"DCFOverviewVersorgung";#N/A,#N/A,TRUE,"PlanVersorgung";#N/A,#N/A,TRUE,"DCFVersorgung";#N/A,#N/A,TRUE,"ValueVersorgung";#N/A,#N/A,TRUE,"WaccVersorgung";#N/A,#N/A,TRUE,"WaccCompVersorgung";#N/A,#N/A,TRUE,"MatrixVersorgung"}</definedName>
    <definedName name="_ifnpoio" hidden="1">{#N/A,#N/A,TRUE,"Cover Sheet";#N/A,#N/A,TRUE,"Contents";#N/A,#N/A,TRUE,"Model Assumptions";#N/A,#N/A,TRUE,"Financial Assumptions";#N/A,#N/A,TRUE,"Scenarios";#N/A,#N/A,TRUE,"SensitivitiesPower";#N/A,#N/A,TRUE,"SensitivitiesGas";#N/A,#N/A,TRUE,"SensitivitiesWater";#N/A,#N/A,TRUE,"Fixed Cost allocation table";#N/A,#N/A,TRUE,"Historic balance sheet";#N/A,#N/A,TRUE,"Stadtwerke Comps";#N/A,#N/A,TRUE,"Electricity Comps";#N/A,#N/A,TRUE,"Gas Comps";#N/A,#N/A,TRUE,"Water Comps";#N/A,#N/A,TRUE,"DCFCoverPower";#N/A,#N/A,TRUE,"DCFOverviewPower";#N/A,#N/A,TRUE,"RevenuesPower";#N/A,#N/A,TRUE,"CostsPower";#N/A,#N/A,TRUE,"PlanPower";#N/A,#N/A,TRUE,"DCFPower";#N/A,#N/A,TRUE,"ValuePower";#N/A,#N/A,TRUE,"WaccPower";#N/A,#N/A,TRUE,"WaccCompPower";#N/A,#N/A,TRUE,"MatrixPower";#N/A,#N/A,TRUE,"DCFCoverGas";#N/A,#N/A,TRUE,"DCFOverviewGas";#N/A,#N/A,TRUE,"RevenuesGas";#N/A,#N/A,TRUE,"CostGas";#N/A,#N/A,TRUE,"PlanGas";#N/A,#N/A,TRUE,"DCFGas";#N/A,#N/A,TRUE,"ValueGas";#N/A,#N/A,TRUE,"WaccGas";#N/A,#N/A,TRUE,"WaccCompGas";#N/A,#N/A,TRUE,"MatrixGas";#N/A,#N/A,TRUE,"DCFCoverWater";#N/A,#N/A,TRUE,"DCFOverviewWater";#N/A,#N/A,TRUE,"RevenuesWater";#N/A,#N/A,TRUE,"CostWater";#N/A,#N/A,TRUE,"PlanWater";#N/A,#N/A,TRUE,"DCFWater";#N/A,#N/A,TRUE,"ValueWater";#N/A,#N/A,TRUE,"WaccWater";#N/A,#N/A,TRUE,"WaccWater";#N/A,#N/A,TRUE,"WaccCompWater";#N/A,#N/A,TRUE,"MatrixWater";#N/A,#N/A,TRUE,"DCFCoverVersorgung";#N/A,#N/A,TRUE,"DCFOverviewVersorgung";#N/A,#N/A,TRUE,"PlanVersorgung";#N/A,#N/A,TRUE,"DCFVersorgung";#N/A,#N/A,TRUE,"ValueVersorgung";#N/A,#N/A,TRUE,"WaccVersorgung";#N/A,#N/A,TRUE,"WaccCompVersorgung";#N/A,#N/A,TRUE,"MatrixVersorgung"}</definedName>
    <definedName name="_IV100000">#REF!</definedName>
    <definedName name="_jj300" localSheetId="1">#REF!</definedName>
    <definedName name="_jj300" localSheetId="0">#REF!</definedName>
    <definedName name="_jj300" localSheetId="5">#REF!</definedName>
    <definedName name="_jj300">#REF!</definedName>
    <definedName name="_jlashv" localSheetId="1" hidden="1">{"dep. full detail",#N/A,FALSE,"annex";"3cd annex",#N/A,FALSE,"annex";"co. dep.",#N/A,FALSE,"annex"}</definedName>
    <definedName name="_jlashv" localSheetId="0" hidden="1">{"dep. full detail",#N/A,FALSE,"annex";"3cd annex",#N/A,FALSE,"annex";"co. dep.",#N/A,FALSE,"annex"}</definedName>
    <definedName name="_jlashv" localSheetId="5" hidden="1">{"dep. full detail",#N/A,FALSE,"annex";"3cd annex",#N/A,FALSE,"annex";"co. dep.",#N/A,FALSE,"annex"}</definedName>
    <definedName name="_jlashv" hidden="1">{"dep. full detail",#N/A,FALSE,"annex";"3cd annex",#N/A,FALSE,"annex";"co. dep.",#N/A,FALSE,"annex"}</definedName>
    <definedName name="_jsvhj" localSheetId="1" hidden="1">{#N/A,#N/A,FALSE,"One Pager";#N/A,#N/A,FALSE,"Technical"}</definedName>
    <definedName name="_jsvhj" localSheetId="0" hidden="1">{#N/A,#N/A,FALSE,"One Pager";#N/A,#N/A,FALSE,"Technical"}</definedName>
    <definedName name="_jsvhj" localSheetId="5" hidden="1">{#N/A,#N/A,FALSE,"One Pager";#N/A,#N/A,FALSE,"Technical"}</definedName>
    <definedName name="_jsvhj" hidden="1">{#N/A,#N/A,FALSE,"One Pager";#N/A,#N/A,FALSE,"Technical"}</definedName>
    <definedName name="_Key1" localSheetId="1" hidden="1">[10]sheet6!#REF!</definedName>
    <definedName name="_Key1" localSheetId="0" hidden="1">[10]sheet6!#REF!</definedName>
    <definedName name="_Key1" localSheetId="5" hidden="1">#REF!</definedName>
    <definedName name="_Key1" hidden="1">#REF!</definedName>
    <definedName name="_Key2" localSheetId="1" hidden="1">#REF!</definedName>
    <definedName name="_Key2" localSheetId="0" hidden="1">#REF!</definedName>
    <definedName name="_Key2" localSheetId="5" hidden="1">#REF!</definedName>
    <definedName name="_Key2" hidden="1">#REF!</definedName>
    <definedName name="_key22" localSheetId="5" hidden="1">[27]MARGIN!#REF!</definedName>
    <definedName name="_key22" hidden="1">[27]MARGIN!#REF!</definedName>
    <definedName name="_Ki1" localSheetId="5">#REF!</definedName>
    <definedName name="_Ki1">#REF!</definedName>
    <definedName name="_Ki2" localSheetId="5">#REF!</definedName>
    <definedName name="_Ki2">#REF!</definedName>
    <definedName name="_kvs2" localSheetId="5" hidden="1">{#N/A,#N/A,FALSE,"COVER1.XLS ";#N/A,#N/A,FALSE,"RACT1.XLS";#N/A,#N/A,FALSE,"RACT2.XLS";#N/A,#N/A,FALSE,"ECCMP";#N/A,#N/A,FALSE,"WELDER.XLS"}</definedName>
    <definedName name="_kvs2" hidden="1">{#N/A,#N/A,FALSE,"COVER1.XLS ";#N/A,#N/A,FALSE,"RACT1.XLS";#N/A,#N/A,FALSE,"RACT2.XLS";#N/A,#N/A,FALSE,"ECCMP";#N/A,#N/A,FALSE,"WELDER.XLS"}</definedName>
    <definedName name="_kvs5" localSheetId="5" hidden="1">{#N/A,#N/A,FALSE,"COVER.XLS";#N/A,#N/A,FALSE,"RACT1.XLS";#N/A,#N/A,FALSE,"RACT2.XLS";#N/A,#N/A,FALSE,"ECCMP";#N/A,#N/A,FALSE,"WELDER.XLS"}</definedName>
    <definedName name="_kvs5" hidden="1">{#N/A,#N/A,FALSE,"COVER.XLS";#N/A,#N/A,FALSE,"RACT1.XLS";#N/A,#N/A,FALSE,"RACT2.XLS";#N/A,#N/A,FALSE,"ECCMP";#N/A,#N/A,FALSE,"WELDER.XLS"}</definedName>
    <definedName name="_kvs8" localSheetId="5" hidden="1">{#N/A,#N/A,FALSE,"COVER1.XLS ";#N/A,#N/A,FALSE,"RACT1.XLS";#N/A,#N/A,FALSE,"RACT2.XLS";#N/A,#N/A,FALSE,"ECCMP";#N/A,#N/A,FALSE,"WELDER.XLS"}</definedName>
    <definedName name="_kvs8" hidden="1">{#N/A,#N/A,FALSE,"COVER1.XLS ";#N/A,#N/A,FALSE,"RACT1.XLS";#N/A,#N/A,FALSE,"RACT2.XLS";#N/A,#N/A,FALSE,"ECCMP";#N/A,#N/A,FALSE,"WELDER.XLS"}</definedName>
    <definedName name="_lb1">#REF!</definedName>
    <definedName name="_lb2">#REF!</definedName>
    <definedName name="_lhvsjhv" localSheetId="1" hidden="1">{#N/A,#N/A,FALSE,"Cover Sheet";#N/A,#N/A,FALSE,"Financial Assumptions";#N/A,#N/A,FALSE,"DCFOverviewPower";#N/A,#N/A,FALSE,"DCFOverviewGas";#N/A,#N/A,FALSE,"DCFOverviewWater";#N/A,#N/A,FALSE,"DCFOverviewVersorgung"}</definedName>
    <definedName name="_lhvsjhv" localSheetId="0" hidden="1">{#N/A,#N/A,FALSE,"Cover Sheet";#N/A,#N/A,FALSE,"Financial Assumptions";#N/A,#N/A,FALSE,"DCFOverviewPower";#N/A,#N/A,FALSE,"DCFOverviewGas";#N/A,#N/A,FALSE,"DCFOverviewWater";#N/A,#N/A,FALSE,"DCFOverviewVersorgung"}</definedName>
    <definedName name="_lhvsjhv" localSheetId="5" hidden="1">{#N/A,#N/A,FALSE,"Cover Sheet";#N/A,#N/A,FALSE,"Financial Assumptions";#N/A,#N/A,FALSE,"DCFOverviewPower";#N/A,#N/A,FALSE,"DCFOverviewGas";#N/A,#N/A,FALSE,"DCFOverviewWater";#N/A,#N/A,FALSE,"DCFOverviewVersorgung"}</definedName>
    <definedName name="_lhvsjhv" hidden="1">{#N/A,#N/A,FALSE,"Cover Sheet";#N/A,#N/A,FALSE,"Financial Assumptions";#N/A,#N/A,FALSE,"DCFOverviewPower";#N/A,#N/A,FALSE,"DCFOverviewGas";#N/A,#N/A,FALSE,"DCFOverviewWater";#N/A,#N/A,FALSE,"DCFOverviewVersorgung"}</definedName>
    <definedName name="_lijn" localSheetId="1" hidden="1">{"dep. full detail",#N/A,FALSE,"annex";"3cd annex",#N/A,FALSE,"annex";"co. dep.",#N/A,FALSE,"annex"}</definedName>
    <definedName name="_lijn" localSheetId="0" hidden="1">{"dep. full detail",#N/A,FALSE,"annex";"3cd annex",#N/A,FALSE,"annex";"co. dep.",#N/A,FALSE,"annex"}</definedName>
    <definedName name="_lijn" localSheetId="5" hidden="1">{"dep. full detail",#N/A,FALSE,"annex";"3cd annex",#N/A,FALSE,"annex";"co. dep.",#N/A,FALSE,"annex"}</definedName>
    <definedName name="_lijn" hidden="1">{"dep. full detail",#N/A,FALSE,"annex";"3cd annex",#N/A,FALSE,"annex";"co. dep.",#N/A,FALSE,"annex"}</definedName>
    <definedName name="_lk1" localSheetId="5"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loc1">#N/A</definedName>
    <definedName name="_lop" hidden="1">'[22]MN T.B.'!#REF!</definedName>
    <definedName name="_lwahv" localSheetId="4">[0]!Payments_per_year*[0]!Term_in_years</definedName>
    <definedName name="_lwahv" localSheetId="7">[0]!Payments_per_year*[0]!Term_in_years</definedName>
    <definedName name="_lwahv" localSheetId="8">[0]!Payments_per_year*[0]!Term_in_years</definedName>
    <definedName name="_lwahv" localSheetId="9">[0]!Payments_per_year*[0]!Term_in_years</definedName>
    <definedName name="_lwahv" localSheetId="22">[0]!Payments_per_year*[0]!Term_in_years</definedName>
    <definedName name="_lwahv" localSheetId="21">[0]!Payments_per_year*[0]!Term_in_years</definedName>
    <definedName name="_lwahv" localSheetId="20">[0]!Payments_per_year*[0]!Term_in_years</definedName>
    <definedName name="_lwahv" localSheetId="10">[0]!Payments_per_year*[0]!Term_in_years</definedName>
    <definedName name="_lwahv" localSheetId="0">[0]!Payments_per_year*[0]!Term_in_years</definedName>
    <definedName name="_lwahv" localSheetId="5">[0]!Payments_per_year*[0]!Term_in_years</definedName>
    <definedName name="_lwahv">[0]!Payments_per_year*[0]!Term_in_years</definedName>
    <definedName name="_MAN1" localSheetId="5">#REF!</definedName>
    <definedName name="_MAN1">#REF!</definedName>
    <definedName name="_milin" localSheetId="1" hidden="1">{#N/A,#N/A,FALSE,"Cover Sheet";#N/A,#N/A,FALSE,"Financial Assumptions";#N/A,#N/A,FALSE,"DCFOverviewPower";#N/A,#N/A,FALSE,"DCFOverviewGas";#N/A,#N/A,FALSE,"DCFOverviewWater";#N/A,#N/A,FALSE,"DCFOverviewVersorgung"}</definedName>
    <definedName name="_milin" localSheetId="0" hidden="1">{#N/A,#N/A,FALSE,"Cover Sheet";#N/A,#N/A,FALSE,"Financial Assumptions";#N/A,#N/A,FALSE,"DCFOverviewPower";#N/A,#N/A,FALSE,"DCFOverviewGas";#N/A,#N/A,FALSE,"DCFOverviewWater";#N/A,#N/A,FALSE,"DCFOverviewVersorgung"}</definedName>
    <definedName name="_milin" localSheetId="5" hidden="1">{#N/A,#N/A,FALSE,"Cover Sheet";#N/A,#N/A,FALSE,"Financial Assumptions";#N/A,#N/A,FALSE,"DCFOverviewPower";#N/A,#N/A,FALSE,"DCFOverviewGas";#N/A,#N/A,FALSE,"DCFOverviewWater";#N/A,#N/A,FALSE,"DCFOverviewVersorgung"}</definedName>
    <definedName name="_milin" hidden="1">{#N/A,#N/A,FALSE,"Cover Sheet";#N/A,#N/A,FALSE,"Financial Assumptions";#N/A,#N/A,FALSE,"DCFOverviewPower";#N/A,#N/A,FALSE,"DCFOverviewGas";#N/A,#N/A,FALSE,"DCFOverviewWater";#N/A,#N/A,FALSE,"DCFOverviewVersorgung"}</definedName>
    <definedName name="_mm1">#REF!</definedName>
    <definedName name="_mm2">#REF!</definedName>
    <definedName name="_mm3">#REF!</definedName>
    <definedName name="_MN1">#REF!</definedName>
    <definedName name="_MN1_2">#REF!</definedName>
    <definedName name="_MN1_6">#REF!</definedName>
    <definedName name="_MN1_7">#REF!</definedName>
    <definedName name="_mpc2" localSheetId="5" hidden="1">{"PLANT BREAKUP",#N/A,FALSE,"E"}</definedName>
    <definedName name="_mpc2" hidden="1">{"PLANT BREAKUP",#N/A,FALSE,"E"}</definedName>
    <definedName name="_mummy" localSheetId="5">{"Project Oasis"}</definedName>
    <definedName name="_mummy">{"Project Oasis"}</definedName>
    <definedName name="_mybaby" localSheetId="5">{"Client Name or Project Name"}</definedName>
    <definedName name="_mybaby">{"Client Name or Project Name"}</definedName>
    <definedName name="_New1" localSheetId="1">#REF!</definedName>
    <definedName name="_New1" localSheetId="0">#REF!</definedName>
    <definedName name="_new1">[28]Original!$V$8</definedName>
    <definedName name="_nex" hidden="1">[16]sheet6!#REF!</definedName>
    <definedName name="_nimish" hidden="1">'[22]MN T.B.'!#REF!</definedName>
    <definedName name="_nitin" localSheetId="1" hidden="1">{#N/A,#N/A,FALSE,"DCFCoverVersorgung";#N/A,#N/A,FALSE,"DCFOverviewVersorgung";#N/A,#N/A,FALSE,"PlanVersorgung";#N/A,#N/A,FALSE,"DCFVersorgung";#N/A,#N/A,FALSE,"ValueVersorgung";#N/A,#N/A,FALSE,"WaccVersorgung";#N/A,#N/A,FALSE,"WaccVersorgung";#N/A,#N/A,FALSE,"WaccCompVersorgung";#N/A,#N/A,FALSE,"MatrixVersorgung"}</definedName>
    <definedName name="_nitin" localSheetId="0" hidden="1">{#N/A,#N/A,FALSE,"DCFCoverVersorgung";#N/A,#N/A,FALSE,"DCFOverviewVersorgung";#N/A,#N/A,FALSE,"PlanVersorgung";#N/A,#N/A,FALSE,"DCFVersorgung";#N/A,#N/A,FALSE,"ValueVersorgung";#N/A,#N/A,FALSE,"WaccVersorgung";#N/A,#N/A,FALSE,"WaccVersorgung";#N/A,#N/A,FALSE,"WaccCompVersorgung";#N/A,#N/A,FALSE,"MatrixVersorgung"}</definedName>
    <definedName name="_nitin" localSheetId="5" hidden="1">{#N/A,#N/A,FALSE,"DCFCoverVersorgung";#N/A,#N/A,FALSE,"DCFOverviewVersorgung";#N/A,#N/A,FALSE,"PlanVersorgung";#N/A,#N/A,FALSE,"DCFVersorgung";#N/A,#N/A,FALSE,"ValueVersorgung";#N/A,#N/A,FALSE,"WaccVersorgung";#N/A,#N/A,FALSE,"WaccVersorgung";#N/A,#N/A,FALSE,"WaccCompVersorgung";#N/A,#N/A,FALSE,"MatrixVersorgung"}</definedName>
    <definedName name="_nitin" hidden="1">{#N/A,#N/A,FALSE,"DCFCoverVersorgung";#N/A,#N/A,FALSE,"DCFOverviewVersorgung";#N/A,#N/A,FALSE,"PlanVersorgung";#N/A,#N/A,FALSE,"DCFVersorgung";#N/A,#N/A,FALSE,"ValueVersorgung";#N/A,#N/A,FALSE,"WaccVersorgung";#N/A,#N/A,FALSE,"WaccVersorgung";#N/A,#N/A,FALSE,"WaccCompVersorgung";#N/A,#N/A,FALSE,"MatrixVersorgung"}</definedName>
    <definedName name="_nwvuovhw" localSheetId="1" hidden="1">{"banks",#N/A,FALSE,"BASIC"}</definedName>
    <definedName name="_nwvuovhw" localSheetId="0" hidden="1">{"banks",#N/A,FALSE,"BASIC"}</definedName>
    <definedName name="_nwvuovhw" localSheetId="5" hidden="1">{"banks",#N/A,FALSE,"BASIC"}</definedName>
    <definedName name="_nwvuovhw" hidden="1">{"banks",#N/A,FALSE,"BASIC"}</definedName>
    <definedName name="_Order1" hidden="1">255</definedName>
    <definedName name="_Order2" hidden="1">255</definedName>
    <definedName name="_p1">#REF!</definedName>
    <definedName name="_P17">#N/A</definedName>
    <definedName name="_P18">#N/A</definedName>
    <definedName name="_P3">#N/A</definedName>
    <definedName name="_P4">#N/A</definedName>
    <definedName name="_P7">#N/A</definedName>
    <definedName name="_pakistan" localSheetId="5">{"Client Name or Project Name"}</definedName>
    <definedName name="_pakistan">{"Client Name or Project Name"}</definedName>
    <definedName name="_papa" localSheetId="5">{35}</definedName>
    <definedName name="_papa">{35}</definedName>
    <definedName name="_Parse_In" hidden="1">#REF!</definedName>
    <definedName name="_Parse_Out" localSheetId="1" hidden="1">#REF!</definedName>
    <definedName name="_Parse_Out" localSheetId="0" hidden="1">#REF!</definedName>
    <definedName name="_Parse_Out" localSheetId="5" hidden="1">#REF!</definedName>
    <definedName name="_Parse_Out" hidden="1">#REF!</definedName>
    <definedName name="_PB1" localSheetId="5">#REF!</definedName>
    <definedName name="_PB1">#REF!</definedName>
    <definedName name="_pcc1">#REF!</definedName>
    <definedName name="_pcc2">#REF!</definedName>
    <definedName name="_pcc3">#REF!</definedName>
    <definedName name="_PCC4">#REF!</definedName>
    <definedName name="_per10">#REF!</definedName>
    <definedName name="_per10_2">#REF!</definedName>
    <definedName name="_per10_6">#REF!</definedName>
    <definedName name="_per10_7">#REF!</definedName>
    <definedName name="_per9">#REF!</definedName>
    <definedName name="_per9_2">#REF!</definedName>
    <definedName name="_per9_6">#REF!</definedName>
    <definedName name="_per9_7">#REF!</definedName>
    <definedName name="_pewrifh" localSheetId="4">IF('[25]FITZ MORT 94'!#REF!&lt;&gt;"",MIN('[25]FITZ MORT 94'!#REF!,[0]!Pmt_to_use-'[25]FITZ MORT 94'!#REF!),"")</definedName>
    <definedName name="_pewrifh" localSheetId="7">IF('[25]FITZ MORT 94'!#REF!&lt;&gt;"",MIN('[25]FITZ MORT 94'!#REF!,[0]!Pmt_to_use-'[25]FITZ MORT 94'!#REF!),"")</definedName>
    <definedName name="_pewrifh" localSheetId="8">IF('[25]FITZ MORT 94'!#REF!&lt;&gt;"",MIN('[25]FITZ MORT 94'!#REF!,[0]!Pmt_to_use-'[25]FITZ MORT 94'!#REF!),"")</definedName>
    <definedName name="_pewrifh" localSheetId="9">IF('[25]FITZ MORT 94'!#REF!&lt;&gt;"",MIN('[25]FITZ MORT 94'!#REF!,[0]!Pmt_to_use-'[25]FITZ MORT 94'!#REF!),"")</definedName>
    <definedName name="_pewrifh" localSheetId="22">IF('[25]FITZ MORT 94'!#REF!&lt;&gt;"",MIN('[25]FITZ MORT 94'!#REF!,[0]!Pmt_to_use-'[25]FITZ MORT 94'!#REF!),"")</definedName>
    <definedName name="_pewrifh" localSheetId="21">IF('[25]FITZ MORT 94'!#REF!&lt;&gt;"",MIN('[25]FITZ MORT 94'!#REF!,[0]!Pmt_to_use-'[25]FITZ MORT 94'!#REF!),"")</definedName>
    <definedName name="_pewrifh" localSheetId="20">IF('[25]FITZ MORT 94'!#REF!&lt;&gt;"",MIN('[25]FITZ MORT 94'!#REF!,[0]!Pmt_to_use-'[25]FITZ MORT 94'!#REF!),"")</definedName>
    <definedName name="_pewrifh" localSheetId="10">IF('[25]FITZ MORT 94'!#REF!&lt;&gt;"",MIN('[25]FITZ MORT 94'!#REF!,[0]!Pmt_to_use-'[25]FITZ MORT 94'!#REF!),"")</definedName>
    <definedName name="_pewrifh" localSheetId="0">IF('[25]FITZ MORT 94'!#REF!&lt;&gt;"",MIN('[25]FITZ MORT 94'!#REF!,[0]!Pmt_to_use-'[25]FITZ MORT 94'!#REF!),"")</definedName>
    <definedName name="_pewrifh" localSheetId="5">IF('[25]FITZ MORT 94'!#REF!&lt;&gt;"",MIN('[25]FITZ MORT 94'!#REF!,[0]!Pmt_to_use-'[25]FITZ MORT 94'!#REF!),"")</definedName>
    <definedName name="_pewrifh">IF('[25]FITZ MORT 94'!#REF!&lt;&gt;"",MIN('[25]FITZ MORT 94'!#REF!,[0]!Pmt_to_use-'[25]FITZ MORT 94'!#REF!),"")</definedName>
    <definedName name="_pl1" localSheetId="5">#REF!</definedName>
    <definedName name="_pl1">#REF!</definedName>
    <definedName name="_plb1" localSheetId="5">#REF!</definedName>
    <definedName name="_plb1">#REF!</definedName>
    <definedName name="_plb2" localSheetId="5">#REF!</definedName>
    <definedName name="_plb2">#REF!</definedName>
    <definedName name="_plb3">#REF!</definedName>
    <definedName name="_plb4">#REF!</definedName>
    <definedName name="_pop" localSheetId="5">{"Project Oasis"}</definedName>
    <definedName name="_pop">{"Project Oasis"}</definedName>
    <definedName name="_ppa1" localSheetId="5" hidden="1">{#N/A,#N/A,FALSE,"Aging Summary";#N/A,#N/A,FALSE,"Ratio Analysis";#N/A,#N/A,FALSE,"Test 120 Day Accts";#N/A,#N/A,FALSE,"Tickmarks"}</definedName>
    <definedName name="_ppa1" hidden="1">{#N/A,#N/A,FALSE,"Aging Summary";#N/A,#N/A,FALSE,"Ratio Analysis";#N/A,#N/A,FALSE,"Test 120 Day Accts";#N/A,#N/A,FALSE,"Tickmarks"}</definedName>
    <definedName name="_Pr1">#REF!</definedName>
    <definedName name="_pr2">#REF!</definedName>
    <definedName name="_priciple" localSheetId="4">IF('[25]FITZ MORT 94'!#REF!&lt;&gt;"",MIN('[25]FITZ MORT 94'!#REF!,[0]!Pmt_to_use-'[25]FITZ MORT 94'!#REF!),"")</definedName>
    <definedName name="_priciple" localSheetId="7">IF('[25]FITZ MORT 94'!#REF!&lt;&gt;"",MIN('[25]FITZ MORT 94'!#REF!,[0]!Pmt_to_use-'[25]FITZ MORT 94'!#REF!),"")</definedName>
    <definedName name="_priciple" localSheetId="8">IF('[25]FITZ MORT 94'!#REF!&lt;&gt;"",MIN('[25]FITZ MORT 94'!#REF!,[0]!Pmt_to_use-'[25]FITZ MORT 94'!#REF!),"")</definedName>
    <definedName name="_priciple" localSheetId="9">IF('[25]FITZ MORT 94'!#REF!&lt;&gt;"",MIN('[25]FITZ MORT 94'!#REF!,[0]!Pmt_to_use-'[25]FITZ MORT 94'!#REF!),"")</definedName>
    <definedName name="_priciple" localSheetId="22">IF('[25]FITZ MORT 94'!#REF!&lt;&gt;"",MIN('[25]FITZ MORT 94'!#REF!,[0]!Pmt_to_use-'[25]FITZ MORT 94'!#REF!),"")</definedName>
    <definedName name="_priciple" localSheetId="21">IF('[25]FITZ MORT 94'!#REF!&lt;&gt;"",MIN('[25]FITZ MORT 94'!#REF!,[0]!Pmt_to_use-'[25]FITZ MORT 94'!#REF!),"")</definedName>
    <definedName name="_priciple" localSheetId="20">IF('[25]FITZ MORT 94'!#REF!&lt;&gt;"",MIN('[25]FITZ MORT 94'!#REF!,[0]!Pmt_to_use-'[25]FITZ MORT 94'!#REF!),"")</definedName>
    <definedName name="_priciple" localSheetId="10">IF('[25]FITZ MORT 94'!#REF!&lt;&gt;"",MIN('[25]FITZ MORT 94'!#REF!,[0]!Pmt_to_use-'[25]FITZ MORT 94'!#REF!),"")</definedName>
    <definedName name="_priciple" localSheetId="0">IF('[25]FITZ MORT 94'!#REF!&lt;&gt;"",MIN('[25]FITZ MORT 94'!#REF!,[0]!Pmt_to_use-'[25]FITZ MORT 94'!#REF!),"")</definedName>
    <definedName name="_priciple" localSheetId="5">IF('[25]FITZ MORT 94'!#REF!&lt;&gt;"",MIN('[25]FITZ MORT 94'!#REF!,[0]!Pmt_to_use-'[25]FITZ MORT 94'!#REF!),"")</definedName>
    <definedName name="_priciple">IF('[25]FITZ MORT 94'!#REF!&lt;&gt;"",MIN('[25]FITZ MORT 94'!#REF!,[0]!Pmt_to_use-'[25]FITZ MORT 94'!#REF!),"")</definedName>
    <definedName name="_prisha" localSheetId="5" hidden="1">#REF!</definedName>
    <definedName name="_prisha" hidden="1">#REF!</definedName>
    <definedName name="_prn1" localSheetId="5">#REF!</definedName>
    <definedName name="_prn1">#REF!</definedName>
    <definedName name="_prn2" localSheetId="5">#REF!</definedName>
    <definedName name="_prn2">#REF!</definedName>
    <definedName name="_prn3">#REF!</definedName>
    <definedName name="_prn4">#REF!</definedName>
    <definedName name="_prn5">#REF!</definedName>
    <definedName name="_prn6">#REF!</definedName>
    <definedName name="_prn7">#REF!</definedName>
    <definedName name="_ra3">#REF!</definedName>
    <definedName name="_ra3_2">#REF!</definedName>
    <definedName name="_ra3_6">#REF!</definedName>
    <definedName name="_ra3_7">#REF!</definedName>
    <definedName name="_RAB002" localSheetId="5" hidden="1">{#N/A,#N/A,TRUE,"Front";#N/A,#N/A,TRUE,"Simple Letter";#N/A,#N/A,TRUE,"Inside";#N/A,#N/A,TRUE,"Contents";#N/A,#N/A,TRUE,"Basis";#N/A,#N/A,TRUE,"Inclusions";#N/A,#N/A,TRUE,"Exclusions";#N/A,#N/A,TRUE,"Areas";#N/A,#N/A,TRUE,"Summary";#N/A,#N/A,TRUE,"Detail"}</definedName>
    <definedName name="_RAB002" hidden="1">{#N/A,#N/A,TRUE,"Front";#N/A,#N/A,TRUE,"Simple Letter";#N/A,#N/A,TRUE,"Inside";#N/A,#N/A,TRUE,"Contents";#N/A,#N/A,TRUE,"Basis";#N/A,#N/A,TRUE,"Inclusions";#N/A,#N/A,TRUE,"Exclusions";#N/A,#N/A,TRUE,"Areas";#N/A,#N/A,TRUE,"Summary";#N/A,#N/A,TRUE,"Detail"}</definedName>
    <definedName name="_RAT1">#REF!</definedName>
    <definedName name="_RAT2">#REF!</definedName>
    <definedName name="_RCE98">#REF!</definedName>
    <definedName name="_RCE99">#REF!</definedName>
    <definedName name="_RD97">#REF!</definedName>
    <definedName name="_RD98">#REF!</definedName>
    <definedName name="_RD99">#REF!</definedName>
    <definedName name="_RDB2000">#REF!</definedName>
    <definedName name="_RDB2001">#REF!</definedName>
    <definedName name="_Regression_X" localSheetId="1" hidden="1">#REF!</definedName>
    <definedName name="_Regression_X" localSheetId="0" hidden="1">#REF!</definedName>
    <definedName name="_Regression_X" hidden="1">#REF!</definedName>
    <definedName name="_rim4">#REF!</definedName>
    <definedName name="_rm4">#REF!</definedName>
    <definedName name="_sahfvu" localSheetId="1" hidden="1">{#N/A,#N/A,FALSE,"DCFCoverVersorgung";#N/A,#N/A,FALSE,"DCFOverviewVersorgung";#N/A,#N/A,FALSE,"PlanVersorgung";#N/A,#N/A,FALSE,"DCFVersorgung";#N/A,#N/A,FALSE,"ValueVersorgung";#N/A,#N/A,FALSE,"WaccVersorgung";#N/A,#N/A,FALSE,"WaccVersorgung";#N/A,#N/A,FALSE,"WaccCompVersorgung";#N/A,#N/A,FALSE,"MatrixVersorgung"}</definedName>
    <definedName name="_sahfvu" localSheetId="0" hidden="1">{#N/A,#N/A,FALSE,"DCFCoverVersorgung";#N/A,#N/A,FALSE,"DCFOverviewVersorgung";#N/A,#N/A,FALSE,"PlanVersorgung";#N/A,#N/A,FALSE,"DCFVersorgung";#N/A,#N/A,FALSE,"ValueVersorgung";#N/A,#N/A,FALSE,"WaccVersorgung";#N/A,#N/A,FALSE,"WaccVersorgung";#N/A,#N/A,FALSE,"WaccCompVersorgung";#N/A,#N/A,FALSE,"MatrixVersorgung"}</definedName>
    <definedName name="_sahfvu" localSheetId="5" hidden="1">{#N/A,#N/A,FALSE,"DCFCoverVersorgung";#N/A,#N/A,FALSE,"DCFOverviewVersorgung";#N/A,#N/A,FALSE,"PlanVersorgung";#N/A,#N/A,FALSE,"DCFVersorgung";#N/A,#N/A,FALSE,"ValueVersorgung";#N/A,#N/A,FALSE,"WaccVersorgung";#N/A,#N/A,FALSE,"WaccVersorgung";#N/A,#N/A,FALSE,"WaccCompVersorgung";#N/A,#N/A,FALSE,"MatrixVersorgung"}</definedName>
    <definedName name="_sahfvu" hidden="1">{#N/A,#N/A,FALSE,"DCFCoverVersorgung";#N/A,#N/A,FALSE,"DCFOverviewVersorgung";#N/A,#N/A,FALSE,"PlanVersorgung";#N/A,#N/A,FALSE,"DCFVersorgung";#N/A,#N/A,FALSE,"ValueVersorgung";#N/A,#N/A,FALSE,"WaccVersorgung";#N/A,#N/A,FALSE,"WaccVersorgung";#N/A,#N/A,FALSE,"WaccCompVersorgung";#N/A,#N/A,FALSE,"MatrixVersorgung"}</definedName>
    <definedName name="_savh" localSheetId="1" hidden="1">{#N/A,#N/A,TRUE,"Financials";#N/A,#N/A,TRUE,"Operating Statistics";#N/A,#N/A,TRUE,"Capex &amp; Depreciation";#N/A,#N/A,TRUE,"Debt"}</definedName>
    <definedName name="_savh" localSheetId="0" hidden="1">{#N/A,#N/A,TRUE,"Financials";#N/A,#N/A,TRUE,"Operating Statistics";#N/A,#N/A,TRUE,"Capex &amp; Depreciation";#N/A,#N/A,TRUE,"Debt"}</definedName>
    <definedName name="_savh" localSheetId="5" hidden="1">{#N/A,#N/A,TRUE,"Financials";#N/A,#N/A,TRUE,"Operating Statistics";#N/A,#N/A,TRUE,"Capex &amp; Depreciation";#N/A,#N/A,TRUE,"Debt"}</definedName>
    <definedName name="_savh" hidden="1">{#N/A,#N/A,TRUE,"Financials";#N/A,#N/A,TRUE,"Operating Statistics";#N/A,#N/A,TRUE,"Capex &amp; Depreciation";#N/A,#N/A,TRUE,"Debt"}</definedName>
    <definedName name="_sc5">#REF!</definedName>
    <definedName name="_sch1">#REF!</definedName>
    <definedName name="_SCH12">#REF!</definedName>
    <definedName name="_SCH1213">#REF!</definedName>
    <definedName name="_SCH123">#REF!</definedName>
    <definedName name="_SCH13">#REF!</definedName>
    <definedName name="_sch14">#REF!</definedName>
    <definedName name="_SCH15">#REF!</definedName>
    <definedName name="_sch1516">#REF!</definedName>
    <definedName name="_sch2">#REF!</definedName>
    <definedName name="_SCH5">#REF!</definedName>
    <definedName name="_SCH67">#REF!</definedName>
    <definedName name="_sch6789">#REF!</definedName>
    <definedName name="_sdb2">#REF!</definedName>
    <definedName name="_sep97">#REF!</definedName>
    <definedName name="_sex" localSheetId="1" hidden="1">{"dep. full detail",#N/A,FALSE,"annex";"3cd annex",#N/A,FALSE,"annex";"co. dep.",#N/A,FALSE,"annex"}</definedName>
    <definedName name="_sex" localSheetId="0" hidden="1">{"dep. full detail",#N/A,FALSE,"annex";"3cd annex",#N/A,FALSE,"annex";"co. dep.",#N/A,FALSE,"annex"}</definedName>
    <definedName name="_sex" localSheetId="5" hidden="1">{"dep. full detail",#N/A,FALSE,"annex";"3cd annex",#N/A,FALSE,"annex";"co. dep.",#N/A,FALSE,"annex"}</definedName>
    <definedName name="_sex" hidden="1">{"dep. full detail",#N/A,FALSE,"annex";"3cd annex",#N/A,FALSE,"annex";"co. dep.",#N/A,FALSE,"annex"}</definedName>
    <definedName name="_sexal" hidden="1">#REF!</definedName>
    <definedName name="_sexy" localSheetId="4">[0]!Annual_interest_rate/[0]!Payments_per_year</definedName>
    <definedName name="_sexy" localSheetId="7">[0]!Annual_interest_rate/[0]!Payments_per_year</definedName>
    <definedName name="_sexy" localSheetId="8">[0]!Annual_interest_rate/[0]!Payments_per_year</definedName>
    <definedName name="_sexy" localSheetId="9">[0]!Annual_interest_rate/[0]!Payments_per_year</definedName>
    <definedName name="_sexy" localSheetId="22">[0]!Annual_interest_rate/[0]!Payments_per_year</definedName>
    <definedName name="_sexy" localSheetId="21">[0]!Annual_interest_rate/[0]!Payments_per_year</definedName>
    <definedName name="_sexy" localSheetId="20">[0]!Annual_interest_rate/[0]!Payments_per_year</definedName>
    <definedName name="_sexy" localSheetId="10">[0]!Annual_interest_rate/[0]!Payments_per_year</definedName>
    <definedName name="_sexy" localSheetId="0">[0]!Annual_interest_rate/[0]!Payments_per_year</definedName>
    <definedName name="_sexy" localSheetId="5">[0]!Annual_interest_rate/[0]!Payments_per_year</definedName>
    <definedName name="_sexy">[0]!Annual_interest_rate/[0]!Payments_per_year</definedName>
    <definedName name="_SH1" localSheetId="5">#REF!</definedName>
    <definedName name="_SH1">#REF!</definedName>
    <definedName name="_SH1_2" localSheetId="5">#REF!</definedName>
    <definedName name="_SH1_2">#REF!</definedName>
    <definedName name="_SH1_6" localSheetId="5">#REF!</definedName>
    <definedName name="_SH1_6">#REF!</definedName>
    <definedName name="_SH1_7">#REF!</definedName>
    <definedName name="_SH2">#REF!</definedName>
    <definedName name="_SH2_2">#REF!</definedName>
    <definedName name="_SH2_6">#REF!</definedName>
    <definedName name="_SH2_7">#REF!</definedName>
    <definedName name="_SH3">#REF!</definedName>
    <definedName name="_SH3_2">#REF!</definedName>
    <definedName name="_SH3_6">#REF!</definedName>
    <definedName name="_SH3_7">#REF!</definedName>
    <definedName name="_SH4">#REF!</definedName>
    <definedName name="_SH4_2">#REF!</definedName>
    <definedName name="_SH4_6">#REF!</definedName>
    <definedName name="_SH4_7">#REF!</definedName>
    <definedName name="_SH5">#REF!</definedName>
    <definedName name="_SH5_2">#REF!</definedName>
    <definedName name="_SH5_6">#REF!</definedName>
    <definedName name="_SH5_7">#REF!</definedName>
    <definedName name="_shVDNio" localSheetId="1" hidden="1">{#N/A,#N/A,TRUE,"WaccPower";#N/A,#N/A,TRUE,"Model Assumptions";#N/A,#N/A,TRUE,"Financial Assumptions";#N/A,#N/A,TRUE,"Scenarios";#N/A,#N/A,TRUE,"SensitivitiesPower";#N/A,#N/A,TRUE,"SensitivitiesGas";#N/A,#N/A,TRUE,"Fixed Cost allocation table";#N/A,#N/A,TRUE,"SensitivitiesWater";#N/A,#N/A,TRUE,"Fixed Cost SWS Forecast";#N/A,#N/A,TRUE,"Historic balance sheet";#N/A,#N/A,TRUE,"Revenue per Client";#N/A,#N/A,TRUE,"Supply margin per Client";#N/A,#N/A,TRUE,"Multiples Calculation";#N/A,#N/A,TRUE,"Stadtwerke Comps";#N/A,#N/A,TRUE,"Electricity Comps";#N/A,#N/A,TRUE,"Gas Comps";#N/A,#N/A,TRUE,"Water Comps";#N/A,#N/A,TRUE,"DCFCoverPower";#N/A,#N/A,TRUE,"Power Volume &amp; Price Forecast";#N/A,#N/A,TRUE,"Stromabgabe 1999";#N/A,#N/A,TRUE,"RevenuesPower";#N/A,#N/A,TRUE,"Power Pricing";#N/A,#N/A,TRUE,"CostsPower";#N/A,#N/A,TRUE,"PlanPower";#N/A,#N/A,TRUE,"DCFPower";#N/A,#N/A,TRUE,"ValuePower";#N/A,#N/A,TRUE,"WaccCompPower";#N/A,#N/A,TRUE,"MatrixPower";#N/A,#N/A,TRUE,"DCFCoverGas";#N/A,#N/A,TRUE,"DCFOverviewGas";#N/A,#N/A,TRUE,"Gas Pricing";#N/A,#N/A,TRUE,"RevenuesGas";#N/A,#N/A,TRUE,"CostGas";#N/A,#N/A,TRUE,"Gas Volume &amp; Price Forecast";#N/A,#N/A,TRUE,"PlanGas";#N/A,#N/A,TRUE,"DCFGas";#N/A,#N/A,TRUE,"ValueGas";#N/A,#N/A,TRUE,"WaccGas";#N/A,#N/A,TRUE,"WaccCompGas";#N/A,#N/A,TRUE,"MatrixGas";#N/A,#N/A,TRUE,"DCFCoverWater";#N/A,#N/A,TRUE,"DCFCoverWater";#N/A,#N/A,TRUE,"Water Volume &amp; Price Forecast";#N/A,#N/A,TRUE,"Water Pricing";#N/A,#N/A,TRUE,"RevenuesWater";#N/A,#N/A,TRUE,"CostWater";#N/A,#N/A,TRUE,"PlanWater";#N/A,#N/A,TRUE,"DCFWater";#N/A,#N/A,TRUE,"ValueWater";#N/A,#N/A,TRUE,"WaccWater";#N/A,#N/A,TRUE,"WaccCompWater";#N/A,#N/A,TRUE,"MatrixWater";#N/A,#N/A,TRUE,"DCFCoverVersorgung";#N/A,#N/A,TRUE,"DCFOverviewPower";#N/A,#N/A,TRUE,"DCFOverviewWater";#N/A,#N/A,TRUE,"DCFOverviewVersorgung";#N/A,#N/A,TRUE,"PlanVersorgung";#N/A,#N/A,TRUE,"DCFVersorgung";#N/A,#N/A,TRUE,"ValueVersorgung";#N/A,#N/A,TRUE,"WaccVersorgung";#N/A,#N/A,TRUE,"WaccCompVersorgung";#N/A,#N/A,TRUE,"MatrixVersorgung"}</definedName>
    <definedName name="_shVDNio" localSheetId="0" hidden="1">{#N/A,#N/A,TRUE,"WaccPower";#N/A,#N/A,TRUE,"Model Assumptions";#N/A,#N/A,TRUE,"Financial Assumptions";#N/A,#N/A,TRUE,"Scenarios";#N/A,#N/A,TRUE,"SensitivitiesPower";#N/A,#N/A,TRUE,"SensitivitiesGas";#N/A,#N/A,TRUE,"Fixed Cost allocation table";#N/A,#N/A,TRUE,"SensitivitiesWater";#N/A,#N/A,TRUE,"Fixed Cost SWS Forecast";#N/A,#N/A,TRUE,"Historic balance sheet";#N/A,#N/A,TRUE,"Revenue per Client";#N/A,#N/A,TRUE,"Supply margin per Client";#N/A,#N/A,TRUE,"Multiples Calculation";#N/A,#N/A,TRUE,"Stadtwerke Comps";#N/A,#N/A,TRUE,"Electricity Comps";#N/A,#N/A,TRUE,"Gas Comps";#N/A,#N/A,TRUE,"Water Comps";#N/A,#N/A,TRUE,"DCFCoverPower";#N/A,#N/A,TRUE,"Power Volume &amp; Price Forecast";#N/A,#N/A,TRUE,"Stromabgabe 1999";#N/A,#N/A,TRUE,"RevenuesPower";#N/A,#N/A,TRUE,"Power Pricing";#N/A,#N/A,TRUE,"CostsPower";#N/A,#N/A,TRUE,"PlanPower";#N/A,#N/A,TRUE,"DCFPower";#N/A,#N/A,TRUE,"ValuePower";#N/A,#N/A,TRUE,"WaccCompPower";#N/A,#N/A,TRUE,"MatrixPower";#N/A,#N/A,TRUE,"DCFCoverGas";#N/A,#N/A,TRUE,"DCFOverviewGas";#N/A,#N/A,TRUE,"Gas Pricing";#N/A,#N/A,TRUE,"RevenuesGas";#N/A,#N/A,TRUE,"CostGas";#N/A,#N/A,TRUE,"Gas Volume &amp; Price Forecast";#N/A,#N/A,TRUE,"PlanGas";#N/A,#N/A,TRUE,"DCFGas";#N/A,#N/A,TRUE,"ValueGas";#N/A,#N/A,TRUE,"WaccGas";#N/A,#N/A,TRUE,"WaccCompGas";#N/A,#N/A,TRUE,"MatrixGas";#N/A,#N/A,TRUE,"DCFCoverWater";#N/A,#N/A,TRUE,"DCFCoverWater";#N/A,#N/A,TRUE,"Water Volume &amp; Price Forecast";#N/A,#N/A,TRUE,"Water Pricing";#N/A,#N/A,TRUE,"RevenuesWater";#N/A,#N/A,TRUE,"CostWater";#N/A,#N/A,TRUE,"PlanWater";#N/A,#N/A,TRUE,"DCFWater";#N/A,#N/A,TRUE,"ValueWater";#N/A,#N/A,TRUE,"WaccWater";#N/A,#N/A,TRUE,"WaccCompWater";#N/A,#N/A,TRUE,"MatrixWater";#N/A,#N/A,TRUE,"DCFCoverVersorgung";#N/A,#N/A,TRUE,"DCFOverviewPower";#N/A,#N/A,TRUE,"DCFOverviewWater";#N/A,#N/A,TRUE,"DCFOverviewVersorgung";#N/A,#N/A,TRUE,"PlanVersorgung";#N/A,#N/A,TRUE,"DCFVersorgung";#N/A,#N/A,TRUE,"ValueVersorgung";#N/A,#N/A,TRUE,"WaccVersorgung";#N/A,#N/A,TRUE,"WaccCompVersorgung";#N/A,#N/A,TRUE,"MatrixVersorgung"}</definedName>
    <definedName name="_shVDNio" localSheetId="5" hidden="1">{#N/A,#N/A,TRUE,"WaccPower";#N/A,#N/A,TRUE,"Model Assumptions";#N/A,#N/A,TRUE,"Financial Assumptions";#N/A,#N/A,TRUE,"Scenarios";#N/A,#N/A,TRUE,"SensitivitiesPower";#N/A,#N/A,TRUE,"SensitivitiesGas";#N/A,#N/A,TRUE,"Fixed Cost allocation table";#N/A,#N/A,TRUE,"SensitivitiesWater";#N/A,#N/A,TRUE,"Fixed Cost SWS Forecast";#N/A,#N/A,TRUE,"Historic balance sheet";#N/A,#N/A,TRUE,"Revenue per Client";#N/A,#N/A,TRUE,"Supply margin per Client";#N/A,#N/A,TRUE,"Multiples Calculation";#N/A,#N/A,TRUE,"Stadtwerke Comps";#N/A,#N/A,TRUE,"Electricity Comps";#N/A,#N/A,TRUE,"Gas Comps";#N/A,#N/A,TRUE,"Water Comps";#N/A,#N/A,TRUE,"DCFCoverPower";#N/A,#N/A,TRUE,"Power Volume &amp; Price Forecast";#N/A,#N/A,TRUE,"Stromabgabe 1999";#N/A,#N/A,TRUE,"RevenuesPower";#N/A,#N/A,TRUE,"Power Pricing";#N/A,#N/A,TRUE,"CostsPower";#N/A,#N/A,TRUE,"PlanPower";#N/A,#N/A,TRUE,"DCFPower";#N/A,#N/A,TRUE,"ValuePower";#N/A,#N/A,TRUE,"WaccCompPower";#N/A,#N/A,TRUE,"MatrixPower";#N/A,#N/A,TRUE,"DCFCoverGas";#N/A,#N/A,TRUE,"DCFOverviewGas";#N/A,#N/A,TRUE,"Gas Pricing";#N/A,#N/A,TRUE,"RevenuesGas";#N/A,#N/A,TRUE,"CostGas";#N/A,#N/A,TRUE,"Gas Volume &amp; Price Forecast";#N/A,#N/A,TRUE,"PlanGas";#N/A,#N/A,TRUE,"DCFGas";#N/A,#N/A,TRUE,"ValueGas";#N/A,#N/A,TRUE,"WaccGas";#N/A,#N/A,TRUE,"WaccCompGas";#N/A,#N/A,TRUE,"MatrixGas";#N/A,#N/A,TRUE,"DCFCoverWater";#N/A,#N/A,TRUE,"DCFCoverWater";#N/A,#N/A,TRUE,"Water Volume &amp; Price Forecast";#N/A,#N/A,TRUE,"Water Pricing";#N/A,#N/A,TRUE,"RevenuesWater";#N/A,#N/A,TRUE,"CostWater";#N/A,#N/A,TRUE,"PlanWater";#N/A,#N/A,TRUE,"DCFWater";#N/A,#N/A,TRUE,"ValueWater";#N/A,#N/A,TRUE,"WaccWater";#N/A,#N/A,TRUE,"WaccCompWater";#N/A,#N/A,TRUE,"MatrixWater";#N/A,#N/A,TRUE,"DCFCoverVersorgung";#N/A,#N/A,TRUE,"DCFOverviewPower";#N/A,#N/A,TRUE,"DCFOverviewWater";#N/A,#N/A,TRUE,"DCFOverviewVersorgung";#N/A,#N/A,TRUE,"PlanVersorgung";#N/A,#N/A,TRUE,"DCFVersorgung";#N/A,#N/A,TRUE,"ValueVersorgung";#N/A,#N/A,TRUE,"WaccVersorgung";#N/A,#N/A,TRUE,"WaccCompVersorgung";#N/A,#N/A,TRUE,"MatrixVersorgung"}</definedName>
    <definedName name="_shVDNio" hidden="1">{#N/A,#N/A,TRUE,"WaccPower";#N/A,#N/A,TRUE,"Model Assumptions";#N/A,#N/A,TRUE,"Financial Assumptions";#N/A,#N/A,TRUE,"Scenarios";#N/A,#N/A,TRUE,"SensitivitiesPower";#N/A,#N/A,TRUE,"SensitivitiesGas";#N/A,#N/A,TRUE,"Fixed Cost allocation table";#N/A,#N/A,TRUE,"SensitivitiesWater";#N/A,#N/A,TRUE,"Fixed Cost SWS Forecast";#N/A,#N/A,TRUE,"Historic balance sheet";#N/A,#N/A,TRUE,"Revenue per Client";#N/A,#N/A,TRUE,"Supply margin per Client";#N/A,#N/A,TRUE,"Multiples Calculation";#N/A,#N/A,TRUE,"Stadtwerke Comps";#N/A,#N/A,TRUE,"Electricity Comps";#N/A,#N/A,TRUE,"Gas Comps";#N/A,#N/A,TRUE,"Water Comps";#N/A,#N/A,TRUE,"DCFCoverPower";#N/A,#N/A,TRUE,"Power Volume &amp; Price Forecast";#N/A,#N/A,TRUE,"Stromabgabe 1999";#N/A,#N/A,TRUE,"RevenuesPower";#N/A,#N/A,TRUE,"Power Pricing";#N/A,#N/A,TRUE,"CostsPower";#N/A,#N/A,TRUE,"PlanPower";#N/A,#N/A,TRUE,"DCFPower";#N/A,#N/A,TRUE,"ValuePower";#N/A,#N/A,TRUE,"WaccCompPower";#N/A,#N/A,TRUE,"MatrixPower";#N/A,#N/A,TRUE,"DCFCoverGas";#N/A,#N/A,TRUE,"DCFOverviewGas";#N/A,#N/A,TRUE,"Gas Pricing";#N/A,#N/A,TRUE,"RevenuesGas";#N/A,#N/A,TRUE,"CostGas";#N/A,#N/A,TRUE,"Gas Volume &amp; Price Forecast";#N/A,#N/A,TRUE,"PlanGas";#N/A,#N/A,TRUE,"DCFGas";#N/A,#N/A,TRUE,"ValueGas";#N/A,#N/A,TRUE,"WaccGas";#N/A,#N/A,TRUE,"WaccCompGas";#N/A,#N/A,TRUE,"MatrixGas";#N/A,#N/A,TRUE,"DCFCoverWater";#N/A,#N/A,TRUE,"DCFCoverWater";#N/A,#N/A,TRUE,"Water Volume &amp; Price Forecast";#N/A,#N/A,TRUE,"Water Pricing";#N/A,#N/A,TRUE,"RevenuesWater";#N/A,#N/A,TRUE,"CostWater";#N/A,#N/A,TRUE,"PlanWater";#N/A,#N/A,TRUE,"DCFWater";#N/A,#N/A,TRUE,"ValueWater";#N/A,#N/A,TRUE,"WaccWater";#N/A,#N/A,TRUE,"WaccCompWater";#N/A,#N/A,TRUE,"MatrixWater";#N/A,#N/A,TRUE,"DCFCoverVersorgung";#N/A,#N/A,TRUE,"DCFOverviewPower";#N/A,#N/A,TRUE,"DCFOverviewWater";#N/A,#N/A,TRUE,"DCFOverviewVersorgung";#N/A,#N/A,TRUE,"PlanVersorgung";#N/A,#N/A,TRUE,"DCFVersorgung";#N/A,#N/A,TRUE,"ValueVersorgung";#N/A,#N/A,TRUE,"WaccVersorgung";#N/A,#N/A,TRUE,"WaccCompVersorgung";#N/A,#N/A,TRUE,"MatrixVersorgung"}</definedName>
    <definedName name="_sjlc" localSheetId="1" hidden="1">{#N/A,#N/A,FALSE,"Model Assumptions"}</definedName>
    <definedName name="_sjlc" localSheetId="0" hidden="1">{#N/A,#N/A,FALSE,"Model Assumptions"}</definedName>
    <definedName name="_sjlc" localSheetId="5" hidden="1">{#N/A,#N/A,FALSE,"Model Assumptions"}</definedName>
    <definedName name="_sjlc" hidden="1">{#N/A,#N/A,FALSE,"Model Assumptions"}</definedName>
    <definedName name="_Sort" localSheetId="1" hidden="1">#REF!</definedName>
    <definedName name="_Sort" localSheetId="0" hidden="1">#REF!</definedName>
    <definedName name="_Sort" localSheetId="5" hidden="1">#REF!</definedName>
    <definedName name="_Sort" hidden="1">#REF!</definedName>
    <definedName name="_SORT1" localSheetId="5" hidden="1">#REF!</definedName>
    <definedName name="_SORT1" hidden="1">#REF!</definedName>
    <definedName name="_svhi" localSheetId="1" hidden="1">{"financials",#N/A,FALSE,"BASIC"}</definedName>
    <definedName name="_svhi" localSheetId="0" hidden="1">{"financials",#N/A,FALSE,"BASIC"}</definedName>
    <definedName name="_svhi" localSheetId="5" hidden="1">{"financials",#N/A,FALSE,"BASIC"}</definedName>
    <definedName name="_svhi" hidden="1">{"financials",#N/A,FALSE,"BASIC"}</definedName>
    <definedName name="_Table2_In1" localSheetId="1" hidden="1">#REF!</definedName>
    <definedName name="_Table2_In1" localSheetId="0" hidden="1">#REF!</definedName>
    <definedName name="_Table2_In1" localSheetId="5" hidden="1">#REF!</definedName>
    <definedName name="_Table2_In1" hidden="1">#REF!</definedName>
    <definedName name="_Table2_In2" localSheetId="1" hidden="1">#REF!</definedName>
    <definedName name="_Table2_In2" localSheetId="0" hidden="1">#REF!</definedName>
    <definedName name="_Table2_In2" localSheetId="5" hidden="1">#REF!</definedName>
    <definedName name="_Table2_In2" hidden="1">#REF!</definedName>
    <definedName name="_Table2_Out" localSheetId="1" hidden="1">#REF!</definedName>
    <definedName name="_Table2_Out" localSheetId="0" hidden="1">#REF!</definedName>
    <definedName name="_Table2_Out" localSheetId="5" hidden="1">#REF!</definedName>
    <definedName name="_Table2_Out" hidden="1">#REF!</definedName>
    <definedName name="_Table3_In2" hidden="1">#REF!</definedName>
    <definedName name="_tables" localSheetId="5">{35}</definedName>
    <definedName name="_tables">{35}</definedName>
    <definedName name="_TB2">'[20]SPT vs PHI'!$B$2:$C$65</definedName>
    <definedName name="_TB2_2" localSheetId="5">#REF!</definedName>
    <definedName name="_TB2_2">#REF!</definedName>
    <definedName name="_tem1" localSheetId="5" hidden="1">{#N/A,#N/A,TRUE,"Front";#N/A,#N/A,TRUE,"Simple Letter";#N/A,#N/A,TRUE,"Inside";#N/A,#N/A,TRUE,"Contents";#N/A,#N/A,TRUE,"Basis";#N/A,#N/A,TRUE,"Inclusions";#N/A,#N/A,TRUE,"Exclusions";#N/A,#N/A,TRUE,"Areas";#N/A,#N/A,TRUE,"Summary";#N/A,#N/A,TRUE,"Detail"}</definedName>
    <definedName name="_tem1" hidden="1">{#N/A,#N/A,TRUE,"Front";#N/A,#N/A,TRUE,"Simple Letter";#N/A,#N/A,TRUE,"Inside";#N/A,#N/A,TRUE,"Contents";#N/A,#N/A,TRUE,"Basis";#N/A,#N/A,TRUE,"Inclusions";#N/A,#N/A,TRUE,"Exclusions";#N/A,#N/A,TRUE,"Areas";#N/A,#N/A,TRUE,"Summary";#N/A,#N/A,TRUE,"Detail"}</definedName>
    <definedName name="_tm3" localSheetId="5" hidden="1">{#N/A,#N/A,TRUE,"Front";#N/A,#N/A,TRUE,"Simple Letter";#N/A,#N/A,TRUE,"Inside";#N/A,#N/A,TRUE,"Contents";#N/A,#N/A,TRUE,"Basis";#N/A,#N/A,TRUE,"Inclusions";#N/A,#N/A,TRUE,"Exclusions";#N/A,#N/A,TRUE,"Areas";#N/A,#N/A,TRUE,"Summary";#N/A,#N/A,TRUE,"Detail"}</definedName>
    <definedName name="_tm3" hidden="1">{#N/A,#N/A,TRUE,"Front";#N/A,#N/A,TRUE,"Simple Letter";#N/A,#N/A,TRUE,"Inside";#N/A,#N/A,TRUE,"Contents";#N/A,#N/A,TRUE,"Basis";#N/A,#N/A,TRUE,"Inclusions";#N/A,#N/A,TRUE,"Exclusions";#N/A,#N/A,TRUE,"Areas";#N/A,#N/A,TRUE,"Summary";#N/A,#N/A,TRUE,"Detail"}</definedName>
    <definedName name="_val10">#REF!</definedName>
    <definedName name="_val10_2">#REF!</definedName>
    <definedName name="_val10_6">#REF!</definedName>
    <definedName name="_val10_7">#REF!</definedName>
    <definedName name="_val9">#REF!</definedName>
    <definedName name="_val9_2">#REF!</definedName>
    <definedName name="_val9_6">#REF!</definedName>
    <definedName name="_val9_7">#REF!</definedName>
    <definedName name="_vjsaj" localSheetId="1" hidden="1">{"basic",#N/A,FALSE,"BASIC"}</definedName>
    <definedName name="_vjsaj" localSheetId="0" hidden="1">{"basic",#N/A,FALSE,"BASIC"}</definedName>
    <definedName name="_vjsaj" localSheetId="5" hidden="1">{"basic",#N/A,FALSE,"BASIC"}</definedName>
    <definedName name="_vjsaj" hidden="1">{"basic",#N/A,FALSE,"BASIC"}</definedName>
    <definedName name="_vsahih" localSheetId="1" hidden="1">{#N/A,#N/A,FALSE,"gc (2)"}</definedName>
    <definedName name="_vsahih" localSheetId="0" hidden="1">{#N/A,#N/A,FALSE,"gc (2)"}</definedName>
    <definedName name="_vsahih" localSheetId="5" hidden="1">{#N/A,#N/A,FALSE,"gc (2)"}</definedName>
    <definedName name="_vsahih" hidden="1">{#N/A,#N/A,FALSE,"gc (2)"}</definedName>
    <definedName name="_vwhc" localSheetId="1" hidden="1">{"dep. full detail",#N/A,FALSE,"annex";"3cd annex",#N/A,FALSE,"annex";"co. dep.",#N/A,FALSE,"annex"}</definedName>
    <definedName name="_vwhc" localSheetId="0" hidden="1">{"dep. full detail",#N/A,FALSE,"annex";"3cd annex",#N/A,FALSE,"annex";"co. dep.",#N/A,FALSE,"annex"}</definedName>
    <definedName name="_vwhc" localSheetId="5" hidden="1">{"dep. full detail",#N/A,FALSE,"annex";"3cd annex",#N/A,FALSE,"annex";"co. dep.",#N/A,FALSE,"annex"}</definedName>
    <definedName name="_vwhc" hidden="1">{"dep. full detail",#N/A,FALSE,"annex";"3cd annex",#N/A,FALSE,"annex";"co. dep.",#N/A,FALSE,"annex"}</definedName>
    <definedName name="_vwvj" localSheetId="1" hidden="1">{"financials",#N/A,FALSE,"BASIC";"interest",#N/A,FALSE,"BASIC";"leasing and financing",#N/A,FALSE,"BASIC";"returns back up",#N/A,FALSE,"BASIC"}</definedName>
    <definedName name="_vwvj" localSheetId="0" hidden="1">{"financials",#N/A,FALSE,"BASIC";"interest",#N/A,FALSE,"BASIC";"leasing and financing",#N/A,FALSE,"BASIC";"returns back up",#N/A,FALSE,"BASIC"}</definedName>
    <definedName name="_vwvj" localSheetId="5" hidden="1">{"financials",#N/A,FALSE,"BASIC";"interest",#N/A,FALSE,"BASIC";"leasing and financing",#N/A,FALSE,"BASIC";"returns back up",#N/A,FALSE,"BASIC"}</definedName>
    <definedName name="_vwvj" hidden="1">{"financials",#N/A,FALSE,"BASIC";"interest",#N/A,FALSE,"BASIC";"leasing and financing",#N/A,FALSE,"BASIC";"returns back up",#N/A,FALSE,"BASIC"}</definedName>
    <definedName name="_wae" localSheetId="1" hidden="1">{#N/A,#N/A,TRUE,"Financials";#N/A,#N/A,TRUE,"Operating Statistics";#N/A,#N/A,TRUE,"Capex &amp; Depreciation";#N/A,#N/A,TRUE,"Debt"}</definedName>
    <definedName name="_wae" localSheetId="0" hidden="1">{#N/A,#N/A,TRUE,"Financials";#N/A,#N/A,TRUE,"Operating Statistics";#N/A,#N/A,TRUE,"Capex &amp; Depreciation";#N/A,#N/A,TRUE,"Debt"}</definedName>
    <definedName name="_wae" localSheetId="5" hidden="1">{#N/A,#N/A,TRUE,"Financials";#N/A,#N/A,TRUE,"Operating Statistics";#N/A,#N/A,TRUE,"Capex &amp; Depreciation";#N/A,#N/A,TRUE,"Debt"}</definedName>
    <definedName name="_wae" hidden="1">{#N/A,#N/A,TRUE,"Financials";#N/A,#N/A,TRUE,"Operating Statistics";#N/A,#N/A,TRUE,"Capex &amp; Depreciation";#N/A,#N/A,TRUE,"Debt"}</definedName>
    <definedName name="_wahcbfyg" localSheetId="1" hidden="1">{#N/A,#N/A,FALSE,"gc (2)"}</definedName>
    <definedName name="_wahcbfyg" localSheetId="0" hidden="1">{#N/A,#N/A,FALSE,"gc (2)"}</definedName>
    <definedName name="_wahcbfyg" localSheetId="5" hidden="1">{#N/A,#N/A,FALSE,"gc (2)"}</definedName>
    <definedName name="_wahcbfyg" hidden="1">{#N/A,#N/A,FALSE,"gc (2)"}</definedName>
    <definedName name="_wav" localSheetId="5">{"Client Name or Project Name"}</definedName>
    <definedName name="_wav">{"Client Name or Project Name"}</definedName>
    <definedName name="_wcbsdf" localSheetId="1" hidden="1">{#N/A,#N/A,FALSE,"Cover Sheet";#N/A,#N/A,FALSE,"Financial Assumptions";#N/A,#N/A,FALSE,"DCFOverviewPower";#N/A,#N/A,FALSE,"DCFOverviewGas";#N/A,#N/A,FALSE,"DCFOverviewWater";#N/A,#N/A,FALSE,"DCFOverviewVersorgung"}</definedName>
    <definedName name="_wcbsdf" localSheetId="0" hidden="1">{#N/A,#N/A,FALSE,"Cover Sheet";#N/A,#N/A,FALSE,"Financial Assumptions";#N/A,#N/A,FALSE,"DCFOverviewPower";#N/A,#N/A,FALSE,"DCFOverviewGas";#N/A,#N/A,FALSE,"DCFOverviewWater";#N/A,#N/A,FALSE,"DCFOverviewVersorgung"}</definedName>
    <definedName name="_wcbsdf" localSheetId="5" hidden="1">{#N/A,#N/A,FALSE,"Cover Sheet";#N/A,#N/A,FALSE,"Financial Assumptions";#N/A,#N/A,FALSE,"DCFOverviewPower";#N/A,#N/A,FALSE,"DCFOverviewGas";#N/A,#N/A,FALSE,"DCFOverviewWater";#N/A,#N/A,FALSE,"DCFOverviewVersorgung"}</definedName>
    <definedName name="_wcbsdf" hidden="1">{#N/A,#N/A,FALSE,"Cover Sheet";#N/A,#N/A,FALSE,"Financial Assumptions";#N/A,#N/A,FALSE,"DCFOverviewPower";#N/A,#N/A,FALSE,"DCFOverviewGas";#N/A,#N/A,FALSE,"DCFOverviewWater";#N/A,#N/A,FALSE,"DCFOverviewVersorgung"}</definedName>
    <definedName name="_wcdwkcfw" localSheetId="1" hidden="1">{#N/A,#N/A,TRUE,"WaccPower";#N/A,#N/A,TRUE,"Model Assumptions";#N/A,#N/A,TRUE,"Financial Assumptions";#N/A,#N/A,TRUE,"Scenarios";#N/A,#N/A,TRUE,"SensitivitiesPower";#N/A,#N/A,TRUE,"SensitivitiesGas";#N/A,#N/A,TRUE,"Fixed Cost allocation table";#N/A,#N/A,TRUE,"SensitivitiesWater";#N/A,#N/A,TRUE,"Fixed Cost SWS Forecast";#N/A,#N/A,TRUE,"Historic balance sheet";#N/A,#N/A,TRUE,"Revenue per Client";#N/A,#N/A,TRUE,"Supply margin per Client";#N/A,#N/A,TRUE,"Multiples Calculation";#N/A,#N/A,TRUE,"Stadtwerke Comps";#N/A,#N/A,TRUE,"Electricity Comps";#N/A,#N/A,TRUE,"Gas Comps";#N/A,#N/A,TRUE,"Water Comps";#N/A,#N/A,TRUE,"DCFCoverPower";#N/A,#N/A,TRUE,"Power Volume &amp; Price Forecast";#N/A,#N/A,TRUE,"Stromabgabe 1999";#N/A,#N/A,TRUE,"RevenuesPower";#N/A,#N/A,TRUE,"Power Pricing";#N/A,#N/A,TRUE,"CostsPower";#N/A,#N/A,TRUE,"PlanPower";#N/A,#N/A,TRUE,"DCFPower";#N/A,#N/A,TRUE,"ValuePower";#N/A,#N/A,TRUE,"WaccCompPower";#N/A,#N/A,TRUE,"MatrixPower";#N/A,#N/A,TRUE,"DCFCoverGas";#N/A,#N/A,TRUE,"DCFOverviewGas";#N/A,#N/A,TRUE,"Gas Pricing";#N/A,#N/A,TRUE,"RevenuesGas";#N/A,#N/A,TRUE,"CostGas";#N/A,#N/A,TRUE,"Gas Volume &amp; Price Forecast";#N/A,#N/A,TRUE,"PlanGas";#N/A,#N/A,TRUE,"DCFGas";#N/A,#N/A,TRUE,"ValueGas";#N/A,#N/A,TRUE,"WaccGas";#N/A,#N/A,TRUE,"WaccCompGas";#N/A,#N/A,TRUE,"MatrixGas";#N/A,#N/A,TRUE,"DCFCoverWater";#N/A,#N/A,TRUE,"DCFCoverWater";#N/A,#N/A,TRUE,"Water Volume &amp; Price Forecast";#N/A,#N/A,TRUE,"Water Pricing";#N/A,#N/A,TRUE,"RevenuesWater";#N/A,#N/A,TRUE,"CostWater";#N/A,#N/A,TRUE,"PlanWater";#N/A,#N/A,TRUE,"DCFWater";#N/A,#N/A,TRUE,"ValueWater";#N/A,#N/A,TRUE,"WaccWater";#N/A,#N/A,TRUE,"WaccCompWater";#N/A,#N/A,TRUE,"MatrixWater";#N/A,#N/A,TRUE,"DCFCoverVersorgung";#N/A,#N/A,TRUE,"DCFOverviewPower";#N/A,#N/A,TRUE,"DCFOverviewWater";#N/A,#N/A,TRUE,"DCFOverviewVersorgung";#N/A,#N/A,TRUE,"PlanVersorgung";#N/A,#N/A,TRUE,"DCFVersorgung";#N/A,#N/A,TRUE,"ValueVersorgung";#N/A,#N/A,TRUE,"WaccVersorgung";#N/A,#N/A,TRUE,"WaccCompVersorgung";#N/A,#N/A,TRUE,"MatrixVersorgung"}</definedName>
    <definedName name="_wcdwkcfw" localSheetId="0" hidden="1">{#N/A,#N/A,TRUE,"WaccPower";#N/A,#N/A,TRUE,"Model Assumptions";#N/A,#N/A,TRUE,"Financial Assumptions";#N/A,#N/A,TRUE,"Scenarios";#N/A,#N/A,TRUE,"SensitivitiesPower";#N/A,#N/A,TRUE,"SensitivitiesGas";#N/A,#N/A,TRUE,"Fixed Cost allocation table";#N/A,#N/A,TRUE,"SensitivitiesWater";#N/A,#N/A,TRUE,"Fixed Cost SWS Forecast";#N/A,#N/A,TRUE,"Historic balance sheet";#N/A,#N/A,TRUE,"Revenue per Client";#N/A,#N/A,TRUE,"Supply margin per Client";#N/A,#N/A,TRUE,"Multiples Calculation";#N/A,#N/A,TRUE,"Stadtwerke Comps";#N/A,#N/A,TRUE,"Electricity Comps";#N/A,#N/A,TRUE,"Gas Comps";#N/A,#N/A,TRUE,"Water Comps";#N/A,#N/A,TRUE,"DCFCoverPower";#N/A,#N/A,TRUE,"Power Volume &amp; Price Forecast";#N/A,#N/A,TRUE,"Stromabgabe 1999";#N/A,#N/A,TRUE,"RevenuesPower";#N/A,#N/A,TRUE,"Power Pricing";#N/A,#N/A,TRUE,"CostsPower";#N/A,#N/A,TRUE,"PlanPower";#N/A,#N/A,TRUE,"DCFPower";#N/A,#N/A,TRUE,"ValuePower";#N/A,#N/A,TRUE,"WaccCompPower";#N/A,#N/A,TRUE,"MatrixPower";#N/A,#N/A,TRUE,"DCFCoverGas";#N/A,#N/A,TRUE,"DCFOverviewGas";#N/A,#N/A,TRUE,"Gas Pricing";#N/A,#N/A,TRUE,"RevenuesGas";#N/A,#N/A,TRUE,"CostGas";#N/A,#N/A,TRUE,"Gas Volume &amp; Price Forecast";#N/A,#N/A,TRUE,"PlanGas";#N/A,#N/A,TRUE,"DCFGas";#N/A,#N/A,TRUE,"ValueGas";#N/A,#N/A,TRUE,"WaccGas";#N/A,#N/A,TRUE,"WaccCompGas";#N/A,#N/A,TRUE,"MatrixGas";#N/A,#N/A,TRUE,"DCFCoverWater";#N/A,#N/A,TRUE,"DCFCoverWater";#N/A,#N/A,TRUE,"Water Volume &amp; Price Forecast";#N/A,#N/A,TRUE,"Water Pricing";#N/A,#N/A,TRUE,"RevenuesWater";#N/A,#N/A,TRUE,"CostWater";#N/A,#N/A,TRUE,"PlanWater";#N/A,#N/A,TRUE,"DCFWater";#N/A,#N/A,TRUE,"ValueWater";#N/A,#N/A,TRUE,"WaccWater";#N/A,#N/A,TRUE,"WaccCompWater";#N/A,#N/A,TRUE,"MatrixWater";#N/A,#N/A,TRUE,"DCFCoverVersorgung";#N/A,#N/A,TRUE,"DCFOverviewPower";#N/A,#N/A,TRUE,"DCFOverviewWater";#N/A,#N/A,TRUE,"DCFOverviewVersorgung";#N/A,#N/A,TRUE,"PlanVersorgung";#N/A,#N/A,TRUE,"DCFVersorgung";#N/A,#N/A,TRUE,"ValueVersorgung";#N/A,#N/A,TRUE,"WaccVersorgung";#N/A,#N/A,TRUE,"WaccCompVersorgung";#N/A,#N/A,TRUE,"MatrixVersorgung"}</definedName>
    <definedName name="_wcdwkcfw" localSheetId="5" hidden="1">{#N/A,#N/A,TRUE,"WaccPower";#N/A,#N/A,TRUE,"Model Assumptions";#N/A,#N/A,TRUE,"Financial Assumptions";#N/A,#N/A,TRUE,"Scenarios";#N/A,#N/A,TRUE,"SensitivitiesPower";#N/A,#N/A,TRUE,"SensitivitiesGas";#N/A,#N/A,TRUE,"Fixed Cost allocation table";#N/A,#N/A,TRUE,"SensitivitiesWater";#N/A,#N/A,TRUE,"Fixed Cost SWS Forecast";#N/A,#N/A,TRUE,"Historic balance sheet";#N/A,#N/A,TRUE,"Revenue per Client";#N/A,#N/A,TRUE,"Supply margin per Client";#N/A,#N/A,TRUE,"Multiples Calculation";#N/A,#N/A,TRUE,"Stadtwerke Comps";#N/A,#N/A,TRUE,"Electricity Comps";#N/A,#N/A,TRUE,"Gas Comps";#N/A,#N/A,TRUE,"Water Comps";#N/A,#N/A,TRUE,"DCFCoverPower";#N/A,#N/A,TRUE,"Power Volume &amp; Price Forecast";#N/A,#N/A,TRUE,"Stromabgabe 1999";#N/A,#N/A,TRUE,"RevenuesPower";#N/A,#N/A,TRUE,"Power Pricing";#N/A,#N/A,TRUE,"CostsPower";#N/A,#N/A,TRUE,"PlanPower";#N/A,#N/A,TRUE,"DCFPower";#N/A,#N/A,TRUE,"ValuePower";#N/A,#N/A,TRUE,"WaccCompPower";#N/A,#N/A,TRUE,"MatrixPower";#N/A,#N/A,TRUE,"DCFCoverGas";#N/A,#N/A,TRUE,"DCFOverviewGas";#N/A,#N/A,TRUE,"Gas Pricing";#N/A,#N/A,TRUE,"RevenuesGas";#N/A,#N/A,TRUE,"CostGas";#N/A,#N/A,TRUE,"Gas Volume &amp; Price Forecast";#N/A,#N/A,TRUE,"PlanGas";#N/A,#N/A,TRUE,"DCFGas";#N/A,#N/A,TRUE,"ValueGas";#N/A,#N/A,TRUE,"WaccGas";#N/A,#N/A,TRUE,"WaccCompGas";#N/A,#N/A,TRUE,"MatrixGas";#N/A,#N/A,TRUE,"DCFCoverWater";#N/A,#N/A,TRUE,"DCFCoverWater";#N/A,#N/A,TRUE,"Water Volume &amp; Price Forecast";#N/A,#N/A,TRUE,"Water Pricing";#N/A,#N/A,TRUE,"RevenuesWater";#N/A,#N/A,TRUE,"CostWater";#N/A,#N/A,TRUE,"PlanWater";#N/A,#N/A,TRUE,"DCFWater";#N/A,#N/A,TRUE,"ValueWater";#N/A,#N/A,TRUE,"WaccWater";#N/A,#N/A,TRUE,"WaccCompWater";#N/A,#N/A,TRUE,"MatrixWater";#N/A,#N/A,TRUE,"DCFCoverVersorgung";#N/A,#N/A,TRUE,"DCFOverviewPower";#N/A,#N/A,TRUE,"DCFOverviewWater";#N/A,#N/A,TRUE,"DCFOverviewVersorgung";#N/A,#N/A,TRUE,"PlanVersorgung";#N/A,#N/A,TRUE,"DCFVersorgung";#N/A,#N/A,TRUE,"ValueVersorgung";#N/A,#N/A,TRUE,"WaccVersorgung";#N/A,#N/A,TRUE,"WaccCompVersorgung";#N/A,#N/A,TRUE,"MatrixVersorgung"}</definedName>
    <definedName name="_wcdwkcfw" hidden="1">{#N/A,#N/A,TRUE,"WaccPower";#N/A,#N/A,TRUE,"Model Assumptions";#N/A,#N/A,TRUE,"Financial Assumptions";#N/A,#N/A,TRUE,"Scenarios";#N/A,#N/A,TRUE,"SensitivitiesPower";#N/A,#N/A,TRUE,"SensitivitiesGas";#N/A,#N/A,TRUE,"Fixed Cost allocation table";#N/A,#N/A,TRUE,"SensitivitiesWater";#N/A,#N/A,TRUE,"Fixed Cost SWS Forecast";#N/A,#N/A,TRUE,"Historic balance sheet";#N/A,#N/A,TRUE,"Revenue per Client";#N/A,#N/A,TRUE,"Supply margin per Client";#N/A,#N/A,TRUE,"Multiples Calculation";#N/A,#N/A,TRUE,"Stadtwerke Comps";#N/A,#N/A,TRUE,"Electricity Comps";#N/A,#N/A,TRUE,"Gas Comps";#N/A,#N/A,TRUE,"Water Comps";#N/A,#N/A,TRUE,"DCFCoverPower";#N/A,#N/A,TRUE,"Power Volume &amp; Price Forecast";#N/A,#N/A,TRUE,"Stromabgabe 1999";#N/A,#N/A,TRUE,"RevenuesPower";#N/A,#N/A,TRUE,"Power Pricing";#N/A,#N/A,TRUE,"CostsPower";#N/A,#N/A,TRUE,"PlanPower";#N/A,#N/A,TRUE,"DCFPower";#N/A,#N/A,TRUE,"ValuePower";#N/A,#N/A,TRUE,"WaccCompPower";#N/A,#N/A,TRUE,"MatrixPower";#N/A,#N/A,TRUE,"DCFCoverGas";#N/A,#N/A,TRUE,"DCFOverviewGas";#N/A,#N/A,TRUE,"Gas Pricing";#N/A,#N/A,TRUE,"RevenuesGas";#N/A,#N/A,TRUE,"CostGas";#N/A,#N/A,TRUE,"Gas Volume &amp; Price Forecast";#N/A,#N/A,TRUE,"PlanGas";#N/A,#N/A,TRUE,"DCFGas";#N/A,#N/A,TRUE,"ValueGas";#N/A,#N/A,TRUE,"WaccGas";#N/A,#N/A,TRUE,"WaccCompGas";#N/A,#N/A,TRUE,"MatrixGas";#N/A,#N/A,TRUE,"DCFCoverWater";#N/A,#N/A,TRUE,"DCFCoverWater";#N/A,#N/A,TRUE,"Water Volume &amp; Price Forecast";#N/A,#N/A,TRUE,"Water Pricing";#N/A,#N/A,TRUE,"RevenuesWater";#N/A,#N/A,TRUE,"CostWater";#N/A,#N/A,TRUE,"PlanWater";#N/A,#N/A,TRUE,"DCFWater";#N/A,#N/A,TRUE,"ValueWater";#N/A,#N/A,TRUE,"WaccWater";#N/A,#N/A,TRUE,"WaccCompWater";#N/A,#N/A,TRUE,"MatrixWater";#N/A,#N/A,TRUE,"DCFCoverVersorgung";#N/A,#N/A,TRUE,"DCFOverviewPower";#N/A,#N/A,TRUE,"DCFOverviewWater";#N/A,#N/A,TRUE,"DCFOverviewVersorgung";#N/A,#N/A,TRUE,"PlanVersorgung";#N/A,#N/A,TRUE,"DCFVersorgung";#N/A,#N/A,TRUE,"ValueVersorgung";#N/A,#N/A,TRUE,"WaccVersorgung";#N/A,#N/A,TRUE,"WaccCompVersorgung";#N/A,#N/A,TRUE,"MatrixVersorgung"}</definedName>
    <definedName name="_werf" localSheetId="5">{"Client Name or Project Name"}</definedName>
    <definedName name="_werf">{"Client Name or Project Name"}</definedName>
    <definedName name="_whbcr" localSheetId="1" hidden="1">{#N/A,#N/A,TRUE,"Cover Sheet";#N/A,#N/A,TRUE,"Contents";#N/A,#N/A,TRUE,"Model Assumptions";#N/A,#N/A,TRUE,"Financial Assumptions";#N/A,#N/A,TRUE,"Scenarios";#N/A,#N/A,TRUE,"SensitivitiesPower";#N/A,#N/A,TRUE,"SensitivitiesGas";#N/A,#N/A,TRUE,"SensitivitiesWater";#N/A,#N/A,TRUE,"Fixed Cost allocation table";#N/A,#N/A,TRUE,"Historic balance sheet";#N/A,#N/A,TRUE,"Stadtwerke Comps";#N/A,#N/A,TRUE,"Electricity Comps";#N/A,#N/A,TRUE,"Gas Comps";#N/A,#N/A,TRUE,"Water Comps";#N/A,#N/A,TRUE,"DCFCoverPower";#N/A,#N/A,TRUE,"DCFOverviewPower";#N/A,#N/A,TRUE,"RevenuesPower";#N/A,#N/A,TRUE,"CostsPower";#N/A,#N/A,TRUE,"PlanPower";#N/A,#N/A,TRUE,"DCFPower";#N/A,#N/A,TRUE,"ValuePower";#N/A,#N/A,TRUE,"WaccPower";#N/A,#N/A,TRUE,"WaccCompPower";#N/A,#N/A,TRUE,"MatrixPower";#N/A,#N/A,TRUE,"DCFCoverGas";#N/A,#N/A,TRUE,"DCFOverviewGas";#N/A,#N/A,TRUE,"RevenuesGas";#N/A,#N/A,TRUE,"CostGas";#N/A,#N/A,TRUE,"PlanGas";#N/A,#N/A,TRUE,"DCFGas";#N/A,#N/A,TRUE,"ValueGas";#N/A,#N/A,TRUE,"WaccGas";#N/A,#N/A,TRUE,"WaccCompGas";#N/A,#N/A,TRUE,"MatrixGas";#N/A,#N/A,TRUE,"DCFCoverWater";#N/A,#N/A,TRUE,"DCFOverviewWater";#N/A,#N/A,TRUE,"RevenuesWater";#N/A,#N/A,TRUE,"CostWater";#N/A,#N/A,TRUE,"PlanWater";#N/A,#N/A,TRUE,"DCFWater";#N/A,#N/A,TRUE,"ValueWater";#N/A,#N/A,TRUE,"WaccWater";#N/A,#N/A,TRUE,"WaccWater";#N/A,#N/A,TRUE,"WaccCompWater";#N/A,#N/A,TRUE,"MatrixWater";#N/A,#N/A,TRUE,"DCFCoverVersorgung";#N/A,#N/A,TRUE,"DCFOverviewVersorgung";#N/A,#N/A,TRUE,"PlanVersorgung";#N/A,#N/A,TRUE,"DCFVersorgung";#N/A,#N/A,TRUE,"ValueVersorgung";#N/A,#N/A,TRUE,"WaccVersorgung";#N/A,#N/A,TRUE,"WaccCompVersorgung";#N/A,#N/A,TRUE,"MatrixVersorgung"}</definedName>
    <definedName name="_whbcr" localSheetId="0" hidden="1">{#N/A,#N/A,TRUE,"Cover Sheet";#N/A,#N/A,TRUE,"Contents";#N/A,#N/A,TRUE,"Model Assumptions";#N/A,#N/A,TRUE,"Financial Assumptions";#N/A,#N/A,TRUE,"Scenarios";#N/A,#N/A,TRUE,"SensitivitiesPower";#N/A,#N/A,TRUE,"SensitivitiesGas";#N/A,#N/A,TRUE,"SensitivitiesWater";#N/A,#N/A,TRUE,"Fixed Cost allocation table";#N/A,#N/A,TRUE,"Historic balance sheet";#N/A,#N/A,TRUE,"Stadtwerke Comps";#N/A,#N/A,TRUE,"Electricity Comps";#N/A,#N/A,TRUE,"Gas Comps";#N/A,#N/A,TRUE,"Water Comps";#N/A,#N/A,TRUE,"DCFCoverPower";#N/A,#N/A,TRUE,"DCFOverviewPower";#N/A,#N/A,TRUE,"RevenuesPower";#N/A,#N/A,TRUE,"CostsPower";#N/A,#N/A,TRUE,"PlanPower";#N/A,#N/A,TRUE,"DCFPower";#N/A,#N/A,TRUE,"ValuePower";#N/A,#N/A,TRUE,"WaccPower";#N/A,#N/A,TRUE,"WaccCompPower";#N/A,#N/A,TRUE,"MatrixPower";#N/A,#N/A,TRUE,"DCFCoverGas";#N/A,#N/A,TRUE,"DCFOverviewGas";#N/A,#N/A,TRUE,"RevenuesGas";#N/A,#N/A,TRUE,"CostGas";#N/A,#N/A,TRUE,"PlanGas";#N/A,#N/A,TRUE,"DCFGas";#N/A,#N/A,TRUE,"ValueGas";#N/A,#N/A,TRUE,"WaccGas";#N/A,#N/A,TRUE,"WaccCompGas";#N/A,#N/A,TRUE,"MatrixGas";#N/A,#N/A,TRUE,"DCFCoverWater";#N/A,#N/A,TRUE,"DCFOverviewWater";#N/A,#N/A,TRUE,"RevenuesWater";#N/A,#N/A,TRUE,"CostWater";#N/A,#N/A,TRUE,"PlanWater";#N/A,#N/A,TRUE,"DCFWater";#N/A,#N/A,TRUE,"ValueWater";#N/A,#N/A,TRUE,"WaccWater";#N/A,#N/A,TRUE,"WaccWater";#N/A,#N/A,TRUE,"WaccCompWater";#N/A,#N/A,TRUE,"MatrixWater";#N/A,#N/A,TRUE,"DCFCoverVersorgung";#N/A,#N/A,TRUE,"DCFOverviewVersorgung";#N/A,#N/A,TRUE,"PlanVersorgung";#N/A,#N/A,TRUE,"DCFVersorgung";#N/A,#N/A,TRUE,"ValueVersorgung";#N/A,#N/A,TRUE,"WaccVersorgung";#N/A,#N/A,TRUE,"WaccCompVersorgung";#N/A,#N/A,TRUE,"MatrixVersorgung"}</definedName>
    <definedName name="_whbcr" localSheetId="5" hidden="1">{#N/A,#N/A,TRUE,"Cover Sheet";#N/A,#N/A,TRUE,"Contents";#N/A,#N/A,TRUE,"Model Assumptions";#N/A,#N/A,TRUE,"Financial Assumptions";#N/A,#N/A,TRUE,"Scenarios";#N/A,#N/A,TRUE,"SensitivitiesPower";#N/A,#N/A,TRUE,"SensitivitiesGas";#N/A,#N/A,TRUE,"SensitivitiesWater";#N/A,#N/A,TRUE,"Fixed Cost allocation table";#N/A,#N/A,TRUE,"Historic balance sheet";#N/A,#N/A,TRUE,"Stadtwerke Comps";#N/A,#N/A,TRUE,"Electricity Comps";#N/A,#N/A,TRUE,"Gas Comps";#N/A,#N/A,TRUE,"Water Comps";#N/A,#N/A,TRUE,"DCFCoverPower";#N/A,#N/A,TRUE,"DCFOverviewPower";#N/A,#N/A,TRUE,"RevenuesPower";#N/A,#N/A,TRUE,"CostsPower";#N/A,#N/A,TRUE,"PlanPower";#N/A,#N/A,TRUE,"DCFPower";#N/A,#N/A,TRUE,"ValuePower";#N/A,#N/A,TRUE,"WaccPower";#N/A,#N/A,TRUE,"WaccCompPower";#N/A,#N/A,TRUE,"MatrixPower";#N/A,#N/A,TRUE,"DCFCoverGas";#N/A,#N/A,TRUE,"DCFOverviewGas";#N/A,#N/A,TRUE,"RevenuesGas";#N/A,#N/A,TRUE,"CostGas";#N/A,#N/A,TRUE,"PlanGas";#N/A,#N/A,TRUE,"DCFGas";#N/A,#N/A,TRUE,"ValueGas";#N/A,#N/A,TRUE,"WaccGas";#N/A,#N/A,TRUE,"WaccCompGas";#N/A,#N/A,TRUE,"MatrixGas";#N/A,#N/A,TRUE,"DCFCoverWater";#N/A,#N/A,TRUE,"DCFOverviewWater";#N/A,#N/A,TRUE,"RevenuesWater";#N/A,#N/A,TRUE,"CostWater";#N/A,#N/A,TRUE,"PlanWater";#N/A,#N/A,TRUE,"DCFWater";#N/A,#N/A,TRUE,"ValueWater";#N/A,#N/A,TRUE,"WaccWater";#N/A,#N/A,TRUE,"WaccWater";#N/A,#N/A,TRUE,"WaccCompWater";#N/A,#N/A,TRUE,"MatrixWater";#N/A,#N/A,TRUE,"DCFCoverVersorgung";#N/A,#N/A,TRUE,"DCFOverviewVersorgung";#N/A,#N/A,TRUE,"PlanVersorgung";#N/A,#N/A,TRUE,"DCFVersorgung";#N/A,#N/A,TRUE,"ValueVersorgung";#N/A,#N/A,TRUE,"WaccVersorgung";#N/A,#N/A,TRUE,"WaccCompVersorgung";#N/A,#N/A,TRUE,"MatrixVersorgung"}</definedName>
    <definedName name="_whbcr" hidden="1">{#N/A,#N/A,TRUE,"Cover Sheet";#N/A,#N/A,TRUE,"Contents";#N/A,#N/A,TRUE,"Model Assumptions";#N/A,#N/A,TRUE,"Financial Assumptions";#N/A,#N/A,TRUE,"Scenarios";#N/A,#N/A,TRUE,"SensitivitiesPower";#N/A,#N/A,TRUE,"SensitivitiesGas";#N/A,#N/A,TRUE,"SensitivitiesWater";#N/A,#N/A,TRUE,"Fixed Cost allocation table";#N/A,#N/A,TRUE,"Historic balance sheet";#N/A,#N/A,TRUE,"Stadtwerke Comps";#N/A,#N/A,TRUE,"Electricity Comps";#N/A,#N/A,TRUE,"Gas Comps";#N/A,#N/A,TRUE,"Water Comps";#N/A,#N/A,TRUE,"DCFCoverPower";#N/A,#N/A,TRUE,"DCFOverviewPower";#N/A,#N/A,TRUE,"RevenuesPower";#N/A,#N/A,TRUE,"CostsPower";#N/A,#N/A,TRUE,"PlanPower";#N/A,#N/A,TRUE,"DCFPower";#N/A,#N/A,TRUE,"ValuePower";#N/A,#N/A,TRUE,"WaccPower";#N/A,#N/A,TRUE,"WaccCompPower";#N/A,#N/A,TRUE,"MatrixPower";#N/A,#N/A,TRUE,"DCFCoverGas";#N/A,#N/A,TRUE,"DCFOverviewGas";#N/A,#N/A,TRUE,"RevenuesGas";#N/A,#N/A,TRUE,"CostGas";#N/A,#N/A,TRUE,"PlanGas";#N/A,#N/A,TRUE,"DCFGas";#N/A,#N/A,TRUE,"ValueGas";#N/A,#N/A,TRUE,"WaccGas";#N/A,#N/A,TRUE,"WaccCompGas";#N/A,#N/A,TRUE,"MatrixGas";#N/A,#N/A,TRUE,"DCFCoverWater";#N/A,#N/A,TRUE,"DCFOverviewWater";#N/A,#N/A,TRUE,"RevenuesWater";#N/A,#N/A,TRUE,"CostWater";#N/A,#N/A,TRUE,"PlanWater";#N/A,#N/A,TRUE,"DCFWater";#N/A,#N/A,TRUE,"ValueWater";#N/A,#N/A,TRUE,"WaccWater";#N/A,#N/A,TRUE,"WaccWater";#N/A,#N/A,TRUE,"WaccCompWater";#N/A,#N/A,TRUE,"MatrixWater";#N/A,#N/A,TRUE,"DCFCoverVersorgung";#N/A,#N/A,TRUE,"DCFOverviewVersorgung";#N/A,#N/A,TRUE,"PlanVersorgung";#N/A,#N/A,TRUE,"DCFVersorgung";#N/A,#N/A,TRUE,"ValueVersorgung";#N/A,#N/A,TRUE,"WaccVersorgung";#N/A,#N/A,TRUE,"WaccCompVersorgung";#N/A,#N/A,TRUE,"MatrixVersorgung"}</definedName>
    <definedName name="_whfwo" localSheetId="1"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whfwo" localSheetId="0"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whfwo" localSheetId="5"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whfwo"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whvro" localSheetId="1"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whvro" localSheetId="0"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whvro" localSheetId="5"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whvro"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wiuefg" hidden="1">[16]sheet6!#REF!</definedName>
    <definedName name="_WO1" localSheetId="5">#REF!</definedName>
    <definedName name="_WO1">#REF!</definedName>
    <definedName name="_wohcb3" localSheetId="1"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_wohcb3" localSheetId="0"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_wohcb3" localSheetId="5"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_wohcb3"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_wqhv" localSheetId="1" hidden="1">{#N/A,#N/A,FALSE,"Model Assumptions"}</definedName>
    <definedName name="_wqhv" localSheetId="0" hidden="1">{#N/A,#N/A,FALSE,"Model Assumptions"}</definedName>
    <definedName name="_wqhv" localSheetId="5" hidden="1">{#N/A,#N/A,FALSE,"Model Assumptions"}</definedName>
    <definedName name="_wqhv" hidden="1">{#N/A,#N/A,FALSE,"Model Assumptions"}</definedName>
    <definedName name="_wrfhriufh" localSheetId="1" hidden="1">{#N/A,#N/A,FALSE,"DCFCoverVersorgung";#N/A,#N/A,FALSE,"DCFOverviewVersorgung";#N/A,#N/A,FALSE,"PlanVersorgung";#N/A,#N/A,FALSE,"DCFVersorgung";#N/A,#N/A,FALSE,"ValueVersorgung";#N/A,#N/A,FALSE,"WaccVersorgung";#N/A,#N/A,FALSE,"WaccVersorgung";#N/A,#N/A,FALSE,"WaccCompVersorgung";#N/A,#N/A,FALSE,"MatrixVersorgung"}</definedName>
    <definedName name="_wrfhriufh" localSheetId="0" hidden="1">{#N/A,#N/A,FALSE,"DCFCoverVersorgung";#N/A,#N/A,FALSE,"DCFOverviewVersorgung";#N/A,#N/A,FALSE,"PlanVersorgung";#N/A,#N/A,FALSE,"DCFVersorgung";#N/A,#N/A,FALSE,"ValueVersorgung";#N/A,#N/A,FALSE,"WaccVersorgung";#N/A,#N/A,FALSE,"WaccVersorgung";#N/A,#N/A,FALSE,"WaccCompVersorgung";#N/A,#N/A,FALSE,"MatrixVersorgung"}</definedName>
    <definedName name="_wrfhriufh" localSheetId="5" hidden="1">{#N/A,#N/A,FALSE,"DCFCoverVersorgung";#N/A,#N/A,FALSE,"DCFOverviewVersorgung";#N/A,#N/A,FALSE,"PlanVersorgung";#N/A,#N/A,FALSE,"DCFVersorgung";#N/A,#N/A,FALSE,"ValueVersorgung";#N/A,#N/A,FALSE,"WaccVersorgung";#N/A,#N/A,FALSE,"WaccVersorgung";#N/A,#N/A,FALSE,"WaccCompVersorgung";#N/A,#N/A,FALSE,"MatrixVersorgung"}</definedName>
    <definedName name="_wrfhriufh" hidden="1">{#N/A,#N/A,FALSE,"DCFCoverVersorgung";#N/A,#N/A,FALSE,"DCFOverviewVersorgung";#N/A,#N/A,FALSE,"PlanVersorgung";#N/A,#N/A,FALSE,"DCFVersorgung";#N/A,#N/A,FALSE,"ValueVersorgung";#N/A,#N/A,FALSE,"WaccVersorgung";#N/A,#N/A,FALSE,"WaccVersorgung";#N/A,#N/A,FALSE,"WaccCompVersorgung";#N/A,#N/A,FALSE,"MatrixVersorgung"}</definedName>
    <definedName name="_wuecb" localSheetId="1" hidden="1">{#N/A,#N/A,FALSE,"One Pager";#N/A,#N/A,FALSE,"Technical"}</definedName>
    <definedName name="_wuecb" localSheetId="0" hidden="1">{#N/A,#N/A,FALSE,"One Pager";#N/A,#N/A,FALSE,"Technical"}</definedName>
    <definedName name="_wuecb" localSheetId="5" hidden="1">{#N/A,#N/A,FALSE,"One Pager";#N/A,#N/A,FALSE,"Technical"}</definedName>
    <definedName name="_wuecb" hidden="1">{#N/A,#N/A,FALSE,"One Pager";#N/A,#N/A,FALSE,"Technical"}</definedName>
    <definedName name="_wvhu" localSheetId="1" hidden="1">{"financials",#N/A,FALSE,"BASIC";"interest",#N/A,FALSE,"BASIC";"leasing and financing",#N/A,FALSE,"BASIC";"returns back up",#N/A,FALSE,"BASIC"}</definedName>
    <definedName name="_wvhu" localSheetId="0" hidden="1">{"financials",#N/A,FALSE,"BASIC";"interest",#N/A,FALSE,"BASIC";"leasing and financing",#N/A,FALSE,"BASIC";"returns back up",#N/A,FALSE,"BASIC"}</definedName>
    <definedName name="_wvhu" localSheetId="5" hidden="1">{"financials",#N/A,FALSE,"BASIC";"interest",#N/A,FALSE,"BASIC";"leasing and financing",#N/A,FALSE,"BASIC";"returns back up",#N/A,FALSE,"BASIC"}</definedName>
    <definedName name="_wvhu" hidden="1">{"financials",#N/A,FALSE,"BASIC";"interest",#N/A,FALSE,"BASIC";"leasing and financing",#N/A,FALSE,"BASIC";"returns back up",#N/A,FALSE,"BASIC"}</definedName>
    <definedName name="_ytrds" localSheetId="4">[0]!Annual_interest_rate/[0]!Payments_per_year</definedName>
    <definedName name="_ytrds" localSheetId="7">[0]!Annual_interest_rate/[0]!Payments_per_year</definedName>
    <definedName name="_ytrds" localSheetId="8">[0]!Annual_interest_rate/[0]!Payments_per_year</definedName>
    <definedName name="_ytrds" localSheetId="9">[0]!Annual_interest_rate/[0]!Payments_per_year</definedName>
    <definedName name="_ytrds" localSheetId="22">[0]!Annual_interest_rate/[0]!Payments_per_year</definedName>
    <definedName name="_ytrds" localSheetId="21">[0]!Annual_interest_rate/[0]!Payments_per_year</definedName>
    <definedName name="_ytrds" localSheetId="20">[0]!Annual_interest_rate/[0]!Payments_per_year</definedName>
    <definedName name="_ytrds" localSheetId="10">[0]!Annual_interest_rate/[0]!Payments_per_year</definedName>
    <definedName name="_ytrds" localSheetId="0">[0]!Annual_interest_rate/[0]!Payments_per_year</definedName>
    <definedName name="_ytrds" localSheetId="5">[0]!Annual_interest_rate/[0]!Payments_per_year</definedName>
    <definedName name="_ytrds">[0]!Annual_interest_rate/[0]!Payments_per_year</definedName>
    <definedName name="a" localSheetId="1">#REF!</definedName>
    <definedName name="a" localSheetId="0">#REF!</definedName>
    <definedName name="a" localSheetId="5" hidden="1">{#N/A,#N/A,FALSE,"VARIATIONS";#N/A,#N/A,FALSE,"BUDGET";#N/A,#N/A,FALSE,"CIVIL QNTY VAR";#N/A,#N/A,FALSE,"SUMMARY";#N/A,#N/A,FALSE,"MATERIAL VAR"}</definedName>
    <definedName name="a" hidden="1">{#N/A,#N/A,FALSE,"VARIATIONS";#N/A,#N/A,FALSE,"BUDGET";#N/A,#N/A,FALSE,"CIVIL QNTY VAR";#N/A,#N/A,FALSE,"SUMMARY";#N/A,#N/A,FALSE,"MATERIAL VAR"}</definedName>
    <definedName name="a___0">#REF!</definedName>
    <definedName name="a___13">#REF!</definedName>
    <definedName name="a_2">#REF!</definedName>
    <definedName name="a_3">"#REF!"</definedName>
    <definedName name="a_6">#REF!</definedName>
    <definedName name="a_7">#REF!</definedName>
    <definedName name="A0">#REF!</definedName>
    <definedName name="A1_" localSheetId="1">#REF!</definedName>
    <definedName name="A1_" localSheetId="0">#REF!</definedName>
    <definedName name="A1_">#REF!</definedName>
    <definedName name="A1____0">#REF!</definedName>
    <definedName name="A1____13">#REF!</definedName>
    <definedName name="A1__2">#REF!</definedName>
    <definedName name="A1__6">#REF!</definedName>
    <definedName name="A1__7">#REF!</definedName>
    <definedName name="A10_" localSheetId="1">#REF!</definedName>
    <definedName name="A10_" localSheetId="0">#REF!</definedName>
    <definedName name="A10_">#REF!</definedName>
    <definedName name="A10____0">#REF!</definedName>
    <definedName name="A10____13">#REF!</definedName>
    <definedName name="A10__2">#REF!</definedName>
    <definedName name="A10__6">#REF!</definedName>
    <definedName name="A10__7">#REF!</definedName>
    <definedName name="A13_" localSheetId="1">#REF!</definedName>
    <definedName name="A13_" localSheetId="0">#REF!</definedName>
    <definedName name="A13_">#REF!</definedName>
    <definedName name="A13____0">#REF!</definedName>
    <definedName name="A13____13">#REF!</definedName>
    <definedName name="A13__2">#REF!</definedName>
    <definedName name="A13__6">#REF!</definedName>
    <definedName name="A13__7">#REF!</definedName>
    <definedName name="A1595H50">'[29]BLOCK-A (MEA.SHEET)'!$A$1596</definedName>
    <definedName name="A2_" localSheetId="1">#REF!</definedName>
    <definedName name="A2_" localSheetId="0">#REF!</definedName>
    <definedName name="A2_" localSheetId="5">#REF!</definedName>
    <definedName name="A2_">#REF!</definedName>
    <definedName name="A2____0" localSheetId="5">#REF!</definedName>
    <definedName name="A2____0">#REF!</definedName>
    <definedName name="A2____13" localSheetId="5">#REF!</definedName>
    <definedName name="A2____13">#REF!</definedName>
    <definedName name="A2__2">#REF!</definedName>
    <definedName name="A2__6">#REF!</definedName>
    <definedName name="A2__7">#REF!</definedName>
    <definedName name="A3_" localSheetId="1">#REF!</definedName>
    <definedName name="A3_" localSheetId="0">#REF!</definedName>
    <definedName name="A3_">#REF!</definedName>
    <definedName name="A3____0">#REF!</definedName>
    <definedName name="A3____13">#REF!</definedName>
    <definedName name="A3__2">#REF!</definedName>
    <definedName name="A3__6">#REF!</definedName>
    <definedName name="A3__7">#REF!</definedName>
    <definedName name="A4_" localSheetId="1">#REF!</definedName>
    <definedName name="A4_" localSheetId="0">#REF!</definedName>
    <definedName name="A4_">#REF!</definedName>
    <definedName name="A4____0">#REF!</definedName>
    <definedName name="A4____13">#REF!</definedName>
    <definedName name="A4__2">#REF!</definedName>
    <definedName name="A4__6">#REF!</definedName>
    <definedName name="A4__7">#REF!</definedName>
    <definedName name="A5_" localSheetId="1">#REF!</definedName>
    <definedName name="A5_" localSheetId="0">#REF!</definedName>
    <definedName name="A5_">#REF!</definedName>
    <definedName name="A5____0">#REF!</definedName>
    <definedName name="A5____13">#REF!</definedName>
    <definedName name="A5__2">#REF!</definedName>
    <definedName name="A5__6">#REF!</definedName>
    <definedName name="A5__7">#REF!</definedName>
    <definedName name="A6_" localSheetId="1">#REF!</definedName>
    <definedName name="A6_" localSheetId="0">#REF!</definedName>
    <definedName name="A6_">#REF!</definedName>
    <definedName name="A6____0">#REF!</definedName>
    <definedName name="A6____13">#REF!</definedName>
    <definedName name="A6__2">#REF!</definedName>
    <definedName name="A6__6">#REF!</definedName>
    <definedName name="A6__7">#REF!</definedName>
    <definedName name="a654645454545">#REF!</definedName>
    <definedName name="A7_" localSheetId="1">#REF!</definedName>
    <definedName name="A7_" localSheetId="0">#REF!</definedName>
    <definedName name="A7_">#REF!</definedName>
    <definedName name="A7____0">#REF!</definedName>
    <definedName name="A7____13">#REF!</definedName>
    <definedName name="A7__2">#REF!</definedName>
    <definedName name="A7__6">#REF!</definedName>
    <definedName name="A7__7">#REF!</definedName>
    <definedName name="A8_" localSheetId="1">#REF!</definedName>
    <definedName name="A8_" localSheetId="0">#REF!</definedName>
    <definedName name="A8_">#REF!</definedName>
    <definedName name="A8____0">#REF!</definedName>
    <definedName name="A8____13">#REF!</definedName>
    <definedName name="A8__2">#REF!</definedName>
    <definedName name="A8__6">#REF!</definedName>
    <definedName name="A8__7">#REF!</definedName>
    <definedName name="A9_" localSheetId="1">#REF!</definedName>
    <definedName name="A9_" localSheetId="0">#REF!</definedName>
    <definedName name="A9_">#REF!</definedName>
    <definedName name="A9____0">#REF!</definedName>
    <definedName name="A9____13">#REF!</definedName>
    <definedName name="A9__2">#REF!</definedName>
    <definedName name="A9__6">#REF!</definedName>
    <definedName name="A9__7">#REF!</definedName>
    <definedName name="AA" localSheetId="1">#REF!</definedName>
    <definedName name="AA" localSheetId="0">#REF!</definedName>
    <definedName name="AA" localSheetId="5" hidden="1">{#N/A,#N/A,FALSE,"VARIATIONS";#N/A,#N/A,FALSE,"BUDGET";#N/A,#N/A,FALSE,"CIVIL QNTY VAR";#N/A,#N/A,FALSE,"SUMMARY";#N/A,#N/A,FALSE,"MATERIAL VAR"}</definedName>
    <definedName name="AA" hidden="1">{#N/A,#N/A,FALSE,"VARIATIONS";#N/A,#N/A,FALSE,"BUDGET";#N/A,#N/A,FALSE,"CIVIL QNTY VAR";#N/A,#N/A,FALSE,"SUMMARY";#N/A,#N/A,FALSE,"MATERIAL VAR"}</definedName>
    <definedName name="aaa" localSheetId="1">#REF!</definedName>
    <definedName name="aaa" localSheetId="0">#REF!</definedName>
    <definedName name="aaa" localSheetId="5" hidden="1">{#N/A,#N/A,FALSE,"Balance Sheets";#N/A,#N/A,FALSE,"96 Conservative";#N/A,#N/A,FALSE,"96 Possible"}</definedName>
    <definedName name="aaa" hidden="1">{#N/A,#N/A,FALSE,"Balance Sheets";#N/A,#N/A,FALSE,"96 Conservative";#N/A,#N/A,FALSE,"96 Possible"}</definedName>
    <definedName name="aaa_2">#REF!</definedName>
    <definedName name="aaa_6">#REF!</definedName>
    <definedName name="aaa_7">#REF!</definedName>
    <definedName name="aaaa" localSheetId="1">#REF!</definedName>
    <definedName name="aaaa" localSheetId="0">#REF!</definedName>
    <definedName name="aaaa" localSheetId="5" hidden="1">{#N/A,#N/A,FALSE,"VARIATIONS";#N/A,#N/A,FALSE,"BUDGET";#N/A,#N/A,FALSE,"CIVIL QNTY VAR";#N/A,#N/A,FALSE,"SUMMARY";#N/A,#N/A,FALSE,"MATERIAL VAR"}</definedName>
    <definedName name="aaaa" hidden="1">{#N/A,#N/A,FALSE,"VARIATIONS";#N/A,#N/A,FALSE,"BUDGET";#N/A,#N/A,FALSE,"CIVIL QNTY VAR";#N/A,#N/A,FALSE,"SUMMARY";#N/A,#N/A,FALSE,"MATERIAL VAR"}</definedName>
    <definedName name="aaaa_2">#REF!</definedName>
    <definedName name="aaaa_6">#REF!</definedName>
    <definedName name="aaaa_7">#REF!</definedName>
    <definedName name="aaaaaaaa" hidden="1">#REF!</definedName>
    <definedName name="aaaaaaaaaaa">#REF!</definedName>
    <definedName name="AB" localSheetId="5" hidden="1">{#N/A,#N/A,FALSE,"VARIATIONS";#N/A,#N/A,FALSE,"BUDGET";#N/A,#N/A,FALSE,"CIVIL QNTY VAR";#N/A,#N/A,FALSE,"SUMMARY";#N/A,#N/A,FALSE,"MATERIAL VAR"}</definedName>
    <definedName name="AB" hidden="1">{#N/A,#N/A,FALSE,"VARIATIONS";#N/A,#N/A,FALSE,"BUDGET";#N/A,#N/A,FALSE,"CIVIL QNTY VAR";#N/A,#N/A,FALSE,"SUMMARY";#N/A,#N/A,FALSE,"MATERIAL VAR"}</definedName>
    <definedName name="ABC" localSheetId="5" hidden="1">{#N/A,#N/A,FALSE,"VARIATIONS";#N/A,#N/A,FALSE,"BUDGET";#N/A,#N/A,FALSE,"CIVIL QNTY VAR";#N/A,#N/A,FALSE,"SUMMARY";#N/A,#N/A,FALSE,"MATERIAL VAR"}</definedName>
    <definedName name="ABC" hidden="1">{#N/A,#N/A,FALSE,"VARIATIONS";#N/A,#N/A,FALSE,"BUDGET";#N/A,#N/A,FALSE,"CIVIL QNTY VAR";#N/A,#N/A,FALSE,"SUMMARY";#N/A,#N/A,FALSE,"MATERIAL VAR"}</definedName>
    <definedName name="abcd">#REF!</definedName>
    <definedName name="abcde" localSheetId="5" hidden="1">{#N/A,#N/A,FALSE,"VARIATIONS";#N/A,#N/A,FALSE,"BUDGET";#N/A,#N/A,FALSE,"CIVIL QNTY VAR";#N/A,#N/A,FALSE,"SUMMARY";#N/A,#N/A,FALSE,"MATERIAL VAR"}</definedName>
    <definedName name="abcde" hidden="1">{#N/A,#N/A,FALSE,"VARIATIONS";#N/A,#N/A,FALSE,"BUDGET";#N/A,#N/A,FALSE,"CIVIL QNTY VAR";#N/A,#N/A,FALSE,"SUMMARY";#N/A,#N/A,FALSE,"MATERIAL VAR"}</definedName>
    <definedName name="Abs" localSheetId="1" hidden="1">#REF!</definedName>
    <definedName name="Abs" localSheetId="0" hidden="1">#REF!</definedName>
    <definedName name="Abs" localSheetId="5" hidden="1">#REF!</definedName>
    <definedName name="Abs" hidden="1">#REF!</definedName>
    <definedName name="ABST" localSheetId="5">#REF!</definedName>
    <definedName name="ABST">#REF!</definedName>
    <definedName name="ABSTRACT" localSheetId="5">#REF!</definedName>
    <definedName name="ABSTRACT">#REF!</definedName>
    <definedName name="ABSTRACT_2">#REF!</definedName>
    <definedName name="ABSTRACT_6">#REF!</definedName>
    <definedName name="ABSTRACT_7">#REF!</definedName>
    <definedName name="abstractEB" localSheetId="1" hidden="1">{#N/A,#N/A,TRUE,"Front";#N/A,#N/A,TRUE,"Simple Letter";#N/A,#N/A,TRUE,"Inside";#N/A,#N/A,TRUE,"Contents";#N/A,#N/A,TRUE,"Basis";#N/A,#N/A,TRUE,"Inclusions";#N/A,#N/A,TRUE,"Exclusions";#N/A,#N/A,TRUE,"Areas";#N/A,#N/A,TRUE,"Summary";#N/A,#N/A,TRUE,"Detail"}</definedName>
    <definedName name="abstractEB" localSheetId="0" hidden="1">{#N/A,#N/A,TRUE,"Front";#N/A,#N/A,TRUE,"Simple Letter";#N/A,#N/A,TRUE,"Inside";#N/A,#N/A,TRUE,"Contents";#N/A,#N/A,TRUE,"Basis";#N/A,#N/A,TRUE,"Inclusions";#N/A,#N/A,TRUE,"Exclusions";#N/A,#N/A,TRUE,"Areas";#N/A,#N/A,TRUE,"Summary";#N/A,#N/A,TRUE,"Detail"}</definedName>
    <definedName name="abstractEB" localSheetId="5" hidden="1">{#N/A,#N/A,TRUE,"Front";#N/A,#N/A,TRUE,"Simple Letter";#N/A,#N/A,TRUE,"Inside";#N/A,#N/A,TRUE,"Contents";#N/A,#N/A,TRUE,"Basis";#N/A,#N/A,TRUE,"Inclusions";#N/A,#N/A,TRUE,"Exclusions";#N/A,#N/A,TRUE,"Areas";#N/A,#N/A,TRUE,"Summary";#N/A,#N/A,TRUE,"Detail"}</definedName>
    <definedName name="abstractEB" hidden="1">{#N/A,#N/A,TRUE,"Front";#N/A,#N/A,TRUE,"Simple Letter";#N/A,#N/A,TRUE,"Inside";#N/A,#N/A,TRUE,"Contents";#N/A,#N/A,TRUE,"Basis";#N/A,#N/A,TRUE,"Inclusions";#N/A,#N/A,TRUE,"Exclusions";#N/A,#N/A,TRUE,"Areas";#N/A,#N/A,TRUE,"Summary";#N/A,#N/A,TRUE,"Detail"}</definedName>
    <definedName name="Ac">#REF!</definedName>
    <definedName name="acab">#REF!</definedName>
    <definedName name="acabl">#REF!</definedName>
    <definedName name="accab">#REF!</definedName>
    <definedName name="AccessDatabase" localSheetId="1" hidden="1">"C:\data\excel\temp.mdb"</definedName>
    <definedName name="AccessDatabase" localSheetId="0" hidden="1">"C:\data\excel\temp.mdb"</definedName>
    <definedName name="AccessDatabase" hidden="1">"D:\VOLTAGE DROP FOR THREE PHASE.mdb"</definedName>
    <definedName name="accomation" localSheetId="1" hidden="1">#REF!</definedName>
    <definedName name="accomation" localSheetId="0" hidden="1">#REF!</definedName>
    <definedName name="accomation" localSheetId="5" hidden="1">#REF!</definedName>
    <definedName name="accomation" hidden="1">#REF!</definedName>
    <definedName name="AcctName" localSheetId="5">#REF!</definedName>
    <definedName name="AcctName">#REF!</definedName>
    <definedName name="AcctPrio" localSheetId="5">#REF!</definedName>
    <definedName name="AcctPrio">#REF!</definedName>
    <definedName name="AcctPrio_Text">#REF!</definedName>
    <definedName name="accts">'[29]OVERHD -PAYROLL'!$A$21:$S$75</definedName>
    <definedName name="ACFIB2001" localSheetId="5">#REF!</definedName>
    <definedName name="ACFIB2001">#REF!</definedName>
    <definedName name="acon" localSheetId="5">#REF!</definedName>
    <definedName name="acon">#REF!</definedName>
    <definedName name="ACRE" localSheetId="5">#REF!</definedName>
    <definedName name="ACRE">#REF!</definedName>
    <definedName name="Actual" localSheetId="14">('Cost schedule Jun22'!PeriodInActual*('[30]Project Planner'!$Q1&gt;0))*'Cost schedule Jun22'!PeriodInPlan</definedName>
    <definedName name="Actual" localSheetId="5">('Scenario Input for B-Plan'!PeriodInActual*(#REF!&gt;0))*'Scenario Input for B-Plan'!PeriodInPlan</definedName>
    <definedName name="Actual">(PeriodInActual*(#REF!&gt;0))*PeriodInPlan</definedName>
    <definedName name="ActualBeyond" localSheetId="14">'Cost schedule Jun22'!PeriodInActual*('[30]Project Planner'!$Q1&gt;0)</definedName>
    <definedName name="ActualBeyond" localSheetId="5">'Scenario Input for B-Plan'!PeriodInActual*(#REF!&gt;0)</definedName>
    <definedName name="ActualBeyond">PeriodInActual*(#REF!&gt;0)</definedName>
    <definedName name="Ad" localSheetId="1" hidden="1">{#N/A,#N/A,TRUE,"Front";#N/A,#N/A,TRUE,"Simple Letter";#N/A,#N/A,TRUE,"Inside";#N/A,#N/A,TRUE,"Contents";#N/A,#N/A,TRUE,"Basis";#N/A,#N/A,TRUE,"Inclusions";#N/A,#N/A,TRUE,"Exclusions";#N/A,#N/A,TRUE,"Areas";#N/A,#N/A,TRUE,"Summary";#N/A,#N/A,TRUE,"Detail"}</definedName>
    <definedName name="Ad" localSheetId="0" hidden="1">{#N/A,#N/A,TRUE,"Front";#N/A,#N/A,TRUE,"Simple Letter";#N/A,#N/A,TRUE,"Inside";#N/A,#N/A,TRUE,"Contents";#N/A,#N/A,TRUE,"Basis";#N/A,#N/A,TRUE,"Inclusions";#N/A,#N/A,TRUE,"Exclusions";#N/A,#N/A,TRUE,"Areas";#N/A,#N/A,TRUE,"Summary";#N/A,#N/A,TRUE,"Detail"}</definedName>
    <definedName name="ad" localSheetId="5" hidden="1">[27]MARGIN!#REF!</definedName>
    <definedName name="ad" hidden="1">[27]MARGIN!#REF!</definedName>
    <definedName name="ADAM" localSheetId="1" hidden="1">{#N/A,#N/A,TRUE,"Front";#N/A,#N/A,TRUE,"Simple Letter";#N/A,#N/A,TRUE,"Inside";#N/A,#N/A,TRUE,"Contents";#N/A,#N/A,TRUE,"Basis";#N/A,#N/A,TRUE,"Inclusions";#N/A,#N/A,TRUE,"Exclusions";#N/A,#N/A,TRUE,"Areas";#N/A,#N/A,TRUE,"Summary";#N/A,#N/A,TRUE,"Detail"}</definedName>
    <definedName name="ADAM" localSheetId="0" hidden="1">{#N/A,#N/A,TRUE,"Front";#N/A,#N/A,TRUE,"Simple Letter";#N/A,#N/A,TRUE,"Inside";#N/A,#N/A,TRUE,"Contents";#N/A,#N/A,TRUE,"Basis";#N/A,#N/A,TRUE,"Inclusions";#N/A,#N/A,TRUE,"Exclusions";#N/A,#N/A,TRUE,"Areas";#N/A,#N/A,TRUE,"Summary";#N/A,#N/A,TRUE,"Detail"}</definedName>
    <definedName name="ADAM" localSheetId="5" hidden="1">{#N/A,#N/A,TRUE,"Front";#N/A,#N/A,TRUE,"Simple Letter";#N/A,#N/A,TRUE,"Inside";#N/A,#N/A,TRUE,"Contents";#N/A,#N/A,TRUE,"Basis";#N/A,#N/A,TRUE,"Inclusions";#N/A,#N/A,TRUE,"Exclusions";#N/A,#N/A,TRUE,"Areas";#N/A,#N/A,TRUE,"Summary";#N/A,#N/A,TRUE,"Detail"}</definedName>
    <definedName name="ADAM" hidden="1">{#N/A,#N/A,TRUE,"Front";#N/A,#N/A,TRUE,"Simple Letter";#N/A,#N/A,TRUE,"Inside";#N/A,#N/A,TRUE,"Contents";#N/A,#N/A,TRUE,"Basis";#N/A,#N/A,TRUE,"Inclusions";#N/A,#N/A,TRUE,"Exclusions";#N/A,#N/A,TRUE,"Areas";#N/A,#N/A,TRUE,"Summary";#N/A,#N/A,TRUE,"Detail"}</definedName>
    <definedName name="adbai" localSheetId="1" hidden="1">{#N/A,#N/A,TRUE,"Front";#N/A,#N/A,TRUE,"Simple Letter";#N/A,#N/A,TRUE,"Inside";#N/A,#N/A,TRUE,"Contents";#N/A,#N/A,TRUE,"Basis";#N/A,#N/A,TRUE,"Inclusions";#N/A,#N/A,TRUE,"Exclusions";#N/A,#N/A,TRUE,"Areas";#N/A,#N/A,TRUE,"Summary";#N/A,#N/A,TRUE,"Detail"}</definedName>
    <definedName name="adbai" localSheetId="0" hidden="1">{#N/A,#N/A,TRUE,"Front";#N/A,#N/A,TRUE,"Simple Letter";#N/A,#N/A,TRUE,"Inside";#N/A,#N/A,TRUE,"Contents";#N/A,#N/A,TRUE,"Basis";#N/A,#N/A,TRUE,"Inclusions";#N/A,#N/A,TRUE,"Exclusions";#N/A,#N/A,TRUE,"Areas";#N/A,#N/A,TRUE,"Summary";#N/A,#N/A,TRUE,"Detail"}</definedName>
    <definedName name="adbai" localSheetId="5" hidden="1">{#N/A,#N/A,TRUE,"Front";#N/A,#N/A,TRUE,"Simple Letter";#N/A,#N/A,TRUE,"Inside";#N/A,#N/A,TRUE,"Contents";#N/A,#N/A,TRUE,"Basis";#N/A,#N/A,TRUE,"Inclusions";#N/A,#N/A,TRUE,"Exclusions";#N/A,#N/A,TRUE,"Areas";#N/A,#N/A,TRUE,"Summary";#N/A,#N/A,TRUE,"Detail"}</definedName>
    <definedName name="adbai" hidden="1">{#N/A,#N/A,TRUE,"Front";#N/A,#N/A,TRUE,"Simple Letter";#N/A,#N/A,TRUE,"Inside";#N/A,#N/A,TRUE,"Contents";#N/A,#N/A,TRUE,"Basis";#N/A,#N/A,TRUE,"Inclusions";#N/A,#N/A,TRUE,"Exclusions";#N/A,#N/A,TRUE,"Areas";#N/A,#N/A,TRUE,"Summary";#N/A,#N/A,TRUE,"Detail"}</definedName>
    <definedName name="ADD">#REF!</definedName>
    <definedName name="ade" hidden="1">[31]MARGIN!#REF!</definedName>
    <definedName name="Adminexp" localSheetId="1" hidden="1">{#N/A,#N/A,TRUE,"Front";#N/A,#N/A,TRUE,"Simple Letter";#N/A,#N/A,TRUE,"Inside";#N/A,#N/A,TRUE,"Contents";#N/A,#N/A,TRUE,"Basis";#N/A,#N/A,TRUE,"Inclusions";#N/A,#N/A,TRUE,"Exclusions";#N/A,#N/A,TRUE,"Areas";#N/A,#N/A,TRUE,"Summary";#N/A,#N/A,TRUE,"Detail"}</definedName>
    <definedName name="Adminexp" localSheetId="0" hidden="1">{#N/A,#N/A,TRUE,"Front";#N/A,#N/A,TRUE,"Simple Letter";#N/A,#N/A,TRUE,"Inside";#N/A,#N/A,TRUE,"Contents";#N/A,#N/A,TRUE,"Basis";#N/A,#N/A,TRUE,"Inclusions";#N/A,#N/A,TRUE,"Exclusions";#N/A,#N/A,TRUE,"Areas";#N/A,#N/A,TRUE,"Summary";#N/A,#N/A,TRUE,"Detail"}</definedName>
    <definedName name="Adminexp" localSheetId="5" hidden="1">{#N/A,#N/A,TRUE,"Front";#N/A,#N/A,TRUE,"Simple Letter";#N/A,#N/A,TRUE,"Inside";#N/A,#N/A,TRUE,"Contents";#N/A,#N/A,TRUE,"Basis";#N/A,#N/A,TRUE,"Inclusions";#N/A,#N/A,TRUE,"Exclusions";#N/A,#N/A,TRUE,"Areas";#N/A,#N/A,TRUE,"Summary";#N/A,#N/A,TRUE,"Detail"}</definedName>
    <definedName name="Adminexp" hidden="1">{#N/A,#N/A,TRUE,"Front";#N/A,#N/A,TRUE,"Simple Letter";#N/A,#N/A,TRUE,"Inside";#N/A,#N/A,TRUE,"Contents";#N/A,#N/A,TRUE,"Basis";#N/A,#N/A,TRUE,"Inclusions";#N/A,#N/A,TRUE,"Exclusions";#N/A,#N/A,TRUE,"Areas";#N/A,#N/A,TRUE,"Summary";#N/A,#N/A,TRUE,"Detail"}</definedName>
    <definedName name="admn_off" localSheetId="1">#REF!</definedName>
    <definedName name="admn_off" localSheetId="0">#REF!</definedName>
    <definedName name="admn_off" localSheetId="5">#REF!</definedName>
    <definedName name="admn_off">#REF!</definedName>
    <definedName name="admn_site" localSheetId="1">#REF!</definedName>
    <definedName name="admn_site" localSheetId="0">#REF!</definedName>
    <definedName name="admn_site" localSheetId="5">#REF!</definedName>
    <definedName name="admn_site">#REF!</definedName>
    <definedName name="adsss" localSheetId="5">#REF!</definedName>
    <definedName name="adsss">#REF!</definedName>
    <definedName name="Advance">#REF!</definedName>
    <definedName name="Advt.">#REF!</definedName>
    <definedName name="AE">'[32]2gii'!#REF!</definedName>
    <definedName name="AF">'[32]2gii'!#REF!</definedName>
    <definedName name="AFP" localSheetId="5">#REF!</definedName>
    <definedName name="AFP">#REF!</definedName>
    <definedName name="afsdfadsf" hidden="1">[22]sheet6!#REF!</definedName>
    <definedName name="Ag">[33]Design!#REF!</definedName>
    <definedName name="Ag___0" localSheetId="5">#REF!</definedName>
    <definedName name="Ag___0">#REF!</definedName>
    <definedName name="Ag___13" localSheetId="5">#REF!</definedName>
    <definedName name="Ag___13">#REF!</definedName>
    <definedName name="AGENCYCODE">'[34]MERGED CODES &amp; NAMES'!$D$1:$D$65536</definedName>
    <definedName name="AH">'[32]2gii'!#REF!</definedName>
    <definedName name="AI">'[32]2gii'!#REF!</definedName>
    <definedName name="AIR_CONDITIONERS" localSheetId="5">#REF!</definedName>
    <definedName name="AIR_CONDITIONERS">#REF!</definedName>
    <definedName name="Air_Conditioning" localSheetId="5">#REF!</definedName>
    <definedName name="Air_Conditioning">#REF!</definedName>
    <definedName name="AJ" localSheetId="5">'[32]2gii'!#REF!</definedName>
    <definedName name="AJ">'[32]2gii'!#REF!</definedName>
    <definedName name="AK" localSheetId="5">'[32]2gii'!#REF!</definedName>
    <definedName name="AK">'[32]2gii'!#REF!</definedName>
    <definedName name="AL">'[32]2gii'!#REF!</definedName>
    <definedName name="ALL" localSheetId="5">#REF!</definedName>
    <definedName name="ALL">#REF!</definedName>
    <definedName name="ALLLLLLLLL" localSheetId="5" hidden="1">{#N/A,#N/A,TRUE,"Front";#N/A,#N/A,TRUE,"Simple Letter";#N/A,#N/A,TRUE,"Inside";#N/A,#N/A,TRUE,"Contents";#N/A,#N/A,TRUE,"Basis";#N/A,#N/A,TRUE,"Inclusions";#N/A,#N/A,TRUE,"Exclusions";#N/A,#N/A,TRUE,"Areas";#N/A,#N/A,TRUE,"Summary";#N/A,#N/A,TRUE,"Detail"}</definedName>
    <definedName name="ALLLLLLLLL" hidden="1">{#N/A,#N/A,TRUE,"Front";#N/A,#N/A,TRUE,"Simple Letter";#N/A,#N/A,TRUE,"Inside";#N/A,#N/A,TRUE,"Contents";#N/A,#N/A,TRUE,"Basis";#N/A,#N/A,TRUE,"Inclusions";#N/A,#N/A,TRUE,"Exclusions";#N/A,#N/A,TRUE,"Areas";#N/A,#N/A,TRUE,"Summary";#N/A,#N/A,TRUE,"Detail"}</definedName>
    <definedName name="allSegments" hidden="1">OFFSET([35]TSegDetails!$A$1,0,0,COUNTA([35]TSegDetails!$A$1:$A$65536),1)</definedName>
    <definedName name="AllSegmentss" localSheetId="5" hidden="1">OFFSET(#REF!,0,0,COUNTA(#REF!),1)</definedName>
    <definedName name="AllSegmentss" hidden="1">OFFSET(#REF!,0,0,COUNTA(#REF!),1)</definedName>
    <definedName name="AllTables" localSheetId="1">{35}</definedName>
    <definedName name="AllTables" localSheetId="0">{35}</definedName>
    <definedName name="AllTables" localSheetId="5">{35}</definedName>
    <definedName name="AllTables">{35}</definedName>
    <definedName name="alpha">#REF!</definedName>
    <definedName name="Alterations">#REF!</definedName>
    <definedName name="Alw">#REF!</definedName>
    <definedName name="Analyst">#REF!</definedName>
    <definedName name="ann" localSheetId="1">#REF!</definedName>
    <definedName name="ann" localSheetId="0">#REF!</definedName>
    <definedName name="ann">#REF!</definedName>
    <definedName name="ann_2">#REF!</definedName>
    <definedName name="ann_6">#REF!</definedName>
    <definedName name="ann_7">#REF!</definedName>
    <definedName name="anne" localSheetId="1">#REF!</definedName>
    <definedName name="anne" localSheetId="0">#REF!</definedName>
    <definedName name="anne">#REF!</definedName>
    <definedName name="anne_2">#REF!</definedName>
    <definedName name="anne_6">#REF!</definedName>
    <definedName name="anne_7">#REF!</definedName>
    <definedName name="annealing" localSheetId="1">#REF!</definedName>
    <definedName name="annealing" localSheetId="0">#REF!</definedName>
    <definedName name="annealing">#REF!</definedName>
    <definedName name="annealing_2">#REF!</definedName>
    <definedName name="annealing_6">#REF!</definedName>
    <definedName name="annealing_7">#REF!</definedName>
    <definedName name="annealing1" localSheetId="1">#REF!</definedName>
    <definedName name="annealing1" localSheetId="0">#REF!</definedName>
    <definedName name="annealing1">#REF!</definedName>
    <definedName name="annealing1_2">#REF!</definedName>
    <definedName name="annealing1_6">#REF!</definedName>
    <definedName name="annealing1_7">#REF!</definedName>
    <definedName name="Annexure" localSheetId="5"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Annexure"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ANNHSOS" localSheetId="1" hidden="1">{#N/A,#N/A,TRUE,"Front";#N/A,#N/A,TRUE,"Simple Letter";#N/A,#N/A,TRUE,"Inside";#N/A,#N/A,TRUE,"Contents";#N/A,#N/A,TRUE,"Basis";#N/A,#N/A,TRUE,"Inclusions";#N/A,#N/A,TRUE,"Exclusions";#N/A,#N/A,TRUE,"Areas";#N/A,#N/A,TRUE,"Summary";#N/A,#N/A,TRUE,"Detail"}</definedName>
    <definedName name="ANNHSOS" localSheetId="0" hidden="1">{#N/A,#N/A,TRUE,"Front";#N/A,#N/A,TRUE,"Simple Letter";#N/A,#N/A,TRUE,"Inside";#N/A,#N/A,TRUE,"Contents";#N/A,#N/A,TRUE,"Basis";#N/A,#N/A,TRUE,"Inclusions";#N/A,#N/A,TRUE,"Exclusions";#N/A,#N/A,TRUE,"Areas";#N/A,#N/A,TRUE,"Summary";#N/A,#N/A,TRUE,"Detail"}</definedName>
    <definedName name="ANNHSOS" localSheetId="5" hidden="1">{#N/A,#N/A,TRUE,"Front";#N/A,#N/A,TRUE,"Simple Letter";#N/A,#N/A,TRUE,"Inside";#N/A,#N/A,TRUE,"Contents";#N/A,#N/A,TRUE,"Basis";#N/A,#N/A,TRUE,"Inclusions";#N/A,#N/A,TRUE,"Exclusions";#N/A,#N/A,TRUE,"Areas";#N/A,#N/A,TRUE,"Summary";#N/A,#N/A,TRUE,"Detail"}</definedName>
    <definedName name="ANNHSOS" hidden="1">{#N/A,#N/A,TRUE,"Front";#N/A,#N/A,TRUE,"Simple Letter";#N/A,#N/A,TRUE,"Inside";#N/A,#N/A,TRUE,"Contents";#N/A,#N/A,TRUE,"Basis";#N/A,#N/A,TRUE,"Inclusions";#N/A,#N/A,TRUE,"Exclusions";#N/A,#N/A,TRUE,"Areas";#N/A,#N/A,TRUE,"Summary";#N/A,#N/A,TRUE,"Detail"}</definedName>
    <definedName name="anscount" hidden="1">1</definedName>
    <definedName name="apm">#REF!</definedName>
    <definedName name="apm_bax.contract">#REF!</definedName>
    <definedName name="apm_bax.now">#REF!</definedName>
    <definedName name="apm_bax.old">#REF!</definedName>
    <definedName name="apm_bax.old.now">#REF!</definedName>
    <definedName name="apm_bax.old.payment">#REF!</definedName>
    <definedName name="apm_bax.old.vo.app">#REF!</definedName>
    <definedName name="apm_bax.payment">#REF!</definedName>
    <definedName name="apm_bax.rev">#REF!</definedName>
    <definedName name="apm_bax.tot.contract">#REF!</definedName>
    <definedName name="apm_bax.tot.now">#REF!</definedName>
    <definedName name="apm_bax.tot.payment">#REF!</definedName>
    <definedName name="apm_bax.tot.vo.app">#REF!</definedName>
    <definedName name="apm_bax.vo.app">#REF!</definedName>
    <definedName name="apm_ccu.bs">#REF!</definedName>
    <definedName name="apm_ccu.bs.now">#REF!</definedName>
    <definedName name="apm_ccu.bs.payment">#REF!</definedName>
    <definedName name="apm_ccu.bs.vo.app">#REF!</definedName>
    <definedName name="apm_ccu.cert">#REF!</definedName>
    <definedName name="apm_ccu.contract">#REF!</definedName>
    <definedName name="apm_ccu.contract.now">#REF!</definedName>
    <definedName name="apm_ccu.fire">#REF!</definedName>
    <definedName name="apm_ccu.fire.now">#REF!</definedName>
    <definedName name="apm_ccu.fire.payment">#REF!</definedName>
    <definedName name="apm_ccu.fire.vo.app">#REF!</definedName>
    <definedName name="apm_ccu.furn">#REF!</definedName>
    <definedName name="apm_ccu.furn.vo.app">#REF!</definedName>
    <definedName name="apm_ccu.mon">#REF!</definedName>
    <definedName name="apm_ccu.mon.vo.app">#REF!</definedName>
    <definedName name="apm_ccu.payment">#REF!</definedName>
    <definedName name="apm_ccu.rev">#REF!</definedName>
    <definedName name="apm_ccu.tot.contract">#REF!</definedName>
    <definedName name="apm_ccu.tot.now">#REF!</definedName>
    <definedName name="apm_ccu.tot.payment">#REF!</definedName>
    <definedName name="apm_ccu.tot.vo.app">#REF!</definedName>
    <definedName name="apm_ccu.vo.app">#REF!</definedName>
    <definedName name="apm_dax.app.vo">#REF!</definedName>
    <definedName name="apm_dax.bs.fee">#REF!</definedName>
    <definedName name="apm_dax.bs.now">#REF!</definedName>
    <definedName name="apm_dax.bs.payment">#REF!</definedName>
    <definedName name="apm_dax.bs.vo.app">#REF!</definedName>
    <definedName name="apm_dax.cert">#REF!</definedName>
    <definedName name="apm_dax.com.now">#REF!</definedName>
    <definedName name="apm_dax.com.payment">#REF!</definedName>
    <definedName name="apm_dax.com.vo.app">#REF!</definedName>
    <definedName name="apm_dax.consult.fee">#REF!</definedName>
    <definedName name="apm_dax.consult.now">#REF!</definedName>
    <definedName name="apm_dax.consult.payment">#REF!</definedName>
    <definedName name="apm_dax.consult.vo.app">#REF!</definedName>
    <definedName name="apm_dax.contract.now">#REF!</definedName>
    <definedName name="apm_dax.contractor">#REF!</definedName>
    <definedName name="apm_dax.ffe">#REF!</definedName>
    <definedName name="apm_dax.ffe.now">#REF!</definedName>
    <definedName name="apm_dax.ffe.payment">#REF!</definedName>
    <definedName name="apm_dax.ffe.vo.app">#REF!</definedName>
    <definedName name="apm_dax.hosp">#REF!</definedName>
    <definedName name="apm_dax.hosp.com">#REF!</definedName>
    <definedName name="apm_dax.hosp.comm">#REF!</definedName>
    <definedName name="apm_dax.hosp.now">#REF!</definedName>
    <definedName name="apm_dax.hosp.payment">#REF!</definedName>
    <definedName name="apm_dax.hosp.vo.app">#REF!</definedName>
    <definedName name="apm_dax.pabx">#REF!</definedName>
    <definedName name="apm_dax.pabx.now">#REF!</definedName>
    <definedName name="apm_dax.pabx.payment">#REF!</definedName>
    <definedName name="apm_dax.pabx.vo.app">#REF!</definedName>
    <definedName name="apm_dax.payment">#REF!</definedName>
    <definedName name="apm_dax.pm.fee">#REF!</definedName>
    <definedName name="apm_dax.pm.now">#REF!</definedName>
    <definedName name="apm_dax.pm.payment">#REF!</definedName>
    <definedName name="apm_dax.pm.vo.app">#REF!</definedName>
    <definedName name="apm_dax.ps">#REF!</definedName>
    <definedName name="apm_dax.qs.fee">#REF!</definedName>
    <definedName name="apm_dax.qs.now">#REF!</definedName>
    <definedName name="apm_dax.qs.payment">#REF!</definedName>
    <definedName name="apm_dax.qs.vo.app">#REF!</definedName>
    <definedName name="apm_dax.special.now">#REF!</definedName>
    <definedName name="apm_dax.specialist.fee">#REF!</definedName>
    <definedName name="apm_dax.specialist.payment">#REF!</definedName>
    <definedName name="apm_dax.specialist.vo.app">#REF!</definedName>
    <definedName name="apm_dem.consult">#REF!</definedName>
    <definedName name="apm_dem.consult.now">#REF!</definedName>
    <definedName name="apm_dem.consult.payment">#REF!</definedName>
    <definedName name="apm_dem.consult.vo.app">#REF!</definedName>
    <definedName name="apm_dem.contract">#REF!</definedName>
    <definedName name="apm_dem.contract.now">#REF!</definedName>
    <definedName name="apm_dem.contract.payment">#REF!</definedName>
    <definedName name="apm_dem.contract.vo.app">#REF!</definedName>
    <definedName name="apm_dem.furn">#REF!</definedName>
    <definedName name="apm_dem.furn.now">#REF!</definedName>
    <definedName name="apm_dem.furn.payment">#REF!</definedName>
    <definedName name="apm_dem.furn.vo.app">#REF!</definedName>
    <definedName name="apm_dem.hosp">#REF!</definedName>
    <definedName name="apm_dem.hosp.now">#REF!</definedName>
    <definedName name="apm_dem.hosp.payment">#REF!</definedName>
    <definedName name="apm_dem.hosp.vo.app">#REF!</definedName>
    <definedName name="apm_dem.mon">#REF!</definedName>
    <definedName name="apm_dem.mon.now">#REF!</definedName>
    <definedName name="apm_dem.mon.payment">#REF!</definedName>
    <definedName name="apm_dem.mon.vo.app">#REF!</definedName>
    <definedName name="apm_dem.rev">#REF!</definedName>
    <definedName name="apm_dem.tot.contract">#REF!</definedName>
    <definedName name="apm_dem.tot.now">#REF!</definedName>
    <definedName name="apm_dem.tot.payment">#REF!</definedName>
    <definedName name="apm_dem.tot.vo.app">#REF!</definedName>
    <definedName name="apm_icu.bs">#REF!</definedName>
    <definedName name="apm_icu.bs.now">#REF!</definedName>
    <definedName name="apm_icu.bs.payment">#REF!</definedName>
    <definedName name="apm_icu.bs.vo.app">#REF!</definedName>
    <definedName name="apm_icu.cert">#REF!</definedName>
    <definedName name="apm_icu.contract">#REF!</definedName>
    <definedName name="apm_icu.contract.now">#REF!</definedName>
    <definedName name="apm_icu.furn">#REF!</definedName>
    <definedName name="apm_icu.furn.vo.app">#REF!</definedName>
    <definedName name="apm_icu.mon">#REF!</definedName>
    <definedName name="apm_icu.mon.vo.app">#REF!</definedName>
    <definedName name="apm_icu.payment">#REF!</definedName>
    <definedName name="apm_icu.rev">#REF!</definedName>
    <definedName name="apm_icu.tot.contract">#REF!</definedName>
    <definedName name="apm_icu.tot.now">#REF!</definedName>
    <definedName name="apm_icu.tot.payment">#REF!</definedName>
    <definedName name="apm_icu.tot.vo.app">#REF!</definedName>
    <definedName name="apm_icu.vo.app">#REF!</definedName>
    <definedName name="apm_temp.cert">#REF!</definedName>
    <definedName name="appan" localSheetId="5" hidden="1">{#N/A,#N/A,FALSE,"VARIATIONS";#N/A,#N/A,FALSE,"BUDGET";#N/A,#N/A,FALSE,"CIVIL QNTY VAR";#N/A,#N/A,FALSE,"SUMMARY";#N/A,#N/A,FALSE,"MATERIAL VAR"}</definedName>
    <definedName name="appan" hidden="1">{#N/A,#N/A,FALSE,"VARIATIONS";#N/A,#N/A,FALSE,"BUDGET";#N/A,#N/A,FALSE,"CIVIL QNTY VAR";#N/A,#N/A,FALSE,"SUMMARY";#N/A,#N/A,FALSE,"MATERIAL VAR"}</definedName>
    <definedName name="AppendixVVVVVV" hidden="1">[36]Bal_Gr!#REF!</definedName>
    <definedName name="april_qty" localSheetId="5">#REF!</definedName>
    <definedName name="april_qty">#REF!</definedName>
    <definedName name="APRROVED" localSheetId="5">#REF!</definedName>
    <definedName name="APRROVED">#REF!</definedName>
    <definedName name="AQWE" localSheetId="1" hidden="1">{#N/A,#N/A,FALSE,"mpph1";#N/A,#N/A,FALSE,"mpmseb";#N/A,#N/A,FALSE,"mpph2"}</definedName>
    <definedName name="AQWE" localSheetId="0" hidden="1">{#N/A,#N/A,FALSE,"mpph1";#N/A,#N/A,FALSE,"mpmseb";#N/A,#N/A,FALSE,"mpph2"}</definedName>
    <definedName name="AQWE" localSheetId="5" hidden="1">{#N/A,#N/A,FALSE,"mpph1";#N/A,#N/A,FALSE,"mpmseb";#N/A,#N/A,FALSE,"mpph2"}</definedName>
    <definedName name="AQWE" hidden="1">{#N/A,#N/A,FALSE,"mpph1";#N/A,#N/A,FALSE,"mpmseb";#N/A,#N/A,FALSE,"mpph2"}</definedName>
    <definedName name="ARCH">'[29]OVERHD -PAYROLL'!$A$137:$O$157</definedName>
    <definedName name="ARCHITECT________M_s">'[21]MASTER_RATE ANALYSIS'!$B$186:$G$186</definedName>
    <definedName name="ARCHITECTURAL" localSheetId="5">#REF!</definedName>
    <definedName name="ARCHITECTURAL">#REF!</definedName>
    <definedName name="AREAS_CA_CANOPY__WAREHOUSE" localSheetId="1">#REF!</definedName>
    <definedName name="AREAS_CA_CANOPY__WAREHOUSE" localSheetId="0">#REF!</definedName>
    <definedName name="AREAS_CA_CANOPY__WAREHOUSE" localSheetId="5">#REF!</definedName>
    <definedName name="AREAS_CA_CANOPY__WAREHOUSE">#REF!</definedName>
    <definedName name="AREAS_CA_CANOPY__WAREHOUSE_2" localSheetId="5">#REF!</definedName>
    <definedName name="AREAS_CA_CANOPY__WAREHOUSE_2">#REF!</definedName>
    <definedName name="AREAS_CA_CANOPY__WAREHOUSE_6">#REF!</definedName>
    <definedName name="AREAS_CA_CANOPY__WAREHOUSE_7">#REF!</definedName>
    <definedName name="AREAS_CB_Canteen_Building" localSheetId="1">#REF!</definedName>
    <definedName name="AREAS_CB_Canteen_Building" localSheetId="0">#REF!</definedName>
    <definedName name="AREAS_CB_Canteen_Building">#REF!</definedName>
    <definedName name="AREAS_CB_Canteen_Building_2">#REF!</definedName>
    <definedName name="AREAS_CB_Canteen_Building_6">#REF!</definedName>
    <definedName name="AREAS_CB_Canteen_Building_7">#REF!</definedName>
    <definedName name="AREAS_CIPT_Tanker_CIP_Shed" localSheetId="1">#REF!</definedName>
    <definedName name="AREAS_CIPT_Tanker_CIP_Shed" localSheetId="0">#REF!</definedName>
    <definedName name="AREAS_CIPT_Tanker_CIP_Shed">#REF!</definedName>
    <definedName name="AREAS_CIPT_Tanker_CIP_Shed_2">#REF!</definedName>
    <definedName name="AREAS_CIPT_Tanker_CIP_Shed_6">#REF!</definedName>
    <definedName name="AREAS_CIPT_Tanker_CIP_Shed_7">#REF!</definedName>
    <definedName name="AREAS_CLRR_Contract_Labour_Rest_Room" localSheetId="1">#REF!</definedName>
    <definedName name="AREAS_CLRR_Contract_Labour_Rest_Room" localSheetId="0">#REF!</definedName>
    <definedName name="AREAS_CLRR_Contract_Labour_Rest_Room">#REF!</definedName>
    <definedName name="AREAS_CLRR_Contract_Labour_Rest_Room_2">#REF!</definedName>
    <definedName name="AREAS_CLRR_Contract_Labour_Rest_Room_6">#REF!</definedName>
    <definedName name="AREAS_CLRR_Contract_Labour_Rest_Room_7">#REF!</definedName>
    <definedName name="AREAS_CS_Chemical_Store" localSheetId="1">#REF!</definedName>
    <definedName name="AREAS_CS_Chemical_Store" localSheetId="0">#REF!</definedName>
    <definedName name="AREAS_CS_Chemical_Store">#REF!</definedName>
    <definedName name="AREAS_CS_Chemical_Store_2">#REF!</definedName>
    <definedName name="AREAS_CS_Chemical_Store_6">#REF!</definedName>
    <definedName name="AREAS_CS_Chemical_Store_7">#REF!</definedName>
    <definedName name="AREAS_ETPC_ETP_Civil_Works" localSheetId="1">#REF!</definedName>
    <definedName name="AREAS_ETPC_ETP_Civil_Works" localSheetId="0">#REF!</definedName>
    <definedName name="AREAS_ETPC_ETP_Civil_Works">#REF!</definedName>
    <definedName name="AREAS_ETPC_ETP_Civil_Works_2">#REF!</definedName>
    <definedName name="AREAS_ETPC_ETP_Civil_Works_6">#REF!</definedName>
    <definedName name="AREAS_ETPC_ETP_Civil_Works_7">#REF!</definedName>
    <definedName name="AREAS_EX_EXTERNAL_WORKS" localSheetId="1">#REF!</definedName>
    <definedName name="AREAS_EX_EXTERNAL_WORKS" localSheetId="0">#REF!</definedName>
    <definedName name="AREAS_EX_EXTERNAL_WORKS">#REF!</definedName>
    <definedName name="AREAS_EX_EXTERNAL_WORKS_2">#REF!</definedName>
    <definedName name="AREAS_EX_EXTERNAL_WORKS_6">#REF!</definedName>
    <definedName name="AREAS_EX_EXTERNAL_WORKS_7">#REF!</definedName>
    <definedName name="AREAS_FC_Farmer_s_Conference" localSheetId="1">#REF!</definedName>
    <definedName name="AREAS_FC_Farmer_s_Conference" localSheetId="0">#REF!</definedName>
    <definedName name="AREAS_FC_Farmer_s_Conference">#REF!</definedName>
    <definedName name="AREAS_FC_Farmer_s_Conference_2">#REF!</definedName>
    <definedName name="AREAS_FC_Farmer_s_Conference_6">#REF!</definedName>
    <definedName name="AREAS_FC_Farmer_s_Conference_7">#REF!</definedName>
    <definedName name="AREAS_FU_Fumigation" localSheetId="1">#REF!</definedName>
    <definedName name="AREAS_FU_Fumigation" localSheetId="0">#REF!</definedName>
    <definedName name="AREAS_FU_Fumigation">#REF!</definedName>
    <definedName name="AREAS_FU_Fumigation_2">#REF!</definedName>
    <definedName name="AREAS_FU_Fumigation_6">#REF!</definedName>
    <definedName name="AREAS_FU_Fumigation_7">#REF!</definedName>
    <definedName name="AREAS_GA_General_Area___Overall" localSheetId="1">#REF!</definedName>
    <definedName name="AREAS_GA_General_Area___Overall" localSheetId="0">#REF!</definedName>
    <definedName name="AREAS_GA_General_Area___Overall">#REF!</definedName>
    <definedName name="AREAS_GA_General_Area___Overall_2">#REF!</definedName>
    <definedName name="AREAS_GA_General_Area___Overall_6">#REF!</definedName>
    <definedName name="AREAS_GA_General_Area___Overall_7">#REF!</definedName>
    <definedName name="AREAS_GP_Guard_Posts" localSheetId="1">#REF!</definedName>
    <definedName name="AREAS_GP_Guard_Posts" localSheetId="0">#REF!</definedName>
    <definedName name="AREAS_GP_Guard_Posts">#REF!</definedName>
    <definedName name="AREAS_GP_Guard_Posts_2">#REF!</definedName>
    <definedName name="AREAS_GP_Guard_Posts_6">#REF!</definedName>
    <definedName name="AREAS_GP_Guard_Posts_7">#REF!</definedName>
    <definedName name="AREAS_LS_LubeOil_Stores" localSheetId="1">#REF!</definedName>
    <definedName name="AREAS_LS_LubeOil_Stores" localSheetId="0">#REF!</definedName>
    <definedName name="AREAS_LS_LubeOil_Stores">#REF!</definedName>
    <definedName name="AREAS_LS_LubeOil_Stores_2">#REF!</definedName>
    <definedName name="AREAS_LS_LubeOil_Stores_6">#REF!</definedName>
    <definedName name="AREAS_LS_LubeOil_Stores_7">#REF!</definedName>
    <definedName name="AREAS_MR_TB_Milk_Reception_Tanker_s_Bay" localSheetId="1">#REF!</definedName>
    <definedName name="AREAS_MR_TB_Milk_Reception_Tanker_s_Bay" localSheetId="0">#REF!</definedName>
    <definedName name="AREAS_MR_TB_Milk_Reception_Tanker_s_Bay">#REF!</definedName>
    <definedName name="AREAS_MR_TB_Milk_Reception_Tanker_s_Bay_2">#REF!</definedName>
    <definedName name="AREAS_MR_TB_Milk_Reception_Tanker_s_Bay_6">#REF!</definedName>
    <definedName name="AREAS_MR_TB_Milk_Reception_Tanker_s_Bay_7">#REF!</definedName>
    <definedName name="AREAS_MTF_Milk_Tank_Foundations" localSheetId="1">#REF!</definedName>
    <definedName name="AREAS_MTF_Milk_Tank_Foundations" localSheetId="0">#REF!</definedName>
    <definedName name="AREAS_MTF_Milk_Tank_Foundations">#REF!</definedName>
    <definedName name="AREAS_MTF_Milk_Tank_Foundations_2">#REF!</definedName>
    <definedName name="AREAS_MTF_Milk_Tank_Foundations_6">#REF!</definedName>
    <definedName name="AREAS_MTF_Milk_Tank_Foundations_7">#REF!</definedName>
    <definedName name="AREAS_PB_PROCESS_BUILDING" localSheetId="1">#REF!</definedName>
    <definedName name="AREAS_PB_PROCESS_BUILDING" localSheetId="0">#REF!</definedName>
    <definedName name="AREAS_PB_PROCESS_BUILDING">#REF!</definedName>
    <definedName name="AREAS_PB_PROCESS_BUILDING_2">#REF!</definedName>
    <definedName name="AREAS_PB_PROCESS_BUILDING_6">#REF!</definedName>
    <definedName name="AREAS_PB_PROCESS_BUILDING_7">#REF!</definedName>
    <definedName name="AREAS_PR_Pipe_Racks" localSheetId="1">#REF!</definedName>
    <definedName name="AREAS_PR_Pipe_Racks" localSheetId="0">#REF!</definedName>
    <definedName name="AREAS_PR_Pipe_Racks">#REF!</definedName>
    <definedName name="AREAS_PR_Pipe_Racks_2">#REF!</definedName>
    <definedName name="AREAS_PR_Pipe_Racks_6">#REF!</definedName>
    <definedName name="AREAS_PR_Pipe_Racks_7">#REF!</definedName>
    <definedName name="AREAS_SR_2_Security_Room___2" localSheetId="1">#REF!</definedName>
    <definedName name="AREAS_SR_2_Security_Room___2" localSheetId="0">#REF!</definedName>
    <definedName name="AREAS_SR_2_Security_Room___2">#REF!</definedName>
    <definedName name="AREAS_SR_2_Security_Room___2_2">#REF!</definedName>
    <definedName name="AREAS_SR_2_Security_Room___2_6">#REF!</definedName>
    <definedName name="AREAS_SR_2_Security_Room___2_7">#REF!</definedName>
    <definedName name="AREAS_SR_3_Store_Room" localSheetId="1">#REF!</definedName>
    <definedName name="AREAS_SR_3_Store_Room" localSheetId="0">#REF!</definedName>
    <definedName name="AREAS_SR_3_Store_Room">#REF!</definedName>
    <definedName name="AREAS_SR_3_Store_Room_2">#REF!</definedName>
    <definedName name="AREAS_SR_3_Store_Room_6">#REF!</definedName>
    <definedName name="AREAS_SR_3_Store_Room_7">#REF!</definedName>
    <definedName name="AREAS_ST_Stacks_near_Utility_Buildings" localSheetId="1">#REF!</definedName>
    <definedName name="AREAS_ST_Stacks_near_Utility_Buildings" localSheetId="0">#REF!</definedName>
    <definedName name="AREAS_ST_Stacks_near_Utility_Buildings">#REF!</definedName>
    <definedName name="AREAS_ST_Stacks_near_Utility_Buildings_2">#REF!</definedName>
    <definedName name="AREAS_ST_Stacks_near_Utility_Buildings_6">#REF!</definedName>
    <definedName name="AREAS_ST_Stacks_near_Utility_Buildings_7">#REF!</definedName>
    <definedName name="AREAS_SY_Scrap_Yard" localSheetId="1">#REF!</definedName>
    <definedName name="AREAS_SY_Scrap_Yard" localSheetId="0">#REF!</definedName>
    <definedName name="AREAS_SY_Scrap_Yard">#REF!</definedName>
    <definedName name="AREAS_SY_Scrap_Yard_2">#REF!</definedName>
    <definedName name="AREAS_SY_Scrap_Yard_6">#REF!</definedName>
    <definedName name="AREAS_SY_Scrap_Yard_7">#REF!</definedName>
    <definedName name="AREAS_TWW_Truck_Wheel_Wash" localSheetId="1">#REF!</definedName>
    <definedName name="AREAS_TWW_Truck_Wheel_Wash" localSheetId="0">#REF!</definedName>
    <definedName name="AREAS_TWW_Truck_Wheel_Wash">#REF!</definedName>
    <definedName name="AREAS_TWW_Truck_Wheel_Wash_2">#REF!</definedName>
    <definedName name="AREAS_TWW_Truck_Wheel_Wash_6">#REF!</definedName>
    <definedName name="AREAS_TWW_Truck_Wheel_Wash_7">#REF!</definedName>
    <definedName name="AREAS_TY_Transformer_Yard" localSheetId="1">#REF!</definedName>
    <definedName name="AREAS_TY_Transformer_Yard" localSheetId="0">#REF!</definedName>
    <definedName name="AREAS_TY_Transformer_Yard">#REF!</definedName>
    <definedName name="AREAS_TY_Transformer_Yard_2">#REF!</definedName>
    <definedName name="AREAS_TY_Transformer_Yard_6">#REF!</definedName>
    <definedName name="AREAS_TY_Transformer_Yard_7">#REF!</definedName>
    <definedName name="AREAS_UB_UTILITY_BLOCK" localSheetId="1">#REF!</definedName>
    <definedName name="AREAS_UB_UTILITY_BLOCK" localSheetId="0">#REF!</definedName>
    <definedName name="AREAS_UB_UTILITY_BLOCK">#REF!</definedName>
    <definedName name="AREAS_UB_UTILITY_BLOCK_2">#REF!</definedName>
    <definedName name="AREAS_UB_UTILITY_BLOCK_6">#REF!</definedName>
    <definedName name="AREAS_UB_UTILITY_BLOCK_7">#REF!</definedName>
    <definedName name="AREAS_WH_Ware_House_Area" localSheetId="1">#REF!</definedName>
    <definedName name="AREAS_WH_Ware_House_Area" localSheetId="0">#REF!</definedName>
    <definedName name="AREAS_WH_Ware_House_Area">#REF!</definedName>
    <definedName name="AREAS_WH_Ware_House_Area_2">#REF!</definedName>
    <definedName name="AREAS_WH_Ware_House_Area_6">#REF!</definedName>
    <definedName name="AREAS_WH_Ware_House_Area_7">#REF!</definedName>
    <definedName name="Arena_DCCO">[37]Arena!$C$6</definedName>
    <definedName name="Arena_Resi_Selling">[37]Arena!$M$35</definedName>
    <definedName name="array" localSheetId="5">#REF!</definedName>
    <definedName name="array">#REF!</definedName>
    <definedName name="array_2" localSheetId="5">#REF!</definedName>
    <definedName name="array_2">#REF!</definedName>
    <definedName name="array_6" localSheetId="5">#REF!</definedName>
    <definedName name="array_6">#REF!</definedName>
    <definedName name="array_7">#REF!</definedName>
    <definedName name="ARUN" localSheetId="1" hidden="1">#REF!</definedName>
    <definedName name="ARUN" localSheetId="0" hidden="1">#REF!</definedName>
    <definedName name="ARUN" hidden="1">#REF!</definedName>
    <definedName name="arvind" localSheetId="5" hidden="1">{#N/A,#N/A,FALSE,"VARIATIONS";#N/A,#N/A,FALSE,"BUDGET";#N/A,#N/A,FALSE,"CIVIL QNTY VAR";#N/A,#N/A,FALSE,"SUMMARY";#N/A,#N/A,FALSE,"MATERIAL VAR"}</definedName>
    <definedName name="arvind" hidden="1">{#N/A,#N/A,FALSE,"VARIATIONS";#N/A,#N/A,FALSE,"BUDGET";#N/A,#N/A,FALSE,"CIVIL QNTY VAR";#N/A,#N/A,FALSE,"SUMMARY";#N/A,#N/A,FALSE,"MATERIAL VAR"}</definedName>
    <definedName name="as" localSheetId="1">#REF!</definedName>
    <definedName name="as" localSheetId="0">#REF!</definedName>
    <definedName name="as" localSheetId="5" hidden="1">{#N/A,#N/A,FALSE,"VARIATIONS";#N/A,#N/A,FALSE,"BUDGET";#N/A,#N/A,FALSE,"CIVIL QNTY VAR";#N/A,#N/A,FALSE,"SUMMARY";#N/A,#N/A,FALSE,"MATERIAL VAR"}</definedName>
    <definedName name="as" hidden="1">{#N/A,#N/A,FALSE,"VARIATIONS";#N/A,#N/A,FALSE,"BUDGET";#N/A,#N/A,FALSE,"CIVIL QNTY VAR";#N/A,#N/A,FALSE,"SUMMARY";#N/A,#N/A,FALSE,"MATERIAL VAR"}</definedName>
    <definedName name="AS_PER_TALLY_31_09_04_ONYX_List1">#REF!</definedName>
    <definedName name="AS2DocOpenMode" hidden="1">"AS2DocumentEdit"</definedName>
    <definedName name="AS2HasNoAutoHeaderFooter" hidden="1">" "</definedName>
    <definedName name="AS2NamedRange" hidden="1">11</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a" hidden="1">[38]BHANDUP!#REF!</definedName>
    <definedName name="asad" hidden="1">[38]BHANDUP!#REF!</definedName>
    <definedName name="asdfads" hidden="1">[22]sheet6!#REF!</definedName>
    <definedName name="asdfsa" localSheetId="1" hidden="1">#REF!</definedName>
    <definedName name="asdfsa" localSheetId="0" hidden="1">#REF!</definedName>
    <definedName name="asdfsa" localSheetId="5" hidden="1">#REF!</definedName>
    <definedName name="asdfsa" hidden="1">#REF!</definedName>
    <definedName name="asdfsadf" localSheetId="5" hidden="1">#REF!</definedName>
    <definedName name="asdfsadf" hidden="1">#REF!</definedName>
    <definedName name="asds" localSheetId="5" hidden="1">[38]BHANDUP!#REF!</definedName>
    <definedName name="asds" hidden="1">[38]BHANDUP!#REF!</definedName>
    <definedName name="asfadsfadsfasdfasdfasd" localSheetId="5">#REF!</definedName>
    <definedName name="asfadsfadsfasdfasdfasd">#REF!</definedName>
    <definedName name="ASHOKA" localSheetId="5">#REF!</definedName>
    <definedName name="ASHOKA">#REF!</definedName>
    <definedName name="assa" localSheetId="5"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dg" hidden="1">#REF!</definedName>
    <definedName name="asse" localSheetId="5" hidden="1">{#N/A,#N/A,TRUE,"Front";#N/A,#N/A,TRUE,"Simple Letter";#N/A,#N/A,TRUE,"Inside";#N/A,#N/A,TRUE,"Contents";#N/A,#N/A,TRUE,"Basis";#N/A,#N/A,TRUE,"Inclusions";#N/A,#N/A,TRUE,"Exclusions";#N/A,#N/A,TRUE,"Areas";#N/A,#N/A,TRUE,"Summary";#N/A,#N/A,TRUE,"Detail"}</definedName>
    <definedName name="asse" hidden="1">{#N/A,#N/A,TRUE,"Front";#N/A,#N/A,TRUE,"Simple Letter";#N/A,#N/A,TRUE,"Inside";#N/A,#N/A,TRUE,"Contents";#N/A,#N/A,TRUE,"Basis";#N/A,#N/A,TRUE,"Inclusions";#N/A,#N/A,TRUE,"Exclusions";#N/A,#N/A,TRUE,"Areas";#N/A,#N/A,TRUE,"Summary";#N/A,#N/A,TRUE,"Detail"}</definedName>
    <definedName name="assumListDate">#REF!</definedName>
    <definedName name="AssumptionFilm">#REF!</definedName>
    <definedName name="asz" localSheetId="5" hidden="1">{#N/A,#N/A,FALSE,"VARIATIONS";#N/A,#N/A,FALSE,"BUDGET";#N/A,#N/A,FALSE,"CIVIL QNTY VAR";#N/A,#N/A,FALSE,"SUMMARY";#N/A,#N/A,FALSE,"MATERIAL VAR"}</definedName>
    <definedName name="asz" hidden="1">{#N/A,#N/A,FALSE,"VARIATIONS";#N/A,#N/A,FALSE,"BUDGET";#N/A,#N/A,FALSE,"CIVIL QNTY VAR";#N/A,#N/A,FALSE,"SUMMARY";#N/A,#N/A,FALSE,"MATERIAL VAR"}</definedName>
    <definedName name="Aug" localSheetId="5" hidden="1">{#N/A,#N/A,FALSE,"VARIATIONS";#N/A,#N/A,FALSE,"BUDGET";#N/A,#N/A,FALSE,"CIVIL QNTY VAR";#N/A,#N/A,FALSE,"SUMMARY";#N/A,#N/A,FALSE,"MATERIAL VAR"}</definedName>
    <definedName name="Aug" hidden="1">{#N/A,#N/A,FALSE,"VARIATIONS";#N/A,#N/A,FALSE,"BUDGET";#N/A,#N/A,FALSE,"CIVIL QNTY VAR";#N/A,#N/A,FALSE,"SUMMARY";#N/A,#N/A,FALSE,"MATERIAL VAR"}</definedName>
    <definedName name="avafli" localSheetId="1" hidden="1">{#N/A,#N/A,TRUE,"Front";#N/A,#N/A,TRUE,"Simple Letter";#N/A,#N/A,TRUE,"Inside";#N/A,#N/A,TRUE,"Contents";#N/A,#N/A,TRUE,"Basis";#N/A,#N/A,TRUE,"Inclusions";#N/A,#N/A,TRUE,"Exclusions";#N/A,#N/A,TRUE,"Areas";#N/A,#N/A,TRUE,"Summary";#N/A,#N/A,TRUE,"Detail"}</definedName>
    <definedName name="avafli" localSheetId="0" hidden="1">{#N/A,#N/A,TRUE,"Front";#N/A,#N/A,TRUE,"Simple Letter";#N/A,#N/A,TRUE,"Inside";#N/A,#N/A,TRUE,"Contents";#N/A,#N/A,TRUE,"Basis";#N/A,#N/A,TRUE,"Inclusions";#N/A,#N/A,TRUE,"Exclusions";#N/A,#N/A,TRUE,"Areas";#N/A,#N/A,TRUE,"Summary";#N/A,#N/A,TRUE,"Detail"}</definedName>
    <definedName name="avafli" localSheetId="5" hidden="1">{#N/A,#N/A,TRUE,"Front";#N/A,#N/A,TRUE,"Simple Letter";#N/A,#N/A,TRUE,"Inside";#N/A,#N/A,TRUE,"Contents";#N/A,#N/A,TRUE,"Basis";#N/A,#N/A,TRUE,"Inclusions";#N/A,#N/A,TRUE,"Exclusions";#N/A,#N/A,TRUE,"Areas";#N/A,#N/A,TRUE,"Summary";#N/A,#N/A,TRUE,"Detail"}</definedName>
    <definedName name="avafli" hidden="1">{#N/A,#N/A,TRUE,"Front";#N/A,#N/A,TRUE,"Simple Letter";#N/A,#N/A,TRUE,"Inside";#N/A,#N/A,TRUE,"Contents";#N/A,#N/A,TRUE,"Basis";#N/A,#N/A,TRUE,"Inclusions";#N/A,#N/A,TRUE,"Exclusions";#N/A,#N/A,TRUE,"Areas";#N/A,#N/A,TRUE,"Summary";#N/A,#N/A,TRUE,"Detail"}</definedName>
    <definedName name="Avg_DSCR">#REF!</definedName>
    <definedName name="aw" localSheetId="5" hidden="1">{#N/A,#N/A,FALSE,"VARIATIONS";#N/A,#N/A,FALSE,"BUDGET";#N/A,#N/A,FALSE,"CIVIL QNTY VAR";#N/A,#N/A,FALSE,"SUMMARY";#N/A,#N/A,FALSE,"MATERIAL VAR"}</definedName>
    <definedName name="aw" hidden="1">{#N/A,#N/A,FALSE,"VARIATIONS";#N/A,#N/A,FALSE,"BUDGET";#N/A,#N/A,FALSE,"CIVIL QNTY VAR";#N/A,#N/A,FALSE,"SUMMARY";#N/A,#N/A,FALSE,"MATERIAL VAR"}</definedName>
    <definedName name="azx">#REF!</definedName>
    <definedName name="b" localSheetId="1">"#REF!"</definedName>
    <definedName name="b" localSheetId="0">"#REF!"</definedName>
    <definedName name="b" localSheetId="5" hidden="1">{#N/A,#N/A,FALSE,"VARIATIONS";#N/A,#N/A,FALSE,"BUDGET";#N/A,#N/A,FALSE,"CIVIL QNTY VAR";#N/A,#N/A,FALSE,"SUMMARY";#N/A,#N/A,FALSE,"MATERIAL VAR"}</definedName>
    <definedName name="b" hidden="1">{#N/A,#N/A,FALSE,"VARIATIONS";#N/A,#N/A,FALSE,"BUDGET";#N/A,#N/A,FALSE,"CIVIL QNTY VAR";#N/A,#N/A,FALSE,"SUMMARY";#N/A,#N/A,FALSE,"MATERIAL VAR"}</definedName>
    <definedName name="B___0">#REF!</definedName>
    <definedName name="B___13">#REF!</definedName>
    <definedName name="b_3">"#REF!"</definedName>
    <definedName name="B1Length">#REF!</definedName>
    <definedName name="B2Length">#REF!</definedName>
    <definedName name="B3Length">#REF!</definedName>
    <definedName name="B5Length">#REF!</definedName>
    <definedName name="B8Length">#REF!</definedName>
    <definedName name="ba" hidden="1">#REF!</definedName>
    <definedName name="BADWE" localSheetId="1" hidden="1">{#N/A,#N/A,FALSE,"mpph1";#N/A,#N/A,FALSE,"mpmseb";#N/A,#N/A,FALSE,"mpph2"}</definedName>
    <definedName name="BADWE" localSheetId="0" hidden="1">{#N/A,#N/A,FALSE,"mpph1";#N/A,#N/A,FALSE,"mpmseb";#N/A,#N/A,FALSE,"mpph2"}</definedName>
    <definedName name="BADWE" localSheetId="5" hidden="1">{#N/A,#N/A,FALSE,"mpph1";#N/A,#N/A,FALSE,"mpmseb";#N/A,#N/A,FALSE,"mpph2"}</definedName>
    <definedName name="BADWE" hidden="1">{#N/A,#N/A,FALSE,"mpph1";#N/A,#N/A,FALSE,"mpmseb";#N/A,#N/A,FALSE,"mpph2"}</definedName>
    <definedName name="Balance" localSheetId="5" hidden="1">{#N/A,#N/A,FALSE,"Balance Sheets";#N/A,#N/A,FALSE,"96 Conservative";#N/A,#N/A,FALSE,"96 Possible"}</definedName>
    <definedName name="Balance" hidden="1">{#N/A,#N/A,FALSE,"Balance Sheets";#N/A,#N/A,FALSE,"96 Conservative";#N/A,#N/A,FALSE,"96 Possible"}</definedName>
    <definedName name="Balance_Sheet">#REF!</definedName>
    <definedName name="BALL">#REF!</definedName>
    <definedName name="BALL_2">#REF!</definedName>
    <definedName name="BALL_6">#REF!</definedName>
    <definedName name="BALL_7">#REF!</definedName>
    <definedName name="Banquet">#REF!</definedName>
    <definedName name="bar" hidden="1">#REF!</definedName>
    <definedName name="bargroup1" hidden="1">OR([39]SCHEDULE!$J1=0,[39]SCHEDULE!$J1=99)</definedName>
    <definedName name="bargroup2" hidden="1">OR([39]SCHEDULE!$J1=11,[39]SCHEDULE!$J1=33)</definedName>
    <definedName name="bargroup3" hidden="1">OR([39]SCHEDULE!$J1=21,[39]SCHEDULE!$J1=15,[39]SCHEDULE!$J1=13,[39]SCHEDULE!$J1=51,[39]SCHEDULE!$J1=77)</definedName>
    <definedName name="bargroup4" hidden="1">OR([39]SCHEDULE!$J1=26,[39]SCHEDULE!$J1=31)</definedName>
    <definedName name="bargroup5" hidden="1">OR([39]SCHEDULE!$J1=46,[39]SCHEDULE!$J1=25,[39]SCHEDULE!$J1=44,[39]SCHEDULE!$J1=41)</definedName>
    <definedName name="bargroup6" hidden="1">[39]SCHEDULE!$J1=67</definedName>
    <definedName name="bargroup7" hidden="1">[39]SCHEDULE!$J1=12</definedName>
    <definedName name="base" localSheetId="1">{"Project Oasis"}</definedName>
    <definedName name="base" localSheetId="0">{"Project Oasis"}</definedName>
    <definedName name="base" localSheetId="5">{"Project Oasis"}</definedName>
    <definedName name="base">{"Project Oasis"}</definedName>
    <definedName name="base1" localSheetId="5">{"Project Oasis"}</definedName>
    <definedName name="base1">{"Project Oasis"}</definedName>
    <definedName name="BASIC">'[21]MASTER_RATE ANALYSIS'!$A$1:$H$346</definedName>
    <definedName name="Basicshares" localSheetId="5">#REF!</definedName>
    <definedName name="Basicshares">#REF!</definedName>
    <definedName name="Basicsharesoutstanding" localSheetId="5">#REF!</definedName>
    <definedName name="Basicsharesoutstanding">#REF!</definedName>
    <definedName name="BasicSharesOutstandingR" localSheetId="5">#REF!</definedName>
    <definedName name="BasicSharesOutstandingR">#REF!</definedName>
    <definedName name="BasicYearEndEPS">#REF!</definedName>
    <definedName name="BasicYearEndShares">#REF!</definedName>
    <definedName name="BATTERYMARCH">#REF!</definedName>
    <definedName name="bb" localSheetId="1">#REF!</definedName>
    <definedName name="bb" localSheetId="0">#REF!</definedName>
    <definedName name="bb" localSheetId="5" hidden="1">{#N/A,#N/A,FALSE,"VARIATIONS";#N/A,#N/A,FALSE,"BUDGET";#N/A,#N/A,FALSE,"CIVIL QNTY VAR";#N/A,#N/A,FALSE,"SUMMARY";#N/A,#N/A,FALSE,"MATERIAL VAR"}</definedName>
    <definedName name="bb" hidden="1">{#N/A,#N/A,FALSE,"VARIATIONS";#N/A,#N/A,FALSE,"BUDGET";#N/A,#N/A,FALSE,"CIVIL QNTY VAR";#N/A,#N/A,FALSE,"SUMMARY";#N/A,#N/A,FALSE,"MATERIAL VAR"}</definedName>
    <definedName name="bbb">#REF!</definedName>
    <definedName name="bbbb" localSheetId="1" hidden="1">[23]CASHFLOWS!#REF!</definedName>
    <definedName name="bbbb" localSheetId="0" hidden="1">[23]CASHFLOWS!#REF!</definedName>
    <definedName name="bbbb" localSheetId="5" hidden="1">{#N/A,#N/A,FALSE,"VARIATIONS";#N/A,#N/A,FALSE,"BUDGET";#N/A,#N/A,FALSE,"CIVIL QNTY VAR";#N/A,#N/A,FALSE,"SUMMARY";#N/A,#N/A,FALSE,"MATERIAL VAR"}</definedName>
    <definedName name="bbbb" hidden="1">{#N/A,#N/A,FALSE,"VARIATIONS";#N/A,#N/A,FALSE,"BUDGET";#N/A,#N/A,FALSE,"CIVIL QNTY VAR";#N/A,#N/A,FALSE,"SUMMARY";#N/A,#N/A,FALSE,"MATERIAL VAR"}</definedName>
    <definedName name="bbbbb" hidden="1">[23]CASHFLOWS!#REF!</definedName>
    <definedName name="bbbbbbbbb" localSheetId="5">#REF!</definedName>
    <definedName name="bbbbbbbbb">#REF!</definedName>
    <definedName name="bbbbbbbbbb" localSheetId="1" hidden="1">#REF!</definedName>
    <definedName name="bbbbbbbbbb" localSheetId="0" hidden="1">#REF!</definedName>
    <definedName name="bbbbbbbbbb" localSheetId="5" hidden="1">#REF!</definedName>
    <definedName name="bbbbbbbbbb" hidden="1">#REF!</definedName>
    <definedName name="bbs" localSheetId="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bbs"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BC" hidden="1">[39]analysis!#REF!</definedName>
    <definedName name="bcbnn" localSheetId="1" hidden="1">{#N/A,#N/A,TRUE,"Front";#N/A,#N/A,TRUE,"Simple Letter";#N/A,#N/A,TRUE,"Inside";#N/A,#N/A,TRUE,"Contents";#N/A,#N/A,TRUE,"Basis";#N/A,#N/A,TRUE,"Inclusions";#N/A,#N/A,TRUE,"Exclusions";#N/A,#N/A,TRUE,"Areas";#N/A,#N/A,TRUE,"Summary";#N/A,#N/A,TRUE,"Detail"}</definedName>
    <definedName name="bcbnn" localSheetId="0" hidden="1">{#N/A,#N/A,TRUE,"Front";#N/A,#N/A,TRUE,"Simple Letter";#N/A,#N/A,TRUE,"Inside";#N/A,#N/A,TRUE,"Contents";#N/A,#N/A,TRUE,"Basis";#N/A,#N/A,TRUE,"Inclusions";#N/A,#N/A,TRUE,"Exclusions";#N/A,#N/A,TRUE,"Areas";#N/A,#N/A,TRUE,"Summary";#N/A,#N/A,TRUE,"Detail"}</definedName>
    <definedName name="bcbnn" localSheetId="5" hidden="1">{#N/A,#N/A,TRUE,"Front";#N/A,#N/A,TRUE,"Simple Letter";#N/A,#N/A,TRUE,"Inside";#N/A,#N/A,TRUE,"Contents";#N/A,#N/A,TRUE,"Basis";#N/A,#N/A,TRUE,"Inclusions";#N/A,#N/A,TRUE,"Exclusions";#N/A,#N/A,TRUE,"Areas";#N/A,#N/A,TRUE,"Summary";#N/A,#N/A,TRUE,"Detail"}</definedName>
    <definedName name="bcbnn" hidden="1">{#N/A,#N/A,TRUE,"Front";#N/A,#N/A,TRUE,"Simple Letter";#N/A,#N/A,TRUE,"Inside";#N/A,#N/A,TRUE,"Contents";#N/A,#N/A,TRUE,"Basis";#N/A,#N/A,TRUE,"Inclusions";#N/A,#N/A,TRUE,"Exclusions";#N/A,#N/A,TRUE,"Areas";#N/A,#N/A,TRUE,"Summary";#N/A,#N/A,TRUE,"Detail"}</definedName>
    <definedName name="BD" hidden="1">[39]analysis!#REF!</definedName>
    <definedName name="Bda" localSheetId="5">#REF!</definedName>
    <definedName name="Bda">#REF!</definedName>
    <definedName name="BE" hidden="1">[39]analysis!#REF!</definedName>
    <definedName name="BeamLength" localSheetId="5">#REF!</definedName>
    <definedName name="BeamLength">#REF!</definedName>
    <definedName name="bebl" localSheetId="5" hidden="1">{#N/A,#N/A,FALSE,"VARIATIONS";#N/A,#N/A,FALSE,"BUDGET";#N/A,#N/A,FALSE,"CIVIL QNTY VAR";#N/A,#N/A,FALSE,"SUMMARY";#N/A,#N/A,FALSE,"MATERIAL VAR"}</definedName>
    <definedName name="bebl" hidden="1">{#N/A,#N/A,FALSE,"VARIATIONS";#N/A,#N/A,FALSE,"BUDGET";#N/A,#N/A,FALSE,"CIVIL QNTY VAR";#N/A,#N/A,FALSE,"SUMMARY";#N/A,#N/A,FALSE,"MATERIAL VAR"}</definedName>
    <definedName name="Beg.Bal">IF('[40]FITZ MORT 94'!XFC1&lt;&gt;"",'[40]FITZ MORT 94'!D1048576,"")</definedName>
    <definedName name="Beg_Bal" localSheetId="1">#REF!</definedName>
    <definedName name="Beg_Bal" localSheetId="0">#REF!</definedName>
    <definedName name="Beg_Bal" localSheetId="5">#REF!</definedName>
    <definedName name="Beg_Bal">#REF!</definedName>
    <definedName name="BeginBorder" localSheetId="1">#REF!</definedName>
    <definedName name="BeginBorder" localSheetId="0">#REF!</definedName>
    <definedName name="BeginBorder" localSheetId="5">#REF!</definedName>
    <definedName name="BeginBorder">#REF!</definedName>
    <definedName name="beta" localSheetId="5">#REF!</definedName>
    <definedName name="beta">#REF!</definedName>
    <definedName name="Beurteilung">#REF!</definedName>
    <definedName name="BF" localSheetId="1" hidden="1">[39]analysis!#REF!</definedName>
    <definedName name="BF" localSheetId="0" hidden="1">[39]analysis!#REF!</definedName>
    <definedName name="BF" localSheetId="5" hidden="1">[39]analysis!#REF!</definedName>
    <definedName name="BF" hidden="1">[39]analysis!#REF!</definedName>
    <definedName name="BG" localSheetId="1" hidden="1">[39]analysis!#REF!</definedName>
    <definedName name="BG" localSheetId="0" hidden="1">[39]analysis!#REF!</definedName>
    <definedName name="BG" localSheetId="5" hidden="1">[39]analysis!#REF!</definedName>
    <definedName name="BG" hidden="1">[39]analysis!#REF!</definedName>
    <definedName name="BG_Del" hidden="1">15</definedName>
    <definedName name="BG_Ins" hidden="1">4</definedName>
    <definedName name="BG_Mod" hidden="1">6</definedName>
    <definedName name="BH" localSheetId="1" hidden="1">[39]analysis!#REF!</definedName>
    <definedName name="BH" localSheetId="0" hidden="1">[39]analysis!#REF!</definedName>
    <definedName name="BH" localSheetId="5" hidden="1">[39]analysis!#REF!</definedName>
    <definedName name="BH" hidden="1">[39]analysis!#REF!</definedName>
    <definedName name="BidClass" localSheetId="1">#REF!</definedName>
    <definedName name="BidClass" localSheetId="0">#REF!</definedName>
    <definedName name="BidClass" localSheetId="5">#REF!</definedName>
    <definedName name="BidClass">#REF!</definedName>
    <definedName name="BidClass_Text" localSheetId="1">#REF!</definedName>
    <definedName name="BidClass_Text" localSheetId="0">#REF!</definedName>
    <definedName name="BidClass_Text" localSheetId="5">#REF!</definedName>
    <definedName name="BidClass_Text">#REF!</definedName>
    <definedName name="biiiiiiiiii" localSheetId="5" hidden="1">{#N/A,#N/A,TRUE,"Front";#N/A,#N/A,TRUE,"Simple Letter";#N/A,#N/A,TRUE,"Inside";#N/A,#N/A,TRUE,"Contents";#N/A,#N/A,TRUE,"Basis";#N/A,#N/A,TRUE,"Inclusions";#N/A,#N/A,TRUE,"Exclusions";#N/A,#N/A,TRUE,"Areas";#N/A,#N/A,TRUE,"Summary";#N/A,#N/A,TRUE,"Detail"}</definedName>
    <definedName name="biiiiiiiiii" hidden="1">{#N/A,#N/A,TRUE,"Front";#N/A,#N/A,TRUE,"Simple Letter";#N/A,#N/A,TRUE,"Inside";#N/A,#N/A,TRUE,"Contents";#N/A,#N/A,TRUE,"Basis";#N/A,#N/A,TRUE,"Inclusions";#N/A,#N/A,TRUE,"Exclusions";#N/A,#N/A,TRUE,"Areas";#N/A,#N/A,TRUE,"Summary";#N/A,#N/A,TRUE,"Detail"}</definedName>
    <definedName name="BillingFreq">#REF!</definedName>
    <definedName name="BillingTiming">#REF!</definedName>
    <definedName name="BIN">#REF!</definedName>
    <definedName name="BJ" localSheetId="1" hidden="1">[39]analysis!#REF!</definedName>
    <definedName name="BJ" localSheetId="0" hidden="1">[39]analysis!#REF!</definedName>
    <definedName name="BJ" localSheetId="5" hidden="1">[39]analysis!#REF!</definedName>
    <definedName name="BJ" hidden="1">[39]analysis!#REF!</definedName>
    <definedName name="bjlc" localSheetId="5">#REF!</definedName>
    <definedName name="bjlc">#REF!</definedName>
    <definedName name="bkccflow">[29]BKC!$A$7:$T$47</definedName>
    <definedName name="bkcrep">[29]BKC!$W$7:$AE$32</definedName>
    <definedName name="Blank3" hidden="1">[41]Sheet1!$AI$6</definedName>
    <definedName name="Blank4" hidden="1">[41]Sheet1!$AJ$6</definedName>
    <definedName name="Blank5" hidden="1">[41]Sheet1!$AK$6</definedName>
    <definedName name="Blank6" hidden="1">[41]Sheet1!$AL$6</definedName>
    <definedName name="Blank7" hidden="1">[41]Sheet1!$AM$6</definedName>
    <definedName name="Blank8" hidden="1">[41]Sheet1!$AN$6</definedName>
    <definedName name="BldgQty" localSheetId="5">#REF!</definedName>
    <definedName name="BldgQty">#REF!</definedName>
    <definedName name="Block02" localSheetId="5">#REF!</definedName>
    <definedName name="Block02">#REF!</definedName>
    <definedName name="Block03" localSheetId="5">#REF!</definedName>
    <definedName name="Block03">#REF!</definedName>
    <definedName name="Block04">#REF!</definedName>
    <definedName name="Block05">#REF!</definedName>
    <definedName name="Block06">#REF!</definedName>
    <definedName name="Block07">#REF!</definedName>
    <definedName name="Bloomberg">#REF!</definedName>
    <definedName name="BLPH1" hidden="1">#REF!</definedName>
    <definedName name="BLPH10" hidden="1">#REF!</definedName>
    <definedName name="BLPH1000000001" hidden="1">#REF!</definedName>
    <definedName name="BLPH1000000002" hidden="1">#REF!</definedName>
    <definedName name="BLPH1000000003" hidden="1">#REF!</definedName>
    <definedName name="BLPH1000000004" hidden="1">#REF!</definedName>
    <definedName name="BLPH1000000005" hidden="1">#REF!</definedName>
    <definedName name="BLPH1000000006" hidden="1">#REF!</definedName>
    <definedName name="BLPH1000000007" hidden="1">#REF!</definedName>
    <definedName name="BLPH1000000008" hidden="1">#REF!</definedName>
    <definedName name="BLPH1000000009" hidden="1">#REF!</definedName>
    <definedName name="BLPH1000000010" hidden="1">#REF!</definedName>
    <definedName name="BLPH1000000029" hidden="1">#REF!</definedName>
    <definedName name="BLPH1000000030" hidden="1">#REF!</definedName>
    <definedName name="BLPH1000000031" hidden="1">#REF!</definedName>
    <definedName name="BLPH1000000032" hidden="1">#REF!</definedName>
    <definedName name="BLPH1000000033" hidden="1">#REF!</definedName>
    <definedName name="BLPH1000000034" hidden="1">#REF!</definedName>
    <definedName name="BLPH1000000035" hidden="1">#REF!</definedName>
    <definedName name="BLPH1000000036" hidden="1">#REF!</definedName>
    <definedName name="BLPH1000000037" hidden="1">#REF!</definedName>
    <definedName name="BLPH1000000038" hidden="1">#REF!</definedName>
    <definedName name="BLPH1000000039" hidden="1">#REF!</definedName>
    <definedName name="BLPH1000000040" hidden="1">#REF!</definedName>
    <definedName name="BLPH1000000041" hidden="1">#REF!</definedName>
    <definedName name="BLPH1000000042" hidden="1">#REF!</definedName>
    <definedName name="BLPH1000000043" hidden="1">#REF!</definedName>
    <definedName name="BLPH1000000044" hidden="1">#REF!</definedName>
    <definedName name="BLPH1000000045" hidden="1">#REF!</definedName>
    <definedName name="BLPH11" hidden="1">#REF!</definedName>
    <definedName name="BLPH12" hidden="1">#REF!</definedName>
    <definedName name="BLPH13" hidden="1">#REF!</definedName>
    <definedName name="BLPH14" hidden="1">#REF!</definedName>
    <definedName name="BLPH15" hidden="1">#REF!</definedName>
    <definedName name="BLPH16" hidden="1">#REF!</definedName>
    <definedName name="BLPH17" hidden="1">#REF!</definedName>
    <definedName name="BLPH18" hidden="1">#REF!</definedName>
    <definedName name="BLPH19" hidden="1">#REF!</definedName>
    <definedName name="BLPH2" hidden="1">#REF!</definedName>
    <definedName name="BLPH20" hidden="1">#REF!</definedName>
    <definedName name="BLPH21"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4" hidden="1">#REF!</definedName>
    <definedName name="BLPH47" hidden="1">#REF!</definedName>
    <definedName name="BLPH48" hidden="1">#REF!</definedName>
    <definedName name="BLPH49" hidden="1">#REF!</definedName>
    <definedName name="BLPH5" hidden="1">#REF!</definedName>
    <definedName name="BLPH50" hidden="1">'[42]Pr.-hist.'!#REF!</definedName>
    <definedName name="BLPH6" localSheetId="5" hidden="1">#REF!</definedName>
    <definedName name="BLPH6" hidden="1">#REF!</definedName>
    <definedName name="BLPH7" localSheetId="5" hidden="1">#REF!</definedName>
    <definedName name="BLPH7" hidden="1">#REF!</definedName>
    <definedName name="BLPH8" localSheetId="5" hidden="1">#REF!</definedName>
    <definedName name="BLPH8" hidden="1">#REF!</definedName>
    <definedName name="BLPH9" hidden="1">#REF!</definedName>
    <definedName name="blv_100">#REF!</definedName>
    <definedName name="blv_100_2">#REF!</definedName>
    <definedName name="blv_100_6">#REF!</definedName>
    <definedName name="blv_100_7">#REF!</definedName>
    <definedName name="blv_150">#REF!</definedName>
    <definedName name="blv_150_2">#REF!</definedName>
    <definedName name="blv_150_6">#REF!</definedName>
    <definedName name="blv_150_7">#REF!</definedName>
    <definedName name="blv_200">#REF!</definedName>
    <definedName name="blv_200_2">#REF!</definedName>
    <definedName name="blv_200_6">#REF!</definedName>
    <definedName name="blv_200_7">#REF!</definedName>
    <definedName name="blv_25">#REF!</definedName>
    <definedName name="blv_25_2">#REF!</definedName>
    <definedName name="blv_25_6">#REF!</definedName>
    <definedName name="blv_25_7">#REF!</definedName>
    <definedName name="blv_250">#REF!</definedName>
    <definedName name="blv_250_2">#REF!</definedName>
    <definedName name="blv_250_6">#REF!</definedName>
    <definedName name="blv_250_7">#REF!</definedName>
    <definedName name="blv_300">#REF!</definedName>
    <definedName name="blv_300_2">#REF!</definedName>
    <definedName name="blv_300_6">#REF!</definedName>
    <definedName name="blv_300_7">#REF!</definedName>
    <definedName name="blv_32">#REF!</definedName>
    <definedName name="blv_32_2">#REF!</definedName>
    <definedName name="blv_32_6">#REF!</definedName>
    <definedName name="blv_32_7">#REF!</definedName>
    <definedName name="blv_40">#REF!</definedName>
    <definedName name="blv_40_2">#REF!</definedName>
    <definedName name="blv_40_6">#REF!</definedName>
    <definedName name="blv_40_7">#REF!</definedName>
    <definedName name="blv_400">#REF!</definedName>
    <definedName name="blv_400_2">#REF!</definedName>
    <definedName name="blv_400_6">#REF!</definedName>
    <definedName name="blv_400_7">#REF!</definedName>
    <definedName name="blv_50">#REF!</definedName>
    <definedName name="blv_50_2">#REF!</definedName>
    <definedName name="blv_50_6">#REF!</definedName>
    <definedName name="blv_50_7">#REF!</definedName>
    <definedName name="blv_500">#REF!</definedName>
    <definedName name="blv_500_2">#REF!</definedName>
    <definedName name="blv_500_6">#REF!</definedName>
    <definedName name="blv_500_7">#REF!</definedName>
    <definedName name="blv_65">#REF!</definedName>
    <definedName name="blv_65_2">#REF!</definedName>
    <definedName name="blv_65_6">#REF!</definedName>
    <definedName name="blv_65_7">#REF!</definedName>
    <definedName name="blv_80">#REF!</definedName>
    <definedName name="blv_80_2">#REF!</definedName>
    <definedName name="blv_80_6">#REF!</definedName>
    <definedName name="blv_80_7">#REF!</definedName>
    <definedName name="BN">#REF!</definedName>
    <definedName name="bol" localSheetId="1">#REF!</definedName>
    <definedName name="bol" localSheetId="0">#REF!</definedName>
    <definedName name="bol">#REF!</definedName>
    <definedName name="bol_2">#REF!</definedName>
    <definedName name="bol_6">#REF!</definedName>
    <definedName name="bol_7">#REF!</definedName>
    <definedName name="boml" localSheetId="1">#REF!</definedName>
    <definedName name="boml" localSheetId="0">#REF!</definedName>
    <definedName name="boml">#REF!</definedName>
    <definedName name="boml_2">#REF!</definedName>
    <definedName name="boml_6">#REF!</definedName>
    <definedName name="boml_7">#REF!</definedName>
    <definedName name="boml1" localSheetId="1">#REF!</definedName>
    <definedName name="boml1" localSheetId="0">#REF!</definedName>
    <definedName name="boml1">#REF!</definedName>
    <definedName name="boml1_2">#REF!</definedName>
    <definedName name="boml1_6">#REF!</definedName>
    <definedName name="boml1_7">#REF!</definedName>
    <definedName name="Bookvalue">#REF!</definedName>
    <definedName name="boot">#REF!</definedName>
    <definedName name="BOQ">#REF!</definedName>
    <definedName name="BOQ_2">#REF!</definedName>
    <definedName name="BOQ_6">#REF!</definedName>
    <definedName name="BOQ_7">#REF!</definedName>
    <definedName name="boqdata">#REF!</definedName>
    <definedName name="boqdata_2">#REF!</definedName>
    <definedName name="boqdata_6">#REF!</definedName>
    <definedName name="boqdata_7">#REF!</definedName>
    <definedName name="bose">#REF!</definedName>
    <definedName name="botl" localSheetId="1">#REF!</definedName>
    <definedName name="botl" localSheetId="0">#REF!</definedName>
    <definedName name="botl">#REF!</definedName>
    <definedName name="botl_2">#REF!</definedName>
    <definedName name="botl_6">#REF!</definedName>
    <definedName name="botl_7">#REF!</definedName>
    <definedName name="botl1" localSheetId="1">#REF!</definedName>
    <definedName name="botl1" localSheetId="0">#REF!</definedName>
    <definedName name="botl1">#REF!</definedName>
    <definedName name="botl1_2">#REF!</definedName>
    <definedName name="botl1_6">#REF!</definedName>
    <definedName name="botl1_7">#REF!</definedName>
    <definedName name="botn" localSheetId="1">#REF!</definedName>
    <definedName name="botn" localSheetId="0">#REF!</definedName>
    <definedName name="botn">#REF!</definedName>
    <definedName name="botn_2">#REF!</definedName>
    <definedName name="botn_6">#REF!</definedName>
    <definedName name="botn_7">#REF!</definedName>
    <definedName name="Breaks" localSheetId="1">#REF!</definedName>
    <definedName name="Breaks" localSheetId="0">#REF!</definedName>
    <definedName name="Breaks">#REF!</definedName>
    <definedName name="Breaks_2">#REF!</definedName>
    <definedName name="Breaks_6">#REF!</definedName>
    <definedName name="Breaks_7">#REF!</definedName>
    <definedName name="BS" localSheetId="1">#REF!</definedName>
    <definedName name="BS" localSheetId="0">#REF!</definedName>
    <definedName name="BS">#REF!</definedName>
    <definedName name="BSE200Member">#REF!</definedName>
    <definedName name="bsec3">#REF!</definedName>
    <definedName name="bsec4">#REF!</definedName>
    <definedName name="bsec5">#REF!</definedName>
    <definedName name="bsec6">#REF!</definedName>
    <definedName name="BSECode">#REF!</definedName>
    <definedName name="BSP_White">#REF!</definedName>
    <definedName name="BSV">#REF!</definedName>
    <definedName name="bt">[43]EVA1!$T$11</definedName>
    <definedName name="BU" localSheetId="5">#REF!</definedName>
    <definedName name="BU">#REF!</definedName>
    <definedName name="bua" localSheetId="1">#REF!</definedName>
    <definedName name="bua" localSheetId="0">#REF!</definedName>
    <definedName name="bua" localSheetId="5">#REF!</definedName>
    <definedName name="bua">#REF!</definedName>
    <definedName name="bua_2" localSheetId="5">#REF!</definedName>
    <definedName name="bua_2">#REF!</definedName>
    <definedName name="bua_6">#REF!</definedName>
    <definedName name="bua_7">#REF!</definedName>
    <definedName name="bud_autho.org">#REF!</definedName>
    <definedName name="bud_autho.trf">#REF!</definedName>
    <definedName name="bud_ccu.org">#REF!</definedName>
    <definedName name="bud_ccu.trf">#REF!</definedName>
    <definedName name="bud_com.org">#REF!</definedName>
    <definedName name="bud_com.trf">#REF!</definedName>
    <definedName name="bud_dax.con">#REF!</definedName>
    <definedName name="bud_dax.con.org">#REF!</definedName>
    <definedName name="bud_dax.con.trf">#REF!</definedName>
    <definedName name="bud_dax.org">#REF!</definedName>
    <definedName name="bud_dax.rev">#REF!</definedName>
    <definedName name="bud_dax.trf">#REF!</definedName>
    <definedName name="bud_dem.org">#REF!</definedName>
    <definedName name="bud_dem.trf">#REF!</definedName>
    <definedName name="bud_fee.org">#REF!</definedName>
    <definedName name="bud_fee.trf">#REF!</definedName>
    <definedName name="bud_furn.org">#REF!</definedName>
    <definedName name="bud_furn.trf">#REF!</definedName>
    <definedName name="bud_icu.org">#REF!</definedName>
    <definedName name="bud_icu.trf">#REF!</definedName>
    <definedName name="bud_pcon.org">#REF!</definedName>
    <definedName name="bud_pcon.trf">#REF!</definedName>
    <definedName name="bud_sun.org">#REF!</definedName>
    <definedName name="bud_sun.trf">#REF!</definedName>
    <definedName name="BUDDHA">#REF!</definedName>
    <definedName name="budget" localSheetId="1">#REF!</definedName>
    <definedName name="budget" localSheetId="0">#REF!</definedName>
    <definedName name="BUDGET">#REF!</definedName>
    <definedName name="BUILDER_S__PROFIT__AND__ATTENDANCE">'[44]Build-up'!#REF!</definedName>
    <definedName name="building" localSheetId="5">#REF!</definedName>
    <definedName name="building">#REF!</definedName>
    <definedName name="building___0" localSheetId="5">#REF!</definedName>
    <definedName name="building___0">#REF!</definedName>
    <definedName name="building___11" localSheetId="5">#REF!</definedName>
    <definedName name="building___11">#REF!</definedName>
    <definedName name="building___12">#REF!</definedName>
    <definedName name="BUILDINGS">#REF!</definedName>
    <definedName name="BuiltIn_AutoFilter___1">#REF!</definedName>
    <definedName name="BuiltIn_AutoFilter___17">#REF!</definedName>
    <definedName name="BuiltIn_AutoFilter___19">#REF!</definedName>
    <definedName name="BuiltIn_Print_Area" localSheetId="1">#REF!</definedName>
    <definedName name="BuiltIn_Print_Area" localSheetId="0">#REF!</definedName>
    <definedName name="BuiltIn_Print_Area">#REF!</definedName>
    <definedName name="BuiltIn_Print_Area___0" localSheetId="1">#REF!</definedName>
    <definedName name="BuiltIn_Print_Area___0" localSheetId="0">#REF!</definedName>
    <definedName name="BuiltIn_Print_Area___0">#REF!</definedName>
    <definedName name="BuiltIn_Print_Area___0_2">#REF!</definedName>
    <definedName name="BuiltIn_Print_Area___0_6">#REF!</definedName>
    <definedName name="BuiltIn_Print_Area___0_7">#REF!</definedName>
    <definedName name="BuiltIn_Print_Area___2___2">#REF!</definedName>
    <definedName name="BuiltIn_Print_Area_2">#REF!</definedName>
    <definedName name="BuiltIn_Print_Area_6">#REF!</definedName>
    <definedName name="BuiltIn_Print_Area_7">#REF!</definedName>
    <definedName name="BuiltIn_Print_Titles">#REF!</definedName>
    <definedName name="BuiltIn_Print_Titles___0">#N/A</definedName>
    <definedName name="BuiltIn_Print_Titles_2">#REF!</definedName>
    <definedName name="BuiltIn_Print_Titles_6">#REF!</definedName>
    <definedName name="BuiltIn_Print_Titles_7">#REF!</definedName>
    <definedName name="BusType">#REF!</definedName>
    <definedName name="BusType_Text">#REF!</definedName>
    <definedName name="Button_5">"AS_PER_TALLY_31_09_04_ONYX_List"</definedName>
    <definedName name="Button_7">"AS_PER_TALLY_31_09_04_ONYX_List1"</definedName>
    <definedName name="Button_8">"AS_PER_TALLY_31_09_04_ONYX_List1"</definedName>
    <definedName name="bv">#REF!</definedName>
    <definedName name="bvd">#REF!</definedName>
    <definedName name="bvdbvd">#REF!</definedName>
    <definedName name="bvdnvd">#REF!</definedName>
    <definedName name="bwr">#REF!</definedName>
    <definedName name="Bx">#REF!</definedName>
    <definedName name="Bx___0">#REF!</definedName>
    <definedName name="Bx___13">#REF!</definedName>
    <definedName name="bxn">#REF!</definedName>
    <definedName name="C.G.B2001">#REF!</definedName>
    <definedName name="C.I.97">#REF!</definedName>
    <definedName name="C.I.98">#REF!</definedName>
    <definedName name="C.I.99">#REF!</definedName>
    <definedName name="C.I.B2000">#REF!</definedName>
    <definedName name="C.I.B2001">#REF!</definedName>
    <definedName name="C.L.WALL">#REF!</definedName>
    <definedName name="C.S.WALL">#REF!</definedName>
    <definedName name="C_">#REF!</definedName>
    <definedName name="CA">#REF!</definedName>
    <definedName name="ca1boq">#REF!</definedName>
    <definedName name="cab">#REF!</definedName>
    <definedName name="cab21.5tp">#REF!</definedName>
    <definedName name="cab21s">#REF!</definedName>
    <definedName name="cab21us">#REF!</definedName>
    <definedName name="cab31s">#REF!</definedName>
    <definedName name="cab31us">#REF!</definedName>
    <definedName name="cab41s">#REF!</definedName>
    <definedName name="cab41us">#REF!</definedName>
    <definedName name="caba">#REF!</definedName>
    <definedName name="cabd">#REF!</definedName>
    <definedName name="cabf">#REF!</definedName>
    <definedName name="cabl">#REF!</definedName>
    <definedName name="CABLE" localSheetId="1">#REF!</definedName>
    <definedName name="CABLE" localSheetId="0">#REF!</definedName>
    <definedName name="CABLE">#REF!</definedName>
    <definedName name="cald">#REF!</definedName>
    <definedName name="CALf">#REF!</definedName>
    <definedName name="CANN98">#REF!</definedName>
    <definedName name="CANN99">#REF!</definedName>
    <definedName name="CANNB2000">#REF!</definedName>
    <definedName name="CANNB2001">#REF!</definedName>
    <definedName name="cant">'[45]Staff Acco.'!#REF!</definedName>
    <definedName name="CAPACITIES" localSheetId="5">#REF!</definedName>
    <definedName name="CAPACITIES">#REF!</definedName>
    <definedName name="Capacity_Utilisation" localSheetId="5">#REF!</definedName>
    <definedName name="Capacity_Utilisation">#REF!</definedName>
    <definedName name="capgt" localSheetId="5">#REF!</definedName>
    <definedName name="capgt">#REF!</definedName>
    <definedName name="capital" localSheetId="1">#REF!</definedName>
    <definedName name="capital" localSheetId="0">#REF!</definedName>
    <definedName name="capital">#REF!</definedName>
    <definedName name="CAPITALA">#REF!</definedName>
    <definedName name="CapitalEmployed">#REF!</definedName>
    <definedName name="CapitalExpenditure">#REF!</definedName>
    <definedName name="Capitalisation">#REF!</definedName>
    <definedName name="carpet">#REF!</definedName>
    <definedName name="carpet___0">#REF!</definedName>
    <definedName name="carpet___11">#REF!</definedName>
    <definedName name="carpet___12">#REF!</definedName>
    <definedName name="CARS">#REF!</definedName>
    <definedName name="Casadona_DCCO">[37]Casadona!$C$6</definedName>
    <definedName name="Cash" localSheetId="1" hidden="1">{#N/A,#N/A,TRUE,"Front";#N/A,#N/A,TRUE,"Simple Letter";#N/A,#N/A,TRUE,"Inside";#N/A,#N/A,TRUE,"Contents";#N/A,#N/A,TRUE,"Basis";#N/A,#N/A,TRUE,"Inclusions";#N/A,#N/A,TRUE,"Exclusions";#N/A,#N/A,TRUE,"Areas";#N/A,#N/A,TRUE,"Summary";#N/A,#N/A,TRUE,"Detail"}</definedName>
    <definedName name="Cash" localSheetId="0" hidden="1">{#N/A,#N/A,TRUE,"Front";#N/A,#N/A,TRUE,"Simple Letter";#N/A,#N/A,TRUE,"Inside";#N/A,#N/A,TRUE,"Contents";#N/A,#N/A,TRUE,"Basis";#N/A,#N/A,TRUE,"Inclusions";#N/A,#N/A,TRUE,"Exclusions";#N/A,#N/A,TRUE,"Areas";#N/A,#N/A,TRUE,"Summary";#N/A,#N/A,TRUE,"Detail"}</definedName>
    <definedName name="Cash" localSheetId="5" hidden="1">{#N/A,#N/A,TRUE,"Front";#N/A,#N/A,TRUE,"Simple Letter";#N/A,#N/A,TRUE,"Inside";#N/A,#N/A,TRUE,"Contents";#N/A,#N/A,TRUE,"Basis";#N/A,#N/A,TRUE,"Inclusions";#N/A,#N/A,TRUE,"Exclusions";#N/A,#N/A,TRUE,"Areas";#N/A,#N/A,TRUE,"Summary";#N/A,#N/A,TRUE,"Detail"}</definedName>
    <definedName name="Cash" hidden="1">{#N/A,#N/A,TRUE,"Front";#N/A,#N/A,TRUE,"Simple Letter";#N/A,#N/A,TRUE,"Inside";#N/A,#N/A,TRUE,"Contents";#N/A,#N/A,TRUE,"Basis";#N/A,#N/A,TRUE,"Inclusions";#N/A,#N/A,TRUE,"Exclusions";#N/A,#N/A,TRUE,"Areas";#N/A,#N/A,TRUE,"Summary";#N/A,#N/A,TRUE,"Detail"}</definedName>
    <definedName name="cash_bank" localSheetId="1">#REF!</definedName>
    <definedName name="cash_bank" localSheetId="0">#REF!</definedName>
    <definedName name="cash_bank" localSheetId="5">#REF!</definedName>
    <definedName name="cash_bank">#REF!</definedName>
    <definedName name="Cash_Flow_Statement" localSheetId="5">#REF!</definedName>
    <definedName name="Cash_Flow_Statement">#REF!</definedName>
    <definedName name="CASH_OUT" localSheetId="5">#REF!</definedName>
    <definedName name="CASH_OUT">#REF!</definedName>
    <definedName name="cashflow">#REF!</definedName>
    <definedName name="cashflow_3">#REF!</definedName>
    <definedName name="cashflow1">#REF!</definedName>
    <definedName name="CashflowfromOperations">#REF!</definedName>
    <definedName name="category">#REF!</definedName>
    <definedName name="category_1">#REF!</definedName>
    <definedName name="category_2">#REF!</definedName>
    <definedName name="category_6">#REF!</definedName>
    <definedName name="category_7">#REF!</definedName>
    <definedName name="cb_sChart10D6460A_opts" hidden="1">"1, 1, 1, False, 2, True, False, , 0, False, False, 1, 1"</definedName>
    <definedName name="cb_sChart10D65256_opts" hidden="1">"1, 1, 1, False, 2, True, False, , 0, False, False, 1, 1"</definedName>
    <definedName name="cb_sChart10D653EB_opts" hidden="1">"1, 1, 1, False, 2, True, False, , 0, False, False, 1, 1"</definedName>
    <definedName name="cb_sChart10D65893_opts" hidden="1">"1, 1, 1, False, 2, True, False, , 0, False, False, 1, 1"</definedName>
    <definedName name="cb_sChartEE4CE1B_opts" hidden="1">"1, 4, 1, False, 2, False, False, , 0, False, False, 1, 1"</definedName>
    <definedName name="cb_sChartEE4CF99_opts" hidden="1">"1, 1, 1, False, 2, False, False, , 0, False, False, 1, 1"</definedName>
    <definedName name="cb_sChartEE4DD06_opts" hidden="1">"1, 1, 1, False, 2, False, False, , 0, False, False, 1, 2"</definedName>
    <definedName name="cb_sChartEE4E93B_opts" hidden="1">"1, 1, 1, False, 2, False, False, , 0, False, False, 1, 1"</definedName>
    <definedName name="cb_sChartEE51E95_opts" hidden="1">"1, 1, 1, False, 2, False, False, , 0, False, False, 1, 1"</definedName>
    <definedName name="cb_sChartEED7645_opts" hidden="1">"1, 1, 1, False, 2, False, False, , 0, False, False, 1, 1"</definedName>
    <definedName name="cb_sChartEEDA195_opts" hidden="1">"1, 1, 1, False, 2, False, False, , 0, False, False, 1, 1"</definedName>
    <definedName name="cb_sChartEEDC338_opts" hidden="1">"1, 1, 1, False, 2, False, False, , 0, False, False, 1, 1"</definedName>
    <definedName name="cb_sChartEEDEDB8_opts" hidden="1">"1, 1, 1, False, 2, False, False, , 0, False, True, 1, 1"</definedName>
    <definedName name="cb_sChartEEDEE5A_opts" hidden="1">"1, 3, 1, False, 2, True, False, , 0, False, True, 1, 1"</definedName>
    <definedName name="cb_sChartEEDF178_opts" hidden="1">"1, 3, 1, False, 2, False, False, , 0, False, True, 1, 1"</definedName>
    <definedName name="cb_sChartF6A6B11_opts" hidden="1">"1, 1, 1, False, 2, True, False, , 0, False, False, 1, 1"</definedName>
    <definedName name="cb_sChartFD191DC_opts" hidden="1">"1, 3, 1, False, 2, True, False, , 0, False, True, 1, 1"</definedName>
    <definedName name="cb_sChartFD1A245_opts" hidden="1">"1, 3, 1, False, 2, True, False, , 0, False, True, 1, 1"</definedName>
    <definedName name="cb_sChartFD3F0E9_opts" hidden="1">"1, 3, 1, False, 2, True, False, , 0, False, False, 1, 1"</definedName>
    <definedName name="cb_sChartFD3F27E_opts" hidden="1">"1, 3, 1, False, 2, True, False, , 0, False, True, 1, 1"</definedName>
    <definedName name="cb_sChartFD58483_opts" hidden="1">"1, 1, 1, False, 2, True, False, , 0, False, False, 1, 1"</definedName>
    <definedName name="cb_sChartFD5C4CD_opts" hidden="1">"1, 1, 1, False, 2, True, False, , 0, False, False, 1, 1"</definedName>
    <definedName name="cb_sChartFD5D4CE_opts" hidden="1">"1, 1, 1, False, 2, True, False, , 0, False, False, 1, 1"</definedName>
    <definedName name="cb_sChartFD5DF34_opts" hidden="1">"1, 1, 1, False, 2, True, False, , 0, False, False, 1, 1"</definedName>
    <definedName name="cb_sChartFD5EFC0_opts" hidden="1">"1, 1, 1, False, 2, True, False, , 0, False, False, 1, 1"</definedName>
    <definedName name="cb_sChartFD5FDB9_opts" hidden="1">"1, 1, 1, False, 2, True, False, , 0, False, False, 1, 1"</definedName>
    <definedName name="cb_sChartFE54712_opts" hidden="1">"1, 3, 1, False, 2, True, False, , 0, False, True, 1, 1"</definedName>
    <definedName name="cbgl1">#REF!</definedName>
    <definedName name="cbgl2">#REF!</definedName>
    <definedName name="cbgl3">#REF!</definedName>
    <definedName name="cbgl4">#REF!</definedName>
    <definedName name="CBRE" localSheetId="5" hidden="1">{#N/A,#N/A,FALSE,"Aging Summary";#N/A,#N/A,FALSE,"Ratio Analysis";#N/A,#N/A,FALSE,"Test 120 Day Accts";#N/A,#N/A,FALSE,"Tickmarks"}</definedName>
    <definedName name="CBRE" hidden="1">{#N/A,#N/A,FALSE,"Aging Summary";#N/A,#N/A,FALSE,"Ratio Analysis";#N/A,#N/A,FALSE,"Test 120 Day Accts";#N/A,#N/A,FALSE,"Tickmarks"}</definedName>
    <definedName name="CBS">#REF!</definedName>
    <definedName name="CC" localSheetId="1">#REF!</definedName>
    <definedName name="CC" localSheetId="0">#REF!</definedName>
    <definedName name="CC" localSheetId="5" hidden="1">#REF!</definedName>
    <definedName name="CC" hidden="1">#REF!</definedName>
    <definedName name="CC_Loan" localSheetId="5">'[46]Cashflows - Monthly'!#REF!</definedName>
    <definedName name="CC_Loan">'[46]Cashflows - Monthly'!#REF!</definedName>
    <definedName name="CC11A">'[45]11A'!$A$1:$W$65536</definedName>
    <definedName name="CC11B">'[45]11B '!$A$1:$U$65536</definedName>
    <definedName name="CC12A">'[45]12A'!$A$1:$U$65536</definedName>
    <definedName name="CC12B">'[45]12B'!$A$1:$U$65536</definedName>
    <definedName name="CC2A">'[45]2A'!$A$1:$V$65536</definedName>
    <definedName name="CC2B">'[45]2B'!$A$1:$V$65536</definedName>
    <definedName name="CC2C">'[45]2C'!$A$1:$V$65536</definedName>
    <definedName name="CC2D">'[45]2D'!$A$1:$V$65536</definedName>
    <definedName name="CC2E">'[45]2E'!$A$1:$V$65536</definedName>
    <definedName name="CC2F">'[45]2F'!$A$1:$V$65536</definedName>
    <definedName name="CC2G">'[45]2G'!$A$1:$V$65536</definedName>
    <definedName name="CC2H">'[45]2H'!$A$1:$V$65536</definedName>
    <definedName name="CC3A">'[45]3A'!$A$1:$V$65536</definedName>
    <definedName name="CC3B">'[45]3B'!$A$1:$V$65536</definedName>
    <definedName name="CC4a">'[45]4'!$A$1:$U$65536</definedName>
    <definedName name="CC5a" localSheetId="5">#REF!</definedName>
    <definedName name="CC5a">#REF!</definedName>
    <definedName name="CC5a1" localSheetId="5">#REF!</definedName>
    <definedName name="CC5a1">#REF!</definedName>
    <definedName name="CC6A">'[45]6A'!$A$1:$V$65536</definedName>
    <definedName name="CC6B">'[45]6B'!$A$1:$V$65536</definedName>
    <definedName name="CC7A">'[45]7A'!$A$1:$U$65536</definedName>
    <definedName name="CC7B">'[45]7B'!$A$1:$U$65536</definedName>
    <definedName name="CC8A">'[45]8A'!$A$1:$U$65536</definedName>
    <definedName name="CC8B">'[45]8B'!$A$1:$U$65536</definedName>
    <definedName name="CC9A">'[45]9A'!$A$1:$U$65536</definedName>
    <definedName name="CC9B">'[45]9B'!$A$1:$U$65536</definedName>
    <definedName name="CC9C">'[45]9C'!$A$1:$U$65536</definedName>
    <definedName name="CC9D">'[45]9D'!$A$1:$U$65536</definedName>
    <definedName name="CC9E">'[45]9E'!$A$1:$U$65536</definedName>
    <definedName name="CC9F">'[45]9F'!$A$1:$U$65536</definedName>
    <definedName name="CC9G">'[45]9G'!$A$1:$U$65536</definedName>
    <definedName name="CC9H">'[45]9H'!$A$1:$U$65536</definedName>
    <definedName name="CC9I">'[45]9I'!$A$1:$U$65536</definedName>
    <definedName name="CC9J">'[45]9J'!$A$1:$U$65536</definedName>
    <definedName name="CC9K">'[45]9K'!$A$1:$U$65536</definedName>
    <definedName name="CCC">'[47]TBAL9697 -group wise  sdpl'!$A$214</definedName>
    <definedName name="cccc" localSheetId="1">#REF!</definedName>
    <definedName name="cccc" localSheetId="0">#REF!</definedName>
    <definedName name="cccc">'[48]TBAL9697 -group wise  sdpl'!$A$34</definedName>
    <definedName name="ccccc" localSheetId="1" hidden="1">{#N/A,#N/A,FALSE,"mpph1";#N/A,#N/A,FALSE,"mpmseb";#N/A,#N/A,FALSE,"mpph2"}</definedName>
    <definedName name="ccccc" localSheetId="0" hidden="1">{#N/A,#N/A,FALSE,"mpph1";#N/A,#N/A,FALSE,"mpmseb";#N/A,#N/A,FALSE,"mpph2"}</definedName>
    <definedName name="ccccc" localSheetId="5" hidden="1">{#N/A,#N/A,FALSE,"mpph1";#N/A,#N/A,FALSE,"mpmseb";#N/A,#N/A,FALSE,"mpph2"}</definedName>
    <definedName name="ccccc" hidden="1">{#N/A,#N/A,FALSE,"mpph1";#N/A,#N/A,FALSE,"mpmseb";#N/A,#N/A,FALSE,"mpph2"}</definedName>
    <definedName name="cccccc">#REF!</definedName>
    <definedName name="cccccccc">#REF!</definedName>
    <definedName name="CCCCCCCCCCCCCCCC">#REF!</definedName>
    <definedName name="CCF">#REF!</definedName>
    <definedName name="ccolagl">#REF!</definedName>
    <definedName name="cdcd" hidden="1">[23]CASHFLOWS!#REF!</definedName>
    <definedName name="ceeee" localSheetId="5" hidden="1">#REF!</definedName>
    <definedName name="ceeee" hidden="1">#REF!</definedName>
    <definedName name="CEILING__FINISHES">'[44]Build-up'!#REF!</definedName>
    <definedName name="Ceiling_Finishes" localSheetId="5">#REF!</definedName>
    <definedName name="Ceiling_Finishes">#REF!</definedName>
    <definedName name="Ceiling_Plaster" localSheetId="5">#REF!</definedName>
    <definedName name="Ceiling_Plaster">#REF!</definedName>
    <definedName name="Cement" localSheetId="5">#REF!</definedName>
    <definedName name="Cement">#REF!</definedName>
    <definedName name="CENTER" hidden="1">#REF!</definedName>
    <definedName name="Central_Services">#REF!</definedName>
    <definedName name="CEO">'[29]OVERHD -PAYROLL'!$A$199:$P$210</definedName>
    <definedName name="Cert2" localSheetId="5" hidden="1">{#N/A,#N/A,TRUE,"Front";#N/A,#N/A,TRUE,"Simple Letter";#N/A,#N/A,TRUE,"Inside";#N/A,#N/A,TRUE,"Contents";#N/A,#N/A,TRUE,"Basis";#N/A,#N/A,TRUE,"Inclusions";#N/A,#N/A,TRUE,"Exclusions";#N/A,#N/A,TRUE,"Areas";#N/A,#N/A,TRUE,"Summary";#N/A,#N/A,TRUE,"Detail"}</definedName>
    <definedName name="Cert2" hidden="1">{#N/A,#N/A,TRUE,"Front";#N/A,#N/A,TRUE,"Simple Letter";#N/A,#N/A,TRUE,"Inside";#N/A,#N/A,TRUE,"Contents";#N/A,#N/A,TRUE,"Basis";#N/A,#N/A,TRUE,"Inclusions";#N/A,#N/A,TRUE,"Exclusions";#N/A,#N/A,TRUE,"Areas";#N/A,#N/A,TRUE,"Summary";#N/A,#N/A,TRUE,"Detail"}</definedName>
    <definedName name="CF" localSheetId="1">#REF!</definedName>
    <definedName name="CF" localSheetId="0">#REF!</definedName>
    <definedName name="CF" localSheetId="5" hidden="1">{"Groupings",#N/A,TRUE,"GROUP_99 ";"Groupings-Comparitive",#N/A,TRUE,"GROUP_99 "}</definedName>
    <definedName name="CF" hidden="1">{"Groupings",#N/A,TRUE,"GROUP_99 ";"Groupings-Comparitive",#N/A,TRUE,"GROUP_99 "}</definedName>
    <definedName name="cfb">#REF!</definedName>
    <definedName name="cfbeams">#REF!</definedName>
    <definedName name="cflo" localSheetId="5" hidden="1">{"CASH FLOW",#N/A,FALSE,"A"}</definedName>
    <definedName name="cflo" hidden="1">{"CASH FLOW",#N/A,FALSE,"A"}</definedName>
    <definedName name="cfsalb">#REF!</definedName>
    <definedName name="CFSEPT.99" localSheetId="5" hidden="1">{#N/A,#N/A,TRUE,"SCH99";#N/A,#N/A,TRUE,"BS99";"Groupings",#N/A,TRUE,"GROUP_99 ";"Groupings-Comparitive",#N/A,TRUE,"GROUP_99 ";#N/A,#N/A,TRUE,"SCH98_E";#N/A,#N/A,TRUE,"ASSET_99 "}</definedName>
    <definedName name="CFSEPT.99" hidden="1">{#N/A,#N/A,TRUE,"SCH99";#N/A,#N/A,TRUE,"BS99";"Groupings",#N/A,TRUE,"GROUP_99 ";"Groupings-Comparitive",#N/A,TRUE,"GROUP_99 ";#N/A,#N/A,TRUE,"SCH98_E";#N/A,#N/A,TRUE,"ASSET_99 "}</definedName>
    <definedName name="cfslab">#REF!</definedName>
    <definedName name="CG" hidden="1">'[49]080 (2)'!$D$46</definedName>
    <definedName name="CGA" localSheetId="5">#REF!</definedName>
    <definedName name="CGA">#REF!</definedName>
    <definedName name="Chambers" localSheetId="5">#REF!</definedName>
    <definedName name="Chambers">#REF!</definedName>
    <definedName name="ChamSoft" localSheetId="5">#REF!</definedName>
    <definedName name="ChamSoft">#REF!</definedName>
    <definedName name="ChangeBy">#REF!</definedName>
    <definedName name="ChangeDate">#REF!</definedName>
    <definedName name="ChangesInWorkingCapital">#REF!</definedName>
    <definedName name="ChartData_Monthly">#REF!</definedName>
    <definedName name="ChartData_Weekly">#REF!</definedName>
    <definedName name="check" localSheetId="1">[0]!City&amp;" "&amp;State</definedName>
    <definedName name="check" localSheetId="0">[0]!City&amp;" "&amp;State</definedName>
    <definedName name="CHECK" localSheetId="5">#REF!</definedName>
    <definedName name="CHECK">#REF!</definedName>
    <definedName name="Check_Code">"Check Code"</definedName>
    <definedName name="checked" localSheetId="1">#REF!</definedName>
    <definedName name="checked" localSheetId="0">#REF!</definedName>
    <definedName name="checked" localSheetId="5">#REF!</definedName>
    <definedName name="checked">#REF!</definedName>
    <definedName name="checked_2" localSheetId="5">#REF!</definedName>
    <definedName name="checked_2">#REF!</definedName>
    <definedName name="checked_6" localSheetId="5">#REF!</definedName>
    <definedName name="checked_6">#REF!</definedName>
    <definedName name="checked_7">#REF!</definedName>
    <definedName name="City" hidden="1">#NAME?</definedName>
    <definedName name="civ" localSheetId="5" hidden="1">{#N/A,#N/A,TRUE,"Front";#N/A,#N/A,TRUE,"Simple Letter";#N/A,#N/A,TRUE,"Inside";#N/A,#N/A,TRUE,"Contents";#N/A,#N/A,TRUE,"Basis";#N/A,#N/A,TRUE,"Inclusions";#N/A,#N/A,TRUE,"Exclusions";#N/A,#N/A,TRUE,"Areas";#N/A,#N/A,TRUE,"Summary";#N/A,#N/A,TRUE,"Detail"}</definedName>
    <definedName name="civ" hidden="1">{#N/A,#N/A,TRUE,"Front";#N/A,#N/A,TRUE,"Simple Letter";#N/A,#N/A,TRUE,"Inside";#N/A,#N/A,TRUE,"Contents";#N/A,#N/A,TRUE,"Basis";#N/A,#N/A,TRUE,"Inclusions";#N/A,#N/A,TRUE,"Exclusions";#N/A,#N/A,TRUE,"Areas";#N/A,#N/A,TRUE,"Summary";#N/A,#N/A,TRUE,"Detail"}</definedName>
    <definedName name="CIVIL" localSheetId="1">#REF!</definedName>
    <definedName name="CIVIL" localSheetId="0">#REF!</definedName>
    <definedName name="civil" localSheetId="5" hidden="1">{#N/A,#N/A,TRUE,"Front";#N/A,#N/A,TRUE,"Simple Letter";#N/A,#N/A,TRUE,"Inside";#N/A,#N/A,TRUE,"Contents";#N/A,#N/A,TRUE,"Basis";#N/A,#N/A,TRUE,"Inclusions";#N/A,#N/A,TRUE,"Exclusions";#N/A,#N/A,TRUE,"Areas";#N/A,#N/A,TRUE,"Summary";#N/A,#N/A,TRUE,"Detail"}</definedName>
    <definedName name="civil" hidden="1">{#N/A,#N/A,TRUE,"Front";#N/A,#N/A,TRUE,"Simple Letter";#N/A,#N/A,TRUE,"Inside";#N/A,#N/A,TRUE,"Contents";#N/A,#N/A,TRUE,"Basis";#N/A,#N/A,TRUE,"Inclusions";#N/A,#N/A,TRUE,"Exclusions";#N/A,#N/A,TRUE,"Areas";#N/A,#N/A,TRUE,"Summary";#N/A,#N/A,TRUE,"Detail"}</definedName>
    <definedName name="CIVILQNTY">#REF!</definedName>
    <definedName name="civilworks">#REF!</definedName>
    <definedName name="civilworks_1">#REF!</definedName>
    <definedName name="civilworks_2">#REF!</definedName>
    <definedName name="civilworks_6">#REF!</definedName>
    <definedName name="civilworks_7">#REF!</definedName>
    <definedName name="CL">#REF!</definedName>
    <definedName name="ClientAddress1">#REF!</definedName>
    <definedName name="ClientAddress2">#REF!</definedName>
    <definedName name="ClientCity">#REF!</definedName>
    <definedName name="ClientCountry">#REF!</definedName>
    <definedName name="ClientEmail">#REF!</definedName>
    <definedName name="ClientFax">#REF!</definedName>
    <definedName name="ClientPhone">#REF!</definedName>
    <definedName name="ClientState">#REF!</definedName>
    <definedName name="ClientZip">#REF!</definedName>
    <definedName name="clintels">#REF!</definedName>
    <definedName name="Cmd">#REF!</definedName>
    <definedName name="CO">#REF!</definedName>
    <definedName name="Code" localSheetId="1" hidden="1">#REF!</definedName>
    <definedName name="Code" localSheetId="0" hidden="1">#REF!</definedName>
    <definedName name="Code" hidden="1">#REF!</definedName>
    <definedName name="COGS">'[50]Operating Statistics'!$D$43:$O$43</definedName>
    <definedName name="coimbatore" localSheetId="1">#REF!</definedName>
    <definedName name="coimbatore" localSheetId="0">#REF!</definedName>
    <definedName name="coimbatore" localSheetId="5">#REF!</definedName>
    <definedName name="coimbatore">#REF!</definedName>
    <definedName name="col" localSheetId="5">#REF!</definedName>
    <definedName name="col">#REF!</definedName>
    <definedName name="col___0" localSheetId="5">#REF!</definedName>
    <definedName name="col___0">#REF!</definedName>
    <definedName name="col___11">#REF!</definedName>
    <definedName name="col___12">#REF!</definedName>
    <definedName name="Colbgl">#REF!</definedName>
    <definedName name="colbgl2">#REF!</definedName>
    <definedName name="ColumnLap">46</definedName>
    <definedName name="columnLength">#REF!</definedName>
    <definedName name="ColumnList">#REF!</definedName>
    <definedName name="Columns" localSheetId="1">#REF!</definedName>
    <definedName name="Columns" localSheetId="0">#REF!</definedName>
    <definedName name="Columns" localSheetId="5">#REF!</definedName>
    <definedName name="Columns">#REF!</definedName>
    <definedName name="Columns_2">#REF!</definedName>
    <definedName name="Columns_6">#REF!</definedName>
    <definedName name="Columns_7">#REF!</definedName>
    <definedName name="com" localSheetId="1" hidden="1">{#N/A,#N/A,FALSE,"mpph1";#N/A,#N/A,FALSE,"mpmseb";#N/A,#N/A,FALSE,"mpph2"}</definedName>
    <definedName name="com" localSheetId="0" hidden="1">{#N/A,#N/A,FALSE,"mpph1";#N/A,#N/A,FALSE,"mpmseb";#N/A,#N/A,FALSE,"mpph2"}</definedName>
    <definedName name="com" localSheetId="5" hidden="1">{#N/A,#N/A,FALSE,"mpph1";#N/A,#N/A,FALSE,"mpmseb";#N/A,#N/A,FALSE,"mpph2"}</definedName>
    <definedName name="com" hidden="1">{#N/A,#N/A,FALSE,"mpph1";#N/A,#N/A,FALSE,"mpmseb";#N/A,#N/A,FALSE,"mpph2"}</definedName>
    <definedName name="Comm_Selling_Rate">[37]Casadona!$M$32</definedName>
    <definedName name="CommonDividendPaidOut" localSheetId="5">#REF!</definedName>
    <definedName name="CommonDividendPaidOut">#REF!</definedName>
    <definedName name="CommonStock" localSheetId="5">#REF!</definedName>
    <definedName name="CommonStock">#REF!</definedName>
    <definedName name="Communications" localSheetId="5">#REF!</definedName>
    <definedName name="Communications">#REF!</definedName>
    <definedName name="Comp_ME">#REF!</definedName>
    <definedName name="Company" localSheetId="1">#REF!</definedName>
    <definedName name="Company" localSheetId="0">#REF!</definedName>
    <definedName name="Company">#REF!</definedName>
    <definedName name="COMPANYCODES">'[34]MERGED CODES &amp; NAMES'!$A$1:$A$65536</definedName>
    <definedName name="CompanyName2" hidden="1">[41]Sheet1!$J$6</definedName>
    <definedName name="COMPARISON" localSheetId="1" hidden="1">{#N/A,#N/A,FALSE,"mpph1";#N/A,#N/A,FALSE,"mpmseb";#N/A,#N/A,FALSE,"mpph2"}</definedName>
    <definedName name="COMPARISON" localSheetId="0" hidden="1">{#N/A,#N/A,FALSE,"mpph1";#N/A,#N/A,FALSE,"mpmseb";#N/A,#N/A,FALSE,"mpph2"}</definedName>
    <definedName name="COMPARISON" localSheetId="5" hidden="1">{#N/A,#N/A,FALSE,"mpph1";#N/A,#N/A,FALSE,"mpmseb";#N/A,#N/A,FALSE,"mpph2"}</definedName>
    <definedName name="COMPARISON" hidden="1">{#N/A,#N/A,FALSE,"mpph1";#N/A,#N/A,FALSE,"mpmseb";#N/A,#N/A,FALSE,"mpph2"}</definedName>
    <definedName name="CompDate">#REF!</definedName>
    <definedName name="CompRange1Main" hidden="1">[41]Sheet1!$H$1:$H$65536</definedName>
    <definedName name="CompRange2Main" hidden="1">[41]Sheet1!$K$1:$K$65536</definedName>
    <definedName name="COMPUTER" localSheetId="5">#REF!</definedName>
    <definedName name="COMPUTER">#REF!</definedName>
    <definedName name="CON" localSheetId="4">[0]!City&amp;" "&amp;State</definedName>
    <definedName name="CON" localSheetId="7">[0]!City&amp;" "&amp;State</definedName>
    <definedName name="CON" localSheetId="8">[0]!City&amp;" "&amp;State</definedName>
    <definedName name="CON" localSheetId="9">[0]!City&amp;" "&amp;State</definedName>
    <definedName name="CON" localSheetId="22">[0]!City&amp;" "&amp;State</definedName>
    <definedName name="CON" localSheetId="21">[0]!City&amp;" "&amp;State</definedName>
    <definedName name="CON" localSheetId="20">[0]!City&amp;" "&amp;State</definedName>
    <definedName name="CON" localSheetId="10">[0]!City&amp;" "&amp;State</definedName>
    <definedName name="CON" localSheetId="1">[0]!City&amp;" "&amp;State</definedName>
    <definedName name="CON" localSheetId="0">[0]!City&amp;" "&amp;State</definedName>
    <definedName name="CON" localSheetId="5">[0]!City&amp;" "&amp;State</definedName>
    <definedName name="CON">City&amp;" "&amp;State</definedName>
    <definedName name="conc\" localSheetId="4">[0]!City&amp;" "&amp;State</definedName>
    <definedName name="conc\" localSheetId="7">[0]!City&amp;" "&amp;State</definedName>
    <definedName name="conc\" localSheetId="8">[0]!City&amp;" "&amp;State</definedName>
    <definedName name="conc\" localSheetId="9">[0]!City&amp;" "&amp;State</definedName>
    <definedName name="conc\" localSheetId="22">[0]!City&amp;" "&amp;State</definedName>
    <definedName name="conc\" localSheetId="21">[0]!City&amp;" "&amp;State</definedName>
    <definedName name="conc\" localSheetId="20">[0]!City&amp;" "&amp;State</definedName>
    <definedName name="conc\" localSheetId="10">[0]!City&amp;" "&amp;State</definedName>
    <definedName name="conc\" localSheetId="1">[0]!City&amp;" "&amp;State</definedName>
    <definedName name="conc\" localSheetId="0">[0]!City&amp;" "&amp;State</definedName>
    <definedName name="conc\" localSheetId="5">[0]!City&amp;" "&amp;State</definedName>
    <definedName name="conc\">City&amp;" "&amp;State</definedName>
    <definedName name="concap">[29]CAPEX!$A$15:$S$63</definedName>
    <definedName name="concondition">#N/A</definedName>
    <definedName name="conf" localSheetId="1">#REF!</definedName>
    <definedName name="conf" localSheetId="0">#REF!</definedName>
    <definedName name="conf" localSheetId="5">#REF!</definedName>
    <definedName name="conf">#REF!</definedName>
    <definedName name="CONS" localSheetId="5">#REF!</definedName>
    <definedName name="CONS">#REF!</definedName>
    <definedName name="cONSO_UNIT" hidden="1">"OFFSET(TMasterConsUnit!$A$2,0,0,COUNTA(TMasterConsUnit!$A:$A)-1,1)"</definedName>
    <definedName name="Conso_Unit_Desc" hidden="1">OFFSET([35]TMasterConsUnit!$A$2,0,0,COUNTA([35]TMasterConsUnit!$A$1:$A$65536)-1,2)</definedName>
    <definedName name="consol">'[29]OVERHD -PAYROLL'!$A$279:$V$292</definedName>
    <definedName name="consolidated">'[51]Theatre mgmt cont'!#REF!</definedName>
    <definedName name="constrn" localSheetId="1">#REF!</definedName>
    <definedName name="constrn" localSheetId="0">#REF!</definedName>
    <definedName name="constrn" localSheetId="5">#REF!</definedName>
    <definedName name="constrn">#REF!</definedName>
    <definedName name="Construction_Period" localSheetId="5">#REF!</definedName>
    <definedName name="Construction_Period">#REF!</definedName>
    <definedName name="Contact" localSheetId="5">#REF!</definedName>
    <definedName name="Contact">#REF!</definedName>
    <definedName name="ContAmt" localSheetId="1">#REF!</definedName>
    <definedName name="ContAmt" localSheetId="0">#REF!</definedName>
    <definedName name="ContAmt">#REF!</definedName>
    <definedName name="content">#REF!</definedName>
    <definedName name="CONTRACT">'[34]MERGED CODES &amp; NAMES'!$I$1:$I$65536</definedName>
    <definedName name="ContWithAcct" localSheetId="5">#REF!</definedName>
    <definedName name="ContWithAcct">#REF!</definedName>
    <definedName name="ContWithName" localSheetId="5">#REF!</definedName>
    <definedName name="ContWithName">#REF!</definedName>
    <definedName name="ContWithPrio" localSheetId="5">#REF!</definedName>
    <definedName name="ContWithPrio">#REF!</definedName>
    <definedName name="ContWithPrio_Text">#REF!</definedName>
    <definedName name="CONum">#REF!</definedName>
    <definedName name="cord">#REF!</definedName>
    <definedName name="Core">#REF!</definedName>
    <definedName name="CorpClient">#REF!</definedName>
    <definedName name="CorpClient_Text">#REF!</definedName>
    <definedName name="CorridorArea">#REF!</definedName>
    <definedName name="CorridorPerimeter">#REF!</definedName>
    <definedName name="Cost_Per_Manday">#REF!</definedName>
    <definedName name="cost_sum">#REF!</definedName>
    <definedName name="costsoli">[29]SOLIDAIRE!$C$3:$Y$73</definedName>
    <definedName name="COU" localSheetId="5">#REF!</definedName>
    <definedName name="COU">#REF!</definedName>
    <definedName name="COU___0" localSheetId="5">#REF!</definedName>
    <definedName name="COU___0">#REF!</definedName>
    <definedName name="COU___13" localSheetId="5">#REF!</definedName>
    <definedName name="COU___13">#REF!</definedName>
    <definedName name="Country" localSheetId="1">#REF!</definedName>
    <definedName name="Country" localSheetId="0">#REF!</definedName>
    <definedName name="Country" localSheetId="5" hidden="1">{#N/A,#N/A,FALSE,"Balance Sheets";#N/A,#N/A,FALSE,"96 Conservative";#N/A,#N/A,FALSE,"96 Possible"}</definedName>
    <definedName name="Country" hidden="1">{#N/A,#N/A,FALSE,"Balance Sheets";#N/A,#N/A,FALSE,"96 Conservative";#N/A,#N/A,FALSE,"96 Possible"}</definedName>
    <definedName name="coupon">[37]Consol_CF!$E$43</definedName>
    <definedName name="CPL" localSheetId="5">#REF!</definedName>
    <definedName name="CPL">#REF!</definedName>
    <definedName name="Cr" localSheetId="1">'[52]Loan Schedule'!$A$1</definedName>
    <definedName name="Cr" localSheetId="0">'[52]Loan Schedule'!$A$1</definedName>
    <definedName name="cr">[53]Assumptions!$F$2</definedName>
    <definedName name="CRORE" localSheetId="5">#REF!</definedName>
    <definedName name="CRORE">#REF!</definedName>
    <definedName name="crr" localSheetId="5">#REF!</definedName>
    <definedName name="crr">#REF!</definedName>
    <definedName name="crr\" localSheetId="5">#REF!</definedName>
    <definedName name="crr\">#REF!</definedName>
    <definedName name="crsobpl">'[48]TBAL9697 -group wise  sdpl'!$A$34</definedName>
    <definedName name="crsr" localSheetId="1" hidden="1">[39]analysis!#REF!</definedName>
    <definedName name="crsr" localSheetId="0" hidden="1">[39]analysis!#REF!</definedName>
    <definedName name="crsr" hidden="1">[39]analysis!#REF!</definedName>
    <definedName name="crsr1" localSheetId="1" hidden="1">[39]analysis!#REF!</definedName>
    <definedName name="crsr1" localSheetId="0" hidden="1">[39]analysis!#REF!</definedName>
    <definedName name="crsr1" hidden="1">[39]analysis!#REF!</definedName>
    <definedName name="crsr2" localSheetId="1" hidden="1">[39]analysis!#REF!</definedName>
    <definedName name="crsr2" localSheetId="0" hidden="1">[39]analysis!#REF!</definedName>
    <definedName name="crsr2" hidden="1">[39]analysis!#REF!</definedName>
    <definedName name="crsr3" localSheetId="1" hidden="1">[39]analysis!#REF!</definedName>
    <definedName name="crsr3" localSheetId="0" hidden="1">[39]analysis!#REF!</definedName>
    <definedName name="crsr3" hidden="1">[39]analysis!#REF!</definedName>
    <definedName name="CS" localSheetId="1">'[54]Main Sheet'!#REF!</definedName>
    <definedName name="CS" localSheetId="0">'[54]Main Sheet'!#REF!</definedName>
    <definedName name="Cs" localSheetId="5">#REF!</definedName>
    <definedName name="Cs">#REF!</definedName>
    <definedName name="Cs___0" localSheetId="5">#REF!</definedName>
    <definedName name="Cs___0">#REF!</definedName>
    <definedName name="Cs___13" localSheetId="5">#REF!</definedName>
    <definedName name="Cs___13">#REF!</definedName>
    <definedName name="CSBS">#REF!</definedName>
    <definedName name="CSCF">#REF!</definedName>
    <definedName name="cscsd">'[55]Meas.-Hotel Part'!$F$152</definedName>
    <definedName name="CSDCSDSAS" localSheetId="5" hidden="1">#REF!</definedName>
    <definedName name="CSDCSDSAS" hidden="1">#REF!</definedName>
    <definedName name="CSPL" localSheetId="5">#REF!</definedName>
    <definedName name="CSPL">#REF!</definedName>
    <definedName name="csshade" localSheetId="5">#REF!</definedName>
    <definedName name="csshade">#REF!</definedName>
    <definedName name="cst">#REF!</definedName>
    <definedName name="ctl" localSheetId="1">#REF!</definedName>
    <definedName name="ctl" localSheetId="0">#REF!</definedName>
    <definedName name="ctl">#REF!</definedName>
    <definedName name="cum">#REF!</definedName>
    <definedName name="Cum.Interest" localSheetId="4">IF('[40]FITZ MORT 94'!_xlbgnm.XFA18&lt;&gt;"",'[40]FITZ MORT 94'!A1048576+'[40]FITZ MORT 94'!_xlbgnm.XFD18,"")</definedName>
    <definedName name="Cum.Interest" localSheetId="7">IF('[40]FITZ MORT 94'!_xlbgnm.XFA18&lt;&gt;"",'[40]FITZ MORT 94'!A1048576+'[40]FITZ MORT 94'!_xlbgnm.XFD18,"")</definedName>
    <definedName name="Cum.Interest" localSheetId="8">IF('[40]FITZ MORT 94'!_xlbgnm.XFA18&lt;&gt;"",'[40]FITZ MORT 94'!A1048576+'[40]FITZ MORT 94'!_xlbgnm.XFD18,"")</definedName>
    <definedName name="Cum.Interest" localSheetId="9">IF('[40]FITZ MORT 94'!_xlbgnm.XFA18&lt;&gt;"",'[40]FITZ MORT 94'!A1048576+'[40]FITZ MORT 94'!_xlbgnm.XFD18,"")</definedName>
    <definedName name="Cum.Interest" localSheetId="22">IF('[40]FITZ MORT 94'!_xlbgnm.XFA18&lt;&gt;"",'[40]FITZ MORT 94'!A1048576+'[40]FITZ MORT 94'!_xlbgnm.XFD18,"")</definedName>
    <definedName name="Cum.Interest" localSheetId="21">IF('[40]FITZ MORT 94'!_xlbgnm.XFA18&lt;&gt;"",'[40]FITZ MORT 94'!A1048576+'[40]FITZ MORT 94'!_xlbgnm.XFD18,"")</definedName>
    <definedName name="Cum.Interest" localSheetId="20">IF('[40]FITZ MORT 94'!_xlbgnm.XFA18&lt;&gt;"",'[40]FITZ MORT 94'!A1048576+'[40]FITZ MORT 94'!_xlbgnm.XFD18,"")</definedName>
    <definedName name="Cum.Interest" localSheetId="10">IF('[40]FITZ MORT 94'!_xlbgnm.XFA18&lt;&gt;"",'[40]FITZ MORT 94'!A1048576+'[40]FITZ MORT 94'!_xlbgnm.XFD18,"")</definedName>
    <definedName name="Cum.Interest" localSheetId="1">IF('[40]FITZ MORT 94'!_xlbgnm.XFA18&lt;&gt;"",'[40]FITZ MORT 94'!A1048576+'[40]FITZ MORT 94'!_xlbgnm.XFD18,"")</definedName>
    <definedName name="Cum.Interest" localSheetId="0">IF('[40]FITZ MORT 94'!_xlbgnm.XFA18&lt;&gt;"",'[40]FITZ MORT 94'!A1048576+'[40]FITZ MORT 94'!_xlbgnm.XFD18,"")</definedName>
    <definedName name="Cum.Interest" localSheetId="5">IF('[40]FITZ MORT 94'!_xlbgnm.XFA18&lt;&gt;"",'[40]FITZ MORT 94'!A1048576+'[40]FITZ MORT 94'!_xlbgnm.XFD18,"")</definedName>
    <definedName name="Cum.Interest">IF('[40]FITZ MORT 94'!_xlbgnm.XFA18&lt;&gt;"",'[40]FITZ MORT 94'!A1048576+'[40]FITZ MORT 94'!_xlbgnm.XFD18,"")</definedName>
    <definedName name="Cum_Int" localSheetId="5">#REF!</definedName>
    <definedName name="Cum_Int">#REF!</definedName>
    <definedName name="cummeas_may1006" localSheetId="5">#REF!</definedName>
    <definedName name="cummeas_may1006">#REF!</definedName>
    <definedName name="cummeas_up_to_mar" localSheetId="5">#REF!</definedName>
    <definedName name="cummeas_up_to_mar">#REF!</definedName>
    <definedName name="curr">'[56]Area Calc'!$D$4</definedName>
    <definedName name="Curr_Cat">#N/A</definedName>
    <definedName name="curr_liab_prov" localSheetId="1">#REF!</definedName>
    <definedName name="curr_liab_prov" localSheetId="0">#REF!</definedName>
    <definedName name="curr_liab_prov" localSheetId="5">#REF!</definedName>
    <definedName name="curr_liab_prov">#REF!</definedName>
    <definedName name="Curr_Period">#N/A</definedName>
    <definedName name="Currency" localSheetId="1">#REF!</definedName>
    <definedName name="Currency" localSheetId="0">#REF!</definedName>
    <definedName name="Currency" hidden="1">OFFSET([57]TMasterCurrency!$B$2,0,0,COUNTA([57]TMasterCurrency!$B$1:$B$65536)-1,1)</definedName>
    <definedName name="CurrencyRate" localSheetId="1">#REF!</definedName>
    <definedName name="CurrencyRate" localSheetId="0">#REF!</definedName>
    <definedName name="CurrencyRate" localSheetId="5">#REF!</definedName>
    <definedName name="CurrencyRate">#REF!</definedName>
    <definedName name="current1" localSheetId="5">#REF!</definedName>
    <definedName name="current1">#REF!</definedName>
    <definedName name="current2">#REF!</definedName>
    <definedName name="current3">#REF!</definedName>
    <definedName name="current4">#REF!</definedName>
    <definedName name="current5">#REF!</definedName>
    <definedName name="CurrentLiab">#REF!</definedName>
    <definedName name="CurrentPortion">#REF!</definedName>
    <definedName name="CurrentRatio">#REF!</definedName>
    <definedName name="cutoutArea" localSheetId="1">#REF!</definedName>
    <definedName name="cutoutArea" localSheetId="0">#REF!</definedName>
    <definedName name="cutoutArea">#REF!</definedName>
    <definedName name="cutoutPerimeter">#REF!</definedName>
    <definedName name="CV" hidden="1">#NAME?</definedName>
    <definedName name="cv_100">#REF!</definedName>
    <definedName name="cv_100_2">#REF!</definedName>
    <definedName name="cv_100_6">#REF!</definedName>
    <definedName name="cv_100_7">#REF!</definedName>
    <definedName name="cv_150">#REF!</definedName>
    <definedName name="cv_150_2">#REF!</definedName>
    <definedName name="cv_150_6">#REF!</definedName>
    <definedName name="cv_150_7">#REF!</definedName>
    <definedName name="cv_200">#REF!</definedName>
    <definedName name="cv_200_2">#REF!</definedName>
    <definedName name="cv_200_6">#REF!</definedName>
    <definedName name="cv_200_7">#REF!</definedName>
    <definedName name="cv_25">#REF!</definedName>
    <definedName name="cv_25_2">#REF!</definedName>
    <definedName name="cv_25_6">#REF!</definedName>
    <definedName name="cv_25_7">#REF!</definedName>
    <definedName name="cv_250">#REF!</definedName>
    <definedName name="cv_250_2">#REF!</definedName>
    <definedName name="cv_250_6">#REF!</definedName>
    <definedName name="cv_250_7">#REF!</definedName>
    <definedName name="cv_300">#REF!</definedName>
    <definedName name="cv_300_2">#REF!</definedName>
    <definedName name="cv_300_6">#REF!</definedName>
    <definedName name="cv_300_7">#REF!</definedName>
    <definedName name="cv_32">#REF!</definedName>
    <definedName name="cv_32_2">#REF!</definedName>
    <definedName name="cv_32_6">#REF!</definedName>
    <definedName name="cv_32_7">#REF!</definedName>
    <definedName name="cv_40">#REF!</definedName>
    <definedName name="cv_40_2">#REF!</definedName>
    <definedName name="cv_40_6">#REF!</definedName>
    <definedName name="cv_40_7">#REF!</definedName>
    <definedName name="cv_400">#REF!</definedName>
    <definedName name="cv_400_2">#REF!</definedName>
    <definedName name="cv_400_6">#REF!</definedName>
    <definedName name="cv_400_7">#REF!</definedName>
    <definedName name="cv_50">#REF!</definedName>
    <definedName name="cv_50_2">#REF!</definedName>
    <definedName name="cv_50_6">#REF!</definedName>
    <definedName name="cv_50_7">#REF!</definedName>
    <definedName name="cv_500">#REF!</definedName>
    <definedName name="cv_500_2">#REF!</definedName>
    <definedName name="cv_500_6">#REF!</definedName>
    <definedName name="cv_500_7">#REF!</definedName>
    <definedName name="cv_65">#REF!</definedName>
    <definedName name="cv_65_2">#REF!</definedName>
    <definedName name="cv_65_6">#REF!</definedName>
    <definedName name="cv_65_7">#REF!</definedName>
    <definedName name="cv_80">#REF!</definedName>
    <definedName name="cv_80_2">#REF!</definedName>
    <definedName name="cv_80_6">#REF!</definedName>
    <definedName name="cv_80_7">#REF!</definedName>
    <definedName name="CVC" hidden="1">[58]analysis!#REF!</definedName>
    <definedName name="CVMB2000" localSheetId="5">#REF!</definedName>
    <definedName name="CVMB2000">#REF!</definedName>
    <definedName name="CVMB2001" localSheetId="5">#REF!</definedName>
    <definedName name="CVMB2001">#REF!</definedName>
    <definedName name="d" localSheetId="1" hidden="1">{#N/A,#N/A,FALSE,"VARIATIONS";#N/A,#N/A,FALSE,"BUDGET";#N/A,#N/A,FALSE,"CIVIL QNTY VAR";#N/A,#N/A,FALSE,"SUMMARY";#N/A,#N/A,FALSE,"MATERIAL VAR"}</definedName>
    <definedName name="d" localSheetId="0" hidden="1">{#N/A,#N/A,FALSE,"VARIATIONS";#N/A,#N/A,FALSE,"BUDGET";#N/A,#N/A,FALSE,"CIVIL QNTY VAR";#N/A,#N/A,FALSE,"SUMMARY";#N/A,#N/A,FALSE,"MATERIAL VAR"}</definedName>
    <definedName name="d" localSheetId="5" hidden="1">{#N/A,#N/A,FALSE,"VARIATIONS";#N/A,#N/A,FALSE,"BUDGET";#N/A,#N/A,FALSE,"CIVIL QNTY VAR";#N/A,#N/A,FALSE,"SUMMARY";#N/A,#N/A,FALSE,"MATERIAL VAR"}</definedName>
    <definedName name="d" hidden="1">{#N/A,#N/A,FALSE,"VARIATIONS";#N/A,#N/A,FALSE,"BUDGET";#N/A,#N/A,FALSE,"CIVIL QNTY VAR";#N/A,#N/A,FALSE,"SUMMARY";#N/A,#N/A,FALSE,"MATERIAL VAR"}</definedName>
    <definedName name="D.DCF1" hidden="1">[59]DCF!#REF!</definedName>
    <definedName name="D.DCF2" hidden="1">[59]DCF!#REF!</definedName>
    <definedName name="D.DCF3" hidden="1">[59]DCF!#REF!</definedName>
    <definedName name="D.DCF4" hidden="1">[59]DCF!#REF!</definedName>
    <definedName name="D.DCF5" hidden="1">[59]DCF!#REF!</definedName>
    <definedName name="D.DCF6" hidden="1">[59]DCF!#REF!</definedName>
    <definedName name="D.DCF7" hidden="1">[59]DCF!#REF!</definedName>
    <definedName name="D.DCF8" hidden="1">[59]DCF!#REF!</definedName>
    <definedName name="d___0" localSheetId="5">#REF!</definedName>
    <definedName name="d___0">#REF!</definedName>
    <definedName name="d___13" localSheetId="5">#REF!</definedName>
    <definedName name="d___13">#REF!</definedName>
    <definedName name="da" localSheetId="5" hidden="1">#REF!</definedName>
    <definedName name="da" hidden="1">#REF!</definedName>
    <definedName name="Data" localSheetId="1">#REF!</definedName>
    <definedName name="Data" localSheetId="0">#REF!</definedName>
    <definedName name="DATA">#REF!</definedName>
    <definedName name="data1" localSheetId="1" hidden="1">#REF!</definedName>
    <definedName name="data1" localSheetId="0" hidden="1">#REF!</definedName>
    <definedName name="DATA1">#REF!</definedName>
    <definedName name="DATA10">#REF!</definedName>
    <definedName name="DATA11">#REF!</definedName>
    <definedName name="DATA12">#REF!</definedName>
    <definedName name="DATA13">[60]Sheet1!#REF!</definedName>
    <definedName name="DATA14" localSheetId="5">#REF!</definedName>
    <definedName name="DATA14">#REF!</definedName>
    <definedName name="DATA15">[60]Sheet1!#REF!</definedName>
    <definedName name="DATA16">[60]Sheet1!#REF!</definedName>
    <definedName name="DATA17">[60]Sheet1!#REF!</definedName>
    <definedName name="DATA18">[60]Sheet1!#REF!</definedName>
    <definedName name="DATA19">[60]Sheet1!#REF!</definedName>
    <definedName name="data2" localSheetId="1" hidden="1">#REF!</definedName>
    <definedName name="data2" localSheetId="0" hidden="1">#REF!</definedName>
    <definedName name="DATA2" localSheetId="5">#REF!</definedName>
    <definedName name="DATA2">#REF!</definedName>
    <definedName name="DATA20" localSheetId="5">[60]Sheet1!#REF!</definedName>
    <definedName name="DATA20">[60]Sheet1!#REF!</definedName>
    <definedName name="DATA21" localSheetId="5">[60]Sheet1!#REF!</definedName>
    <definedName name="DATA21">[60]Sheet1!#REF!</definedName>
    <definedName name="DATA22" localSheetId="5">[60]Sheet1!#REF!</definedName>
    <definedName name="DATA22">[60]Sheet1!#REF!</definedName>
    <definedName name="DATA23" localSheetId="5">[60]Sheet1!#REF!</definedName>
    <definedName name="DATA23">[60]Sheet1!#REF!</definedName>
    <definedName name="DATA24">[60]Sheet1!#REF!</definedName>
    <definedName name="DATA25">[60]Sheet1!#REF!</definedName>
    <definedName name="DATA26">[60]Sheet1!#REF!</definedName>
    <definedName name="DATA28">[60]Sheet1!#REF!</definedName>
    <definedName name="DATA29">[60]Sheet1!#REF!</definedName>
    <definedName name="data3" localSheetId="1" hidden="1">#REF!</definedName>
    <definedName name="data3" localSheetId="0" hidden="1">#REF!</definedName>
    <definedName name="DATA3" localSheetId="5">#REF!</definedName>
    <definedName name="DATA3">#REF!</definedName>
    <definedName name="DATA30" localSheetId="5">[60]Sheet1!#REF!</definedName>
    <definedName name="DATA30">[60]Sheet1!#REF!</definedName>
    <definedName name="DATA31" localSheetId="5">[60]Sheet1!#REF!</definedName>
    <definedName name="DATA31">[60]Sheet1!#REF!</definedName>
    <definedName name="DATA32">[60]Sheet1!#REF!</definedName>
    <definedName name="DATA33">[60]Sheet1!#REF!</definedName>
    <definedName name="DATA34">[60]Sheet1!#REF!</definedName>
    <definedName name="DATA35">[60]Sheet1!#REF!</definedName>
    <definedName name="DATA36">[60]Sheet1!#REF!</definedName>
    <definedName name="DATA38">[60]Sheet1!#REF!</definedName>
    <definedName name="DATA39">[60]Sheet1!#REF!</definedName>
    <definedName name="DATA4" localSheetId="5">#REF!</definedName>
    <definedName name="DATA4">#REF!</definedName>
    <definedName name="DATA40">[60]Sheet1!#REF!</definedName>
    <definedName name="DATA41">[60]Sheet1!#REF!</definedName>
    <definedName name="DATA5" localSheetId="5">#REF!</definedName>
    <definedName name="DATA5">#REF!</definedName>
    <definedName name="DATA51">[60]Sheet1!#REF!</definedName>
    <definedName name="DATA52">[60]Sheet1!#REF!</definedName>
    <definedName name="DATA53">[60]Sheet1!#REF!</definedName>
    <definedName name="DATA6" localSheetId="5">#REF!</definedName>
    <definedName name="DATA6">#REF!</definedName>
    <definedName name="DATA7" localSheetId="5">#REF!</definedName>
    <definedName name="DATA7">#REF!</definedName>
    <definedName name="DATA8" localSheetId="5">#REF!</definedName>
    <definedName name="DATA8">#REF!</definedName>
    <definedName name="DATA9">#REF!</definedName>
    <definedName name="_xlnm.Database" localSheetId="1">#REF!</definedName>
    <definedName name="_xlnm.Database" localSheetId="0">#REF!</definedName>
    <definedName name="_xlnm.Database">#REF!</definedName>
    <definedName name="DATABASE\">#REF!</definedName>
    <definedName name="DATE">'[34]MERGED CODES &amp; NAMES'!$L$1:$L$65536</definedName>
    <definedName name="DateRangeCompMain" hidden="1">[41]Sheet1!$F$1:$F$65536</definedName>
    <definedName name="dax_adj.contract.sum" localSheetId="5">#REF!</definedName>
    <definedName name="dax_adj.contract.sum">#REF!</definedName>
    <definedName name="dax_con.bal" localSheetId="5">#REF!</definedName>
    <definedName name="dax_con.bal">#REF!</definedName>
    <definedName name="dax_cont.r" localSheetId="5">#REF!</definedName>
    <definedName name="dax_cont.r">#REF!</definedName>
    <definedName name="dax_final.sum">#REF!</definedName>
    <definedName name="dax_org.contract">#REF!</definedName>
    <definedName name="dax_rev.sum">#REF!</definedName>
    <definedName name="dax_uncommit">#REF!</definedName>
    <definedName name="dax_vo.app">#REF!</definedName>
    <definedName name="dax_vo.pend">#REF!</definedName>
    <definedName name="dax_vo.total">#REF!</definedName>
    <definedName name="dax_work.complete">#REF!</definedName>
    <definedName name="db">#REF!</definedName>
    <definedName name="db___0">#REF!</definedName>
    <definedName name="db___13">#REF!</definedName>
    <definedName name="dc" localSheetId="1">#REF!</definedName>
    <definedName name="dc" localSheetId="0">#REF!</definedName>
    <definedName name="dc">#REF!</definedName>
    <definedName name="dc_2">#REF!</definedName>
    <definedName name="dc_6">#REF!</definedName>
    <definedName name="dc_7">#REF!</definedName>
    <definedName name="DCI" localSheetId="1" hidden="1">{#N/A,#N/A,TRUE,"Front";#N/A,#N/A,TRUE,"Simple Letter";#N/A,#N/A,TRUE,"Inside";#N/A,#N/A,TRUE,"Contents";#N/A,#N/A,TRUE,"Basis";#N/A,#N/A,TRUE,"Inclusions";#N/A,#N/A,TRUE,"Exclusions";#N/A,#N/A,TRUE,"Areas";#N/A,#N/A,TRUE,"Summary";#N/A,#N/A,TRUE,"Detail"}</definedName>
    <definedName name="DCI" localSheetId="0" hidden="1">{#N/A,#N/A,TRUE,"Front";#N/A,#N/A,TRUE,"Simple Letter";#N/A,#N/A,TRUE,"Inside";#N/A,#N/A,TRUE,"Contents";#N/A,#N/A,TRUE,"Basis";#N/A,#N/A,TRUE,"Inclusions";#N/A,#N/A,TRUE,"Exclusions";#N/A,#N/A,TRUE,"Areas";#N/A,#N/A,TRUE,"Summary";#N/A,#N/A,TRUE,"Detail"}</definedName>
    <definedName name="DCI" localSheetId="5" hidden="1">{#N/A,#N/A,TRUE,"Front";#N/A,#N/A,TRUE,"Simple Letter";#N/A,#N/A,TRUE,"Inside";#N/A,#N/A,TRUE,"Contents";#N/A,#N/A,TRUE,"Basis";#N/A,#N/A,TRUE,"Inclusions";#N/A,#N/A,TRUE,"Exclusions";#N/A,#N/A,TRUE,"Areas";#N/A,#N/A,TRUE,"Summary";#N/A,#N/A,TRUE,"Detail"}</definedName>
    <definedName name="DCI" hidden="1">{#N/A,#N/A,TRUE,"Front";#N/A,#N/A,TRUE,"Simple Letter";#N/A,#N/A,TRUE,"Inside";#N/A,#N/A,TRUE,"Contents";#N/A,#N/A,TRUE,"Basis";#N/A,#N/A,TRUE,"Inclusions";#N/A,#N/A,TRUE,"Exclusions";#N/A,#N/A,TRUE,"Areas";#N/A,#N/A,TRUE,"Summary";#N/A,#N/A,TRUE,"Detail"}</definedName>
    <definedName name="dd" localSheetId="1">#REF!</definedName>
    <definedName name="dd" localSheetId="0">#REF!</definedName>
    <definedName name="dd" localSheetId="5" hidden="1">{#N/A,#N/A,FALSE,"VARIATIONS";#N/A,#N/A,FALSE,"BUDGET";#N/A,#N/A,FALSE,"CIVIL QNTY VAR";#N/A,#N/A,FALSE,"SUMMARY";#N/A,#N/A,FALSE,"MATERIAL VAR"}</definedName>
    <definedName name="dd" hidden="1">{#N/A,#N/A,FALSE,"VARIATIONS";#N/A,#N/A,FALSE,"BUDGET";#N/A,#N/A,FALSE,"CIVIL QNTY VAR";#N/A,#N/A,FALSE,"SUMMARY";#N/A,#N/A,FALSE,"MATERIAL VAR"}</definedName>
    <definedName name="ddd" localSheetId="1" hidden="1">{#N/A,#N/A,FALSE,"VARIATIONS";#N/A,#N/A,FALSE,"BUDGET";#N/A,#N/A,FALSE,"CIVIL QNTY VAR";#N/A,#N/A,FALSE,"SUMMARY";#N/A,#N/A,FALSE,"MATERIAL VAR"}</definedName>
    <definedName name="ddd" localSheetId="0" hidden="1">{#N/A,#N/A,FALSE,"VARIATIONS";#N/A,#N/A,FALSE,"BUDGET";#N/A,#N/A,FALSE,"CIVIL QNTY VAR";#N/A,#N/A,FALSE,"SUMMARY";#N/A,#N/A,FALSE,"MATERIAL VAR"}</definedName>
    <definedName name="ddd" localSheetId="5" hidden="1">{#N/A,#N/A,FALSE,"VARIATIONS";#N/A,#N/A,FALSE,"BUDGET";#N/A,#N/A,FALSE,"CIVIL QNTY VAR";#N/A,#N/A,FALSE,"SUMMARY";#N/A,#N/A,FALSE,"MATERIAL VAR"}</definedName>
    <definedName name="ddd" hidden="1">{#N/A,#N/A,FALSE,"VARIATIONS";#N/A,#N/A,FALSE,"BUDGET";#N/A,#N/A,FALSE,"CIVIL QNTY VAR";#N/A,#N/A,FALSE,"SUMMARY";#N/A,#N/A,FALSE,"MATERIAL VAR"}</definedName>
    <definedName name="dddd" localSheetId="1">#REF!</definedName>
    <definedName name="dddd" localSheetId="0">#REF!</definedName>
    <definedName name="dddd" localSheetId="5" hidden="1">{#N/A,#N/A,FALSE,"VARIATIONS";#N/A,#N/A,FALSE,"BUDGET";#N/A,#N/A,FALSE,"CIVIL QNTY VAR";#N/A,#N/A,FALSE,"SUMMARY";#N/A,#N/A,FALSE,"MATERIAL VAR"}</definedName>
    <definedName name="dddd" hidden="1">{#N/A,#N/A,FALSE,"VARIATIONS";#N/A,#N/A,FALSE,"BUDGET";#N/A,#N/A,FALSE,"CIVIL QNTY VAR";#N/A,#N/A,FALSE,"SUMMARY";#N/A,#N/A,FALSE,"MATERIAL VAR"}</definedName>
    <definedName name="ddddddddd" hidden="1">[23]CASHFLOWS!#REF!</definedName>
    <definedName name="ddddddddddd" localSheetId="5">#REF!</definedName>
    <definedName name="ddddddddddd">#REF!</definedName>
    <definedName name="DDK">'[3]BOQ (2)'!$A$1:$G$52</definedName>
    <definedName name="de" localSheetId="1" hidden="1">{#N/A,#N/A,TRUE,"Front";#N/A,#N/A,TRUE,"Simple Letter";#N/A,#N/A,TRUE,"Inside";#N/A,#N/A,TRUE,"Contents";#N/A,#N/A,TRUE,"Basis";#N/A,#N/A,TRUE,"Inclusions";#N/A,#N/A,TRUE,"Exclusions";#N/A,#N/A,TRUE,"Areas";#N/A,#N/A,TRUE,"Summary";#N/A,#N/A,TRUE,"Detail"}</definedName>
    <definedName name="de" localSheetId="0" hidden="1">{#N/A,#N/A,TRUE,"Front";#N/A,#N/A,TRUE,"Simple Letter";#N/A,#N/A,TRUE,"Inside";#N/A,#N/A,TRUE,"Contents";#N/A,#N/A,TRUE,"Basis";#N/A,#N/A,TRUE,"Inclusions";#N/A,#N/A,TRUE,"Exclusions";#N/A,#N/A,TRUE,"Areas";#N/A,#N/A,TRUE,"Summary";#N/A,#N/A,TRUE,"Detail"}</definedName>
    <definedName name="de" localSheetId="5">#REF!</definedName>
    <definedName name="de">#REF!</definedName>
    <definedName name="deb" localSheetId="5">#REF!</definedName>
    <definedName name="deb">#REF!</definedName>
    <definedName name="deded">#REF!</definedName>
    <definedName name="deeee">#REF!</definedName>
    <definedName name="Delhi">#REF!</definedName>
    <definedName name="DELTA20">#REF!</definedName>
    <definedName name="DELTA20___0">#REF!</definedName>
    <definedName name="DELTA20___13">#REF!</definedName>
    <definedName name="DeluxeArea">#REF!</definedName>
    <definedName name="DeluxePerimeter">#REF!</definedName>
    <definedName name="Depn" localSheetId="1">#REF!</definedName>
    <definedName name="Depn" localSheetId="0">#REF!</definedName>
    <definedName name="Depn">#REF!</definedName>
    <definedName name="Deprecn">#REF!</definedName>
    <definedName name="DEPT">'[34]MERGED CODES &amp; NAMES'!$G$1:$G$65536</definedName>
    <definedName name="DEPTH" localSheetId="1">#REF!</definedName>
    <definedName name="DEPTH" localSheetId="0">#REF!</definedName>
    <definedName name="DEPTH" localSheetId="5">#REF!</definedName>
    <definedName name="DEPTH">#REF!</definedName>
    <definedName name="designed" localSheetId="1">#REF!</definedName>
    <definedName name="designed" localSheetId="0">#REF!</definedName>
    <definedName name="designed" localSheetId="5">#REF!</definedName>
    <definedName name="designed">#REF!</definedName>
    <definedName name="designed_2" localSheetId="5">#REF!</definedName>
    <definedName name="designed_2">#REF!</definedName>
    <definedName name="designed_6">#REF!</definedName>
    <definedName name="designed_7">#REF!</definedName>
    <definedName name="Details">#REF!</definedName>
    <definedName name="df" localSheetId="1">#REF!</definedName>
    <definedName name="df" localSheetId="0">#REF!</definedName>
    <definedName name="DF" hidden="1">#REF!</definedName>
    <definedName name="df_2">#REF!</definedName>
    <definedName name="df_6">#REF!</definedName>
    <definedName name="df_7">#REF!</definedName>
    <definedName name="dfad" hidden="1">[22]sheet6!#REF!</definedName>
    <definedName name="dfafdasdf" localSheetId="5">#REF!</definedName>
    <definedName name="dfafdasdf">#REF!</definedName>
    <definedName name="dfdfd" localSheetId="5" hidden="1">#REF!</definedName>
    <definedName name="dfdfd" hidden="1">#REF!</definedName>
    <definedName name="dfdfdf" localSheetId="5" hidden="1">{#N/A,#N/A,FALSE,"VARIATIONS";#N/A,#N/A,FALSE,"BUDGET";#N/A,#N/A,FALSE,"CIVIL QNTY VAR";#N/A,#N/A,FALSE,"SUMMARY";#N/A,#N/A,FALSE,"MATERIAL VAR"}</definedName>
    <definedName name="dfdfdf" hidden="1">{#N/A,#N/A,FALSE,"VARIATIONS";#N/A,#N/A,FALSE,"BUDGET";#N/A,#N/A,FALSE,"CIVIL QNTY VAR";#N/A,#N/A,FALSE,"SUMMARY";#N/A,#N/A,FALSE,"MATERIAL VAR"}</definedName>
    <definedName name="dfdfdfd">#REF!</definedName>
    <definedName name="dfdfdfdfdfdfdf">#REF!</definedName>
    <definedName name="dfdff" localSheetId="5" hidden="1">{#N/A,#N/A,FALSE,"VARIATIONS";#N/A,#N/A,FALSE,"BUDGET";#N/A,#N/A,FALSE,"CIVIL QNTY VAR";#N/A,#N/A,FALSE,"SUMMARY";#N/A,#N/A,FALSE,"MATERIAL VAR"}</definedName>
    <definedName name="dfdff" hidden="1">{#N/A,#N/A,FALSE,"VARIATIONS";#N/A,#N/A,FALSE,"BUDGET";#N/A,#N/A,FALSE,"CIVIL QNTY VAR";#N/A,#N/A,FALSE,"SUMMARY";#N/A,#N/A,FALSE,"MATERIAL VAR"}</definedName>
    <definedName name="DFF" hidden="1">'[1]Rate Analysis'!#REF!</definedName>
    <definedName name="DFG" hidden="1">'[1]Rate Analysis'!#REF!</definedName>
    <definedName name="dfgdz" localSheetId="5" hidden="1">{#N/A,#N/A,FALSE,"VARIATIONS";#N/A,#N/A,FALSE,"BUDGET";#N/A,#N/A,FALSE,"CIVIL QNTY VAR";#N/A,#N/A,FALSE,"SUMMARY";#N/A,#N/A,FALSE,"MATERIAL VAR"}</definedName>
    <definedName name="dfgdz" hidden="1">{#N/A,#N/A,FALSE,"VARIATIONS";#N/A,#N/A,FALSE,"BUDGET";#N/A,#N/A,FALSE,"CIVIL QNTY VAR";#N/A,#N/A,FALSE,"SUMMARY";#N/A,#N/A,FALSE,"MATERIAL VAR"}</definedName>
    <definedName name="dfguj" localSheetId="5" hidden="1">{#N/A,#N/A,FALSE,"VARIATIONS";#N/A,#N/A,FALSE,"BUDGET";#N/A,#N/A,FALSE,"CIVIL QNTY VAR";#N/A,#N/A,FALSE,"SUMMARY";#N/A,#N/A,FALSE,"MATERIAL VAR"}</definedName>
    <definedName name="dfguj" hidden="1">{#N/A,#N/A,FALSE,"VARIATIONS";#N/A,#N/A,FALSE,"BUDGET";#N/A,#N/A,FALSE,"CIVIL QNTY VAR";#N/A,#N/A,FALSE,"SUMMARY";#N/A,#N/A,FALSE,"MATERIAL VAR"}</definedName>
    <definedName name="DFGWSDGFSDGSGDSDG">#REF!</definedName>
    <definedName name="DFHADAWEHYWER3WYEHRQH">#REF!</definedName>
    <definedName name="dfjdlfjdjfljdlfjdlfj" localSheetId="5" hidden="1">{#N/A,#N/A,FALSE,"VARIATIONS";#N/A,#N/A,FALSE,"BUDGET";#N/A,#N/A,FALSE,"CIVIL QNTY VAR";#N/A,#N/A,FALSE,"SUMMARY";#N/A,#N/A,FALSE,"MATERIAL VAR"}</definedName>
    <definedName name="dfjdlfjdjfljdlfjdlfj" hidden="1">{#N/A,#N/A,FALSE,"VARIATIONS";#N/A,#N/A,FALSE,"BUDGET";#N/A,#N/A,FALSE,"CIVIL QNTY VAR";#N/A,#N/A,FALSE,"SUMMARY";#N/A,#N/A,FALSE,"MATERIAL VAR"}</definedName>
    <definedName name="dfsdfds">#REF!</definedName>
    <definedName name="dfshdfhdfhsdfhsdfh">#REF!</definedName>
    <definedName name="dg" localSheetId="1">#REF!</definedName>
    <definedName name="dg" localSheetId="0">#REF!</definedName>
    <definedName name="dg" localSheetId="5">#REF!</definedName>
    <definedName name="dg">#REF!</definedName>
    <definedName name="dg_2">#REF!</definedName>
    <definedName name="dg_6">#REF!</definedName>
    <definedName name="dg_7">#REF!</definedName>
    <definedName name="dgfgfd" localSheetId="5" hidden="1">{#N/A,#N/A,FALSE,"COVER.XLS";#N/A,#N/A,FALSE,"RACT1.XLS";#N/A,#N/A,FALSE,"RACT2.XLS";#N/A,#N/A,FALSE,"ECCMP";#N/A,#N/A,FALSE,"WELDER.XLS"}</definedName>
    <definedName name="dgfgfd" hidden="1">{#N/A,#N/A,FALSE,"COVER.XLS";#N/A,#N/A,FALSE,"RACT1.XLS";#N/A,#N/A,FALSE,"RACT2.XLS";#N/A,#N/A,FALSE,"ECCMP";#N/A,#N/A,FALSE,"WELDER.XLS"}</definedName>
    <definedName name="dghkl" localSheetId="5" hidden="1">{"'Bill No. 7'!$A$1:$G$32"}</definedName>
    <definedName name="dghkl" hidden="1">{"'Bill No. 7'!$A$1:$G$32"}</definedName>
    <definedName name="dgr" localSheetId="5" hidden="1">{#N/A,#N/A,FALSE,"VARIATIONS";#N/A,#N/A,FALSE,"BUDGET";#N/A,#N/A,FALSE,"CIVIL QNTY VAR";#N/A,#N/A,FALSE,"SUMMARY";#N/A,#N/A,FALSE,"MATERIAL VAR"}</definedName>
    <definedName name="dgr" hidden="1">{#N/A,#N/A,FALSE,"VARIATIONS";#N/A,#N/A,FALSE,"BUDGET";#N/A,#N/A,FALSE,"CIVIL QNTY VAR";#N/A,#N/A,FALSE,"SUMMARY";#N/A,#N/A,FALSE,"MATERIAL VAR"}</definedName>
    <definedName name="dhrtg" localSheetId="5" hidden="1">{#N/A,#N/A,FALSE,"VARIATIONS";#N/A,#N/A,FALSE,"BUDGET";#N/A,#N/A,FALSE,"CIVIL QNTY VAR";#N/A,#N/A,FALSE,"SUMMARY";#N/A,#N/A,FALSE,"MATERIAL VAR"}</definedName>
    <definedName name="dhrtg" hidden="1">{#N/A,#N/A,FALSE,"VARIATIONS";#N/A,#N/A,FALSE,"BUDGET";#N/A,#N/A,FALSE,"CIVIL QNTY VAR";#N/A,#N/A,FALSE,"SUMMARY";#N/A,#N/A,FALSE,"MATERIAL VAR"}</definedName>
    <definedName name="DHTML" localSheetId="5" hidden="1">{"'Sheet1'!$A$4386:$N$4591"}</definedName>
    <definedName name="DHTML" hidden="1">{"'Sheet1'!$A$4386:$N$4591"}</definedName>
    <definedName name="Di">#REF!</definedName>
    <definedName name="DIA">#REF!</definedName>
    <definedName name="diesel">#REF!</definedName>
    <definedName name="dim4e">#REF!</definedName>
    <definedName name="dimc">#REF!</definedName>
    <definedName name="DIN">#REF!</definedName>
    <definedName name="DIns">#REF!</definedName>
    <definedName name="directors">#REF!</definedName>
    <definedName name="Discount" localSheetId="1" hidden="1">#REF!</definedName>
    <definedName name="Discount" localSheetId="0" hidden="1">#REF!</definedName>
    <definedName name="Discount" hidden="1">#REF!</definedName>
    <definedName name="display_area_2" localSheetId="1" hidden="1">#REF!</definedName>
    <definedName name="display_area_2" localSheetId="0" hidden="1">#REF!</definedName>
    <definedName name="display_area_2" hidden="1">#REF!</definedName>
    <definedName name="div">#REF!</definedName>
    <definedName name="dk">#REF!</definedName>
    <definedName name="dk_2">#REF!</definedName>
    <definedName name="dk_6">#REF!</definedName>
    <definedName name="dk_7">#REF!</definedName>
    <definedName name="DL" localSheetId="5" hidden="1">{#N/A,#N/A,FALSE,"이정표"}</definedName>
    <definedName name="DL" hidden="1">{#N/A,#N/A,FALSE,"이정표"}</definedName>
    <definedName name="dl___0">#REF!</definedName>
    <definedName name="dl___13">#REF!</definedName>
    <definedName name="DL_1" localSheetId="5" hidden="1">{#N/A,#N/A,FALSE,"이정표"}</definedName>
    <definedName name="DL_1" hidden="1">{#N/A,#N/A,FALSE,"이정표"}</definedName>
    <definedName name="Do">#REF!</definedName>
    <definedName name="docu" localSheetId="1">#REF!</definedName>
    <definedName name="docu" localSheetId="0">#REF!</definedName>
    <definedName name="docu" localSheetId="5">#REF!</definedName>
    <definedName name="docu">#REF!</definedName>
    <definedName name="docu_2" localSheetId="5">#REF!</definedName>
    <definedName name="docu_2">#REF!</definedName>
    <definedName name="docu_6">#REF!</definedName>
    <definedName name="docu_7">#REF!</definedName>
    <definedName name="DONGRE_ASSOCIATES______________PROJECT">'[21]MASTER_RATE ANALYSIS'!$B$184:$G$184</definedName>
    <definedName name="DOW_CORNING_789_SILICONE_SEALANT" localSheetId="1">#REF!</definedName>
    <definedName name="DOW_CORNING_789_SILICONE_SEALANT" localSheetId="0">#REF!</definedName>
    <definedName name="DOW_CORNING_789_SILICONE_SEALANT" localSheetId="5">#REF!</definedName>
    <definedName name="DOW_CORNING_789_SILICONE_SEALANT">#REF!</definedName>
    <definedName name="DOW_CORNING_789_SILICONE_SEALANT_2" localSheetId="5">#REF!</definedName>
    <definedName name="DOW_CORNING_789_SILICONE_SEALANT_2">#REF!</definedName>
    <definedName name="DOW_CORNING_789_SILICONE_SEALANT_6" localSheetId="5">#REF!</definedName>
    <definedName name="DOW_CORNING_789_SILICONE_SEALANT_6">#REF!</definedName>
    <definedName name="DOW_CORNING_789_SILICONE_SEALANT_7">#REF!</definedName>
    <definedName name="DP" localSheetId="1">#REF!</definedName>
    <definedName name="DP" localSheetId="0">#REF!</definedName>
    <definedName name="DP">#REF!</definedName>
    <definedName name="dq" localSheetId="1">#REF!</definedName>
    <definedName name="dq" localSheetId="0">#REF!</definedName>
    <definedName name="dq">#REF!</definedName>
    <definedName name="dq_2">#REF!</definedName>
    <definedName name="dq_6">#REF!</definedName>
    <definedName name="dq_7">#REF!</definedName>
    <definedName name="DR.56">#REF!</definedName>
    <definedName name="Draft">#REF!</definedName>
    <definedName name="DRAINAGE">'[44]Build-up'!#REF!</definedName>
    <definedName name="Ds" localSheetId="5">#REF!</definedName>
    <definedName name="Ds">#REF!</definedName>
    <definedName name="Ds___0" localSheetId="5">#REF!</definedName>
    <definedName name="Ds___0">#REF!</definedName>
    <definedName name="Ds___13" localSheetId="5">#REF!</definedName>
    <definedName name="Ds___13">#REF!</definedName>
    <definedName name="dsaf">#REF!</definedName>
    <definedName name="dsds">#REF!</definedName>
    <definedName name="dsds_2">#REF!</definedName>
    <definedName name="dsds_6">#REF!</definedName>
    <definedName name="dsds_7">#REF!</definedName>
    <definedName name="dsfdsfdsfdasfdfs">#REF!</definedName>
    <definedName name="dsfj" hidden="1">#REF!</definedName>
    <definedName name="dtype">#REF!</definedName>
    <definedName name="Duct_Plaster">#REF!</definedName>
    <definedName name="dun">#REF!</definedName>
    <definedName name="DWGREG">#REF!</definedName>
    <definedName name="e" localSheetId="1" hidden="1">{#N/A,#N/A,FALSE,"VARIATIONS";#N/A,#N/A,FALSE,"BUDGET";#N/A,#N/A,FALSE,"CIVIL QNTY VAR";#N/A,#N/A,FALSE,"SUMMARY";#N/A,#N/A,FALSE,"MATERIAL VAR"}</definedName>
    <definedName name="e" localSheetId="0" hidden="1">{#N/A,#N/A,FALSE,"VARIATIONS";#N/A,#N/A,FALSE,"BUDGET";#N/A,#N/A,FALSE,"CIVIL QNTY VAR";#N/A,#N/A,FALSE,"SUMMARY";#N/A,#N/A,FALSE,"MATERIAL VAR"}</definedName>
    <definedName name="e" localSheetId="5" hidden="1">{#N/A,#N/A,FALSE,"VARIATIONS";#N/A,#N/A,FALSE,"BUDGET";#N/A,#N/A,FALSE,"CIVIL QNTY VAR";#N/A,#N/A,FALSE,"SUMMARY";#N/A,#N/A,FALSE,"MATERIAL VAR"}</definedName>
    <definedName name="e" hidden="1">{#N/A,#N/A,FALSE,"VARIATIONS";#N/A,#N/A,FALSE,"BUDGET";#N/A,#N/A,FALSE,"CIVIL QNTY VAR";#N/A,#N/A,FALSE,"SUMMARY";#N/A,#N/A,FALSE,"MATERIAL VAR"}</definedName>
    <definedName name="E_AND_R_2">#REF!</definedName>
    <definedName name="e4tae" localSheetId="5" hidden="1">{#N/A,#N/A,FALSE,"VARIATIONS";#N/A,#N/A,FALSE,"BUDGET";#N/A,#N/A,FALSE,"CIVIL QNTY VAR";#N/A,#N/A,FALSE,"SUMMARY";#N/A,#N/A,FALSE,"MATERIAL VAR"}</definedName>
    <definedName name="e4tae" hidden="1">{#N/A,#N/A,FALSE,"VARIATIONS";#N/A,#N/A,FALSE,"BUDGET";#N/A,#N/A,FALSE,"CIVIL QNTY VAR";#N/A,#N/A,FALSE,"SUMMARY";#N/A,#N/A,FALSE,"MATERIAL VAR"}</definedName>
    <definedName name="EBIT">#REF!</definedName>
    <definedName name="EBITDA">#REF!</definedName>
    <definedName name="ED">#REF!</definedName>
    <definedName name="edf">#REF!</definedName>
    <definedName name="EDSSSSSSSSSSSSSS">#REF!</definedName>
    <definedName name="EE" localSheetId="1">#REF!</definedName>
    <definedName name="EE" localSheetId="0">#REF!</definedName>
    <definedName name="ee">#REF!</definedName>
    <definedName name="eeeeeeeeeee">#REF!</definedName>
    <definedName name="efefe">#REF!</definedName>
    <definedName name="EFR">[60]Costing!$F$13</definedName>
    <definedName name="EfS" localSheetId="5" hidden="1">{#N/A,#N/A,FALSE,"VARIATIONS";#N/A,#N/A,FALSE,"BUDGET";#N/A,#N/A,FALSE,"CIVIL QNTY VAR";#N/A,#N/A,FALSE,"SUMMARY";#N/A,#N/A,FALSE,"MATERIAL VAR"}</definedName>
    <definedName name="EfS" hidden="1">{#N/A,#N/A,FALSE,"VARIATIONS";#N/A,#N/A,FALSE,"BUDGET";#N/A,#N/A,FALSE,"CIVIL QNTY VAR";#N/A,#N/A,FALSE,"SUMMARY";#N/A,#N/A,FALSE,"MATERIAL VAR"}</definedName>
    <definedName name="EL">"#REF!"</definedName>
    <definedName name="EL_3">"#REF!"</definedName>
    <definedName name="Electric_Light___Power">#REF!</definedName>
    <definedName name="ELECTRICAL">#REF!</definedName>
    <definedName name="ELECTRICAL__INSTALLATIONS">'[44]Build-up'!#REF!</definedName>
    <definedName name="Elesum" localSheetId="5">#REF!</definedName>
    <definedName name="Elesum">#REF!</definedName>
    <definedName name="Em" localSheetId="5">#REF!</definedName>
    <definedName name="Em">#REF!</definedName>
    <definedName name="Em___0" localSheetId="5">#REF!</definedName>
    <definedName name="Em___0">#REF!</definedName>
    <definedName name="Em___13">#REF!</definedName>
    <definedName name="Employees">#REF!</definedName>
    <definedName name="End_Bal" localSheetId="1">#REF!</definedName>
    <definedName name="End_Bal" localSheetId="0">#REF!</definedName>
    <definedName name="End_Bal">#REF!</definedName>
    <definedName name="EndBorder">#REF!</definedName>
    <definedName name="Ending.Balance" localSheetId="4">IF('[40]FITZ MORT 94'!_xlbgnm.XFB18&lt;&gt;"",'[40]FITZ MORT 94'!_xlbgnm.XFD18-'[40]FITZ MORT 94'!XFD1,"")</definedName>
    <definedName name="Ending.Balance" localSheetId="7">IF('[40]FITZ MORT 94'!_xlbgnm.XFB18&lt;&gt;"",'[40]FITZ MORT 94'!_xlbgnm.XFD18-'[40]FITZ MORT 94'!XFD1,"")</definedName>
    <definedName name="Ending.Balance" localSheetId="8">IF('[40]FITZ MORT 94'!_xlbgnm.XFB18&lt;&gt;"",'[40]FITZ MORT 94'!_xlbgnm.XFD18-'[40]FITZ MORT 94'!XFD1,"")</definedName>
    <definedName name="Ending.Balance" localSheetId="9">IF('[40]FITZ MORT 94'!_xlbgnm.XFB18&lt;&gt;"",'[40]FITZ MORT 94'!_xlbgnm.XFD18-'[40]FITZ MORT 94'!XFD1,"")</definedName>
    <definedName name="Ending.Balance" localSheetId="22">IF('[40]FITZ MORT 94'!_xlbgnm.XFB18&lt;&gt;"",'[40]FITZ MORT 94'!_xlbgnm.XFD18-'[40]FITZ MORT 94'!XFD1,"")</definedName>
    <definedName name="Ending.Balance" localSheetId="21">IF('[40]FITZ MORT 94'!_xlbgnm.XFB18&lt;&gt;"",'[40]FITZ MORT 94'!_xlbgnm.XFD18-'[40]FITZ MORT 94'!XFD1,"")</definedName>
    <definedName name="Ending.Balance" localSheetId="20">IF('[40]FITZ MORT 94'!_xlbgnm.XFB18&lt;&gt;"",'[40]FITZ MORT 94'!_xlbgnm.XFD18-'[40]FITZ MORT 94'!XFD1,"")</definedName>
    <definedName name="Ending.Balance" localSheetId="10">IF('[40]FITZ MORT 94'!_xlbgnm.XFB18&lt;&gt;"",'[40]FITZ MORT 94'!_xlbgnm.XFD18-'[40]FITZ MORT 94'!XFD1,"")</definedName>
    <definedName name="Ending.Balance" localSheetId="1">IF('[40]FITZ MORT 94'!_xlbgnm.XFB18&lt;&gt;"",'[40]FITZ MORT 94'!_xlbgnm.XFD18-'[40]FITZ MORT 94'!XFD1,"")</definedName>
    <definedName name="Ending.Balance" localSheetId="0">IF('[40]FITZ MORT 94'!_xlbgnm.XFB18&lt;&gt;"",'[40]FITZ MORT 94'!_xlbgnm.XFD18-'[40]FITZ MORT 94'!XFD1,"")</definedName>
    <definedName name="Ending.Balance" localSheetId="5">IF('[40]FITZ MORT 94'!_xlbgnm.XFB18&lt;&gt;"",'[40]FITZ MORT 94'!_xlbgnm.XFD18-'[40]FITZ MORT 94'!XFD1,"")</definedName>
    <definedName name="Ending.Balance">IF('[40]FITZ MORT 94'!_xlbgnm.XFB18&lt;&gt;"",'[40]FITZ MORT 94'!_xlbgnm.XFD18-'[40]FITZ MORT 94'!XFD1,"")</definedName>
    <definedName name="energyexpense" localSheetId="5">#REF!</definedName>
    <definedName name="energyexpense">#REF!</definedName>
    <definedName name="energyincome" localSheetId="5">#REF!</definedName>
    <definedName name="energyincome">#REF!</definedName>
    <definedName name="EngAddress" localSheetId="1">#REF!</definedName>
    <definedName name="EngAddress" localSheetId="0">#REF!</definedName>
    <definedName name="EngAddress" localSheetId="5">#REF!</definedName>
    <definedName name="EngAddress">#REF!</definedName>
    <definedName name="EngCity" localSheetId="1">#REF!</definedName>
    <definedName name="EngCity" localSheetId="0">#REF!</definedName>
    <definedName name="EngCity">#REF!</definedName>
    <definedName name="EngName" localSheetId="1">#REF!</definedName>
    <definedName name="EngName" localSheetId="0">#REF!</definedName>
    <definedName name="EngName">#REF!</definedName>
    <definedName name="EngPostal">#REF!</definedName>
    <definedName name="EngPrio">#REF!</definedName>
    <definedName name="EngPrio_Text">#REF!</definedName>
    <definedName name="EngState">#REF!</definedName>
    <definedName name="entries">#REF!</definedName>
    <definedName name="Equity_benefit">"#REF!"</definedName>
    <definedName name="Equity_benefit_3">"#REF!"</definedName>
    <definedName name="Equity_charge">"#REF!"</definedName>
    <definedName name="Equity_charge_3">"#REF!"</definedName>
    <definedName name="Equity_IRR">'[61]Summary  BWR'!$B$158</definedName>
    <definedName name="erataee" localSheetId="5" hidden="1">{#N/A,#N/A,FALSE,"VARIATIONS";#N/A,#N/A,FALSE,"BUDGET";#N/A,#N/A,FALSE,"CIVIL QNTY VAR";#N/A,#N/A,FALSE,"SUMMARY";#N/A,#N/A,FALSE,"MATERIAL VAR"}</definedName>
    <definedName name="erataee" hidden="1">{#N/A,#N/A,FALSE,"VARIATIONS";#N/A,#N/A,FALSE,"BUDGET";#N/A,#N/A,FALSE,"CIVIL QNTY VAR";#N/A,#N/A,FALSE,"SUMMARY";#N/A,#N/A,FALSE,"MATERIAL VAR"}</definedName>
    <definedName name="Erection_Cost">#REF!</definedName>
    <definedName name="Erection_Sales">#REF!</definedName>
    <definedName name="ertf" localSheetId="5" hidden="1">{#N/A,#N/A,FALSE,"VARIATIONS";#N/A,#N/A,FALSE,"BUDGET";#N/A,#N/A,FALSE,"CIVIL QNTY VAR";#N/A,#N/A,FALSE,"SUMMARY";#N/A,#N/A,FALSE,"MATERIAL VAR"}</definedName>
    <definedName name="ertf" hidden="1">{#N/A,#N/A,FALSE,"VARIATIONS";#N/A,#N/A,FALSE,"BUDGET";#N/A,#N/A,FALSE,"CIVIL QNTY VAR";#N/A,#N/A,FALSE,"SUMMARY";#N/A,#N/A,FALSE,"MATERIAL VAR"}</definedName>
    <definedName name="erw">#REF!</definedName>
    <definedName name="ES" localSheetId="1">#REF!</definedName>
    <definedName name="ES" localSheetId="0">#REF!</definedName>
    <definedName name="Es" localSheetId="5">#REF!</definedName>
    <definedName name="Es">#REF!</definedName>
    <definedName name="Es___0" localSheetId="5">#REF!</definedName>
    <definedName name="Es___0">#REF!</definedName>
    <definedName name="Es___13">#REF!</definedName>
    <definedName name="EstCost">#REF!</definedName>
    <definedName name="Et">#REF!</definedName>
    <definedName name="Et___0">#REF!</definedName>
    <definedName name="Et___13">#REF!</definedName>
    <definedName name="etaeta" localSheetId="5" hidden="1">{#N/A,#N/A,FALSE,"VARIATIONS";#N/A,#N/A,FALSE,"BUDGET";#N/A,#N/A,FALSE,"CIVIL QNTY VAR";#N/A,#N/A,FALSE,"SUMMARY";#N/A,#N/A,FALSE,"MATERIAL VAR"}</definedName>
    <definedName name="etaeta" hidden="1">{#N/A,#N/A,FALSE,"VARIATIONS";#N/A,#N/A,FALSE,"BUDGET";#N/A,#N/A,FALSE,"CIVIL QNTY VAR";#N/A,#N/A,FALSE,"SUMMARY";#N/A,#N/A,FALSE,"MATERIAL VAR"}</definedName>
    <definedName name="etc" localSheetId="1" hidden="1">#REF!</definedName>
    <definedName name="etc" localSheetId="0" hidden="1">#REF!</definedName>
    <definedName name="etc" localSheetId="5" hidden="1">#REF!</definedName>
    <definedName name="etc" hidden="1">#REF!</definedName>
    <definedName name="eu" localSheetId="5">#REF!</definedName>
    <definedName name="eu">#REF!</definedName>
    <definedName name="euro" localSheetId="1" hidden="1">{#N/A,#N/A,TRUE,"Front";#N/A,#N/A,TRUE,"Simple Letter";#N/A,#N/A,TRUE,"Inside";#N/A,#N/A,TRUE,"Contents";#N/A,#N/A,TRUE,"Basis";#N/A,#N/A,TRUE,"Inclusions";#N/A,#N/A,TRUE,"Exclusions";#N/A,#N/A,TRUE,"Areas";#N/A,#N/A,TRUE,"Summary";#N/A,#N/A,TRUE,"Detail"}</definedName>
    <definedName name="euro" localSheetId="0" hidden="1">{#N/A,#N/A,TRUE,"Front";#N/A,#N/A,TRUE,"Simple Letter";#N/A,#N/A,TRUE,"Inside";#N/A,#N/A,TRUE,"Contents";#N/A,#N/A,TRUE,"Basis";#N/A,#N/A,TRUE,"Inclusions";#N/A,#N/A,TRUE,"Exclusions";#N/A,#N/A,TRUE,"Areas";#N/A,#N/A,TRUE,"Summary";#N/A,#N/A,TRUE,"Detail"}</definedName>
    <definedName name="euro" localSheetId="5" hidden="1">{#N/A,#N/A,TRUE,"Front";#N/A,#N/A,TRUE,"Simple Letter";#N/A,#N/A,TRUE,"Inside";#N/A,#N/A,TRUE,"Contents";#N/A,#N/A,TRUE,"Basis";#N/A,#N/A,TRUE,"Inclusions";#N/A,#N/A,TRUE,"Exclusions";#N/A,#N/A,TRUE,"Areas";#N/A,#N/A,TRUE,"Summary";#N/A,#N/A,TRUE,"Detail"}</definedName>
    <definedName name="euro" hidden="1">{#N/A,#N/A,TRUE,"Front";#N/A,#N/A,TRUE,"Simple Letter";#N/A,#N/A,TRUE,"Inside";#N/A,#N/A,TRUE,"Contents";#N/A,#N/A,TRUE,"Basis";#N/A,#N/A,TRUE,"Inclusions";#N/A,#N/A,TRUE,"Exclusions";#N/A,#N/A,TRUE,"Areas";#N/A,#N/A,TRUE,"Summary";#N/A,#N/A,TRUE,"Detail"}</definedName>
    <definedName name="euronet" localSheetId="1" hidden="1">{#N/A,#N/A,TRUE,"Front";#N/A,#N/A,TRUE,"Simple Letter";#N/A,#N/A,TRUE,"Inside";#N/A,#N/A,TRUE,"Contents";#N/A,#N/A,TRUE,"Basis";#N/A,#N/A,TRUE,"Inclusions";#N/A,#N/A,TRUE,"Exclusions";#N/A,#N/A,TRUE,"Areas";#N/A,#N/A,TRUE,"Summary";#N/A,#N/A,TRUE,"Detail"}</definedName>
    <definedName name="euronet" localSheetId="0" hidden="1">{#N/A,#N/A,TRUE,"Front";#N/A,#N/A,TRUE,"Simple Letter";#N/A,#N/A,TRUE,"Inside";#N/A,#N/A,TRUE,"Contents";#N/A,#N/A,TRUE,"Basis";#N/A,#N/A,TRUE,"Inclusions";#N/A,#N/A,TRUE,"Exclusions";#N/A,#N/A,TRUE,"Areas";#N/A,#N/A,TRUE,"Summary";#N/A,#N/A,TRUE,"Detail"}</definedName>
    <definedName name="euronet" localSheetId="5" hidden="1">{#N/A,#N/A,TRUE,"Front";#N/A,#N/A,TRUE,"Simple Letter";#N/A,#N/A,TRUE,"Inside";#N/A,#N/A,TRUE,"Contents";#N/A,#N/A,TRUE,"Basis";#N/A,#N/A,TRUE,"Inclusions";#N/A,#N/A,TRUE,"Exclusions";#N/A,#N/A,TRUE,"Areas";#N/A,#N/A,TRUE,"Summary";#N/A,#N/A,TRUE,"Detail"}</definedName>
    <definedName name="euronet" hidden="1">{#N/A,#N/A,TRUE,"Front";#N/A,#N/A,TRUE,"Simple Letter";#N/A,#N/A,TRUE,"Inside";#N/A,#N/A,TRUE,"Contents";#N/A,#N/A,TRUE,"Basis";#N/A,#N/A,TRUE,"Inclusions";#N/A,#N/A,TRUE,"Exclusions";#N/A,#N/A,TRUE,"Areas";#N/A,#N/A,TRUE,"Summary";#N/A,#N/A,TRUE,"Detail"}</definedName>
    <definedName name="Evaporative_Cooling">#REF!</definedName>
    <definedName name="EW">#REF!</definedName>
    <definedName name="ewq" localSheetId="5" hidden="1">{#N/A,#N/A,FALSE,"VARIATIONS";#N/A,#N/A,FALSE,"BUDGET";#N/A,#N/A,FALSE,"CIVIL QNTY VAR";#N/A,#N/A,FALSE,"SUMMARY";#N/A,#N/A,FALSE,"MATERIAL VAR"}</definedName>
    <definedName name="ewq" hidden="1">{#N/A,#N/A,FALSE,"VARIATIONS";#N/A,#N/A,FALSE,"BUDGET";#N/A,#N/A,FALSE,"CIVIL QNTY VAR";#N/A,#N/A,FALSE,"SUMMARY";#N/A,#N/A,FALSE,"MATERIAL VAR"}</definedName>
    <definedName name="Excavation">#REF!</definedName>
    <definedName name="Excel_BuiltIn__FilterDatabase_1_1">'[62]Godrej Offer 15.04.2011'!#REF!</definedName>
    <definedName name="Excel_BuiltIn__FilterDatabase_1_1_1">'[62]Godrej Offer 15.04.2011'!#REF!</definedName>
    <definedName name="Excel_BuiltIn__FilterDatabase_1_1_1_1">'[62]Godrej Offer 15.04.2011'!#REF!</definedName>
    <definedName name="Excel_BuiltIn__FilterDatabase_3" localSheetId="5">#REF!</definedName>
    <definedName name="Excel_BuiltIn__FilterDatabase_3">#REF!</definedName>
    <definedName name="Excel_BuiltIn__FilterDatabase_3_1">#N/A</definedName>
    <definedName name="Excel_BuiltIn__FilterDatabase_4_1" localSheetId="5">#REF!</definedName>
    <definedName name="Excel_BuiltIn__FilterDatabase_4_1">#REF!</definedName>
    <definedName name="Excel_BuiltIn__FilterDatabase_5" localSheetId="5">#REF!</definedName>
    <definedName name="Excel_BuiltIn__FilterDatabase_5">#REF!</definedName>
    <definedName name="Excel_BuiltIn__FilterDatabase_5_1">#N/A</definedName>
    <definedName name="Excel_BuiltIn__FilterDatabase_6">#REF!</definedName>
    <definedName name="Excel_BuiltIn__FilterDatabase_6_1">#N/A</definedName>
    <definedName name="Excel_BuiltIn__FilterDatabase_7">#REF!</definedName>
    <definedName name="Excel_BuiltIn__FilterDatabase_7_1">#N/A</definedName>
    <definedName name="Excel_BuiltIn__FilterDatabase_8">#REF!</definedName>
    <definedName name="Excel_BuiltIn_Database">#REF!</definedName>
    <definedName name="Excel_BuiltIn_Database_0" localSheetId="1">#REF!</definedName>
    <definedName name="Excel_BuiltIn_Database_0" localSheetId="0">#REF!</definedName>
    <definedName name="Excel_BuiltIn_Database_0" localSheetId="5">#REF!</definedName>
    <definedName name="Excel_BuiltIn_Database_0">#REF!</definedName>
    <definedName name="Excel_BuiltIn_Database_1">#REF!</definedName>
    <definedName name="Excel_BuiltIn_Database_2">#REF!</definedName>
    <definedName name="Excel_BuiltIn_Database_6">#REF!</definedName>
    <definedName name="Excel_BuiltIn_Database_7">#REF!</definedName>
    <definedName name="Excel_BuiltIn_Print_Area">#REF!</definedName>
    <definedName name="Excel_BuiltIn_Print_Area_1" localSheetId="1">#REF!</definedName>
    <definedName name="Excel_BuiltIn_Print_Area_1" localSheetId="0">#REF!</definedName>
    <definedName name="Excel_BuiltIn_Print_Area_1">#REF!</definedName>
    <definedName name="Excel_BuiltIn_Print_Area_1_1" localSheetId="1">#REF!</definedName>
    <definedName name="Excel_BuiltIn_Print_Area_1_1" localSheetId="0">#REF!</definedName>
    <definedName name="Excel_BuiltIn_Print_Area_1_1">#REF!</definedName>
    <definedName name="Excel_BuiltIn_Print_Area_1_1_1">#REF!</definedName>
    <definedName name="Excel_BuiltIn_Print_Area_2">#REF!</definedName>
    <definedName name="Excel_BuiltIn_Print_Area_2_1">#REF!</definedName>
    <definedName name="Excel_BuiltIn_Print_Area_2_1_1">#REF!</definedName>
    <definedName name="Excel_BuiltIn_Print_Area_2_1_1_1">#REF!</definedName>
    <definedName name="Excel_BuiltIn_Print_Area_3">#REF!</definedName>
    <definedName name="Excel_BuiltIn_Print_Area_3_1">#REF!</definedName>
    <definedName name="Excel_BuiltIn_Print_Area_4" localSheetId="1">#REF!</definedName>
    <definedName name="Excel_BuiltIn_Print_Area_4" localSheetId="0">#REF!</definedName>
    <definedName name="Excel_BuiltIn_Print_Area_4">#REF!</definedName>
    <definedName name="Excel_BuiltIn_Print_Area_4_1">#REF!</definedName>
    <definedName name="Excel_BuiltIn_Print_Area_4_1_1">#REF!</definedName>
    <definedName name="Excel_BuiltIn_Print_Area_5">#REF!</definedName>
    <definedName name="Excel_BuiltIn_Print_Area_6">#REF!</definedName>
    <definedName name="Excel_BuiltIn_Print_Area_6_1">#REF!</definedName>
    <definedName name="Excel_BuiltIn_Print_Area_7">#REF!</definedName>
    <definedName name="Excel_BuiltIn_Print_Area_8">#REF!</definedName>
    <definedName name="Excel_BuiltIn_Print_Titles">NA()</definedName>
    <definedName name="Excel_BuiltIn_Print_Titles_1_1">#REF!</definedName>
    <definedName name="Excel_BuiltIn_Print_Titles_1_1_1">#REF!</definedName>
    <definedName name="Excel_BuiltIn_Print_Titles_3">#REF!</definedName>
    <definedName name="Excel_BuiltIn_Print_Titles_3_1">#REF!</definedName>
    <definedName name="Excel_BuiltIn_Print_Titles_4">#REF!</definedName>
    <definedName name="Excel_BuiltIn_Recorder">#REF!</definedName>
    <definedName name="Excel_BuiltIn_Recorder_1">#REF!</definedName>
    <definedName name="Excel_BuiltIn_Recorder_2">#REF!</definedName>
    <definedName name="Excel_BuiltIn_Recorder_6">#REF!</definedName>
    <definedName name="Excel_BuiltIn_Recorder_7">#REF!</definedName>
    <definedName name="excf">#REF!</definedName>
    <definedName name="ExchangeRates">#REF!</definedName>
    <definedName name="excise">'[50]Operating Statistics'!$D$16:$O$16</definedName>
    <definedName name="EXEPB2000" localSheetId="5">#REF!</definedName>
    <definedName name="EXEPB2000">#REF!</definedName>
    <definedName name="EXEPB2001" localSheetId="5">#REF!</definedName>
    <definedName name="EXEPB2001">#REF!</definedName>
    <definedName name="EXIT" localSheetId="1">#REF!</definedName>
    <definedName name="EXIT" localSheetId="0">#REF!</definedName>
    <definedName name="EXIT" localSheetId="5">#REF!</definedName>
    <definedName name="EXIT">#REF!</definedName>
    <definedName name="EXIT_2">#REF!</definedName>
    <definedName name="EXIT_6">#REF!</definedName>
    <definedName name="EXIT_7">#REF!</definedName>
    <definedName name="exp">#REF!</definedName>
    <definedName name="Expded">#REF!</definedName>
    <definedName name="Expded_2">#REF!</definedName>
    <definedName name="Expded_6">#REF!</definedName>
    <definedName name="Expded_7">#REF!</definedName>
    <definedName name="Export">#REF!</definedName>
    <definedName name="ExRate">#REF!</definedName>
    <definedName name="External">#REF!</definedName>
    <definedName name="EXTERNAL__SERVICES">'[44]Build-up'!#REF!</definedName>
    <definedName name="EXTERNAL__WALLS">'[44]Build-up'!#REF!</definedName>
    <definedName name="External__Water_Supply" localSheetId="5">#REF!</definedName>
    <definedName name="External__Water_Supply">#REF!</definedName>
    <definedName name="External_Alterations___Renovations" localSheetId="5">#REF!</definedName>
    <definedName name="External_Alterations___Renovations">#REF!</definedName>
    <definedName name="External_Communications" localSheetId="5">#REF!</definedName>
    <definedName name="External_Communications">#REF!</definedName>
    <definedName name="External_Doors">#REF!</definedName>
    <definedName name="External_Electrical">#REF!</definedName>
    <definedName name="External_Fire_Protection">#REF!</definedName>
    <definedName name="External_Gas">#REF!</definedName>
    <definedName name="External_Plaster">#REF!</definedName>
    <definedName name="External_Plaster_New">#REF!</definedName>
    <definedName name="External_Sewer">#REF!</definedName>
    <definedName name="External_Special_Services">#REF!</definedName>
    <definedName name="External_Stormwater">#REF!</definedName>
    <definedName name="External_Walls">#REF!</definedName>
    <definedName name="Extra_Pay" localSheetId="1">#REF!</definedName>
    <definedName name="Extra_Pay" localSheetId="0">#REF!</definedName>
    <definedName name="Extra_Pay">#REF!</definedName>
    <definedName name="_xlnm.Extract">'[62]Sales &amp; Prod'!#REF!</definedName>
    <definedName name="eyrc" localSheetId="5">#REF!</definedName>
    <definedName name="eyrc">#REF!</definedName>
    <definedName name="F" localSheetId="1">#REF!</definedName>
    <definedName name="F" localSheetId="0">#REF!</definedName>
    <definedName name="f" localSheetId="5" hidden="1">{#N/A,#N/A,FALSE,"VARIATIONS";#N/A,#N/A,FALSE,"BUDGET";#N/A,#N/A,FALSE,"CIVIL QNTY VAR";#N/A,#N/A,FALSE,"SUMMARY";#N/A,#N/A,FALSE,"MATERIAL VAR"}</definedName>
    <definedName name="f" hidden="1">{#N/A,#N/A,FALSE,"VARIATIONS";#N/A,#N/A,FALSE,"BUDGET";#N/A,#N/A,FALSE,"CIVIL QNTY VAR";#N/A,#N/A,FALSE,"SUMMARY";#N/A,#N/A,FALSE,"MATERIAL VAR"}</definedName>
    <definedName name="f.asset">#REF!</definedName>
    <definedName name="F_AFLCFM1">#REF!</definedName>
    <definedName name="F_AFLCFM2">#REF!</definedName>
    <definedName name="F_AFLPEM3">#REF!</definedName>
    <definedName name="F_AFLPEM4">#REF!</definedName>
    <definedName name="F_AFLPEMb">#REF!</definedName>
    <definedName name="F_AFLSD1">#REF!</definedName>
    <definedName name="F_AFLSD2">#REF!</definedName>
    <definedName name="F_Book_value_per_share">'[63]Calculation (2)'!#REF!</definedName>
    <definedName name="FA" localSheetId="5">#REF!</definedName>
    <definedName name="FA">#REF!</definedName>
    <definedName name="fa.xls" localSheetId="5" hidden="1">{#N/A,#N/A,FALSE,"Full";#N/A,#N/A,FALSE,"Half";#N/A,#N/A,FALSE,"Op Expenses";#N/A,#N/A,FALSE,"Cap Charge";#N/A,#N/A,FALSE,"Cost C";#N/A,#N/A,FALSE,"PP&amp;E";#N/A,#N/A,FALSE,"R&amp;D"}</definedName>
    <definedName name="fa.xls" hidden="1">{#N/A,#N/A,FALSE,"Full";#N/A,#N/A,FALSE,"Half";#N/A,#N/A,FALSE,"Op Expenses";#N/A,#N/A,FALSE,"Cap Charge";#N/A,#N/A,FALSE,"Cost C";#N/A,#N/A,FALSE,"PP&amp;E";#N/A,#N/A,FALSE,"R&amp;D"}</definedName>
    <definedName name="facom">'[48]TBAL9697 -group wise  sdpl'!$A$34</definedName>
    <definedName name="Factor" localSheetId="5">#REF!</definedName>
    <definedName name="Factor">#REF!</definedName>
    <definedName name="fafafaf" localSheetId="5">#REF!</definedName>
    <definedName name="fafafaf">#REF!</definedName>
    <definedName name="fafur">'[48]TBAL9697 -group wise  sdpl'!$A$34</definedName>
    <definedName name="FameBS" localSheetId="5">#REF!</definedName>
    <definedName name="FameBS">#REF!</definedName>
    <definedName name="FameCashFlow" localSheetId="5">#REF!</definedName>
    <definedName name="FameCashFlow">#REF!</definedName>
    <definedName name="FamePL" localSheetId="5">#REF!</definedName>
    <definedName name="FamePL">#REF!</definedName>
    <definedName name="FAMERangeDJ_BALAL28" localSheetId="5">[43]EVA1!#REF!</definedName>
    <definedName name="FAMERangeDJ_BALAL28">[43]EVA1!#REF!</definedName>
    <definedName name="FAMERangeDJ_BALAM28" localSheetId="5">[43]EVA1!#REF!</definedName>
    <definedName name="FAMERangeDJ_BALAM28">[43]EVA1!#REF!</definedName>
    <definedName name="FAMERangeDJ_BALAN28" localSheetId="5">[43]EVA1!#REF!</definedName>
    <definedName name="FAMERangeDJ_BALAN28">[43]EVA1!#REF!</definedName>
    <definedName name="FAMERangeGCI_BALD62" localSheetId="5">[43]EVA1!#REF!</definedName>
    <definedName name="FAMERangeGCI_BALD62">[43]EVA1!#REF!</definedName>
    <definedName name="FAMERangeGCI_BALD63">[43]EVA1!#REF!</definedName>
    <definedName name="FAMERangeKRI_BALAL99">[43]EVA1!$U$93:$U$93</definedName>
    <definedName name="FAMERangeKRI_BALAM99">[43]EVA1!$V$93:$V$93</definedName>
    <definedName name="FAMERangeKRI_BALAN99">[43]EVA1!$W$93:$W$93</definedName>
    <definedName name="faofeq">'[48]TBAL9697 -group wise  sdpl'!$A$34</definedName>
    <definedName name="faplm">'[48]TBAL9697 -group wise  sdpl'!$A$34</definedName>
    <definedName name="fapms">'[48]TBAL9697 -group wise  sdpl'!$A$34</definedName>
    <definedName name="faveh">'[48]TBAL9697 -group wise  sdpl'!$A$34</definedName>
    <definedName name="Fb" localSheetId="5">#REF!</definedName>
    <definedName name="Fb">#REF!</definedName>
    <definedName name="fcf" localSheetId="5">#REF!</definedName>
    <definedName name="fcf">#REF!</definedName>
    <definedName name="FCode" localSheetId="1" hidden="1">#REF!</definedName>
    <definedName name="FCode" localSheetId="0" hidden="1">#REF!</definedName>
    <definedName name="FCode" localSheetId="5" hidden="1">#REF!</definedName>
    <definedName name="FCode" hidden="1">#REF!</definedName>
    <definedName name="fcompany">#REF!</definedName>
    <definedName name="Fcu">#REF!</definedName>
    <definedName name="FD" localSheetId="1">#REF!</definedName>
    <definedName name="FD" localSheetId="0">#REF!</definedName>
    <definedName name="fd" localSheetId="5" hidden="1">{"'Sheet1'!$A$4386:$N$4591"}</definedName>
    <definedName name="fd" hidden="1">{"'Sheet1'!$A$4386:$N$4591"}</definedName>
    <definedName name="fda" hidden="1">#REF!</definedName>
    <definedName name="fdate">#REF!</definedName>
    <definedName name="fdevise">#REF!</definedName>
    <definedName name="fdf">#REF!</definedName>
    <definedName name="fdfdfdfdf">#REF!</definedName>
    <definedName name="fds" hidden="1">[58]analysis!#REF!</definedName>
    <definedName name="FEB_05" localSheetId="5">#REF!</definedName>
    <definedName name="FEB_05">#REF!</definedName>
    <definedName name="feb_qty_rev_3" localSheetId="5">#REF!</definedName>
    <definedName name="feb_qty_rev_3">#REF!</definedName>
    <definedName name="feb_rev4_qty" localSheetId="5">#REF!</definedName>
    <definedName name="feb_rev4_qty">#REF!</definedName>
    <definedName name="fedfsfesf" localSheetId="5" hidden="1">{#N/A,#N/A,FALSE,"VARIATIONS";#N/A,#N/A,FALSE,"BUDGET";#N/A,#N/A,FALSE,"CIVIL QNTY VAR";#N/A,#N/A,FALSE,"SUMMARY";#N/A,#N/A,FALSE,"MATERIAL VAR"}</definedName>
    <definedName name="fedfsfesf" hidden="1">{#N/A,#N/A,FALSE,"VARIATIONS";#N/A,#N/A,FALSE,"BUDGET";#N/A,#N/A,FALSE,"CIVIL QNTY VAR";#N/A,#N/A,FALSE,"SUMMARY";#N/A,#N/A,FALSE,"MATERIAL VAR"}</definedName>
    <definedName name="fee">[37]Consol_CF!$E$44</definedName>
    <definedName name="fee_autho.contract" localSheetId="5">#REF!</definedName>
    <definedName name="fee_autho.contract">#REF!</definedName>
    <definedName name="fee_autho.now" localSheetId="5">#REF!</definedName>
    <definedName name="fee_autho.now">#REF!</definedName>
    <definedName name="fee_autho.payment" localSheetId="5">#REF!</definedName>
    <definedName name="fee_autho.payment">#REF!</definedName>
    <definedName name="fee_autho.uncommit">#REF!</definedName>
    <definedName name="fee_autho.vo.app">#REF!</definedName>
    <definedName name="fee_autho.vo.pend">#REF!</definedName>
    <definedName name="fee_contract">#REF!</definedName>
    <definedName name="fee_now">#REF!</definedName>
    <definedName name="fee_payment">#REF!</definedName>
    <definedName name="fee_uncommit">#REF!</definedName>
    <definedName name="fee_vo.app">#REF!</definedName>
    <definedName name="fee_vo.pend">#REF!</definedName>
    <definedName name="Fences___Gates">#REF!</definedName>
    <definedName name="FF" localSheetId="1">#REF!</definedName>
    <definedName name="FF" localSheetId="0">#REF!</definedName>
    <definedName name="FF">#REF!</definedName>
    <definedName name="FF_2">#REF!</definedName>
    <definedName name="FF_6">#REF!</definedName>
    <definedName name="FF_7">#REF!</definedName>
    <definedName name="fffff" localSheetId="5" hidden="1">{#N/A,#N/A,FALSE,"VARIATIONS";#N/A,#N/A,FALSE,"BUDGET";#N/A,#N/A,FALSE,"CIVIL QNTY VAR";#N/A,#N/A,FALSE,"SUMMARY";#N/A,#N/A,FALSE,"MATERIAL VAR"}</definedName>
    <definedName name="fffff" hidden="1">{#N/A,#N/A,FALSE,"VARIATIONS";#N/A,#N/A,FALSE,"BUDGET";#N/A,#N/A,FALSE,"CIVIL QNTY VAR";#N/A,#N/A,FALSE,"SUMMARY";#N/A,#N/A,FALSE,"MATERIAL VAR"}</definedName>
    <definedName name="ffffffffffffff">#REF!</definedName>
    <definedName name="fffffffffffffffffffffffffffjjjjjj" hidden="1">#REF!</definedName>
    <definedName name="FGDDDDDDDDDDDDDD">#REF!</definedName>
    <definedName name="fgdfgfgfg">#REF!</definedName>
    <definedName name="FGDGB" hidden="1">#REF!</definedName>
    <definedName name="fgf" localSheetId="1">#REF!</definedName>
    <definedName name="fgf" localSheetId="0">#REF!</definedName>
    <definedName name="fgf">#REF!</definedName>
    <definedName name="fgf_2">#REF!</definedName>
    <definedName name="fgf_6">#REF!</definedName>
    <definedName name="fgf_7">#REF!</definedName>
    <definedName name="fgfdg" hidden="1">#REF!</definedName>
    <definedName name="FGGGGGGG">#REF!</definedName>
    <definedName name="fgggshqqqqqqq" hidden="1">[38]BHANDUP!#REF!</definedName>
    <definedName name="fgh" hidden="1">[58]analysis!#REF!</definedName>
    <definedName name="fgvt" localSheetId="5">#REF!</definedName>
    <definedName name="fgvt">#REF!</definedName>
    <definedName name="fgyhuj" localSheetId="4">[0]!City&amp;" "&amp;State</definedName>
    <definedName name="fgyhuj" localSheetId="7">[0]!City&amp;" "&amp;State</definedName>
    <definedName name="fgyhuj" localSheetId="8">[0]!City&amp;" "&amp;State</definedName>
    <definedName name="fgyhuj" localSheetId="9">[0]!City&amp;" "&amp;State</definedName>
    <definedName name="fgyhuj" localSheetId="22">[0]!City&amp;" "&amp;State</definedName>
    <definedName name="fgyhuj" localSheetId="21">[0]!City&amp;" "&amp;State</definedName>
    <definedName name="fgyhuj" localSheetId="20">[0]!City&amp;" "&amp;State</definedName>
    <definedName name="fgyhuj" localSheetId="10">[0]!City&amp;" "&amp;State</definedName>
    <definedName name="fgyhuj" localSheetId="1">[0]!City&amp;" "&amp;State</definedName>
    <definedName name="fgyhuj" localSheetId="0">[0]!City&amp;" "&amp;State</definedName>
    <definedName name="fgyhuj" localSheetId="5">[0]!City&amp;" "&amp;State</definedName>
    <definedName name="fgyhuj">City&amp;" "&amp;State</definedName>
    <definedName name="Fh" localSheetId="5">#REF!</definedName>
    <definedName name="Fh">#REF!</definedName>
    <definedName name="fhh" localSheetId="5" hidden="1">{#N/A,#N/A,FALSE,"Balance Sheets";#N/A,#N/A,FALSE,"96 Conservative";#N/A,#N/A,FALSE,"96 Possible"}</definedName>
    <definedName name="fhh" hidden="1">{#N/A,#N/A,FALSE,"Balance Sheets";#N/A,#N/A,FALSE,"96 Conservative";#N/A,#N/A,FALSE,"96 Possible"}</definedName>
    <definedName name="Fhwl">#REF!</definedName>
    <definedName name="FILE">'[34]MERGED CODES &amp; NAMES'!$H$1:$H$65536</definedName>
    <definedName name="File_Used" localSheetId="1">#REF!</definedName>
    <definedName name="File_Used" localSheetId="0">#REF!</definedName>
    <definedName name="File_Used" localSheetId="5">#REF!</definedName>
    <definedName name="File_Used">#REF!</definedName>
    <definedName name="FILECODE">[34]TYPES!$C$4:$C$6</definedName>
    <definedName name="filedelete">"s.h.!filedelete"</definedName>
    <definedName name="filedelete_11">"s.h.!filedelete"</definedName>
    <definedName name="filedelete_3">"s.h.!filedelete_3"</definedName>
    <definedName name="filedelete_3_11">"s.h.!filedelete_3"</definedName>
    <definedName name="fill" hidden="1">'[64]Sheet3 (2)'!$A$60:$A$76</definedName>
    <definedName name="FILL2" localSheetId="1" hidden="1">#REF!</definedName>
    <definedName name="FILL2" localSheetId="0" hidden="1">#REF!</definedName>
    <definedName name="FILL2" localSheetId="5" hidden="1">#REF!</definedName>
    <definedName name="FILL2" hidden="1">#REF!</definedName>
    <definedName name="FilmBS" localSheetId="5">#REF!</definedName>
    <definedName name="FilmBS">#REF!</definedName>
    <definedName name="FilmCashflow" localSheetId="5">#REF!</definedName>
    <definedName name="FilmCashflow">#REF!</definedName>
    <definedName name="FilmDep">#REF!</definedName>
    <definedName name="FilmDeprate">#REF!</definedName>
    <definedName name="FilmPL">#REF!</definedName>
    <definedName name="FilmProdDebt">#REF!</definedName>
    <definedName name="FilmTax">#REF!</definedName>
    <definedName name="FilmTaxation">#REF!</definedName>
    <definedName name="FilmTaxDep">#REF!</definedName>
    <definedName name="FilmWorkingCap">#REF!</definedName>
    <definedName name="Final" localSheetId="1" hidden="1">#REF!</definedName>
    <definedName name="Final" localSheetId="0" hidden="1">#REF!</definedName>
    <definedName name="Final" localSheetId="5" hidden="1">{#N/A,#N/A,TRUE,"Front";#N/A,#N/A,TRUE,"Simple Letter";#N/A,#N/A,TRUE,"Inside";#N/A,#N/A,TRUE,"Contents";#N/A,#N/A,TRUE,"Basis";#N/A,#N/A,TRUE,"Inclusions";#N/A,#N/A,TRUE,"Exclusions";#N/A,#N/A,TRUE,"Areas";#N/A,#N/A,TRUE,"Summary";#N/A,#N/A,TRUE,"Detail"}</definedName>
    <definedName name="Final" hidden="1">{#N/A,#N/A,TRUE,"Front";#N/A,#N/A,TRUE,"Simple Letter";#N/A,#N/A,TRUE,"Inside";#N/A,#N/A,TRUE,"Contents";#N/A,#N/A,TRUE,"Basis";#N/A,#N/A,TRUE,"Inclusions";#N/A,#N/A,TRUE,"Exclusions";#N/A,#N/A,TRUE,"Areas";#N/A,#N/A,TRUE,"Summary";#N/A,#N/A,TRUE,"Detail"}</definedName>
    <definedName name="final_report" localSheetId="1">#REF!</definedName>
    <definedName name="final_report" localSheetId="0">#REF!</definedName>
    <definedName name="final_report" localSheetId="5">#REF!</definedName>
    <definedName name="final_report">#REF!</definedName>
    <definedName name="final_report_1" localSheetId="5">#REF!</definedName>
    <definedName name="final_report_1">#REF!</definedName>
    <definedName name="final_report_2" localSheetId="5">#REF!</definedName>
    <definedName name="final_report_2">#REF!</definedName>
    <definedName name="final_report_6">#REF!</definedName>
    <definedName name="final_report_7">#REF!</definedName>
    <definedName name="final_report1">#REF!</definedName>
    <definedName name="final_report1_1">#REF!</definedName>
    <definedName name="final_report1_2">#REF!</definedName>
    <definedName name="final_report1_6">#REF!</definedName>
    <definedName name="final_report1_7">#REF!</definedName>
    <definedName name="finalre">#REF!</definedName>
    <definedName name="finalre_2">#REF!</definedName>
    <definedName name="finalre_6">#REF!</definedName>
    <definedName name="finalre_7">#REF!</definedName>
    <definedName name="FinancialActivities">#REF!</definedName>
    <definedName name="Financials">#REF!</definedName>
    <definedName name="finishesArea">#REF!</definedName>
    <definedName name="finishesPerimeter">#REF!</definedName>
    <definedName name="FIRE">#REF!</definedName>
    <definedName name="Fire_Protection">#REF!</definedName>
    <definedName name="FirstYear">#REF!</definedName>
    <definedName name="FiscalIDNum">#REF!</definedName>
    <definedName name="FIT">#REF!</definedName>
    <definedName name="FIT___0">#REF!</definedName>
    <definedName name="FIT___13">#REF!</definedName>
    <definedName name="Fitments">#REF!</definedName>
    <definedName name="fixed_asset" localSheetId="1">#REF!</definedName>
    <definedName name="fixed_asset" localSheetId="0">#REF!</definedName>
    <definedName name="fixed_asset">#REF!</definedName>
    <definedName name="fj_100">#REF!</definedName>
    <definedName name="fj_100_2">#REF!</definedName>
    <definedName name="fj_100_6">#REF!</definedName>
    <definedName name="fj_100_7">#REF!</definedName>
    <definedName name="fj_150">#REF!</definedName>
    <definedName name="fj_150_2">#REF!</definedName>
    <definedName name="fj_150_6">#REF!</definedName>
    <definedName name="fj_150_7">#REF!</definedName>
    <definedName name="fj_200">#REF!</definedName>
    <definedName name="fj_200_2">#REF!</definedName>
    <definedName name="fj_200_6">#REF!</definedName>
    <definedName name="fj_200_7">#REF!</definedName>
    <definedName name="fj_25">#REF!</definedName>
    <definedName name="fj_25_2">#REF!</definedName>
    <definedName name="fj_25_6">#REF!</definedName>
    <definedName name="fj_25_7">#REF!</definedName>
    <definedName name="fj_250">#REF!</definedName>
    <definedName name="fj_250_2">#REF!</definedName>
    <definedName name="fj_250_6">#REF!</definedName>
    <definedName name="fj_250_7">#REF!</definedName>
    <definedName name="fj_300">#REF!</definedName>
    <definedName name="fj_300_2">#REF!</definedName>
    <definedName name="fj_300_6">#REF!</definedName>
    <definedName name="fj_300_7">#REF!</definedName>
    <definedName name="fj_32">#REF!</definedName>
    <definedName name="fj_32_2">#REF!</definedName>
    <definedName name="fj_32_6">#REF!</definedName>
    <definedName name="fj_32_7">#REF!</definedName>
    <definedName name="fj_40">#REF!</definedName>
    <definedName name="fj_40_2">#REF!</definedName>
    <definedName name="fj_40_6">#REF!</definedName>
    <definedName name="fj_40_7">#REF!</definedName>
    <definedName name="fj_400">#REF!</definedName>
    <definedName name="fj_400_2">#REF!</definedName>
    <definedName name="fj_400_6">#REF!</definedName>
    <definedName name="fj_400_7">#REF!</definedName>
    <definedName name="fj_50">#REF!</definedName>
    <definedName name="fj_50_2">#REF!</definedName>
    <definedName name="fj_50_6">#REF!</definedName>
    <definedName name="fj_50_7">#REF!</definedName>
    <definedName name="fj_500">#REF!</definedName>
    <definedName name="fj_500_2">#REF!</definedName>
    <definedName name="fj_500_6">#REF!</definedName>
    <definedName name="fj_500_7">#REF!</definedName>
    <definedName name="fj_65">#REF!</definedName>
    <definedName name="fj_65_2">#REF!</definedName>
    <definedName name="fj_65_6">#REF!</definedName>
    <definedName name="fj_65_7">#REF!</definedName>
    <definedName name="fj_80">#REF!</definedName>
    <definedName name="fj_80_2">#REF!</definedName>
    <definedName name="fj_80_6">#REF!</definedName>
    <definedName name="fj_80_7">#REF!</definedName>
    <definedName name="fjfgjsfgfjsfj">#REF!</definedName>
    <definedName name="flag1">#REF!</definedName>
    <definedName name="flag1_2">#REF!</definedName>
    <definedName name="flag1_6">#REF!</definedName>
    <definedName name="flag1_7">#REF!</definedName>
    <definedName name="flash" hidden="1">'[65]Earnings model'!#REF!</definedName>
    <definedName name="Floor" localSheetId="5">#REF!</definedName>
    <definedName name="Floor">#REF!</definedName>
    <definedName name="FLOOR__FINISHES">'[44]Build-up'!#REF!</definedName>
    <definedName name="Floor_Fin" localSheetId="5">#REF!</definedName>
    <definedName name="Floor_Fin">#REF!</definedName>
    <definedName name="Floor_Finishes" localSheetId="5">#REF!</definedName>
    <definedName name="Floor_Finishes">#REF!</definedName>
    <definedName name="FloorHt">3.05</definedName>
    <definedName name="Floorsqty">#REF!</definedName>
    <definedName name="fo">#REF!</definedName>
    <definedName name="Footings">#REF!</definedName>
    <definedName name="form3cd" hidden="1">'[66]EAW Final Accounts - 99'!$M$175:$M$189</definedName>
    <definedName name="Format">'[67]BS-203'!#REF!</definedName>
    <definedName name="FormTitle" localSheetId="5">#REF!</definedName>
    <definedName name="FormTitle">#REF!</definedName>
    <definedName name="Formula">[68]BOQ!#REF!</definedName>
    <definedName name="Foundation" localSheetId="5">#REF!</definedName>
    <definedName name="Foundation">#REF!</definedName>
    <definedName name="fp" localSheetId="1">#REF!</definedName>
    <definedName name="fp" localSheetId="0">#REF!</definedName>
    <definedName name="Fp" localSheetId="5">#REF!</definedName>
    <definedName name="Fp">#REF!</definedName>
    <definedName name="fqfdq" localSheetId="5" hidden="1">#REF!</definedName>
    <definedName name="fqfdq" hidden="1">#REF!</definedName>
    <definedName name="fr" localSheetId="5">'[44]Build-up'!#REF!</definedName>
    <definedName name="fr">'[44]Build-up'!#REF!</definedName>
    <definedName name="FRAME" localSheetId="5">'[44]Build-up'!#REF!</definedName>
    <definedName name="FRAME">'[44]Build-up'!#REF!</definedName>
    <definedName name="free" localSheetId="5">'[1]Rate Analysis'!#REF!</definedName>
    <definedName name="free">'[1]Rate Analysis'!#REF!</definedName>
    <definedName name="FreeFloat" localSheetId="5">#REF!</definedName>
    <definedName name="FreeFloat">#REF!</definedName>
    <definedName name="frncis" localSheetId="5">#REF!</definedName>
    <definedName name="frncis">#REF!</definedName>
    <definedName name="frty" localSheetId="5" hidden="1">{#N/A,#N/A,FALSE,"VARIATIONS";#N/A,#N/A,FALSE,"BUDGET";#N/A,#N/A,FALSE,"CIVIL QNTY VAR";#N/A,#N/A,FALSE,"SUMMARY";#N/A,#N/A,FALSE,"MATERIAL VAR"}</definedName>
    <definedName name="frty" hidden="1">{#N/A,#N/A,FALSE,"VARIATIONS";#N/A,#N/A,FALSE,"BUDGET";#N/A,#N/A,FALSE,"CIVIL QNTY VAR";#N/A,#N/A,FALSE,"SUMMARY";#N/A,#N/A,FALSE,"MATERIAL VAR"}</definedName>
    <definedName name="Fs">#REF!</definedName>
    <definedName name="fsa" localSheetId="1" hidden="1">{#N/A,#N/A,TRUE,"Front";#N/A,#N/A,TRUE,"Simple Letter";#N/A,#N/A,TRUE,"Inside";#N/A,#N/A,TRUE,"Contents";#N/A,#N/A,TRUE,"Basis";#N/A,#N/A,TRUE,"Inclusions";#N/A,#N/A,TRUE,"Exclusions";#N/A,#N/A,TRUE,"Areas";#N/A,#N/A,TRUE,"Summary";#N/A,#N/A,TRUE,"Detail"}</definedName>
    <definedName name="fsa" localSheetId="0" hidden="1">{#N/A,#N/A,TRUE,"Front";#N/A,#N/A,TRUE,"Simple Letter";#N/A,#N/A,TRUE,"Inside";#N/A,#N/A,TRUE,"Contents";#N/A,#N/A,TRUE,"Basis";#N/A,#N/A,TRUE,"Inclusions";#N/A,#N/A,TRUE,"Exclusions";#N/A,#N/A,TRUE,"Areas";#N/A,#N/A,TRUE,"Summary";#N/A,#N/A,TRUE,"Detail"}</definedName>
    <definedName name="fsa" localSheetId="5" hidden="1">{#N/A,#N/A,TRUE,"Front";#N/A,#N/A,TRUE,"Simple Letter";#N/A,#N/A,TRUE,"Inside";#N/A,#N/A,TRUE,"Contents";#N/A,#N/A,TRUE,"Basis";#N/A,#N/A,TRUE,"Inclusions";#N/A,#N/A,TRUE,"Exclusions";#N/A,#N/A,TRUE,"Areas";#N/A,#N/A,TRUE,"Summary";#N/A,#N/A,TRUE,"Detail"}</definedName>
    <definedName name="fsa" hidden="1">{#N/A,#N/A,TRUE,"Front";#N/A,#N/A,TRUE,"Simple Letter";#N/A,#N/A,TRUE,"Inside";#N/A,#N/A,TRUE,"Contents";#N/A,#N/A,TRUE,"Basis";#N/A,#N/A,TRUE,"Inclusions";#N/A,#N/A,TRUE,"Exclusions";#N/A,#N/A,TRUE,"Areas";#N/A,#N/A,TRUE,"Summary";#N/A,#N/A,TRUE,"Detail"}</definedName>
    <definedName name="fsfs" hidden="1">#REF!</definedName>
    <definedName name="fsg" localSheetId="1">#REF!</definedName>
    <definedName name="fsg" localSheetId="0">#REF!</definedName>
    <definedName name="fsg" localSheetId="5">#REF!</definedName>
    <definedName name="fsg">#REF!</definedName>
    <definedName name="fsg_2" localSheetId="5">#REF!</definedName>
    <definedName name="fsg_2">#REF!</definedName>
    <definedName name="fsg_6">#REF!</definedName>
    <definedName name="fsg_7">#REF!</definedName>
    <definedName name="FSItem" hidden="1">OFFSET([69]Main!$B$6,0,0,COUNTA([69]Main!$B$1:$B$65536)-3,1)</definedName>
    <definedName name="FSOne" localSheetId="5">#REF!</definedName>
    <definedName name="FSOne">#REF!</definedName>
    <definedName name="FST">#REF!</definedName>
    <definedName name="FSTwo">#REF!</definedName>
    <definedName name="FT">#REF!</definedName>
    <definedName name="ftss" localSheetId="5" hidden="1">{"FTS",#N/A,FALSE,"E"}</definedName>
    <definedName name="ftss" hidden="1">{"FTS",#N/A,FALSE,"E"}</definedName>
    <definedName name="FUEL">#REF!</definedName>
    <definedName name="fuji">#REF!</definedName>
    <definedName name="Full_Print" localSheetId="1">#REF!</definedName>
    <definedName name="Full_Print" localSheetId="0">#REF!</definedName>
    <definedName name="Full_Print" localSheetId="5">#REF!</definedName>
    <definedName name="Full_Print">#REF!</definedName>
    <definedName name="FullyDilutedYearEndEPS">#REF!</definedName>
    <definedName name="FullyDilutedYearEndShares">#REF!</definedName>
    <definedName name="furht">#REF!</definedName>
    <definedName name="FURNITURE">#REF!</definedName>
    <definedName name="furth">#REF!</definedName>
    <definedName name="FV" localSheetId="1">#REF!</definedName>
    <definedName name="FV" localSheetId="0">#REF!</definedName>
    <definedName name="Fv">#REF!</definedName>
    <definedName name="fwr" hidden="1">#REF!</definedName>
    <definedName name="FXRate">#REF!</definedName>
    <definedName name="FYEnd">#REF!</definedName>
    <definedName name="g" localSheetId="1">#REF!</definedName>
    <definedName name="g" localSheetId="0">#REF!</definedName>
    <definedName name="G">[70]analysis!#REF!</definedName>
    <definedName name="g_2" localSheetId="5">#REF!</definedName>
    <definedName name="g_2">#REF!</definedName>
    <definedName name="g_6" localSheetId="5">#REF!</definedName>
    <definedName name="g_6">#REF!</definedName>
    <definedName name="g_7" localSheetId="5">#REF!</definedName>
    <definedName name="g_7">#REF!</definedName>
    <definedName name="g1622.">#REF!</definedName>
    <definedName name="g27.35">#REF!</definedName>
    <definedName name="g2707.">#REF!</definedName>
    <definedName name="G31j1620">#REF!</definedName>
    <definedName name="gama">#REF!</definedName>
    <definedName name="gamah">#REF!</definedName>
    <definedName name="Gas_Service">#REF!</definedName>
    <definedName name="gb" hidden="1">[22]sheet6!#REF!</definedName>
    <definedName name="gcl" localSheetId="5">#REF!</definedName>
    <definedName name="gcl">#REF!</definedName>
    <definedName name="GDRParity" localSheetId="5">#REF!</definedName>
    <definedName name="GDRParity">#REF!</definedName>
    <definedName name="GDRPriceRs" localSheetId="5">#REF!</definedName>
    <definedName name="GDRPriceRs">#REF!</definedName>
    <definedName name="GDRPriceUSD">#REF!</definedName>
    <definedName name="GDRRsPrice">#REF!</definedName>
    <definedName name="generate">"s.h.!generate"</definedName>
    <definedName name="generate_11">"s.h.!generate"</definedName>
    <definedName name="generate_3">"s.h.!generate_3"</definedName>
    <definedName name="generate_3_11">"s.h.!generate_3"</definedName>
    <definedName name="gepcorpexpense">#REF!</definedName>
    <definedName name="gepcorpincome">#REF!</definedName>
    <definedName name="gepexpense">#REF!</definedName>
    <definedName name="gepincome">#REF!</definedName>
    <definedName name="GFAArea">#REF!</definedName>
    <definedName name="GFAPerimeter">#REF!</definedName>
    <definedName name="gffg">#REF!</definedName>
    <definedName name="gfjgfj">#REF!</definedName>
    <definedName name="GGFG">'[1]Rate Analysis'!#REF!</definedName>
    <definedName name="ggg" localSheetId="1">#REF!</definedName>
    <definedName name="ggg" localSheetId="0">#REF!</definedName>
    <definedName name="ggg" localSheetId="5" hidden="1">#REF!</definedName>
    <definedName name="ggg" hidden="1">#REF!</definedName>
    <definedName name="gggg" localSheetId="1">[0]!City&amp;" "&amp;State</definedName>
    <definedName name="gggg" localSheetId="0">[0]!City&amp;" "&amp;State</definedName>
    <definedName name="gggg" localSheetId="5" hidden="1">{#N/A,#N/A,FALSE,"VARIATIONS";#N/A,#N/A,FALSE,"BUDGET";#N/A,#N/A,FALSE,"CIVIL QNTY VAR";#N/A,#N/A,FALSE,"SUMMARY";#N/A,#N/A,FALSE,"MATERIAL VAR"}</definedName>
    <definedName name="gggg" hidden="1">{#N/A,#N/A,FALSE,"VARIATIONS";#N/A,#N/A,FALSE,"BUDGET";#N/A,#N/A,FALSE,"CIVIL QNTY VAR";#N/A,#N/A,FALSE,"SUMMARY";#N/A,#N/A,FALSE,"MATERIAL VAR"}</definedName>
    <definedName name="ggggg">#REF!</definedName>
    <definedName name="gggggggggggggggg">#REF!</definedName>
    <definedName name="GH">#REF!</definedName>
    <definedName name="GHGJ" hidden="1">[58]analysis!#REF!</definedName>
    <definedName name="ghhgjh" localSheetId="1">#REF!</definedName>
    <definedName name="ghhgjh" localSheetId="0">#REF!</definedName>
    <definedName name="ghhgjh" localSheetId="5">#REF!</definedName>
    <definedName name="ghhgjh">#REF!</definedName>
    <definedName name="ghtacct">[29]GHATKOPAR!$B$76:$Y$125</definedName>
    <definedName name="ghtbdact">[29]GHATKOPAR!$B$125:$Y$136</definedName>
    <definedName name="ghtcflow">[29]GHATKOPAR!$B$19:$Y$74</definedName>
    <definedName name="ghtrep">[29]GHATKOPAR!$AA$20:$AI$47</definedName>
    <definedName name="gi_100" localSheetId="1">#REF!</definedName>
    <definedName name="gi_100" localSheetId="0">#REF!</definedName>
    <definedName name="gi_100" localSheetId="5">#REF!</definedName>
    <definedName name="gi_100">#REF!</definedName>
    <definedName name="gi_100_2" localSheetId="1">#REF!</definedName>
    <definedName name="gi_100_2" localSheetId="0">#REF!</definedName>
    <definedName name="gi_100_2" localSheetId="5">#REF!</definedName>
    <definedName name="gi_100_2">#REF!</definedName>
    <definedName name="gi_100_6" localSheetId="5">#REF!</definedName>
    <definedName name="gi_100_6">#REF!</definedName>
    <definedName name="gi_100_7">#REF!</definedName>
    <definedName name="gi_150">#REF!</definedName>
    <definedName name="gi_150_2">#REF!</definedName>
    <definedName name="gi_150_6">#REF!</definedName>
    <definedName name="gi_150_7">#REF!</definedName>
    <definedName name="gi_200">#REF!</definedName>
    <definedName name="gi_200_2">#REF!</definedName>
    <definedName name="gi_200_6">#REF!</definedName>
    <definedName name="gi_200_7">#REF!</definedName>
    <definedName name="gi_25">#REF!</definedName>
    <definedName name="gi_25_2">#REF!</definedName>
    <definedName name="gi_25_6">#REF!</definedName>
    <definedName name="gi_25_7">#REF!</definedName>
    <definedName name="gi_250">#REF!</definedName>
    <definedName name="gi_250_2">#REF!</definedName>
    <definedName name="gi_250_6">#REF!</definedName>
    <definedName name="gi_250_7">#REF!</definedName>
    <definedName name="gi_300">#REF!</definedName>
    <definedName name="gi_300_2">#REF!</definedName>
    <definedName name="gi_300_6">#REF!</definedName>
    <definedName name="gi_300_7">#REF!</definedName>
    <definedName name="gi_32">#REF!</definedName>
    <definedName name="gi_32_2">#REF!</definedName>
    <definedName name="gi_32_6">#REF!</definedName>
    <definedName name="gi_32_7">#REF!</definedName>
    <definedName name="gi_40">#REF!</definedName>
    <definedName name="gi_40_2">#REF!</definedName>
    <definedName name="gi_40_6">#REF!</definedName>
    <definedName name="gi_40_7">#REF!</definedName>
    <definedName name="gi_400">#REF!</definedName>
    <definedName name="gi_400_2">#REF!</definedName>
    <definedName name="gi_400_6">#REF!</definedName>
    <definedName name="gi_400_7">#REF!</definedName>
    <definedName name="gi_50">#REF!</definedName>
    <definedName name="gi_50_2">#REF!</definedName>
    <definedName name="gi_50_6">#REF!</definedName>
    <definedName name="gi_50_7">#REF!</definedName>
    <definedName name="gi_500">#REF!</definedName>
    <definedName name="gi_500_2">#REF!</definedName>
    <definedName name="gi_500_6">#REF!</definedName>
    <definedName name="gi_500_7">#REF!</definedName>
    <definedName name="gi_600">#REF!</definedName>
    <definedName name="gi_600_2">#REF!</definedName>
    <definedName name="gi_600_6">#REF!</definedName>
    <definedName name="gi_600_7">#REF!</definedName>
    <definedName name="gi_65">#REF!</definedName>
    <definedName name="gi_65_2">#REF!</definedName>
    <definedName name="gi_65_6">#REF!</definedName>
    <definedName name="gi_65_7">#REF!</definedName>
    <definedName name="gi_80">#REF!</definedName>
    <definedName name="gi_80_2">#REF!</definedName>
    <definedName name="gi_80_6">#REF!</definedName>
    <definedName name="gi_80_7">#REF!</definedName>
    <definedName name="gif">#REF!</definedName>
    <definedName name="Glass">#REF!</definedName>
    <definedName name="glb_100">#REF!</definedName>
    <definedName name="glb_100_2">#REF!</definedName>
    <definedName name="glb_100_6">#REF!</definedName>
    <definedName name="glb_100_7">#REF!</definedName>
    <definedName name="glb_150">#REF!</definedName>
    <definedName name="glb_150_2">#REF!</definedName>
    <definedName name="glb_150_6">#REF!</definedName>
    <definedName name="glb_150_7">#REF!</definedName>
    <definedName name="glb_200">#REF!</definedName>
    <definedName name="glb_200_2">#REF!</definedName>
    <definedName name="glb_200_6">#REF!</definedName>
    <definedName name="glb_200_7">#REF!</definedName>
    <definedName name="glb_25">#REF!</definedName>
    <definedName name="glb_25_2">#REF!</definedName>
    <definedName name="glb_25_6">#REF!</definedName>
    <definedName name="glb_25_7">#REF!</definedName>
    <definedName name="glb_250">#REF!</definedName>
    <definedName name="glb_250_2">#REF!</definedName>
    <definedName name="glb_250_6">#REF!</definedName>
    <definedName name="glb_250_7">#REF!</definedName>
    <definedName name="glb_300">#REF!</definedName>
    <definedName name="glb_300_2">#REF!</definedName>
    <definedName name="glb_300_6">#REF!</definedName>
    <definedName name="glb_300_7">#REF!</definedName>
    <definedName name="glb_32">#REF!</definedName>
    <definedName name="glb_32_2">#REF!</definedName>
    <definedName name="glb_32_6">#REF!</definedName>
    <definedName name="glb_32_7">#REF!</definedName>
    <definedName name="glb_40">#REF!</definedName>
    <definedName name="glb_40_2">#REF!</definedName>
    <definedName name="glb_40_6">#REF!</definedName>
    <definedName name="glb_40_7">#REF!</definedName>
    <definedName name="glb_50">#REF!</definedName>
    <definedName name="glb_50_2">#REF!</definedName>
    <definedName name="glb_50_6">#REF!</definedName>
    <definedName name="glb_50_7">#REF!</definedName>
    <definedName name="glb_65">#REF!</definedName>
    <definedName name="glb_65_2">#REF!</definedName>
    <definedName name="glb_65_6">#REF!</definedName>
    <definedName name="glb_65_7">#REF!</definedName>
    <definedName name="glb_80">#REF!</definedName>
    <definedName name="glb_80_2">#REF!</definedName>
    <definedName name="glb_80_6">#REF!</definedName>
    <definedName name="glb_80_7">#REF!</definedName>
    <definedName name="glbalances_1" localSheetId="5" hidden="1">{#N/A,#N/A,FALSE,"Aging Summary";#N/A,#N/A,FALSE,"Ratio Analysis";#N/A,#N/A,FALSE,"Test 120 Day Accts";#N/A,#N/A,FALSE,"Tickmarks"}</definedName>
    <definedName name="glbalances_1" hidden="1">{#N/A,#N/A,FALSE,"Aging Summary";#N/A,#N/A,FALSE,"Ratio Analysis";#N/A,#N/A,FALSE,"Test 120 Day Accts";#N/A,#N/A,FALSE,"Tickmarks"}</definedName>
    <definedName name="glpl">[29]ANALYSIS!$G$187</definedName>
    <definedName name="GMAmount" localSheetId="5">#REF!</definedName>
    <definedName name="GMAmount">#REF!</definedName>
    <definedName name="GMN" localSheetId="1" hidden="1">{"'Sheet1'!$A$4386:$N$4591"}</definedName>
    <definedName name="GMN" localSheetId="0" hidden="1">{"'Sheet1'!$A$4386:$N$4591"}</definedName>
    <definedName name="GMN" localSheetId="5" hidden="1">{"'Sheet1'!$A$4386:$N$4591"}</definedName>
    <definedName name="GMN" hidden="1">{"'Sheet1'!$A$4386:$N$4591"}</definedName>
    <definedName name="GMPercent">#REF!</definedName>
    <definedName name="goo">#REF!</definedName>
    <definedName name="GrandSuiteArea">#REF!</definedName>
    <definedName name="GrandSuitePerimeter">#REF!</definedName>
    <definedName name="Graph" hidden="1">#REF!</definedName>
    <definedName name="groove" localSheetId="5" hidden="1">{#N/A,#N/A,TRUE,"Front";#N/A,#N/A,TRUE,"Simple Letter";#N/A,#N/A,TRUE,"Inside";#N/A,#N/A,TRUE,"Contents";#N/A,#N/A,TRUE,"Basis";#N/A,#N/A,TRUE,"Inclusions";#N/A,#N/A,TRUE,"Exclusions";#N/A,#N/A,TRUE,"Areas";#N/A,#N/A,TRUE,"Summary";#N/A,#N/A,TRUE,"Detail"}</definedName>
    <definedName name="groove" hidden="1">{#N/A,#N/A,TRUE,"Front";#N/A,#N/A,TRUE,"Simple Letter";#N/A,#N/A,TRUE,"Inside";#N/A,#N/A,TRUE,"Contents";#N/A,#N/A,TRUE,"Basis";#N/A,#N/A,TRUE,"Inclusions";#N/A,#N/A,TRUE,"Exclusions";#N/A,#N/A,TRUE,"Areas";#N/A,#N/A,TRUE,"Summary";#N/A,#N/A,TRUE,"Detail"}</definedName>
    <definedName name="GrossProfit">#REF!</definedName>
    <definedName name="Grossrevenue">'[50]Operating Statistics'!$D$15:$O$15</definedName>
    <definedName name="group" localSheetId="5">#REF!</definedName>
    <definedName name="group">#REF!</definedName>
    <definedName name="group_2" localSheetId="5">#REF!</definedName>
    <definedName name="group_2">#REF!</definedName>
    <definedName name="group_6" localSheetId="5">#REF!</definedName>
    <definedName name="group_6">#REF!</definedName>
    <definedName name="group_7">#REF!</definedName>
    <definedName name="Group1" localSheetId="1">#REF!</definedName>
    <definedName name="Group1" localSheetId="0">#REF!</definedName>
    <definedName name="Group1">#REF!</definedName>
    <definedName name="Group1_2">#REF!</definedName>
    <definedName name="Group1_6">#REF!</definedName>
    <definedName name="Group1_7">#REF!</definedName>
    <definedName name="Group2" localSheetId="1">#REF!</definedName>
    <definedName name="Group2" localSheetId="0">#REF!</definedName>
    <definedName name="Group2">#REF!</definedName>
    <definedName name="Group2_2">#REF!</definedName>
    <definedName name="Group2_6">#REF!</definedName>
    <definedName name="Group2_7">#REF!</definedName>
    <definedName name="Group3" localSheetId="1">#REF!</definedName>
    <definedName name="Group3" localSheetId="0">#REF!</definedName>
    <definedName name="Group3">#REF!</definedName>
    <definedName name="Group3_2">#REF!</definedName>
    <definedName name="Group3_6">#REF!</definedName>
    <definedName name="Group3_7">#REF!</definedName>
    <definedName name="Group4" localSheetId="1">#REF!</definedName>
    <definedName name="Group4" localSheetId="0">#REF!</definedName>
    <definedName name="Group4">#REF!</definedName>
    <definedName name="Group4_2">#REF!</definedName>
    <definedName name="Group4_6">#REF!</definedName>
    <definedName name="Group4_7">#REF!</definedName>
    <definedName name="gs" localSheetId="1">#REF!</definedName>
    <definedName name="gs" localSheetId="0">#REF!</definedName>
    <definedName name="gs">#REF!</definedName>
    <definedName name="gs_2">#REF!</definedName>
    <definedName name="gs_6">#REF!</definedName>
    <definedName name="gs_7">#REF!</definedName>
    <definedName name="gsfds" localSheetId="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gsfds"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gtg" hidden="1">#REF!</definedName>
    <definedName name="Guangzhou" localSheetId="1">{"Client Name or Project Name"}</definedName>
    <definedName name="Guangzhou" localSheetId="0">{"Client Name or Project Name"}</definedName>
    <definedName name="Guangzhou" localSheetId="5">{"Client Name or Project Name"}</definedName>
    <definedName name="Guangzhou">{"Client Name or Project Name"}</definedName>
    <definedName name="gv_100">#REF!</definedName>
    <definedName name="gv_100_2">#REF!</definedName>
    <definedName name="gv_100_6">#REF!</definedName>
    <definedName name="gv_100_7">#REF!</definedName>
    <definedName name="gv_150">#REF!</definedName>
    <definedName name="gv_150_2">#REF!</definedName>
    <definedName name="gv_150_6">#REF!</definedName>
    <definedName name="gv_150_7">#REF!</definedName>
    <definedName name="gv_200">#REF!</definedName>
    <definedName name="gv_200_2">#REF!</definedName>
    <definedName name="gv_200_6">#REF!</definedName>
    <definedName name="gv_200_7">#REF!</definedName>
    <definedName name="gv_25">#REF!</definedName>
    <definedName name="gv_25_2">#REF!</definedName>
    <definedName name="gv_25_6">#REF!</definedName>
    <definedName name="gv_25_7">#REF!</definedName>
    <definedName name="gv_250">#REF!</definedName>
    <definedName name="gv_250_2">#REF!</definedName>
    <definedName name="gv_250_6">#REF!</definedName>
    <definedName name="gv_250_7">#REF!</definedName>
    <definedName name="gv_300">#REF!</definedName>
    <definedName name="gv_300_2">#REF!</definedName>
    <definedName name="gv_300_6">#REF!</definedName>
    <definedName name="gv_300_7">#REF!</definedName>
    <definedName name="gv_32">#REF!</definedName>
    <definedName name="gv_32_2">#REF!</definedName>
    <definedName name="gv_32_6">#REF!</definedName>
    <definedName name="gv_32_7">#REF!</definedName>
    <definedName name="gv_40">#REF!</definedName>
    <definedName name="gv_40_2">#REF!</definedName>
    <definedName name="gv_40_6">#REF!</definedName>
    <definedName name="gv_40_7">#REF!</definedName>
    <definedName name="gv_400">#REF!</definedName>
    <definedName name="gv_400_2">#REF!</definedName>
    <definedName name="gv_400_6">#REF!</definedName>
    <definedName name="gv_400_7">#REF!</definedName>
    <definedName name="gv_50">#REF!</definedName>
    <definedName name="gv_50_2">#REF!</definedName>
    <definedName name="gv_50_6">#REF!</definedName>
    <definedName name="gv_50_7">#REF!</definedName>
    <definedName name="gv_500">#REF!</definedName>
    <definedName name="gv_500_2">#REF!</definedName>
    <definedName name="gv_500_6">#REF!</definedName>
    <definedName name="gv_500_7">#REF!</definedName>
    <definedName name="gv_65">#REF!</definedName>
    <definedName name="gv_65_2">#REF!</definedName>
    <definedName name="gv_65_6">#REF!</definedName>
    <definedName name="gv_65_7">#REF!</definedName>
    <definedName name="gv_80">#REF!</definedName>
    <definedName name="gv_80_2">#REF!</definedName>
    <definedName name="gv_80_6">#REF!</definedName>
    <definedName name="gv_80_7">#REF!</definedName>
    <definedName name="H" localSheetId="1">#REF!</definedName>
    <definedName name="H" localSheetId="0">#REF!</definedName>
    <definedName name="H">'[32]2gii'!#REF!</definedName>
    <definedName name="H___0" localSheetId="5">#REF!</definedName>
    <definedName name="H___0">#REF!</definedName>
    <definedName name="H___13" localSheetId="5">#REF!</definedName>
    <definedName name="H___13">#REF!</definedName>
    <definedName name="H0" localSheetId="5">#REF!</definedName>
    <definedName name="H0">#REF!</definedName>
    <definedName name="H0___0">#REF!</definedName>
    <definedName name="H0___13">#REF!</definedName>
    <definedName name="H199RESULT">#REF!</definedName>
    <definedName name="HARI">#REF!</definedName>
    <definedName name="HDFC">#REF!</definedName>
    <definedName name="Header_Row">ROW(#REF!)</definedName>
    <definedName name="hf" localSheetId="1">#REF!</definedName>
    <definedName name="hf" localSheetId="0">#REF!</definedName>
    <definedName name="hf" localSheetId="5">#REF!</definedName>
    <definedName name="hf">#REF!</definedName>
    <definedName name="hf_2" localSheetId="5">#REF!</definedName>
    <definedName name="hf_2">#REF!</definedName>
    <definedName name="hf_6">#REF!</definedName>
    <definedName name="hf_7">#REF!</definedName>
    <definedName name="hgg">#REF!</definedName>
    <definedName name="HH" localSheetId="1">#REF!</definedName>
    <definedName name="HH" localSheetId="0">#REF!</definedName>
    <definedName name="hh">#REF!</definedName>
    <definedName name="hh___0">#REF!</definedName>
    <definedName name="hh___13">#REF!</definedName>
    <definedName name="hhh">#REF!</definedName>
    <definedName name="hhhh">#REF!</definedName>
    <definedName name="hhhhhhhhhhhhhhhhhh">#REF!</definedName>
    <definedName name="hi">#REF!</definedName>
    <definedName name="HiddenRows" localSheetId="1" hidden="1">#REF!</definedName>
    <definedName name="HiddenRows" localSheetId="0" hidden="1">#REF!</definedName>
    <definedName name="HiddenRows" hidden="1">#REF!</definedName>
    <definedName name="HighLow">#REF!</definedName>
    <definedName name="Hillview">#REF!</definedName>
    <definedName name="HINDHUSTAN">#REF!</definedName>
    <definedName name="HIns">#REF!</definedName>
    <definedName name="hj">#REF!</definedName>
    <definedName name="hjhgj">#REF!</definedName>
    <definedName name="hjhgj_2">#REF!</definedName>
    <definedName name="hjhgj_6">#REF!</definedName>
    <definedName name="hjhgj_7">#REF!</definedName>
    <definedName name="hjuj" localSheetId="1" hidden="1">#REF!</definedName>
    <definedName name="hjuj" localSheetId="0" hidden="1">#REF!</definedName>
    <definedName name="hjuj" hidden="1">#REF!</definedName>
    <definedName name="hkjk">#REF!</definedName>
    <definedName name="ho">#REF!</definedName>
    <definedName name="ho___0">#REF!</definedName>
    <definedName name="ho___13">#REF!</definedName>
    <definedName name="hoi">#REF!</definedName>
    <definedName name="HollywoodTwinArea">#REF!</definedName>
    <definedName name="HollywoodTwinPerimeter">#REF!</definedName>
    <definedName name="HOME">#REF!</definedName>
    <definedName name="HomeCell">#REF!</definedName>
    <definedName name="hosp">#REF!</definedName>
    <definedName name="hosp_com">#REF!</definedName>
    <definedName name="hosp_com.now">#REF!</definedName>
    <definedName name="hosp_com.payment">#REF!</definedName>
    <definedName name="hosp_com.uncommit">#REF!</definedName>
    <definedName name="hosp_com.vo.app">#REF!</definedName>
    <definedName name="hosp_com.vo.pend">#REF!</definedName>
    <definedName name="hosp_ffe">#REF!</definedName>
    <definedName name="hosp_ffe.now">#REF!</definedName>
    <definedName name="hosp_ffe.payment">#REF!</definedName>
    <definedName name="hosp_ffe.uncommit">#REF!</definedName>
    <definedName name="hosp_ffe.vo.app">#REF!</definedName>
    <definedName name="hosp_ffe.vo.pend">#REF!</definedName>
    <definedName name="Hotel">#REF!</definedName>
    <definedName name="hS">#REF!</definedName>
    <definedName name="hS___0">#REF!</definedName>
    <definedName name="hS___13">#REF!</definedName>
    <definedName name="HTML_CodePage" hidden="1">1252</definedName>
    <definedName name="HTML_Control" localSheetId="1" hidden="1">{"'Sheet1'!$A$4386:$N$4591"}</definedName>
    <definedName name="HTML_Control" localSheetId="0" hidden="1">{"'Sheet1'!$A$4386:$N$4591"}</definedName>
    <definedName name="HTML_Control" localSheetId="5" hidden="1">{"'Sheet1'!$A$4386:$N$4591"}</definedName>
    <definedName name="HTML_Control" hidden="1">{"'Sheet1'!$A$4386:$N$4591"}</definedName>
    <definedName name="HTML_Description" hidden="1">""</definedName>
    <definedName name="HTML_Email" hidden="1">""</definedName>
    <definedName name="HTML_Header" hidden="1">"Sheet1"</definedName>
    <definedName name="HTML_LastUpdate" hidden="1">"7/1/03"</definedName>
    <definedName name="HTML_LineAfter" hidden="1">FALSE</definedName>
    <definedName name="HTML_LineBefore" hidden="1">FALSE</definedName>
    <definedName name="HTML_Name" hidden="1">"m.p.raval"</definedName>
    <definedName name="HTML_OBDlg2" hidden="1">TRUE</definedName>
    <definedName name="HTML_OBDlg4" hidden="1">TRUE</definedName>
    <definedName name="HTML_OS" hidden="1">0</definedName>
    <definedName name="HTML_PathFile" hidden="1">"A:\MyHTML.htm"</definedName>
    <definedName name="HTML_Title" hidden="1">"SGSDaily Progress Report Piyaj toDharoi Pipeline"</definedName>
    <definedName name="HTML1_1" hidden="1">"[FCST1719.XLS]Feuil1!$A$1:$Q$26"</definedName>
    <definedName name="HTML1_10" hidden="1">""</definedName>
    <definedName name="HTML1_11" hidden="1">1</definedName>
    <definedName name="HTML1_12" hidden="1">"C:\Mes documents\Renaud Collery\Fw51\MyHTML.htm"</definedName>
    <definedName name="HTML1_13" hidden="1">#N/A</definedName>
    <definedName name="HTML1_14" hidden="1">#N/A</definedName>
    <definedName name="HTML1_15" hidden="1">#N/A</definedName>
    <definedName name="HTML1_2" hidden="1">1</definedName>
    <definedName name="HTML1_3" hidden="1">"FCST1719.XLS"</definedName>
    <definedName name="HTML1_4" hidden="1">"Feuil1"</definedName>
    <definedName name="HTML1_5" hidden="1">""</definedName>
    <definedName name="HTML1_6" hidden="1">-4146</definedName>
    <definedName name="HTML1_7" hidden="1">-4146</definedName>
    <definedName name="HTML1_8" hidden="1">"24/01/1999"</definedName>
    <definedName name="HTML1_9" hidden="1">"Prince Thierry   Business Planning Manager"</definedName>
    <definedName name="HTMLCount" hidden="1">1</definedName>
    <definedName name="Hu">#REF!</definedName>
    <definedName name="Hu___0">#REF!</definedName>
    <definedName name="Hu___13">#REF!</definedName>
    <definedName name="HV">#REF!</definedName>
    <definedName name="hvacrates">#REF!</definedName>
    <definedName name="hvacrates_2">#REF!</definedName>
    <definedName name="hvacrates_6">#REF!</definedName>
    <definedName name="hvacrates_7">#REF!</definedName>
    <definedName name="hxb">#REF!</definedName>
    <definedName name="hxi">#REF!</definedName>
    <definedName name="hy" localSheetId="1" hidden="1">{#N/A,#N/A,TRUE,"Front";#N/A,#N/A,TRUE,"Simple Letter";#N/A,#N/A,TRUE,"Inside";#N/A,#N/A,TRUE,"Contents";#N/A,#N/A,TRUE,"Basis";#N/A,#N/A,TRUE,"Inclusions";#N/A,#N/A,TRUE,"Exclusions";#N/A,#N/A,TRUE,"Areas";#N/A,#N/A,TRUE,"Summary";#N/A,#N/A,TRUE,"Detail"}</definedName>
    <definedName name="hy" localSheetId="0" hidden="1">{#N/A,#N/A,TRUE,"Front";#N/A,#N/A,TRUE,"Simple Letter";#N/A,#N/A,TRUE,"Inside";#N/A,#N/A,TRUE,"Contents";#N/A,#N/A,TRUE,"Basis";#N/A,#N/A,TRUE,"Inclusions";#N/A,#N/A,TRUE,"Exclusions";#N/A,#N/A,TRUE,"Areas";#N/A,#N/A,TRUE,"Summary";#N/A,#N/A,TRUE,"Detail"}</definedName>
    <definedName name="hy" localSheetId="5" hidden="1">{#N/A,#N/A,TRUE,"Front";#N/A,#N/A,TRUE,"Simple Letter";#N/A,#N/A,TRUE,"Inside";#N/A,#N/A,TRUE,"Contents";#N/A,#N/A,TRUE,"Basis";#N/A,#N/A,TRUE,"Inclusions";#N/A,#N/A,TRUE,"Exclusions";#N/A,#N/A,TRUE,"Areas";#N/A,#N/A,TRUE,"Summary";#N/A,#N/A,TRUE,"Detail"}</definedName>
    <definedName name="hy" hidden="1">{#N/A,#N/A,TRUE,"Front";#N/A,#N/A,TRUE,"Simple Letter";#N/A,#N/A,TRUE,"Inside";#N/A,#N/A,TRUE,"Contents";#N/A,#N/A,TRUE,"Basis";#N/A,#N/A,TRUE,"Inclusions";#N/A,#N/A,TRUE,"Exclusions";#N/A,#N/A,TRUE,"Areas";#N/A,#N/A,TRUE,"Summary";#N/A,#N/A,TRUE,"Detail"}</definedName>
    <definedName name="HYTRH">'[32]2gii'!#REF!</definedName>
    <definedName name="i" localSheetId="1">#REF!</definedName>
    <definedName name="i" localSheetId="0">#REF!</definedName>
    <definedName name="I">'[32]2gii'!#REF!</definedName>
    <definedName name="I.P.B2001" localSheetId="5">#REF!</definedName>
    <definedName name="I.P.B2001">#REF!</definedName>
    <definedName name="I.WALLLength" localSheetId="5">#REF!</definedName>
    <definedName name="I.WALLLength">#REF!</definedName>
    <definedName name="I___0" localSheetId="5">#REF!</definedName>
    <definedName name="I___0">#REF!</definedName>
    <definedName name="I___13">#REF!</definedName>
    <definedName name="idc" localSheetId="1" hidden="1">{#N/A,#N/A,TRUE,"Front";#N/A,#N/A,TRUE,"Simple Letter";#N/A,#N/A,TRUE,"Inside";#N/A,#N/A,TRUE,"Contents";#N/A,#N/A,TRUE,"Basis";#N/A,#N/A,TRUE,"Inclusions";#N/A,#N/A,TRUE,"Exclusions";#N/A,#N/A,TRUE,"Areas";#N/A,#N/A,TRUE,"Summary";#N/A,#N/A,TRUE,"Detail"}</definedName>
    <definedName name="idc" localSheetId="0" hidden="1">{#N/A,#N/A,TRUE,"Front";#N/A,#N/A,TRUE,"Simple Letter";#N/A,#N/A,TRUE,"Inside";#N/A,#N/A,TRUE,"Contents";#N/A,#N/A,TRUE,"Basis";#N/A,#N/A,TRUE,"Inclusions";#N/A,#N/A,TRUE,"Exclusions";#N/A,#N/A,TRUE,"Areas";#N/A,#N/A,TRUE,"Summary";#N/A,#N/A,TRUE,"Detail"}</definedName>
    <definedName name="idc" localSheetId="5" hidden="1">{#N/A,#N/A,TRUE,"Front";#N/A,#N/A,TRUE,"Simple Letter";#N/A,#N/A,TRUE,"Inside";#N/A,#N/A,TRUE,"Contents";#N/A,#N/A,TRUE,"Basis";#N/A,#N/A,TRUE,"Inclusions";#N/A,#N/A,TRUE,"Exclusions";#N/A,#N/A,TRUE,"Areas";#N/A,#N/A,TRUE,"Summary";#N/A,#N/A,TRUE,"Detail"}</definedName>
    <definedName name="idc" hidden="1">{#N/A,#N/A,TRUE,"Front";#N/A,#N/A,TRUE,"Simple Letter";#N/A,#N/A,TRUE,"Inside";#N/A,#N/A,TRUE,"Contents";#N/A,#N/A,TRUE,"Basis";#N/A,#N/A,TRUE,"Inclusions";#N/A,#N/A,TRUE,"Exclusions";#N/A,#N/A,TRUE,"Areas";#N/A,#N/A,TRUE,"Summary";#N/A,#N/A,TRUE,"Detail"}</definedName>
    <definedName name="IDCGK" localSheetId="4">[0]!City&amp;" "&amp;State</definedName>
    <definedName name="IDCGK" localSheetId="7">[0]!City&amp;" "&amp;State</definedName>
    <definedName name="IDCGK" localSheetId="8">[0]!City&amp;" "&amp;State</definedName>
    <definedName name="IDCGK" localSheetId="9">[0]!City&amp;" "&amp;State</definedName>
    <definedName name="IDCGK" localSheetId="22">[0]!City&amp;" "&amp;State</definedName>
    <definedName name="IDCGK" localSheetId="21">[0]!City&amp;" "&amp;State</definedName>
    <definedName name="IDCGK" localSheetId="20">[0]!City&amp;" "&amp;State</definedName>
    <definedName name="IDCGK" localSheetId="10">[0]!City&amp;" "&amp;State</definedName>
    <definedName name="IDCGK" localSheetId="1">[0]!City&amp;" "&amp;State</definedName>
    <definedName name="IDCGK" localSheetId="0">[0]!City&amp;" "&amp;State</definedName>
    <definedName name="IDCGK" localSheetId="5">[0]!City&amp;" "&amp;State</definedName>
    <definedName name="IDCGK">City&amp;" "&amp;State</definedName>
    <definedName name="idiot" localSheetId="1" hidden="1">{"dep. full detail",#N/A,FALSE,"annex";"3cd annex",#N/A,FALSE,"annex";"co. dep.",#N/A,FALSE,"annex"}</definedName>
    <definedName name="idiot" localSheetId="0" hidden="1">{"dep. full detail",#N/A,FALSE,"annex";"3cd annex",#N/A,FALSE,"annex";"co. dep.",#N/A,FALSE,"annex"}</definedName>
    <definedName name="idiot" localSheetId="5" hidden="1">{"dep. full detail",#N/A,FALSE,"annex";"3cd annex",#N/A,FALSE,"annex";"co. dep.",#N/A,FALSE,"annex"}</definedName>
    <definedName name="idiot" hidden="1">{"dep. full detail",#N/A,FALSE,"annex";"3cd annex",#N/A,FALSE,"annex";"co. dep.",#N/A,FALSE,"annex"}</definedName>
    <definedName name="If">#REF!</definedName>
    <definedName name="Ig">#REF!</definedName>
    <definedName name="Ig___0">#REF!</definedName>
    <definedName name="Ig___13">#REF!</definedName>
    <definedName name="iiiiiiiiiiiii">#REF!</definedName>
    <definedName name="iiiiiiiiiiiiii">#REF!</definedName>
    <definedName name="IK">#REF!</definedName>
    <definedName name="ILT">#REF!</definedName>
    <definedName name="imant" localSheetId="1" hidden="1">{#N/A,#N/A,TRUE,"Cover Sheet";#N/A,#N/A,TRUE,"Contents";#N/A,#N/A,TRUE,"Model Assumptions";#N/A,#N/A,TRUE,"Financial Assumptions";#N/A,#N/A,TRUE,"Scenarios";#N/A,#N/A,TRUE,"SensitivitiesPower";#N/A,#N/A,TRUE,"SensitivitiesGas";#N/A,#N/A,TRUE,"SensitivitiesWater";#N/A,#N/A,TRUE,"Fixed Cost allocation table";#N/A,#N/A,TRUE,"Historic balance sheet";#N/A,#N/A,TRUE,"Stadtwerke Comps";#N/A,#N/A,TRUE,"Electricity Comps";#N/A,#N/A,TRUE,"Gas Comps";#N/A,#N/A,TRUE,"Water Comps";#N/A,#N/A,TRUE,"DCFCoverPower";#N/A,#N/A,TRUE,"DCFOverviewPower";#N/A,#N/A,TRUE,"RevenuesPower";#N/A,#N/A,TRUE,"CostsPower";#N/A,#N/A,TRUE,"PlanPower";#N/A,#N/A,TRUE,"DCFPower";#N/A,#N/A,TRUE,"ValuePower";#N/A,#N/A,TRUE,"WaccPower";#N/A,#N/A,TRUE,"WaccCompPower";#N/A,#N/A,TRUE,"MatrixPower";#N/A,#N/A,TRUE,"DCFCoverGas";#N/A,#N/A,TRUE,"DCFOverviewGas";#N/A,#N/A,TRUE,"RevenuesGas";#N/A,#N/A,TRUE,"CostGas";#N/A,#N/A,TRUE,"PlanGas";#N/A,#N/A,TRUE,"DCFGas";#N/A,#N/A,TRUE,"ValueGas";#N/A,#N/A,TRUE,"WaccGas";#N/A,#N/A,TRUE,"WaccCompGas";#N/A,#N/A,TRUE,"MatrixGas";#N/A,#N/A,TRUE,"DCFCoverWater";#N/A,#N/A,TRUE,"DCFOverviewWater";#N/A,#N/A,TRUE,"RevenuesWater";#N/A,#N/A,TRUE,"CostWater";#N/A,#N/A,TRUE,"PlanWater";#N/A,#N/A,TRUE,"DCFWater";#N/A,#N/A,TRUE,"ValueWater";#N/A,#N/A,TRUE,"WaccWater";#N/A,#N/A,TRUE,"WaccWater";#N/A,#N/A,TRUE,"WaccCompWater";#N/A,#N/A,TRUE,"MatrixWater";#N/A,#N/A,TRUE,"DCFCoverVersorgung";#N/A,#N/A,TRUE,"DCFOverviewVersorgung";#N/A,#N/A,TRUE,"PlanVersorgung";#N/A,#N/A,TRUE,"DCFVersorgung";#N/A,#N/A,TRUE,"ValueVersorgung";#N/A,#N/A,TRUE,"WaccVersorgung";#N/A,#N/A,TRUE,"WaccCompVersorgung";#N/A,#N/A,TRUE,"MatrixVersorgung"}</definedName>
    <definedName name="imant" localSheetId="0" hidden="1">{#N/A,#N/A,TRUE,"Cover Sheet";#N/A,#N/A,TRUE,"Contents";#N/A,#N/A,TRUE,"Model Assumptions";#N/A,#N/A,TRUE,"Financial Assumptions";#N/A,#N/A,TRUE,"Scenarios";#N/A,#N/A,TRUE,"SensitivitiesPower";#N/A,#N/A,TRUE,"SensitivitiesGas";#N/A,#N/A,TRUE,"SensitivitiesWater";#N/A,#N/A,TRUE,"Fixed Cost allocation table";#N/A,#N/A,TRUE,"Historic balance sheet";#N/A,#N/A,TRUE,"Stadtwerke Comps";#N/A,#N/A,TRUE,"Electricity Comps";#N/A,#N/A,TRUE,"Gas Comps";#N/A,#N/A,TRUE,"Water Comps";#N/A,#N/A,TRUE,"DCFCoverPower";#N/A,#N/A,TRUE,"DCFOverviewPower";#N/A,#N/A,TRUE,"RevenuesPower";#N/A,#N/A,TRUE,"CostsPower";#N/A,#N/A,TRUE,"PlanPower";#N/A,#N/A,TRUE,"DCFPower";#N/A,#N/A,TRUE,"ValuePower";#N/A,#N/A,TRUE,"WaccPower";#N/A,#N/A,TRUE,"WaccCompPower";#N/A,#N/A,TRUE,"MatrixPower";#N/A,#N/A,TRUE,"DCFCoverGas";#N/A,#N/A,TRUE,"DCFOverviewGas";#N/A,#N/A,TRUE,"RevenuesGas";#N/A,#N/A,TRUE,"CostGas";#N/A,#N/A,TRUE,"PlanGas";#N/A,#N/A,TRUE,"DCFGas";#N/A,#N/A,TRUE,"ValueGas";#N/A,#N/A,TRUE,"WaccGas";#N/A,#N/A,TRUE,"WaccCompGas";#N/A,#N/A,TRUE,"MatrixGas";#N/A,#N/A,TRUE,"DCFCoverWater";#N/A,#N/A,TRUE,"DCFOverviewWater";#N/A,#N/A,TRUE,"RevenuesWater";#N/A,#N/A,TRUE,"CostWater";#N/A,#N/A,TRUE,"PlanWater";#N/A,#N/A,TRUE,"DCFWater";#N/A,#N/A,TRUE,"ValueWater";#N/A,#N/A,TRUE,"WaccWater";#N/A,#N/A,TRUE,"WaccWater";#N/A,#N/A,TRUE,"WaccCompWater";#N/A,#N/A,TRUE,"MatrixWater";#N/A,#N/A,TRUE,"DCFCoverVersorgung";#N/A,#N/A,TRUE,"DCFOverviewVersorgung";#N/A,#N/A,TRUE,"PlanVersorgung";#N/A,#N/A,TRUE,"DCFVersorgung";#N/A,#N/A,TRUE,"ValueVersorgung";#N/A,#N/A,TRUE,"WaccVersorgung";#N/A,#N/A,TRUE,"WaccCompVersorgung";#N/A,#N/A,TRUE,"MatrixVersorgung"}</definedName>
    <definedName name="imant" localSheetId="5" hidden="1">{#N/A,#N/A,TRUE,"Cover Sheet";#N/A,#N/A,TRUE,"Contents";#N/A,#N/A,TRUE,"Model Assumptions";#N/A,#N/A,TRUE,"Financial Assumptions";#N/A,#N/A,TRUE,"Scenarios";#N/A,#N/A,TRUE,"SensitivitiesPower";#N/A,#N/A,TRUE,"SensitivitiesGas";#N/A,#N/A,TRUE,"SensitivitiesWater";#N/A,#N/A,TRUE,"Fixed Cost allocation table";#N/A,#N/A,TRUE,"Historic balance sheet";#N/A,#N/A,TRUE,"Stadtwerke Comps";#N/A,#N/A,TRUE,"Electricity Comps";#N/A,#N/A,TRUE,"Gas Comps";#N/A,#N/A,TRUE,"Water Comps";#N/A,#N/A,TRUE,"DCFCoverPower";#N/A,#N/A,TRUE,"DCFOverviewPower";#N/A,#N/A,TRUE,"RevenuesPower";#N/A,#N/A,TRUE,"CostsPower";#N/A,#N/A,TRUE,"PlanPower";#N/A,#N/A,TRUE,"DCFPower";#N/A,#N/A,TRUE,"ValuePower";#N/A,#N/A,TRUE,"WaccPower";#N/A,#N/A,TRUE,"WaccCompPower";#N/A,#N/A,TRUE,"MatrixPower";#N/A,#N/A,TRUE,"DCFCoverGas";#N/A,#N/A,TRUE,"DCFOverviewGas";#N/A,#N/A,TRUE,"RevenuesGas";#N/A,#N/A,TRUE,"CostGas";#N/A,#N/A,TRUE,"PlanGas";#N/A,#N/A,TRUE,"DCFGas";#N/A,#N/A,TRUE,"ValueGas";#N/A,#N/A,TRUE,"WaccGas";#N/A,#N/A,TRUE,"WaccCompGas";#N/A,#N/A,TRUE,"MatrixGas";#N/A,#N/A,TRUE,"DCFCoverWater";#N/A,#N/A,TRUE,"DCFOverviewWater";#N/A,#N/A,TRUE,"RevenuesWater";#N/A,#N/A,TRUE,"CostWater";#N/A,#N/A,TRUE,"PlanWater";#N/A,#N/A,TRUE,"DCFWater";#N/A,#N/A,TRUE,"ValueWater";#N/A,#N/A,TRUE,"WaccWater";#N/A,#N/A,TRUE,"WaccWater";#N/A,#N/A,TRUE,"WaccCompWater";#N/A,#N/A,TRUE,"MatrixWater";#N/A,#N/A,TRUE,"DCFCoverVersorgung";#N/A,#N/A,TRUE,"DCFOverviewVersorgung";#N/A,#N/A,TRUE,"PlanVersorgung";#N/A,#N/A,TRUE,"DCFVersorgung";#N/A,#N/A,TRUE,"ValueVersorgung";#N/A,#N/A,TRUE,"WaccVersorgung";#N/A,#N/A,TRUE,"WaccCompVersorgung";#N/A,#N/A,TRUE,"MatrixVersorgung"}</definedName>
    <definedName name="imant" hidden="1">{#N/A,#N/A,TRUE,"Cover Sheet";#N/A,#N/A,TRUE,"Contents";#N/A,#N/A,TRUE,"Model Assumptions";#N/A,#N/A,TRUE,"Financial Assumptions";#N/A,#N/A,TRUE,"Scenarios";#N/A,#N/A,TRUE,"SensitivitiesPower";#N/A,#N/A,TRUE,"SensitivitiesGas";#N/A,#N/A,TRUE,"SensitivitiesWater";#N/A,#N/A,TRUE,"Fixed Cost allocation table";#N/A,#N/A,TRUE,"Historic balance sheet";#N/A,#N/A,TRUE,"Stadtwerke Comps";#N/A,#N/A,TRUE,"Electricity Comps";#N/A,#N/A,TRUE,"Gas Comps";#N/A,#N/A,TRUE,"Water Comps";#N/A,#N/A,TRUE,"DCFCoverPower";#N/A,#N/A,TRUE,"DCFOverviewPower";#N/A,#N/A,TRUE,"RevenuesPower";#N/A,#N/A,TRUE,"CostsPower";#N/A,#N/A,TRUE,"PlanPower";#N/A,#N/A,TRUE,"DCFPower";#N/A,#N/A,TRUE,"ValuePower";#N/A,#N/A,TRUE,"WaccPower";#N/A,#N/A,TRUE,"WaccCompPower";#N/A,#N/A,TRUE,"MatrixPower";#N/A,#N/A,TRUE,"DCFCoverGas";#N/A,#N/A,TRUE,"DCFOverviewGas";#N/A,#N/A,TRUE,"RevenuesGas";#N/A,#N/A,TRUE,"CostGas";#N/A,#N/A,TRUE,"PlanGas";#N/A,#N/A,TRUE,"DCFGas";#N/A,#N/A,TRUE,"ValueGas";#N/A,#N/A,TRUE,"WaccGas";#N/A,#N/A,TRUE,"WaccCompGas";#N/A,#N/A,TRUE,"MatrixGas";#N/A,#N/A,TRUE,"DCFCoverWater";#N/A,#N/A,TRUE,"DCFOverviewWater";#N/A,#N/A,TRUE,"RevenuesWater";#N/A,#N/A,TRUE,"CostWater";#N/A,#N/A,TRUE,"PlanWater";#N/A,#N/A,TRUE,"DCFWater";#N/A,#N/A,TRUE,"ValueWater";#N/A,#N/A,TRUE,"WaccWater";#N/A,#N/A,TRUE,"WaccWater";#N/A,#N/A,TRUE,"WaccCompWater";#N/A,#N/A,TRUE,"MatrixWater";#N/A,#N/A,TRUE,"DCFCoverVersorgung";#N/A,#N/A,TRUE,"DCFOverviewVersorgung";#N/A,#N/A,TRUE,"PlanVersorgung";#N/A,#N/A,TRUE,"DCFVersorgung";#N/A,#N/A,TRUE,"ValueVersorgung";#N/A,#N/A,TRUE,"WaccVersorgung";#N/A,#N/A,TRUE,"WaccCompVersorgung";#N/A,#N/A,TRUE,"MatrixVersorgung"}</definedName>
    <definedName name="imint" localSheetId="1" hidden="1">{#N/A,#N/A,TRUE,"WaccPower";#N/A,#N/A,TRUE,"Model Assumptions";#N/A,#N/A,TRUE,"Financial Assumptions";#N/A,#N/A,TRUE,"Scenarios";#N/A,#N/A,TRUE,"SensitivitiesPower";#N/A,#N/A,TRUE,"SensitivitiesGas";#N/A,#N/A,TRUE,"Fixed Cost allocation table";#N/A,#N/A,TRUE,"SensitivitiesWater";#N/A,#N/A,TRUE,"Fixed Cost SWS Forecast";#N/A,#N/A,TRUE,"Historic balance sheet";#N/A,#N/A,TRUE,"Revenue per Client";#N/A,#N/A,TRUE,"Supply margin per Client";#N/A,#N/A,TRUE,"Multiples Calculation";#N/A,#N/A,TRUE,"Stadtwerke Comps";#N/A,#N/A,TRUE,"Electricity Comps";#N/A,#N/A,TRUE,"Gas Comps";#N/A,#N/A,TRUE,"Water Comps";#N/A,#N/A,TRUE,"DCFCoverPower";#N/A,#N/A,TRUE,"Power Volume &amp; Price Forecast";#N/A,#N/A,TRUE,"Stromabgabe 1999";#N/A,#N/A,TRUE,"RevenuesPower";#N/A,#N/A,TRUE,"Power Pricing";#N/A,#N/A,TRUE,"CostsPower";#N/A,#N/A,TRUE,"PlanPower";#N/A,#N/A,TRUE,"DCFPower";#N/A,#N/A,TRUE,"ValuePower";#N/A,#N/A,TRUE,"WaccCompPower";#N/A,#N/A,TRUE,"MatrixPower";#N/A,#N/A,TRUE,"DCFCoverGas";#N/A,#N/A,TRUE,"DCFOverviewGas";#N/A,#N/A,TRUE,"Gas Pricing";#N/A,#N/A,TRUE,"RevenuesGas";#N/A,#N/A,TRUE,"CostGas";#N/A,#N/A,TRUE,"Gas Volume &amp; Price Forecast";#N/A,#N/A,TRUE,"PlanGas";#N/A,#N/A,TRUE,"DCFGas";#N/A,#N/A,TRUE,"ValueGas";#N/A,#N/A,TRUE,"WaccGas";#N/A,#N/A,TRUE,"WaccCompGas";#N/A,#N/A,TRUE,"MatrixGas";#N/A,#N/A,TRUE,"DCFCoverWater";#N/A,#N/A,TRUE,"DCFCoverWater";#N/A,#N/A,TRUE,"Water Volume &amp; Price Forecast";#N/A,#N/A,TRUE,"Water Pricing";#N/A,#N/A,TRUE,"RevenuesWater";#N/A,#N/A,TRUE,"CostWater";#N/A,#N/A,TRUE,"PlanWater";#N/A,#N/A,TRUE,"DCFWater";#N/A,#N/A,TRUE,"ValueWater";#N/A,#N/A,TRUE,"WaccWater";#N/A,#N/A,TRUE,"WaccCompWater";#N/A,#N/A,TRUE,"MatrixWater";#N/A,#N/A,TRUE,"DCFCoverVersorgung";#N/A,#N/A,TRUE,"DCFOverviewPower";#N/A,#N/A,TRUE,"DCFOverviewWater";#N/A,#N/A,TRUE,"DCFOverviewVersorgung";#N/A,#N/A,TRUE,"PlanVersorgung";#N/A,#N/A,TRUE,"DCFVersorgung";#N/A,#N/A,TRUE,"ValueVersorgung";#N/A,#N/A,TRUE,"WaccVersorgung";#N/A,#N/A,TRUE,"WaccCompVersorgung";#N/A,#N/A,TRUE,"MatrixVersorgung"}</definedName>
    <definedName name="imint" localSheetId="0" hidden="1">{#N/A,#N/A,TRUE,"WaccPower";#N/A,#N/A,TRUE,"Model Assumptions";#N/A,#N/A,TRUE,"Financial Assumptions";#N/A,#N/A,TRUE,"Scenarios";#N/A,#N/A,TRUE,"SensitivitiesPower";#N/A,#N/A,TRUE,"SensitivitiesGas";#N/A,#N/A,TRUE,"Fixed Cost allocation table";#N/A,#N/A,TRUE,"SensitivitiesWater";#N/A,#N/A,TRUE,"Fixed Cost SWS Forecast";#N/A,#N/A,TRUE,"Historic balance sheet";#N/A,#N/A,TRUE,"Revenue per Client";#N/A,#N/A,TRUE,"Supply margin per Client";#N/A,#N/A,TRUE,"Multiples Calculation";#N/A,#N/A,TRUE,"Stadtwerke Comps";#N/A,#N/A,TRUE,"Electricity Comps";#N/A,#N/A,TRUE,"Gas Comps";#N/A,#N/A,TRUE,"Water Comps";#N/A,#N/A,TRUE,"DCFCoverPower";#N/A,#N/A,TRUE,"Power Volume &amp; Price Forecast";#N/A,#N/A,TRUE,"Stromabgabe 1999";#N/A,#N/A,TRUE,"RevenuesPower";#N/A,#N/A,TRUE,"Power Pricing";#N/A,#N/A,TRUE,"CostsPower";#N/A,#N/A,TRUE,"PlanPower";#N/A,#N/A,TRUE,"DCFPower";#N/A,#N/A,TRUE,"ValuePower";#N/A,#N/A,TRUE,"WaccCompPower";#N/A,#N/A,TRUE,"MatrixPower";#N/A,#N/A,TRUE,"DCFCoverGas";#N/A,#N/A,TRUE,"DCFOverviewGas";#N/A,#N/A,TRUE,"Gas Pricing";#N/A,#N/A,TRUE,"RevenuesGas";#N/A,#N/A,TRUE,"CostGas";#N/A,#N/A,TRUE,"Gas Volume &amp; Price Forecast";#N/A,#N/A,TRUE,"PlanGas";#N/A,#N/A,TRUE,"DCFGas";#N/A,#N/A,TRUE,"ValueGas";#N/A,#N/A,TRUE,"WaccGas";#N/A,#N/A,TRUE,"WaccCompGas";#N/A,#N/A,TRUE,"MatrixGas";#N/A,#N/A,TRUE,"DCFCoverWater";#N/A,#N/A,TRUE,"DCFCoverWater";#N/A,#N/A,TRUE,"Water Volume &amp; Price Forecast";#N/A,#N/A,TRUE,"Water Pricing";#N/A,#N/A,TRUE,"RevenuesWater";#N/A,#N/A,TRUE,"CostWater";#N/A,#N/A,TRUE,"PlanWater";#N/A,#N/A,TRUE,"DCFWater";#N/A,#N/A,TRUE,"ValueWater";#N/A,#N/A,TRUE,"WaccWater";#N/A,#N/A,TRUE,"WaccCompWater";#N/A,#N/A,TRUE,"MatrixWater";#N/A,#N/A,TRUE,"DCFCoverVersorgung";#N/A,#N/A,TRUE,"DCFOverviewPower";#N/A,#N/A,TRUE,"DCFOverviewWater";#N/A,#N/A,TRUE,"DCFOverviewVersorgung";#N/A,#N/A,TRUE,"PlanVersorgung";#N/A,#N/A,TRUE,"DCFVersorgung";#N/A,#N/A,TRUE,"ValueVersorgung";#N/A,#N/A,TRUE,"WaccVersorgung";#N/A,#N/A,TRUE,"WaccCompVersorgung";#N/A,#N/A,TRUE,"MatrixVersorgung"}</definedName>
    <definedName name="imint" localSheetId="5" hidden="1">{#N/A,#N/A,TRUE,"WaccPower";#N/A,#N/A,TRUE,"Model Assumptions";#N/A,#N/A,TRUE,"Financial Assumptions";#N/A,#N/A,TRUE,"Scenarios";#N/A,#N/A,TRUE,"SensitivitiesPower";#N/A,#N/A,TRUE,"SensitivitiesGas";#N/A,#N/A,TRUE,"Fixed Cost allocation table";#N/A,#N/A,TRUE,"SensitivitiesWater";#N/A,#N/A,TRUE,"Fixed Cost SWS Forecast";#N/A,#N/A,TRUE,"Historic balance sheet";#N/A,#N/A,TRUE,"Revenue per Client";#N/A,#N/A,TRUE,"Supply margin per Client";#N/A,#N/A,TRUE,"Multiples Calculation";#N/A,#N/A,TRUE,"Stadtwerke Comps";#N/A,#N/A,TRUE,"Electricity Comps";#N/A,#N/A,TRUE,"Gas Comps";#N/A,#N/A,TRUE,"Water Comps";#N/A,#N/A,TRUE,"DCFCoverPower";#N/A,#N/A,TRUE,"Power Volume &amp; Price Forecast";#N/A,#N/A,TRUE,"Stromabgabe 1999";#N/A,#N/A,TRUE,"RevenuesPower";#N/A,#N/A,TRUE,"Power Pricing";#N/A,#N/A,TRUE,"CostsPower";#N/A,#N/A,TRUE,"PlanPower";#N/A,#N/A,TRUE,"DCFPower";#N/A,#N/A,TRUE,"ValuePower";#N/A,#N/A,TRUE,"WaccCompPower";#N/A,#N/A,TRUE,"MatrixPower";#N/A,#N/A,TRUE,"DCFCoverGas";#N/A,#N/A,TRUE,"DCFOverviewGas";#N/A,#N/A,TRUE,"Gas Pricing";#N/A,#N/A,TRUE,"RevenuesGas";#N/A,#N/A,TRUE,"CostGas";#N/A,#N/A,TRUE,"Gas Volume &amp; Price Forecast";#N/A,#N/A,TRUE,"PlanGas";#N/A,#N/A,TRUE,"DCFGas";#N/A,#N/A,TRUE,"ValueGas";#N/A,#N/A,TRUE,"WaccGas";#N/A,#N/A,TRUE,"WaccCompGas";#N/A,#N/A,TRUE,"MatrixGas";#N/A,#N/A,TRUE,"DCFCoverWater";#N/A,#N/A,TRUE,"DCFCoverWater";#N/A,#N/A,TRUE,"Water Volume &amp; Price Forecast";#N/A,#N/A,TRUE,"Water Pricing";#N/A,#N/A,TRUE,"RevenuesWater";#N/A,#N/A,TRUE,"CostWater";#N/A,#N/A,TRUE,"PlanWater";#N/A,#N/A,TRUE,"DCFWater";#N/A,#N/A,TRUE,"ValueWater";#N/A,#N/A,TRUE,"WaccWater";#N/A,#N/A,TRUE,"WaccCompWater";#N/A,#N/A,TRUE,"MatrixWater";#N/A,#N/A,TRUE,"DCFCoverVersorgung";#N/A,#N/A,TRUE,"DCFOverviewPower";#N/A,#N/A,TRUE,"DCFOverviewWater";#N/A,#N/A,TRUE,"DCFOverviewVersorgung";#N/A,#N/A,TRUE,"PlanVersorgung";#N/A,#N/A,TRUE,"DCFVersorgung";#N/A,#N/A,TRUE,"ValueVersorgung";#N/A,#N/A,TRUE,"WaccVersorgung";#N/A,#N/A,TRUE,"WaccCompVersorgung";#N/A,#N/A,TRUE,"MatrixVersorgung"}</definedName>
    <definedName name="imint" hidden="1">{#N/A,#N/A,TRUE,"WaccPower";#N/A,#N/A,TRUE,"Model Assumptions";#N/A,#N/A,TRUE,"Financial Assumptions";#N/A,#N/A,TRUE,"Scenarios";#N/A,#N/A,TRUE,"SensitivitiesPower";#N/A,#N/A,TRUE,"SensitivitiesGas";#N/A,#N/A,TRUE,"Fixed Cost allocation table";#N/A,#N/A,TRUE,"SensitivitiesWater";#N/A,#N/A,TRUE,"Fixed Cost SWS Forecast";#N/A,#N/A,TRUE,"Historic balance sheet";#N/A,#N/A,TRUE,"Revenue per Client";#N/A,#N/A,TRUE,"Supply margin per Client";#N/A,#N/A,TRUE,"Multiples Calculation";#N/A,#N/A,TRUE,"Stadtwerke Comps";#N/A,#N/A,TRUE,"Electricity Comps";#N/A,#N/A,TRUE,"Gas Comps";#N/A,#N/A,TRUE,"Water Comps";#N/A,#N/A,TRUE,"DCFCoverPower";#N/A,#N/A,TRUE,"Power Volume &amp; Price Forecast";#N/A,#N/A,TRUE,"Stromabgabe 1999";#N/A,#N/A,TRUE,"RevenuesPower";#N/A,#N/A,TRUE,"Power Pricing";#N/A,#N/A,TRUE,"CostsPower";#N/A,#N/A,TRUE,"PlanPower";#N/A,#N/A,TRUE,"DCFPower";#N/A,#N/A,TRUE,"ValuePower";#N/A,#N/A,TRUE,"WaccCompPower";#N/A,#N/A,TRUE,"MatrixPower";#N/A,#N/A,TRUE,"DCFCoverGas";#N/A,#N/A,TRUE,"DCFOverviewGas";#N/A,#N/A,TRUE,"Gas Pricing";#N/A,#N/A,TRUE,"RevenuesGas";#N/A,#N/A,TRUE,"CostGas";#N/A,#N/A,TRUE,"Gas Volume &amp; Price Forecast";#N/A,#N/A,TRUE,"PlanGas";#N/A,#N/A,TRUE,"DCFGas";#N/A,#N/A,TRUE,"ValueGas";#N/A,#N/A,TRUE,"WaccGas";#N/A,#N/A,TRUE,"WaccCompGas";#N/A,#N/A,TRUE,"MatrixGas";#N/A,#N/A,TRUE,"DCFCoverWater";#N/A,#N/A,TRUE,"DCFCoverWater";#N/A,#N/A,TRUE,"Water Volume &amp; Price Forecast";#N/A,#N/A,TRUE,"Water Pricing";#N/A,#N/A,TRUE,"RevenuesWater";#N/A,#N/A,TRUE,"CostWater";#N/A,#N/A,TRUE,"PlanWater";#N/A,#N/A,TRUE,"DCFWater";#N/A,#N/A,TRUE,"ValueWater";#N/A,#N/A,TRUE,"WaccWater";#N/A,#N/A,TRUE,"WaccCompWater";#N/A,#N/A,TRUE,"MatrixWater";#N/A,#N/A,TRUE,"DCFCoverVersorgung";#N/A,#N/A,TRUE,"DCFOverviewPower";#N/A,#N/A,TRUE,"DCFOverviewWater";#N/A,#N/A,TRUE,"DCFOverviewVersorgung";#N/A,#N/A,TRUE,"PlanVersorgung";#N/A,#N/A,TRUE,"DCFVersorgung";#N/A,#N/A,TRUE,"ValueVersorgung";#N/A,#N/A,TRUE,"WaccVersorgung";#N/A,#N/A,TRUE,"WaccCompVersorgung";#N/A,#N/A,TRUE,"MatrixVersorgung"}</definedName>
    <definedName name="import_text">"s.h.!import_text"</definedName>
    <definedName name="import_text_11">"s.h.!import_text"</definedName>
    <definedName name="import_text_3">"s.h.!import_text_3"</definedName>
    <definedName name="import_text_3_11">"s.h.!import_text_3"</definedName>
    <definedName name="in_100">#REF!</definedName>
    <definedName name="in_100_2">#REF!</definedName>
    <definedName name="in_100_6">#REF!</definedName>
    <definedName name="in_100_7">#REF!</definedName>
    <definedName name="in_150">#REF!</definedName>
    <definedName name="in_150_2">#REF!</definedName>
    <definedName name="in_150_6">#REF!</definedName>
    <definedName name="in_150_7">#REF!</definedName>
    <definedName name="in_200">#REF!</definedName>
    <definedName name="in_200_2">#REF!</definedName>
    <definedName name="in_200_6">#REF!</definedName>
    <definedName name="in_200_7">#REF!</definedName>
    <definedName name="in_25">#REF!</definedName>
    <definedName name="in_25_2">#REF!</definedName>
    <definedName name="in_25_6">#REF!</definedName>
    <definedName name="in_25_7">#REF!</definedName>
    <definedName name="in_250">#REF!</definedName>
    <definedName name="in_250_2">#REF!</definedName>
    <definedName name="in_250_6">#REF!</definedName>
    <definedName name="in_250_7">#REF!</definedName>
    <definedName name="in_300">#REF!</definedName>
    <definedName name="in_300_2">#REF!</definedName>
    <definedName name="in_300_6">#REF!</definedName>
    <definedName name="in_300_7">#REF!</definedName>
    <definedName name="in_32">#REF!</definedName>
    <definedName name="in_32_2">#REF!</definedName>
    <definedName name="in_32_6">#REF!</definedName>
    <definedName name="in_32_7">#REF!</definedName>
    <definedName name="in_40">#REF!</definedName>
    <definedName name="in_40_2">#REF!</definedName>
    <definedName name="in_40_6">#REF!</definedName>
    <definedName name="in_40_7">#REF!</definedName>
    <definedName name="in_400">#REF!</definedName>
    <definedName name="in_400_2">#REF!</definedName>
    <definedName name="in_400_6">#REF!</definedName>
    <definedName name="in_400_7">#REF!</definedName>
    <definedName name="in_50">#REF!</definedName>
    <definedName name="in_50_2">#REF!</definedName>
    <definedName name="in_50_6">#REF!</definedName>
    <definedName name="in_50_7">#REF!</definedName>
    <definedName name="in_500">#REF!</definedName>
    <definedName name="in_500_2">#REF!</definedName>
    <definedName name="in_500_6">#REF!</definedName>
    <definedName name="in_500_7">#REF!</definedName>
    <definedName name="in_600">#REF!</definedName>
    <definedName name="in_600_2">#REF!</definedName>
    <definedName name="in_600_6">#REF!</definedName>
    <definedName name="in_600_7">#REF!</definedName>
    <definedName name="in_65">#REF!</definedName>
    <definedName name="in_65_2">#REF!</definedName>
    <definedName name="in_65_6">#REF!</definedName>
    <definedName name="in_65_7">#REF!</definedName>
    <definedName name="in_80">#REF!</definedName>
    <definedName name="in_80_2">#REF!</definedName>
    <definedName name="in_80_6">#REF!</definedName>
    <definedName name="in_80_7">#REF!</definedName>
    <definedName name="INC">#REF!</definedName>
    <definedName name="income" localSheetId="1">#REF!</definedName>
    <definedName name="income" localSheetId="0">#REF!</definedName>
    <definedName name="income">#REF!</definedName>
    <definedName name="IncomeTax">#REF!</definedName>
    <definedName name="IncomeTaxPaidOut">#REF!</definedName>
    <definedName name="IND">#REF!</definedName>
    <definedName name="indf">#REF!</definedName>
    <definedName name="industry">#REF!</definedName>
    <definedName name="InformationCentre">#REF!</definedName>
    <definedName name="INFra" localSheetId="5" hidden="1">{#N/A,#N/A,FALSE,"VARIATIONS";#N/A,#N/A,FALSE,"BUDGET";#N/A,#N/A,FALSE,"CIVIL QNTY VAR";#N/A,#N/A,FALSE,"SUMMARY";#N/A,#N/A,FALSE,"MATERIAL VAR"}</definedName>
    <definedName name="INFra" hidden="1">{#N/A,#N/A,FALSE,"VARIATIONS";#N/A,#N/A,FALSE,"BUDGET";#N/A,#N/A,FALSE,"CIVIL QNTY VAR";#N/A,#N/A,FALSE,"SUMMARY";#N/A,#N/A,FALSE,"MATERIAL VAR"}</definedName>
    <definedName name="INFRASTRUCTURE_ENTRY_1">#REF!</definedName>
    <definedName name="INFRASTRUCTURE_ENTRY_2">#REF!</definedName>
    <definedName name="INFRASTRUCTURE_ENTRY_6">#REF!</definedName>
    <definedName name="INFRASTRUCTURE_ENTRY_7">#REF!</definedName>
    <definedName name="ING" localSheetId="5" hidden="1">{#N/A,#N/A,TRUE,"Front";#N/A,#N/A,TRUE,"Simple Letter";#N/A,#N/A,TRUE,"Inside";#N/A,#N/A,TRUE,"Contents";#N/A,#N/A,TRUE,"Basis";#N/A,#N/A,TRUE,"Inclusions";#N/A,#N/A,TRUE,"Exclusions";#N/A,#N/A,TRUE,"Areas";#N/A,#N/A,TRUE,"Summary";#N/A,#N/A,TRUE,"Detail"}</definedName>
    <definedName name="ING" hidden="1">{#N/A,#N/A,TRUE,"Front";#N/A,#N/A,TRUE,"Simple Letter";#N/A,#N/A,TRUE,"Inside";#N/A,#N/A,TRUE,"Contents";#N/A,#N/A,TRUE,"Basis";#N/A,#N/A,TRUE,"Inclusions";#N/A,#N/A,TRUE,"Exclusions";#N/A,#N/A,TRUE,"Areas";#N/A,#N/A,TRUE,"Summary";#N/A,#N/A,TRUE,"Detail"}</definedName>
    <definedName name="insert_rows_1">'[71]Basement Budget'!#REF!</definedName>
    <definedName name="insertplate_and_exp_joint" localSheetId="5">#REF!</definedName>
    <definedName name="insertplate_and_exp_joint">#REF!</definedName>
    <definedName name="InstBillingMethod" localSheetId="5">#REF!</definedName>
    <definedName name="InstBillingMethod">#REF!</definedName>
    <definedName name="instf" localSheetId="5">#REF!</definedName>
    <definedName name="instf">#REF!</definedName>
    <definedName name="Int" localSheetId="1">#REF!</definedName>
    <definedName name="Int" localSheetId="0">#REF!</definedName>
    <definedName name="Int">#REF!</definedName>
    <definedName name="Interest">#N/A</definedName>
    <definedName name="Interest_Rate" localSheetId="1">#REF!</definedName>
    <definedName name="Interest_Rate" localSheetId="0">#REF!</definedName>
    <definedName name="Interest_Rate" localSheetId="5">#REF!</definedName>
    <definedName name="Interest_Rate">#REF!</definedName>
    <definedName name="InterestExpense" localSheetId="5">#REF!</definedName>
    <definedName name="InterestExpense">#REF!</definedName>
    <definedName name="InterestIncome" localSheetId="5">#REF!</definedName>
    <definedName name="InterestIncome">#REF!</definedName>
    <definedName name="Interior" localSheetId="1">#REF!</definedName>
    <definedName name="Interior" localSheetId="0">#REF!</definedName>
    <definedName name="Interior">#REF!</definedName>
    <definedName name="INTERNAL__WALLS__AND__PARTITIONS">'[44]Build-up'!#REF!</definedName>
    <definedName name="Internal_Doors" localSheetId="5">#REF!</definedName>
    <definedName name="Internal_Doors">#REF!</definedName>
    <definedName name="Internal_Plaster" localSheetId="5">#REF!</definedName>
    <definedName name="Internal_Plaster">#REF!</definedName>
    <definedName name="Internal_Screens" localSheetId="5">#REF!</definedName>
    <definedName name="Internal_Screens">#REF!</definedName>
    <definedName name="Internal_Walls">#REF!</definedName>
    <definedName name="intwork2">[29]LOANINT!#REF!</definedName>
    <definedName name="intwork3">[29]LOANINT!#REF!</definedName>
    <definedName name="intwork4">[29]LOANINT!#REF!</definedName>
    <definedName name="INV_SCH" localSheetId="5">#REF!</definedName>
    <definedName name="INV_SCH">#REF!</definedName>
    <definedName name="investment" localSheetId="1">#REF!</definedName>
    <definedName name="investment" localSheetId="0">#REF!</definedName>
    <definedName name="investment" localSheetId="5">#REF!</definedName>
    <definedName name="investment">#REF!</definedName>
    <definedName name="Investments" localSheetId="5">#REF!</definedName>
    <definedName name="Investments">#REF!</definedName>
    <definedName name="INVST">#REF!</definedName>
    <definedName name="IptsB2001">#REF!</definedName>
    <definedName name="ipu">#REF!</definedName>
    <definedName name="ipu___0">#REF!</definedName>
    <definedName name="ipu___13">#REF!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L_DATE_SCHEDULE" hidden="1">"c2481"</definedName>
    <definedName name="IQ_CALL_FEATURE" hidden="1">"c2197"</definedName>
    <definedName name="IQ_CALL_PRICE_SCHEDULE" hidden="1">"c2482"</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localSheetId="1" hidden="1">"c1630"</definedName>
    <definedName name="IQ_CASH_ACQUIRE_CF" localSheetId="0" hidden="1">"c1630"</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ST" hidden="1">"c1681"</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ST" hidden="1">"c369"</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41379.3563657407</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localSheetId="1" hidden="1">"c2127"</definedName>
    <definedName name="IQ_OUTSTANDING_FILING_DATE" localSheetId="0" hidden="1">"c2127"</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CFPS_FWD" hidden="1">"c2237"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ACT_OR_EST" hidden="1">"c2214"</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localSheetId="1" hidden="1">38993.5026273148</definedName>
    <definedName name="IQ_REVISION_DATE_" localSheetId="0" hidden="1">38993.5026273148</definedName>
    <definedName name="IQ_REVISION_DATE_" hidden="1">39211.7829166667</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s">#REF!</definedName>
    <definedName name="Itax">#REF!</definedName>
    <definedName name="iuyiuyoo">#REF!</definedName>
    <definedName name="J" localSheetId="1">#REF!</definedName>
    <definedName name="J" localSheetId="0">#REF!</definedName>
    <definedName name="J">#REF!</definedName>
    <definedName name="jaghsdjas" hidden="1">[58]analysis!#REF!</definedName>
    <definedName name="JEJS" localSheetId="5">#REF!</definedName>
    <definedName name="JEJS">#REF!</definedName>
    <definedName name="JEJS___0" localSheetId="5">#REF!</definedName>
    <definedName name="JEJS___0">#REF!</definedName>
    <definedName name="JEJS___11" localSheetId="5">#REF!</definedName>
    <definedName name="JEJS___11">#REF!</definedName>
    <definedName name="JEJS___12">#REF!</definedName>
    <definedName name="JEJS___13">#REF!</definedName>
    <definedName name="JEJS___4">#REF!</definedName>
    <definedName name="jghjj">#REF!</definedName>
    <definedName name="jhk">#REF!</definedName>
    <definedName name="jjj" localSheetId="5" hidden="1">{"PLANT BREAKUP",#N/A,FALSE,"E"}</definedName>
    <definedName name="jjj" hidden="1">{"PLANT BREAKUP",#N/A,FALSE,"E"}</definedName>
    <definedName name="jjjjjjjjjjjjjjj">#REF!</definedName>
    <definedName name="jk" localSheetId="1">#REF!</definedName>
    <definedName name="jk" localSheetId="0">#REF!</definedName>
    <definedName name="JK" localSheetId="5" hidden="1">[58]analysis!#REF!</definedName>
    <definedName name="JK" hidden="1">[58]analysis!#REF!</definedName>
    <definedName name="jkfgrhkw" localSheetId="5">#REF!</definedName>
    <definedName name="jkfgrhkw">#REF!</definedName>
    <definedName name="jkjkjkj" localSheetId="5">#REF!</definedName>
    <definedName name="jkjkjkj">#REF!</definedName>
    <definedName name="jkk" localSheetId="5">#REF!</definedName>
    <definedName name="jkk">#REF!</definedName>
    <definedName name="jkkkj" hidden="1">#REF!</definedName>
    <definedName name="jnnnmklnkl">#REF!</definedName>
    <definedName name="job">#REF!</definedName>
    <definedName name="job.no" hidden="1">[39]Database!$C$6:$C$26</definedName>
    <definedName name="job___0" localSheetId="5">#REF!</definedName>
    <definedName name="job___0">#REF!</definedName>
    <definedName name="job___11" localSheetId="5">#REF!</definedName>
    <definedName name="job___11">#REF!</definedName>
    <definedName name="job___12" localSheetId="5">#REF!</definedName>
    <definedName name="job___12">#REF!</definedName>
    <definedName name="JobID" localSheetId="1">#REF!</definedName>
    <definedName name="JobID" localSheetId="0">#REF!</definedName>
    <definedName name="JobID">#REF!</definedName>
    <definedName name="JobID_2">#REF!</definedName>
    <definedName name="JobID_6">#REF!</definedName>
    <definedName name="JobID_7">#REF!</definedName>
    <definedName name="june" localSheetId="1">#REF!</definedName>
    <definedName name="june" localSheetId="0">#REF!</definedName>
    <definedName name="June" localSheetId="5" hidden="1">{#N/A,#N/A,FALSE,"p&amp;l"}</definedName>
    <definedName name="June" hidden="1">{#N/A,#N/A,FALSE,"p&amp;l"}</definedName>
    <definedName name="JWM" localSheetId="5" hidden="1">{#N/A,#N/A,TRUE,"Front";#N/A,#N/A,TRUE,"Simple Letter";#N/A,#N/A,TRUE,"Inside";#N/A,#N/A,TRUE,"Contents";#N/A,#N/A,TRUE,"Basis";#N/A,#N/A,TRUE,"Inclusions";#N/A,#N/A,TRUE,"Exclusions";#N/A,#N/A,TRUE,"Areas";#N/A,#N/A,TRUE,"Summary";#N/A,#N/A,TRUE,"Detail"}</definedName>
    <definedName name="JWM" hidden="1">{#N/A,#N/A,TRUE,"Front";#N/A,#N/A,TRUE,"Simple Letter";#N/A,#N/A,TRUE,"Inside";#N/A,#N/A,TRUE,"Contents";#N/A,#N/A,TRUE,"Basis";#N/A,#N/A,TRUE,"Inclusions";#N/A,#N/A,TRUE,"Exclusions";#N/A,#N/A,TRUE,"Areas";#N/A,#N/A,TRUE,"Summary";#N/A,#N/A,TRUE,"Detail"}</definedName>
    <definedName name="K" localSheetId="1">#REF!</definedName>
    <definedName name="K" localSheetId="0">#REF!</definedName>
    <definedName name="K" localSheetId="5">'[32]2gii'!#REF!</definedName>
    <definedName name="K">'[32]2gii'!#REF!</definedName>
    <definedName name="K___0" localSheetId="5">#REF!</definedName>
    <definedName name="K___0">#REF!</definedName>
    <definedName name="K___13" localSheetId="5">#REF!</definedName>
    <definedName name="K___13">#REF!</definedName>
    <definedName name="k1_table" localSheetId="1">#REF!</definedName>
    <definedName name="k1_table" localSheetId="0">#REF!</definedName>
    <definedName name="k1_table" localSheetId="5">#REF!</definedName>
    <definedName name="k1_table">#REF!</definedName>
    <definedName name="k1_table_2">#REF!</definedName>
    <definedName name="k1_table_6">#REF!</definedName>
    <definedName name="k1_table_7">#REF!</definedName>
    <definedName name="k1x">[33]Design!#REF!</definedName>
    <definedName name="k1y">[33]Design!#REF!</definedName>
    <definedName name="K2_WBEVMODE" hidden="1">-1</definedName>
    <definedName name="k2x">[33]Design!#REF!</definedName>
    <definedName name="k2y">[33]Design!#REF!</definedName>
    <definedName name="ka" localSheetId="5">#REF!</definedName>
    <definedName name="ka">#REF!</definedName>
    <definedName name="kagg" localSheetId="5">#REF!</definedName>
    <definedName name="kagg">#REF!</definedName>
    <definedName name="KARNA" localSheetId="5">#REF!</definedName>
    <definedName name="KARNA">#REF!</definedName>
    <definedName name="kas">#REF!</definedName>
    <definedName name="kas_2">#REF!</definedName>
    <definedName name="kas_6">#REF!</definedName>
    <definedName name="kas_7">#REF!</definedName>
    <definedName name="kay" hidden="1">[22]sheet6!#REF!</definedName>
    <definedName name="kb" localSheetId="5">#REF!</definedName>
    <definedName name="kb">#REF!</definedName>
    <definedName name="KBRHill" localSheetId="5">#REF!</definedName>
    <definedName name="KBRHill">#REF!</definedName>
    <definedName name="kc" localSheetId="5">#REF!</definedName>
    <definedName name="kc">#REF!</definedName>
    <definedName name="keys" localSheetId="5" hidden="1">[16]sheet6!#REF!</definedName>
    <definedName name="keys" hidden="1">[16]sheet6!#REF!</definedName>
    <definedName name="kghu" localSheetId="5">#REF!</definedName>
    <definedName name="kghu">#REF!</definedName>
    <definedName name="kh" localSheetId="5">#REF!</definedName>
    <definedName name="kh">#REF!</definedName>
    <definedName name="Kh___0" localSheetId="5">#REF!</definedName>
    <definedName name="Kh___0">#REF!</definedName>
    <definedName name="Kh___13">#REF!</definedName>
    <definedName name="khd">#REF!</definedName>
    <definedName name="khf">#REF!</definedName>
    <definedName name="Ki">#REF!</definedName>
    <definedName name="Ki___0">#REF!</definedName>
    <definedName name="Ki___13">#REF!</definedName>
    <definedName name="Ki1___0">#REF!</definedName>
    <definedName name="Ki1___13">#REF!</definedName>
    <definedName name="Ki2___0">#REF!</definedName>
    <definedName name="Ki2___13">#REF!</definedName>
    <definedName name="Kii">#REF!</definedName>
    <definedName name="Kii___0">#REF!</definedName>
    <definedName name="Kii___13">#REF!</definedName>
    <definedName name="kjhk">#REF!</definedName>
    <definedName name="kk" localSheetId="1">#REF!</definedName>
    <definedName name="kk" localSheetId="0">#REF!</definedName>
    <definedName name="kk">#REF!</definedName>
    <definedName name="kk_2">#REF!</definedName>
    <definedName name="kk_6">#REF!</definedName>
    <definedName name="kk_7">#REF!</definedName>
    <definedName name="kkk">#REF!</definedName>
    <definedName name="kkkj" hidden="1">#REF!</definedName>
    <definedName name="kkkkkkkkkkkkkk">#REF!</definedName>
    <definedName name="kljhkadgjsgkjkdjgkljg">#REF!</definedName>
    <definedName name="klm">#REF!</definedName>
    <definedName name="klm.gtg02" localSheetId="5" hidden="1">{#N/A,#N/A,FALSE,"BS"}</definedName>
    <definedName name="klm.gtg02" hidden="1">{#N/A,#N/A,FALSE,"BS"}</definedName>
    <definedName name="Km">#REF!</definedName>
    <definedName name="Km___0">#REF!</definedName>
    <definedName name="Km___13">#REF!</definedName>
    <definedName name="kndv" localSheetId="5" hidden="1">{#N/A,#N/A,FALSE,"p&amp;l"}</definedName>
    <definedName name="kndv" hidden="1">{#N/A,#N/A,FALSE,"p&amp;l"}</definedName>
    <definedName name="Komarla">#REF!</definedName>
    <definedName name="kp" localSheetId="1" hidden="1">{#N/A,#N/A,TRUE,"Front";#N/A,#N/A,TRUE,"Simple Letter";#N/A,#N/A,TRUE,"Inside";#N/A,#N/A,TRUE,"Contents";#N/A,#N/A,TRUE,"Basis";#N/A,#N/A,TRUE,"Inclusions";#N/A,#N/A,TRUE,"Exclusions";#N/A,#N/A,TRUE,"Areas";#N/A,#N/A,TRUE,"Summary";#N/A,#N/A,TRUE,"Detail"}</definedName>
    <definedName name="kp" localSheetId="0" hidden="1">{#N/A,#N/A,TRUE,"Front";#N/A,#N/A,TRUE,"Simple Letter";#N/A,#N/A,TRUE,"Inside";#N/A,#N/A,TRUE,"Contents";#N/A,#N/A,TRUE,"Basis";#N/A,#N/A,TRUE,"Inclusions";#N/A,#N/A,TRUE,"Exclusions";#N/A,#N/A,TRUE,"Areas";#N/A,#N/A,TRUE,"Summary";#N/A,#N/A,TRUE,"Detail"}</definedName>
    <definedName name="kp" localSheetId="5" hidden="1">{#N/A,#N/A,TRUE,"Front";#N/A,#N/A,TRUE,"Simple Letter";#N/A,#N/A,TRUE,"Inside";#N/A,#N/A,TRUE,"Contents";#N/A,#N/A,TRUE,"Basis";#N/A,#N/A,TRUE,"Inclusions";#N/A,#N/A,TRUE,"Exclusions";#N/A,#N/A,TRUE,"Areas";#N/A,#N/A,TRUE,"Summary";#N/A,#N/A,TRUE,"Detail"}</definedName>
    <definedName name="kp" hidden="1">{#N/A,#N/A,TRUE,"Front";#N/A,#N/A,TRUE,"Simple Letter";#N/A,#N/A,TRUE,"Inside";#N/A,#N/A,TRUE,"Contents";#N/A,#N/A,TRUE,"Basis";#N/A,#N/A,TRUE,"Inclusions";#N/A,#N/A,TRUE,"Exclusions";#N/A,#N/A,TRUE,"Areas";#N/A,#N/A,TRUE,"Summary";#N/A,#N/A,TRUE,"Detail"}</definedName>
    <definedName name="Ks">#REF!</definedName>
    <definedName name="Ks___0">#REF!</definedName>
    <definedName name="Ks___13">#REF!</definedName>
    <definedName name="ksd">#REF!</definedName>
    <definedName name="ksdkdsk" hidden="1">#REF!</definedName>
    <definedName name="ksf">#REF!</definedName>
    <definedName name="kskk" localSheetId="5" hidden="1">{#N/A,#N/A,FALSE,"COVER.XLS";#N/A,#N/A,FALSE,"RACT1.XLS";#N/A,#N/A,FALSE,"RACT2.XLS";#N/A,#N/A,FALSE,"ECCMP";#N/A,#N/A,FALSE,"WELDER.XLS"}</definedName>
    <definedName name="kskk" hidden="1">{#N/A,#N/A,FALSE,"COVER.XLS";#N/A,#N/A,FALSE,"RACT1.XLS";#N/A,#N/A,FALSE,"RACT2.XLS";#N/A,#N/A,FALSE,"ECCMP";#N/A,#N/A,FALSE,"WELDER.XLS"}</definedName>
    <definedName name="ksracct">[29]KESAR!$B$37:$AC$84</definedName>
    <definedName name="ksrbdact">[29]KESAR!$B$82:$AC$93</definedName>
    <definedName name="ksrcflow">[29]KESAR!$B$3:$AC$35</definedName>
    <definedName name="ksrrep">[29]KESAR!$AG$3:$AP$30</definedName>
    <definedName name="kvs" localSheetId="5" hidden="1">{#N/A,#N/A,FALSE,"COVER1.XLS ";#N/A,#N/A,FALSE,"RACT1.XLS";#N/A,#N/A,FALSE,"RACT2.XLS";#N/A,#N/A,FALSE,"ECCMP";#N/A,#N/A,FALSE,"WELDER.XLS"}</definedName>
    <definedName name="kvs" hidden="1">{#N/A,#N/A,FALSE,"COVER1.XLS ";#N/A,#N/A,FALSE,"RACT1.XLS";#N/A,#N/A,FALSE,"RACT2.XLS";#N/A,#N/A,FALSE,"ECCMP";#N/A,#N/A,FALSE,"WELDER.XLS"}</definedName>
    <definedName name="kxljbkcccccccccccccccczb">#REF!</definedName>
    <definedName name="L" localSheetId="1">#REF!</definedName>
    <definedName name="L" localSheetId="0">#REF!</definedName>
    <definedName name="L" localSheetId="5">#REF!</definedName>
    <definedName name="L">#REF!</definedName>
    <definedName name="L___0" localSheetId="5">#REF!</definedName>
    <definedName name="L___0">#REF!</definedName>
    <definedName name="L___13">#REF!</definedName>
    <definedName name="la" localSheetId="5" hidden="1">{#N/A,#N/A,TRUE,"Front";#N/A,#N/A,TRUE,"Simple Letter";#N/A,#N/A,TRUE,"Inside";#N/A,#N/A,TRUE,"Contents";#N/A,#N/A,TRUE,"Basis";#N/A,#N/A,TRUE,"Inclusions";#N/A,#N/A,TRUE,"Exclusions";#N/A,#N/A,TRUE,"Areas";#N/A,#N/A,TRUE,"Summary";#N/A,#N/A,TRUE,"Detail"}</definedName>
    <definedName name="la" hidden="1">{#N/A,#N/A,TRUE,"Front";#N/A,#N/A,TRUE,"Simple Letter";#N/A,#N/A,TRUE,"Inside";#N/A,#N/A,TRUE,"Contents";#N/A,#N/A,TRUE,"Basis";#N/A,#N/A,TRUE,"Inclusions";#N/A,#N/A,TRUE,"Exclusions";#N/A,#N/A,TRUE,"Areas";#N/A,#N/A,TRUE,"Summary";#N/A,#N/A,TRUE,"Detail"}</definedName>
    <definedName name="labourrate">'[21]MASTER_RATE ANALYSIS'!$A$184:$G$345</definedName>
    <definedName name="labourrecon" localSheetId="5">#REF!</definedName>
    <definedName name="labourrecon">#REF!</definedName>
    <definedName name="labourrecon_2" localSheetId="5">#REF!</definedName>
    <definedName name="labourrecon_2">#REF!</definedName>
    <definedName name="labourrecon_6" localSheetId="5">#REF!</definedName>
    <definedName name="labourrecon_6">#REF!</definedName>
    <definedName name="labourrecon_7">#REF!</definedName>
    <definedName name="LAbrec">#REF!</definedName>
    <definedName name="LAbrec_2">#REF!</definedName>
    <definedName name="LAbrec_6">#REF!</definedName>
    <definedName name="LAbrec_7">#REF!</definedName>
    <definedName name="lac">#REF!</definedName>
    <definedName name="LACS">[72]PLAN_FEB97!$A$2</definedName>
    <definedName name="LAKH" localSheetId="5">#REF!</definedName>
    <definedName name="LAKH">#REF!</definedName>
    <definedName name="LALA" localSheetId="5" hidden="1">{#N/A,#N/A,TRUE,"Front";#N/A,#N/A,TRUE,"Simple Letter";#N/A,#N/A,TRUE,"Inside";#N/A,#N/A,TRUE,"Contents";#N/A,#N/A,TRUE,"Basis";#N/A,#N/A,TRUE,"Inclusions";#N/A,#N/A,TRUE,"Exclusions";#N/A,#N/A,TRUE,"Areas";#N/A,#N/A,TRUE,"Summary";#N/A,#N/A,TRUE,"Detail"}</definedName>
    <definedName name="LALA" hidden="1">{#N/A,#N/A,TRUE,"Front";#N/A,#N/A,TRUE,"Simple Letter";#N/A,#N/A,TRUE,"Inside";#N/A,#N/A,TRUE,"Contents";#N/A,#N/A,TRUE,"Basis";#N/A,#N/A,TRUE,"Inclusions";#N/A,#N/A,TRUE,"Exclusions";#N/A,#N/A,TRUE,"Areas";#N/A,#N/A,TRUE,"Summary";#N/A,#N/A,TRUE,"Detail"}</definedName>
    <definedName name="LAMP">#REF!</definedName>
    <definedName name="LAMP___0">#REF!</definedName>
    <definedName name="LAMP___13">#REF!</definedName>
    <definedName name="Land_adv" localSheetId="1">#REF!</definedName>
    <definedName name="Land_adv" localSheetId="0">#REF!</definedName>
    <definedName name="Land_adv">#REF!</definedName>
    <definedName name="Landscaping">#REF!</definedName>
    <definedName name="Larsen___Toubro_Limited___ECC_Construction_Division">#REF!</definedName>
    <definedName name="last">#N/A</definedName>
    <definedName name="Last_Row">#N/A</definedName>
    <definedName name="Lavelle">#REF!</definedName>
    <definedName name="LC">#REF!</definedName>
    <definedName name="Lc___0">#REF!</definedName>
    <definedName name="Lc___13">#REF!</definedName>
    <definedName name="Lead">#REF!</definedName>
    <definedName name="lef" localSheetId="1">#REF!</definedName>
    <definedName name="lef" localSheetId="0">#REF!</definedName>
    <definedName name="lef">#REF!</definedName>
    <definedName name="lef_2">#REF!</definedName>
    <definedName name="lef_6">#REF!</definedName>
    <definedName name="lef_7">#REF!</definedName>
    <definedName name="lel" localSheetId="1">#REF!</definedName>
    <definedName name="lel" localSheetId="0">#REF!</definedName>
    <definedName name="lel">#REF!</definedName>
    <definedName name="lel_2">#REF!</definedName>
    <definedName name="lel_6">#REF!</definedName>
    <definedName name="lel_7">#REF!</definedName>
    <definedName name="len">#REF!</definedName>
    <definedName name="Liasoning">#REF!</definedName>
    <definedName name="Lift_Lobby">#REF!</definedName>
    <definedName name="lij">#REF!</definedName>
    <definedName name="limcount" hidden="1">1</definedName>
    <definedName name="liner" localSheetId="5" hidden="1">{#N/A,#N/A,TRUE,"Front";#N/A,#N/A,TRUE,"Simple Letter";#N/A,#N/A,TRUE,"Inside";#N/A,#N/A,TRUE,"Contents";#N/A,#N/A,TRUE,"Basis";#N/A,#N/A,TRUE,"Inclusions";#N/A,#N/A,TRUE,"Exclusions";#N/A,#N/A,TRUE,"Areas";#N/A,#N/A,TRUE,"Summary";#N/A,#N/A,TRUE,"Detail"}</definedName>
    <definedName name="liner" hidden="1">{#N/A,#N/A,TRUE,"Front";#N/A,#N/A,TRUE,"Simple Letter";#N/A,#N/A,TRUE,"Inside";#N/A,#N/A,TRUE,"Contents";#N/A,#N/A,TRUE,"Basis";#N/A,#N/A,TRUE,"Inclusions";#N/A,#N/A,TRUE,"Exclusions";#N/A,#N/A,TRUE,"Areas";#N/A,#N/A,TRUE,"Summary";#N/A,#N/A,TRUE,"Detail"}</definedName>
    <definedName name="lk" localSheetId="5"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lk"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LL">#REF!</definedName>
    <definedName name="LLALALLA" localSheetId="5" hidden="1">{#N/A,#N/A,TRUE,"Front";#N/A,#N/A,TRUE,"Simple Letter";#N/A,#N/A,TRUE,"Inside";#N/A,#N/A,TRUE,"Contents";#N/A,#N/A,TRUE,"Basis";#N/A,#N/A,TRUE,"Inclusions";#N/A,#N/A,TRUE,"Exclusions";#N/A,#N/A,TRUE,"Areas";#N/A,#N/A,TRUE,"Summary";#N/A,#N/A,TRUE,"Detail"}</definedName>
    <definedName name="LLALALLA" hidden="1">{#N/A,#N/A,TRUE,"Front";#N/A,#N/A,TRUE,"Simple Letter";#N/A,#N/A,TRUE,"Inside";#N/A,#N/A,TRUE,"Contents";#N/A,#N/A,TRUE,"Basis";#N/A,#N/A,TRUE,"Inclusions";#N/A,#N/A,TRUE,"Exclusions";#N/A,#N/A,TRUE,"Areas";#N/A,#N/A,TRUE,"Summary";#N/A,#N/A,TRUE,"Detail"}</definedName>
    <definedName name="lll" hidden="1">#REF!</definedName>
    <definedName name="lllll" hidden="1">OFFSET(#REF!,0,0,COUNTA(#REF!),1)</definedName>
    <definedName name="llllllllllllll">#REF!</definedName>
    <definedName name="Loan_Amount" localSheetId="1">#REF!</definedName>
    <definedName name="Loan_Amount" localSheetId="0">#REF!</definedName>
    <definedName name="Loan_Amount" localSheetId="5">#REF!</definedName>
    <definedName name="Loan_Amount">#REF!</definedName>
    <definedName name="Loan_Start" localSheetId="1">#REF!</definedName>
    <definedName name="Loan_Start" localSheetId="0">#REF!</definedName>
    <definedName name="Loan_Start">#REF!</definedName>
    <definedName name="Loan_Years" localSheetId="1">#REF!</definedName>
    <definedName name="Loan_Years" localSheetId="0">#REF!</definedName>
    <definedName name="Loan_Years">#REF!</definedName>
    <definedName name="LoanCorrel">"#REF!"</definedName>
    <definedName name="LoanCorrel_3">"#REF!"</definedName>
    <definedName name="loans_adv" localSheetId="1">#REF!</definedName>
    <definedName name="loans_adv" localSheetId="0">#REF!</definedName>
    <definedName name="loans_adv" localSheetId="5">#REF!</definedName>
    <definedName name="loans_adv">#REF!</definedName>
    <definedName name="Lobby" localSheetId="5">#REF!</definedName>
    <definedName name="Lobby">#REF!</definedName>
    <definedName name="LOCAL_STAFF_1" localSheetId="5">#REF!</definedName>
    <definedName name="LOCAL_STAFF_1">#REF!</definedName>
    <definedName name="LOCAL_STAFF_ENTRY_1">#REF!</definedName>
    <definedName name="LOCAL_STAFF_ENTRY_2">#REF!</definedName>
    <definedName name="LOCAL_STAFF_ENTRY_6">#REF!</definedName>
    <definedName name="LOCAL_STAFF_ENTRY_7">#REF!</definedName>
    <definedName name="Location" localSheetId="4">[0]!City&amp;" "&amp;State</definedName>
    <definedName name="Location" localSheetId="7">[0]!City&amp;" "&amp;State</definedName>
    <definedName name="Location" localSheetId="8">[0]!City&amp;" "&amp;State</definedName>
    <definedName name="Location" localSheetId="9">[0]!City&amp;" "&amp;State</definedName>
    <definedName name="Location" localSheetId="22">[0]!City&amp;" "&amp;State</definedName>
    <definedName name="Location" localSheetId="21">[0]!City&amp;" "&amp;State</definedName>
    <definedName name="Location" localSheetId="20">[0]!City&amp;" "&amp;State</definedName>
    <definedName name="Location" localSheetId="10">[0]!City&amp;" "&amp;State</definedName>
    <definedName name="Location" localSheetId="1">[0]!City&amp;" "&amp;State</definedName>
    <definedName name="Location" localSheetId="0">[0]!City&amp;" "&amp;State</definedName>
    <definedName name="Location" localSheetId="5">[0]!City&amp;" "&amp;State</definedName>
    <definedName name="Location">City&amp;" "&amp;State</definedName>
    <definedName name="Location___0">#N/A</definedName>
    <definedName name="Location___10">#N/A</definedName>
    <definedName name="Location___11">#N/A</definedName>
    <definedName name="Location___16">#N/A</definedName>
    <definedName name="Location___17">#N/A</definedName>
    <definedName name="Location___20">#N/A</definedName>
    <definedName name="Location___22">#N/A</definedName>
    <definedName name="Location___23">#N/A</definedName>
    <definedName name="Location___24">#N/A</definedName>
    <definedName name="Location___25">#N/A</definedName>
    <definedName name="Location___31">#N/A</definedName>
    <definedName name="Location___6">#N/A</definedName>
    <definedName name="loi" localSheetId="5" hidden="1">{#N/A,#N/A,FALSE,"Aging Summary";#N/A,#N/A,FALSE,"Ratio Analysis";#N/A,#N/A,FALSE,"Test 120 Day Accts";#N/A,#N/A,FALSE,"Tickmarks"}</definedName>
    <definedName name="loi" hidden="1">{#N/A,#N/A,FALSE,"Aging Summary";#N/A,#N/A,FALSE,"Ratio Analysis";#N/A,#N/A,FALSE,"Test 120 Day Accts";#N/A,#N/A,FALSE,"Tickmarks"}</definedName>
    <definedName name="LongTermDebt">#REF!</definedName>
    <definedName name="look" localSheetId="1">#REF!</definedName>
    <definedName name="look" localSheetId="0">#REF!</definedName>
    <definedName name="look" localSheetId="5">#REF!</definedName>
    <definedName name="look">#REF!</definedName>
    <definedName name="LP" localSheetId="5">#REF!</definedName>
    <definedName name="LP">#REF!</definedName>
    <definedName name="Lr">#REF!</definedName>
    <definedName name="Lr___0">#REF!</definedName>
    <definedName name="Lr___13">#REF!</definedName>
    <definedName name="Lsec4">#REF!</definedName>
    <definedName name="Lsec5">#REF!</definedName>
    <definedName name="Lsec6">#REF!</definedName>
    <definedName name="lsec7">#REF!</definedName>
    <definedName name="lsest">#REF!</definedName>
    <definedName name="lshead">#REF!</definedName>
    <definedName name="lslsl" hidden="1">#REF!</definedName>
    <definedName name="lstf" localSheetId="1">#REF!</definedName>
    <definedName name="lstf" localSheetId="0">#REF!</definedName>
    <definedName name="lstf">#REF!</definedName>
    <definedName name="ltf" localSheetId="1">#REF!</definedName>
    <definedName name="ltf" localSheetId="0">#REF!</definedName>
    <definedName name="ltf">#REF!</definedName>
    <definedName name="LUMEN">#REF!</definedName>
    <definedName name="LUMEN___0">#REF!</definedName>
    <definedName name="LUMEN___13">#REF!</definedName>
    <definedName name="LUX">#REF!</definedName>
    <definedName name="LUX___0">#REF!</definedName>
    <definedName name="LUX___13">#REF!</definedName>
    <definedName name="Lx">#REF!</definedName>
    <definedName name="Lx___0">#REF!</definedName>
    <definedName name="Lx___13">#REF!</definedName>
    <definedName name="m" localSheetId="1">#REF!</definedName>
    <definedName name="m" localSheetId="0">#REF!</definedName>
    <definedName name="m">#REF!</definedName>
    <definedName name="m___0">#REF!</definedName>
    <definedName name="m___13">#REF!</definedName>
    <definedName name="m_2">#REF!</definedName>
    <definedName name="m_6">#REF!</definedName>
    <definedName name="m_7">#REF!</definedName>
    <definedName name="M1x">[33]Design!#REF!</definedName>
    <definedName name="M1y">[33]Design!#REF!</definedName>
    <definedName name="M2x">[33]Design!#REF!</definedName>
    <definedName name="M2y">[33]Design!#REF!</definedName>
    <definedName name="Mach" localSheetId="5" hidden="1">{"SUMMARY",#N/A,FALSE,"C"}</definedName>
    <definedName name="Mach" hidden="1">{"SUMMARY",#N/A,FALSE,"C"}</definedName>
    <definedName name="MACHINE_EQUIPMENT_1">#REF!</definedName>
    <definedName name="MACHINE_EQUIPMENT_ENTRY_1">#REF!</definedName>
    <definedName name="MACHINE_EQUIPMENT_ENTRY_2">#REF!</definedName>
    <definedName name="MACHINE_EQUIPMENT_ENTRY_6">#REF!</definedName>
    <definedName name="MACHINE_EQUIPMENT_ENTRY_7">#REF!</definedName>
    <definedName name="Macro1">"s.h.!macro1"</definedName>
    <definedName name="Macro1_11">"s.h.!macro1"</definedName>
    <definedName name="Macro1_3">"s.h.!macro1_3"</definedName>
    <definedName name="Macro1_3_11">"s.h.!macro1_3"</definedName>
    <definedName name="Macro13">#N/A</definedName>
    <definedName name="Macro14">#N/A</definedName>
    <definedName name="Macro2">#N/A</definedName>
    <definedName name="Macro3">"s.h.!macro3"</definedName>
    <definedName name="Macro3_11">"s.h.!macro3"</definedName>
    <definedName name="Macro3_3">"s.h.!macro3_3"</definedName>
    <definedName name="Macro3_3_11">"s.h.!macro3_3"</definedName>
    <definedName name="madhav" localSheetId="5" hidden="1">{#N/A,#N/A,FALSE,"VARIATIONS";#N/A,#N/A,FALSE,"BUDGET";#N/A,#N/A,FALSE,"CIVIL QNTY VAR";#N/A,#N/A,FALSE,"SUMMARY";#N/A,#N/A,FALSE,"MATERIAL VAR"}</definedName>
    <definedName name="madhav" hidden="1">{#N/A,#N/A,FALSE,"VARIATIONS";#N/A,#N/A,FALSE,"BUDGET";#N/A,#N/A,FALSE,"CIVIL QNTY VAR";#N/A,#N/A,FALSE,"SUMMARY";#N/A,#N/A,FALSE,"MATERIAL VAR"}</definedName>
    <definedName name="maintexpense">#REF!</definedName>
    <definedName name="maintincome">#REF!</definedName>
    <definedName name="mak" localSheetId="1" hidden="1">#REF!</definedName>
    <definedName name="mak" localSheetId="0" hidden="1">#REF!</definedName>
    <definedName name="mak" localSheetId="5" hidden="1">#REF!</definedName>
    <definedName name="mak" hidden="1">#REF!</definedName>
    <definedName name="man" localSheetId="1">#REF!</definedName>
    <definedName name="man" localSheetId="0">#REF!</definedName>
    <definedName name="man">#REF!</definedName>
    <definedName name="man___0">#REF!</definedName>
    <definedName name="man___11">#REF!</definedName>
    <definedName name="man___12">#REF!</definedName>
    <definedName name="manday1">#REF!</definedName>
    <definedName name="manday1___0">#REF!</definedName>
    <definedName name="manday1___11">#REF!</definedName>
    <definedName name="manday1___12">#REF!</definedName>
    <definedName name="Manoj">#REF!</definedName>
    <definedName name="manpower_details">#REF!</definedName>
    <definedName name="manpower_details_1">#REF!</definedName>
    <definedName name="manpower_details_2">#REF!</definedName>
    <definedName name="manpower_details_6">#REF!</definedName>
    <definedName name="manpower_details_7">#REF!</definedName>
    <definedName name="MansBDA">#REF!</definedName>
    <definedName name="Mansion">#REF!</definedName>
    <definedName name="MANUEL_INPUT">#REF!</definedName>
    <definedName name="march_qty">#REF!</definedName>
    <definedName name="Margins">#REF!</definedName>
    <definedName name="MarketType">#REF!</definedName>
    <definedName name="MarketType_Text">#REF!</definedName>
    <definedName name="Masonary">'[73]Builtup Area'!#REF!</definedName>
    <definedName name="mat" localSheetId="1" hidden="1">{#N/A,#N/A,TRUE,"Front";#N/A,#N/A,TRUE,"Simple Letter";#N/A,#N/A,TRUE,"Inside";#N/A,#N/A,TRUE,"Contents";#N/A,#N/A,TRUE,"Basis";#N/A,#N/A,TRUE,"Inclusions";#N/A,#N/A,TRUE,"Exclusions";#N/A,#N/A,TRUE,"Areas";#N/A,#N/A,TRUE,"Summary";#N/A,#N/A,TRUE,"Detail"}</definedName>
    <definedName name="mat" localSheetId="0" hidden="1">{#N/A,#N/A,TRUE,"Front";#N/A,#N/A,TRUE,"Simple Letter";#N/A,#N/A,TRUE,"Inside";#N/A,#N/A,TRUE,"Contents";#N/A,#N/A,TRUE,"Basis";#N/A,#N/A,TRUE,"Inclusions";#N/A,#N/A,TRUE,"Exclusions";#N/A,#N/A,TRUE,"Areas";#N/A,#N/A,TRUE,"Summary";#N/A,#N/A,TRUE,"Detail"}</definedName>
    <definedName name="mat" localSheetId="5" hidden="1">{#N/A,#N/A,TRUE,"Front";#N/A,#N/A,TRUE,"Simple Letter";#N/A,#N/A,TRUE,"Inside";#N/A,#N/A,TRUE,"Contents";#N/A,#N/A,TRUE,"Basis";#N/A,#N/A,TRUE,"Inclusions";#N/A,#N/A,TRUE,"Exclusions";#N/A,#N/A,TRUE,"Areas";#N/A,#N/A,TRUE,"Summary";#N/A,#N/A,TRUE,"Detail"}</definedName>
    <definedName name="mat" hidden="1">{#N/A,#N/A,TRUE,"Front";#N/A,#N/A,TRUE,"Simple Letter";#N/A,#N/A,TRUE,"Inside";#N/A,#N/A,TRUE,"Contents";#N/A,#N/A,TRUE,"Basis";#N/A,#N/A,TRUE,"Inclusions";#N/A,#N/A,TRUE,"Exclusions";#N/A,#N/A,TRUE,"Areas";#N/A,#N/A,TRUE,"Summary";#N/A,#N/A,TRUE,"Detail"}</definedName>
    <definedName name="MAT_RATE_ENTRY_2">#REF!</definedName>
    <definedName name="MATER" hidden="1">#REF!</definedName>
    <definedName name="MATERIAL">#REF!</definedName>
    <definedName name="Material_List">'[74]Material List'!$B$3:$E$111</definedName>
    <definedName name="Material_rate_entry" localSheetId="5">#REF!</definedName>
    <definedName name="Material_rate_entry">#REF!</definedName>
    <definedName name="Material_rate_entry_1" localSheetId="5">#REF!</definedName>
    <definedName name="Material_rate_entry_1">#REF!</definedName>
    <definedName name="Material_rate_entry_2" localSheetId="5">#REF!</definedName>
    <definedName name="Material_rate_entry_2">#REF!</definedName>
    <definedName name="Material_rate_entry_6">#REF!</definedName>
    <definedName name="Material_rate_entry_7">#REF!</definedName>
    <definedName name="MATERIALCODE">'[34]MERGED CODES &amp; NAMES'!$F$1:$F$65536</definedName>
    <definedName name="Materials">'[74]Material List'!$B$3:$B$111</definedName>
    <definedName name="MAY03PH2" localSheetId="5">#REF!</definedName>
    <definedName name="MAY03PH2">#REF!</definedName>
    <definedName name="MAY03PH2_1" localSheetId="5">#REF!</definedName>
    <definedName name="MAY03PH2_1">#REF!</definedName>
    <definedName name="MAY03PH2_2" localSheetId="5">#REF!</definedName>
    <definedName name="MAY03PH2_2">#REF!</definedName>
    <definedName name="MAY03PH2_6">#REF!</definedName>
    <definedName name="MAY03PH2_7">#REF!</definedName>
    <definedName name="MB10Length">#REF!</definedName>
    <definedName name="MB11Length">#REF!</definedName>
    <definedName name="MB12Length">#REF!</definedName>
    <definedName name="MB13Length">#REF!</definedName>
    <definedName name="MB14Length">#REF!</definedName>
    <definedName name="MB1Length">#REF!</definedName>
    <definedName name="MB2Length">#REF!</definedName>
    <definedName name="MB3Length">#REF!</definedName>
    <definedName name="MB4Length">#REF!</definedName>
    <definedName name="MB5Length">#REF!</definedName>
    <definedName name="MB6Length">#REF!</definedName>
    <definedName name="MB7Length">#REF!</definedName>
    <definedName name="MB8Length">#REF!</definedName>
    <definedName name="MB9Length">#REF!</definedName>
    <definedName name="MCBDB" localSheetId="1" hidden="1">{#N/A,#N/A,FALSE,"mpph1";#N/A,#N/A,FALSE,"mpmseb";#N/A,#N/A,FALSE,"mpph2"}</definedName>
    <definedName name="MCBDB" localSheetId="0" hidden="1">{#N/A,#N/A,FALSE,"mpph1";#N/A,#N/A,FALSE,"mpmseb";#N/A,#N/A,FALSE,"mpph2"}</definedName>
    <definedName name="MCBDB" localSheetId="5" hidden="1">{#N/A,#N/A,FALSE,"mpph1";#N/A,#N/A,FALSE,"mpmseb";#N/A,#N/A,FALSE,"mpph2"}</definedName>
    <definedName name="MCBDB" hidden="1">{#N/A,#N/A,FALSE,"mpph1";#N/A,#N/A,FALSE,"mpmseb";#N/A,#N/A,FALSE,"mpph2"}</definedName>
    <definedName name="mcl">#REF!</definedName>
    <definedName name="mdpl">#REF!</definedName>
    <definedName name="ME">#REF!</definedName>
    <definedName name="measu" localSheetId="5" hidden="1">{#N/A,#N/A,TRUE,"Front";#N/A,#N/A,TRUE,"Simple Letter";#N/A,#N/A,TRUE,"Inside";#N/A,#N/A,TRUE,"Contents";#N/A,#N/A,TRUE,"Basis";#N/A,#N/A,TRUE,"Inclusions";#N/A,#N/A,TRUE,"Exclusions";#N/A,#N/A,TRUE,"Areas";#N/A,#N/A,TRUE,"Summary";#N/A,#N/A,TRUE,"Detail"}</definedName>
    <definedName name="measu" hidden="1">{#N/A,#N/A,TRUE,"Front";#N/A,#N/A,TRUE,"Simple Letter";#N/A,#N/A,TRUE,"Inside";#N/A,#N/A,TRUE,"Contents";#N/A,#N/A,TRUE,"Basis";#N/A,#N/A,TRUE,"Inclusions";#N/A,#N/A,TRUE,"Exclusions";#N/A,#N/A,TRUE,"Areas";#N/A,#N/A,TRUE,"Summary";#N/A,#N/A,TRUE,"Detail"}</definedName>
    <definedName name="Mechanical">#REF!</definedName>
    <definedName name="meest">#REF!</definedName>
    <definedName name="mehead">#REF!</definedName>
    <definedName name="MEP" localSheetId="5" hidden="1">{#N/A,#N/A,TRUE,"Front";#N/A,#N/A,TRUE,"Simple Letter";#N/A,#N/A,TRUE,"Inside";#N/A,#N/A,TRUE,"Contents";#N/A,#N/A,TRUE,"Basis";#N/A,#N/A,TRUE,"Inclusions";#N/A,#N/A,TRUE,"Exclusions";#N/A,#N/A,TRUE,"Areas";#N/A,#N/A,TRUE,"Summary";#N/A,#N/A,TRUE,"Detail"}</definedName>
    <definedName name="MEP" hidden="1">{#N/A,#N/A,TRUE,"Front";#N/A,#N/A,TRUE,"Simple Letter";#N/A,#N/A,TRUE,"Inside";#N/A,#N/A,TRUE,"Contents";#N/A,#N/A,TRUE,"Basis";#N/A,#N/A,TRUE,"Inclusions";#N/A,#N/A,TRUE,"Exclusions";#N/A,#N/A,TRUE,"Areas";#N/A,#N/A,TRUE,"Summary";#N/A,#N/A,TRUE,"Detail"}</definedName>
    <definedName name="MF">#REF!</definedName>
    <definedName name="MF___0">#REF!</definedName>
    <definedName name="MF___13">#REF!</definedName>
    <definedName name="mfl">#REF!</definedName>
    <definedName name="mgf">#REF!</definedName>
    <definedName name="mgs" localSheetId="5" hidden="1">{#N/A,#N/A,TRUE,"Front";#N/A,#N/A,TRUE,"Simple Letter";#N/A,#N/A,TRUE,"Inside";#N/A,#N/A,TRUE,"Contents";#N/A,#N/A,TRUE,"Basis";#N/A,#N/A,TRUE,"Inclusions";#N/A,#N/A,TRUE,"Exclusions";#N/A,#N/A,TRUE,"Areas";#N/A,#N/A,TRUE,"Summary";#N/A,#N/A,TRUE,"Detail"}</definedName>
    <definedName name="mgs" hidden="1">{#N/A,#N/A,TRUE,"Front";#N/A,#N/A,TRUE,"Simple Letter";#N/A,#N/A,TRUE,"Inside";#N/A,#N/A,TRUE,"Contents";#N/A,#N/A,TRUE,"Basis";#N/A,#N/A,TRUE,"Inclusions";#N/A,#N/A,TRUE,"Exclusions";#N/A,#N/A,TRUE,"Areas";#N/A,#N/A,TRUE,"Summary";#N/A,#N/A,TRUE,"Detail"}</definedName>
    <definedName name="mhjj" localSheetId="5" hidden="1">{"'Bill No. 7'!$A$1:$G$32"}</definedName>
    <definedName name="mhjj" hidden="1">{"'Bill No. 7'!$A$1:$G$32"}</definedName>
    <definedName name="MIHAN">#REF!</definedName>
    <definedName name="MIL">#REF!</definedName>
    <definedName name="Min_DSCR">#REF!</definedName>
    <definedName name="MINOR__BUILDING__WORKS">'[44]Build-up'!#REF!</definedName>
    <definedName name="miscellaneous">[75]schedules!$C$231</definedName>
    <definedName name="Mkt" localSheetId="5" hidden="1">{#N/A,#N/A,FALSE,"VARIATIONS";#N/A,#N/A,FALSE,"BUDGET";#N/A,#N/A,FALSE,"CIVIL QNTY VAR";#N/A,#N/A,FALSE,"SUMMARY";#N/A,#N/A,FALSE,"MATERIAL VAR"}</definedName>
    <definedName name="Mkt" hidden="1">{#N/A,#N/A,FALSE,"VARIATIONS";#N/A,#N/A,FALSE,"BUDGET";#N/A,#N/A,FALSE,"CIVIL QNTY VAR";#N/A,#N/A,FALSE,"SUMMARY";#N/A,#N/A,FALSE,"MATERIAL VAR"}</definedName>
    <definedName name="MLCL" hidden="1">#REF!</definedName>
    <definedName name="mldl" localSheetId="5" hidden="1">{#N/A,#N/A,FALSE,"VARIATIONS";#N/A,#N/A,FALSE,"BUDGET";#N/A,#N/A,FALSE,"CIVIL QNTY VAR";#N/A,#N/A,FALSE,"SUMMARY";#N/A,#N/A,FALSE,"MATERIAL VAR"}</definedName>
    <definedName name="mldl" hidden="1">{#N/A,#N/A,FALSE,"VARIATIONS";#N/A,#N/A,FALSE,"BUDGET";#N/A,#N/A,FALSE,"CIVIL QNTY VAR";#N/A,#N/A,FALSE,"SUMMARY";#N/A,#N/A,FALSE,"MATERIAL VAR"}</definedName>
    <definedName name="mln">#REF!</definedName>
    <definedName name="MM" localSheetId="1">#REF!</definedName>
    <definedName name="MM" localSheetId="0">#REF!</definedName>
    <definedName name="MM" localSheetId="5">#REF!</definedName>
    <definedName name="MM">#REF!</definedName>
    <definedName name="mmm" localSheetId="5">#REF!</definedName>
    <definedName name="mmm">#REF!</definedName>
    <definedName name="mmmmm" hidden="1">#REF!</definedName>
    <definedName name="mmmmmmmmmmmmm">#REF!</definedName>
    <definedName name="Mn" localSheetId="1">#REF!</definedName>
    <definedName name="Mn" localSheetId="0">#REF!</definedName>
    <definedName name="mn">#REF!</definedName>
    <definedName name="MODELE">#REF!</definedName>
    <definedName name="MOIF99">#REF!</definedName>
    <definedName name="MOIFB2000">#REF!</definedName>
    <definedName name="MOIFB2001">#REF!</definedName>
    <definedName name="MOIV97">#REF!</definedName>
    <definedName name="MOIV98">#REF!</definedName>
    <definedName name="MOIV99">#REF!</definedName>
    <definedName name="MOIVB2000">#REF!</definedName>
    <definedName name="MOIVB2001">#REF!</definedName>
    <definedName name="month" localSheetId="1">#REF!</definedName>
    <definedName name="month" localSheetId="0">#REF!</definedName>
    <definedName name="MONTH">#REF!</definedName>
    <definedName name="month_2">#REF!</definedName>
    <definedName name="month_6">#REF!</definedName>
    <definedName name="month_7">#REF!</definedName>
    <definedName name="MONTH_CONDITION">#REF!</definedName>
    <definedName name="MONTH_CONDITION_1">#REF!</definedName>
    <definedName name="MONTH_CONDITION_2">#REF!</definedName>
    <definedName name="MONTH_CONDITION_6">#REF!</definedName>
    <definedName name="MONTH_CONDITION_7">#REF!</definedName>
    <definedName name="MONTH_DETAILS">#REF!</definedName>
    <definedName name="MONTH_DETAILS_1">#REF!</definedName>
    <definedName name="MONTH_DETAILS_2">#REF!</definedName>
    <definedName name="MONTH_DETAILS_6">#REF!</definedName>
    <definedName name="MONTH_DETAILS_7">#REF!</definedName>
    <definedName name="Month1">#REF!</definedName>
    <definedName name="Months">#REF!</definedName>
    <definedName name="MP" hidden="1">#REF!</definedName>
    <definedName name="Mr.Venukopal" hidden="1">[22]sheet6!#REF!</definedName>
    <definedName name="MS" localSheetId="5">#REF!</definedName>
    <definedName name="MS">#REF!</definedName>
    <definedName name="MS200202rev2" localSheetId="5">#REF!</definedName>
    <definedName name="MS200202rev2">#REF!</definedName>
    <definedName name="ms2002may1706" localSheetId="5">#REF!</definedName>
    <definedName name="ms2002may1706">#REF!</definedName>
    <definedName name="msf">#REF!</definedName>
    <definedName name="msjune1807">#REF!</definedName>
    <definedName name="MTKG">'[29]OVERHD -PAYROLL'!$A$78:$U$133</definedName>
    <definedName name="muthu" localSheetId="5" hidden="1">{#N/A,#N/A,FALSE,"VARIATIONS";#N/A,#N/A,FALSE,"BUDGET";#N/A,#N/A,FALSE,"CIVIL QNTY VAR";#N/A,#N/A,FALSE,"SUMMARY";#N/A,#N/A,FALSE,"MATERIAL VAR"}</definedName>
    <definedName name="muthu" hidden="1">{#N/A,#N/A,FALSE,"VARIATIONS";#N/A,#N/A,FALSE,"BUDGET";#N/A,#N/A,FALSE,"CIVIL QNTY VAR";#N/A,#N/A,FALSE,"SUMMARY";#N/A,#N/A,FALSE,"MATERIAL VAR"}</definedName>
    <definedName name="MY" hidden="1">[58]analysis!#REF!</definedName>
    <definedName name="N" localSheetId="1">#REF!</definedName>
    <definedName name="N" localSheetId="0">#REF!</definedName>
    <definedName name="N" localSheetId="5">#REF!</definedName>
    <definedName name="N">#REF!</definedName>
    <definedName name="N___0" localSheetId="5">#REF!</definedName>
    <definedName name="N___0">#REF!</definedName>
    <definedName name="N___13" localSheetId="5">#REF!</definedName>
    <definedName name="N___13">#REF!</definedName>
    <definedName name="nachi">#REF!</definedName>
    <definedName name="nachi_1">#REF!</definedName>
    <definedName name="nachi_2">#REF!</definedName>
    <definedName name="nachi_6">#REF!</definedName>
    <definedName name="nachi_7">#REF!</definedName>
    <definedName name="name" localSheetId="1" hidden="1">{"dep. full detail",#N/A,FALSE,"annex";"3cd annex",#N/A,FALSE,"annex";"co. dep.",#N/A,FALSE,"annex"}</definedName>
    <definedName name="name" localSheetId="0" hidden="1">{"dep. full detail",#N/A,FALSE,"annex";"3cd annex",#N/A,FALSE,"annex";"co. dep.",#N/A,FALSE,"annex"}</definedName>
    <definedName name="name" localSheetId="5" hidden="1">{"dep. full detail",#N/A,FALSE,"annex";"3cd annex",#N/A,FALSE,"annex";"co. dep.",#N/A,FALSE,"annex"}</definedName>
    <definedName name="name" hidden="1">{"dep. full detail",#N/A,FALSE,"annex";"3cd annex",#N/A,FALSE,"annex";"co. dep.",#N/A,FALSE,"annex"}</definedName>
    <definedName name="name_2">#REF!</definedName>
    <definedName name="name_6">#REF!</definedName>
    <definedName name="name_7">#REF!</definedName>
    <definedName name="Nariman_Point_Car_Parking_Site">#REF!</definedName>
    <definedName name="Nashik">'[51]Theatre mgmt cont'!#REF!</definedName>
    <definedName name="NationalMember" localSheetId="5">#REF!</definedName>
    <definedName name="NationalMember">#REF!</definedName>
    <definedName name="NBN" hidden="1">[58]analysis!#REF!</definedName>
    <definedName name="ND" localSheetId="5">#REF!</definedName>
    <definedName name="ND">#REF!</definedName>
    <definedName name="NetCashGenerated" localSheetId="5">#REF!</definedName>
    <definedName name="NetCashGenerated">#REF!</definedName>
    <definedName name="NetDebt" localSheetId="5">'Scenario Input for B-Plan'!Cash-'Scenario Input for B-Plan'!TotalDebt</definedName>
    <definedName name="NetDebt">[0]!Cash-[0]!TotalDebt</definedName>
    <definedName name="NetDebtToEquity" localSheetId="5">#REF!</definedName>
    <definedName name="NetDebtToEquity">#REF!</definedName>
    <definedName name="NetFixedAssets" localSheetId="5">#REF!</definedName>
    <definedName name="NetFixedAssets">#REF!</definedName>
    <definedName name="NetInterest" localSheetId="5">'Scenario Input for B-Plan'!InterestIncome-'Scenario Input for B-Plan'!InterestExpense</definedName>
    <definedName name="NetInterest">InterestIncome-InterestExpense</definedName>
    <definedName name="NetProfitMargin" localSheetId="5">#REF!</definedName>
    <definedName name="NetProfitMargin">#REF!</definedName>
    <definedName name="new" localSheetId="1">#REF!</definedName>
    <definedName name="new" localSheetId="0">#REF!</definedName>
    <definedName name="NEW" localSheetId="5" hidden="1">#REF!</definedName>
    <definedName name="NEW" hidden="1">#REF!</definedName>
    <definedName name="new_2" localSheetId="5">#REF!</definedName>
    <definedName name="new_2">#REF!</definedName>
    <definedName name="new_6">#REF!</definedName>
    <definedName name="new_7">#REF!</definedName>
    <definedName name="NewItem">#REF!</definedName>
    <definedName name="NewRow">#REF!</definedName>
    <definedName name="ngeacct">'[29]NGE '!$C$54:$AF$95</definedName>
    <definedName name="ngebdact">'[29]NGE '!$C$103:$AF$116</definedName>
    <definedName name="ngecflow">'[29]NGE '!$C$12:$AF$52</definedName>
    <definedName name="ngerep">'[29]NGE '!$AJ$12:$AU$50</definedName>
    <definedName name="Nitin" hidden="1">'[76]Sheet3 (2)'!$A$60:$A$76</definedName>
    <definedName name="nn" localSheetId="1">#REF!</definedName>
    <definedName name="nn" localSheetId="0">#REF!</definedName>
    <definedName name="NN" localSheetId="5">#REF!</definedName>
    <definedName name="NN">#REF!</definedName>
    <definedName name="NN___0" localSheetId="5">#REF!</definedName>
    <definedName name="NN___0">#REF!</definedName>
    <definedName name="NN___13" localSheetId="5">#REF!</definedName>
    <definedName name="NN___13">#REF!</definedName>
    <definedName name="nnn" localSheetId="1">#REF!</definedName>
    <definedName name="nnn" localSheetId="0">#REF!</definedName>
    <definedName name="nnn">#REF!</definedName>
    <definedName name="nnnnm" localSheetId="1">#REF!</definedName>
    <definedName name="nnnnm" localSheetId="0">#REF!</definedName>
    <definedName name="nnnnm">#REF!</definedName>
    <definedName name="nnnnnnnnnnnnn">#REF!</definedName>
    <definedName name="No_of_months">"#REF!"</definedName>
    <definedName name="No_of_months_3">"#REF!"</definedName>
    <definedName name="Notables" localSheetId="5">{2}</definedName>
    <definedName name="Notables">{2}</definedName>
    <definedName name="notes" localSheetId="1" hidden="1">{#N/A,#N/A,TRUE,"Front";#N/A,#N/A,TRUE,"Simple Letter";#N/A,#N/A,TRUE,"Inside";#N/A,#N/A,TRUE,"Contents";#N/A,#N/A,TRUE,"Basis";#N/A,#N/A,TRUE,"Inclusions";#N/A,#N/A,TRUE,"Exclusions";#N/A,#N/A,TRUE,"Areas";#N/A,#N/A,TRUE,"Summary";#N/A,#N/A,TRUE,"Detail"}</definedName>
    <definedName name="notes" localSheetId="0" hidden="1">{#N/A,#N/A,TRUE,"Front";#N/A,#N/A,TRUE,"Simple Letter";#N/A,#N/A,TRUE,"Inside";#N/A,#N/A,TRUE,"Contents";#N/A,#N/A,TRUE,"Basis";#N/A,#N/A,TRUE,"Inclusions";#N/A,#N/A,TRUE,"Exclusions";#N/A,#N/A,TRUE,"Areas";#N/A,#N/A,TRUE,"Summary";#N/A,#N/A,TRUE,"Detail"}</definedName>
    <definedName name="NOTES" localSheetId="5">#REF!</definedName>
    <definedName name="NOTES">#REF!</definedName>
    <definedName name="NS" localSheetId="5">#REF!</definedName>
    <definedName name="NS">#REF!</definedName>
    <definedName name="nt" localSheetId="5">#REF!</definedName>
    <definedName name="nt">#REF!</definedName>
    <definedName name="nt_2">#REF!</definedName>
    <definedName name="nt_6">#REF!</definedName>
    <definedName name="nt_7">#REF!</definedName>
    <definedName name="Num_Pmt_Per_Year" localSheetId="1">#REF!</definedName>
    <definedName name="Num_Pmt_Per_Year" localSheetId="0">#REF!</definedName>
    <definedName name="Num_Pmt_Per_Year">#REF!</definedName>
    <definedName name="Number_of_Payments" localSheetId="1">MATCH(0.01,'Project Summary'!End_Bal,-1)+1</definedName>
    <definedName name="Number_of_Payments" localSheetId="0">MATCH(0.01,'Project Summary (MB)'!End_Bal,-1)+1</definedName>
    <definedName name="Number_of_Payments" localSheetId="5">MATCH(0.01,[0]!End_Bal,-1)+1</definedName>
    <definedName name="Number_of_Payments">MATCH(0.01,End_Bal,-1)+1</definedName>
    <definedName name="numf">#REF!</definedName>
    <definedName name="NW">#REF!</definedName>
    <definedName name="Nx">#REF!</definedName>
    <definedName name="Nx___0">#REF!</definedName>
    <definedName name="Nx___13">#REF!</definedName>
    <definedName name="Ny">#REF!</definedName>
    <definedName name="Ny___0">#REF!</definedName>
    <definedName name="Ny___13">#REF!</definedName>
    <definedName name="o" localSheetId="1" hidden="1">{#N/A,#N/A,TRUE,"Front";#N/A,#N/A,TRUE,"Simple Letter";#N/A,#N/A,TRUE,"Inside";#N/A,#N/A,TRUE,"Contents";#N/A,#N/A,TRUE,"Basis";#N/A,#N/A,TRUE,"Inclusions";#N/A,#N/A,TRUE,"Exclusions";#N/A,#N/A,TRUE,"Areas";#N/A,#N/A,TRUE,"Summary";#N/A,#N/A,TRUE,"Detail"}</definedName>
    <definedName name="o" localSheetId="0" hidden="1">{#N/A,#N/A,TRUE,"Front";#N/A,#N/A,TRUE,"Simple Letter";#N/A,#N/A,TRUE,"Inside";#N/A,#N/A,TRUE,"Contents";#N/A,#N/A,TRUE,"Basis";#N/A,#N/A,TRUE,"Inclusions";#N/A,#N/A,TRUE,"Exclusions";#N/A,#N/A,TRUE,"Areas";#N/A,#N/A,TRUE,"Summary";#N/A,#N/A,TRUE,"Detail"}</definedName>
    <definedName name="o" localSheetId="5" hidden="1">{#N/A,#N/A,FALSE,"VARIATIONS";#N/A,#N/A,FALSE,"BUDGET";#N/A,#N/A,FALSE,"CIVIL QNTY VAR";#N/A,#N/A,FALSE,"SUMMARY";#N/A,#N/A,FALSE,"MATERIAL VAR"}</definedName>
    <definedName name="o" hidden="1">{#N/A,#N/A,FALSE,"VARIATIONS";#N/A,#N/A,FALSE,"BUDGET";#N/A,#N/A,FALSE,"CIVIL QNTY VAR";#N/A,#N/A,FALSE,"SUMMARY";#N/A,#N/A,FALSE,"MATERIAL VAR"}</definedName>
    <definedName name="obpl" localSheetId="1">#REF!</definedName>
    <definedName name="obpl" localSheetId="0">#REF!</definedName>
    <definedName name="obpl" localSheetId="5">#REF!</definedName>
    <definedName name="obpl">#REF!</definedName>
    <definedName name="off" localSheetId="4">[0]!City&amp;" "&amp;State</definedName>
    <definedName name="off" localSheetId="7">[0]!City&amp;" "&amp;State</definedName>
    <definedName name="off" localSheetId="8">[0]!City&amp;" "&amp;State</definedName>
    <definedName name="off" localSheetId="9">[0]!City&amp;" "&amp;State</definedName>
    <definedName name="off" localSheetId="22">[0]!City&amp;" "&amp;State</definedName>
    <definedName name="off" localSheetId="21">[0]!City&amp;" "&amp;State</definedName>
    <definedName name="off" localSheetId="20">[0]!City&amp;" "&amp;State</definedName>
    <definedName name="off" localSheetId="10">[0]!City&amp;" "&amp;State</definedName>
    <definedName name="off" localSheetId="1">[0]!City&amp;" "&amp;State</definedName>
    <definedName name="off" localSheetId="0">[0]!City&amp;" "&amp;State</definedName>
    <definedName name="off" localSheetId="5">[0]!City&amp;" "&amp;State</definedName>
    <definedName name="off">City&amp;" "&amp;State</definedName>
    <definedName name="offtop1" localSheetId="1">#REF!</definedName>
    <definedName name="offtop1" localSheetId="0">#REF!</definedName>
    <definedName name="offtop1" localSheetId="5">#REF!</definedName>
    <definedName name="offtop1">#REF!</definedName>
    <definedName name="OI" localSheetId="1">#REF!</definedName>
    <definedName name="OI" localSheetId="0">#REF!</definedName>
    <definedName name="OI" localSheetId="5">#REF!</definedName>
    <definedName name="OI">#REF!</definedName>
    <definedName name="ok" localSheetId="1" hidden="1">{#N/A,#N/A,TRUE,"Front";#N/A,#N/A,TRUE,"Simple Letter";#N/A,#N/A,TRUE,"Inside";#N/A,#N/A,TRUE,"Contents";#N/A,#N/A,TRUE,"Basis";#N/A,#N/A,TRUE,"Inclusions";#N/A,#N/A,TRUE,"Exclusions";#N/A,#N/A,TRUE,"Areas";#N/A,#N/A,TRUE,"Summary";#N/A,#N/A,TRUE,"Detail"}</definedName>
    <definedName name="ok" localSheetId="0" hidden="1">{#N/A,#N/A,TRUE,"Front";#N/A,#N/A,TRUE,"Simple Letter";#N/A,#N/A,TRUE,"Inside";#N/A,#N/A,TRUE,"Contents";#N/A,#N/A,TRUE,"Basis";#N/A,#N/A,TRUE,"Inclusions";#N/A,#N/A,TRUE,"Exclusions";#N/A,#N/A,TRUE,"Areas";#N/A,#N/A,TRUE,"Summary";#N/A,#N/A,TRUE,"Detail"}</definedName>
    <definedName name="ok" localSheetId="5" hidden="1">{#N/A,#N/A,TRUE,"Front";#N/A,#N/A,TRUE,"Simple Letter";#N/A,#N/A,TRUE,"Inside";#N/A,#N/A,TRUE,"Contents";#N/A,#N/A,TRUE,"Basis";#N/A,#N/A,TRUE,"Inclusions";#N/A,#N/A,TRUE,"Exclusions";#N/A,#N/A,TRUE,"Areas";#N/A,#N/A,TRUE,"Summary";#N/A,#N/A,TRUE,"Detail"}</definedName>
    <definedName name="ok" hidden="1">{#N/A,#N/A,TRUE,"Front";#N/A,#N/A,TRUE,"Simple Letter";#N/A,#N/A,TRUE,"Inside";#N/A,#N/A,TRUE,"Contents";#N/A,#N/A,TRUE,"Basis";#N/A,#N/A,TRUE,"Inclusions";#N/A,#N/A,TRUE,"Exclusions";#N/A,#N/A,TRUE,"Areas";#N/A,#N/A,TRUE,"Summary";#N/A,#N/A,TRUE,"Detail"}</definedName>
    <definedName name="OnePager">#REF!</definedName>
    <definedName name="ooo" localSheetId="5" hidden="1">{#N/A,#N/A,TRUE,"Front";#N/A,#N/A,TRUE,"Simple Letter";#N/A,#N/A,TRUE,"Inside";#N/A,#N/A,TRUE,"Contents";#N/A,#N/A,TRUE,"Basis";#N/A,#N/A,TRUE,"Inclusions";#N/A,#N/A,TRUE,"Exclusions";#N/A,#N/A,TRUE,"Areas";#N/A,#N/A,TRUE,"Summary";#N/A,#N/A,TRUE,"Detail"}</definedName>
    <definedName name="ooo" hidden="1">{#N/A,#N/A,TRUE,"Front";#N/A,#N/A,TRUE,"Simple Letter";#N/A,#N/A,TRUE,"Inside";#N/A,#N/A,TRUE,"Contents";#N/A,#N/A,TRUE,"Basis";#N/A,#N/A,TRUE,"Inclusions";#N/A,#N/A,TRUE,"Exclusions";#N/A,#N/A,TRUE,"Areas";#N/A,#N/A,TRUE,"Summary";#N/A,#N/A,TRUE,"Detail"}</definedName>
    <definedName name="ooooooooooo" localSheetId="5" hidden="1">{#N/A,#N/A,TRUE,"Front";#N/A,#N/A,TRUE,"Simple Letter";#N/A,#N/A,TRUE,"Inside";#N/A,#N/A,TRUE,"Contents";#N/A,#N/A,TRUE,"Basis";#N/A,#N/A,TRUE,"Inclusions";#N/A,#N/A,TRUE,"Exclusions";#N/A,#N/A,TRUE,"Areas";#N/A,#N/A,TRUE,"Summary";#N/A,#N/A,TRUE,"Detail"}</definedName>
    <definedName name="ooooooooooo" hidden="1">{#N/A,#N/A,TRUE,"Front";#N/A,#N/A,TRUE,"Simple Letter";#N/A,#N/A,TRUE,"Inside";#N/A,#N/A,TRUE,"Contents";#N/A,#N/A,TRUE,"Basis";#N/A,#N/A,TRUE,"Inclusions";#N/A,#N/A,TRUE,"Exclusions";#N/A,#N/A,TRUE,"Areas";#N/A,#N/A,TRUE,"Summary";#N/A,#N/A,TRUE,"Detail"}</definedName>
    <definedName name="ooooooooooooooo">#REF!</definedName>
    <definedName name="OperatingCashflow">#REF!</definedName>
    <definedName name="OperatingProfit">#REF!</definedName>
    <definedName name="OperatingProfitMargin">#REF!</definedName>
    <definedName name="OperatingStatistics">'[50]Operating Statistics'!$A$1:$P$66</definedName>
    <definedName name="operexpense" localSheetId="5">#REF!</definedName>
    <definedName name="operexpense">#REF!</definedName>
    <definedName name="operincome" localSheetId="5">#REF!</definedName>
    <definedName name="operincome">#REF!</definedName>
    <definedName name="OrderTable" localSheetId="1" hidden="1">#REF!</definedName>
    <definedName name="OrderTable" localSheetId="0" hidden="1">#REF!</definedName>
    <definedName name="OrderTable" localSheetId="5" hidden="1">#REF!</definedName>
    <definedName name="OrderTable" hidden="1">#REF!</definedName>
    <definedName name="OTHER">#REF!</definedName>
    <definedName name="OtherIncome">#REF!</definedName>
    <definedName name="OtherLTAssets">#REF!</definedName>
    <definedName name="OtherLTLiabilities">#REF!</definedName>
    <definedName name="Outbuildings">#REF!</definedName>
    <definedName name="OutputGrowthEstimates">'[77]Operating Statistics'!#REF!</definedName>
    <definedName name="OUTTERWALLLength" localSheetId="5">#REF!</definedName>
    <definedName name="OUTTERWALLLength">#REF!</definedName>
    <definedName name="OVER_HEADS_ENTRY_1" localSheetId="5">#REF!</definedName>
    <definedName name="OVER_HEADS_ENTRY_1">#REF!</definedName>
    <definedName name="OVER_HEADS_ENTRY_2" localSheetId="5">#REF!</definedName>
    <definedName name="OVER_HEADS_ENTRY_2">#REF!</definedName>
    <definedName name="OVER_HEADS_ENTRY_6">#REF!</definedName>
    <definedName name="OVER_HEADS_ENTRY_7">#REF!</definedName>
    <definedName name="Overall_Summary_Title">#REF!</definedName>
    <definedName name="OVERHEADS_1">#REF!</definedName>
    <definedName name="OwnAcctNum">#REF!</definedName>
    <definedName name="ownership">#REF!</definedName>
    <definedName name="p" localSheetId="1">#REF!</definedName>
    <definedName name="p" localSheetId="0">#REF!</definedName>
    <definedName name="p">'[78]RA-markate'!$A$389:$B$1034</definedName>
    <definedName name="p___0" localSheetId="5">#REF!</definedName>
    <definedName name="p___0">#REF!</definedName>
    <definedName name="p___13" localSheetId="5">#REF!</definedName>
    <definedName name="p___13">#REF!</definedName>
    <definedName name="p_2" localSheetId="5">#REF!</definedName>
    <definedName name="p_2">#REF!</definedName>
    <definedName name="p_6">#REF!</definedName>
    <definedName name="p_7">#REF!</definedName>
    <definedName name="P_L">#REF!</definedName>
    <definedName name="P1_Period">#N/A</definedName>
    <definedName name="P1_Period_Cat">#N/A</definedName>
    <definedName name="P1R">'[79]Fill this out first...'!#REF!</definedName>
    <definedName name="P2_Period">#N/A</definedName>
    <definedName name="P2_Period_Cat">#N/A</definedName>
    <definedName name="P2R">'[79]Fill this out first...'!#REF!</definedName>
    <definedName name="P3R">'[79]Fill this out first...'!#REF!</definedName>
    <definedName name="P4R">'[79]Fill this out first...'!#REF!</definedName>
    <definedName name="P5R">'[79]Fill this out first...'!#REF!</definedName>
    <definedName name="pa" localSheetId="5">#REF!</definedName>
    <definedName name="pa">#REF!</definedName>
    <definedName name="pa___0" localSheetId="5">#REF!</definedName>
    <definedName name="pa___0">#REF!</definedName>
    <definedName name="pa___13" localSheetId="5">#REF!</definedName>
    <definedName name="pa___13">#REF!</definedName>
    <definedName name="PAD">#REF!</definedName>
    <definedName name="PAD_1">#REF!</definedName>
    <definedName name="PAD_2">#REF!</definedName>
    <definedName name="PAD_6">#REF!</definedName>
    <definedName name="PAD_7">#REF!</definedName>
    <definedName name="PAN_TILES">#REF!</definedName>
    <definedName name="Pane2" localSheetId="1">#REF!</definedName>
    <definedName name="Pane2" localSheetId="0">#REF!</definedName>
    <definedName name="Pane2">#REF!</definedName>
    <definedName name="Pane2___0">#REF!</definedName>
    <definedName name="Pane2___13">#REF!</definedName>
    <definedName name="Pane2_2">#REF!</definedName>
    <definedName name="Pane2_6">#REF!</definedName>
    <definedName name="Pane2_7">#REF!</definedName>
    <definedName name="parse" localSheetId="1" hidden="1">#REF!</definedName>
    <definedName name="parse" localSheetId="0" hidden="1">#REF!</definedName>
    <definedName name="parse" hidden="1">#REF!</definedName>
    <definedName name="parse2" hidden="1">#REF!</definedName>
    <definedName name="part" localSheetId="1">'[80]RA-markate'!$A$389:$B$1034</definedName>
    <definedName name="part" localSheetId="0">'[80]RA-markate'!$A$389:$B$1034</definedName>
    <definedName name="part">'[78]RA-markate'!$A$389:$B$1034</definedName>
    <definedName name="ParValue" localSheetId="5">#REF!</definedName>
    <definedName name="ParValue">#REF!</definedName>
    <definedName name="patch" localSheetId="5">#REF!</definedName>
    <definedName name="patch">#REF!</definedName>
    <definedName name="Pay_Date" localSheetId="1">#REF!</definedName>
    <definedName name="Pay_Date" localSheetId="0">#REF!</definedName>
    <definedName name="Pay_Date" localSheetId="5">#REF!</definedName>
    <definedName name="Pay_Date">#REF!</definedName>
    <definedName name="Pay_Num" localSheetId="1">#REF!</definedName>
    <definedName name="Pay_Num" localSheetId="0">#REF!</definedName>
    <definedName name="Pay_Num">#REF!</definedName>
    <definedName name="payment">#REF!</definedName>
    <definedName name="payment.Num">#N/A</definedName>
    <definedName name="payment_1">#REF!</definedName>
    <definedName name="payment_2">#REF!</definedName>
    <definedName name="Payment_Date" localSheetId="4">DATE(YEAR([0]!Loan_Start),MONTH([0]!Loan_Start)+Payment_Number,DAY([0]!Loan_Start))</definedName>
    <definedName name="Payment_Date" localSheetId="7">DATE(YEAR([0]!Loan_Start),MONTH([0]!Loan_Start)+Payment_Number,DAY([0]!Loan_Start))</definedName>
    <definedName name="Payment_Date" localSheetId="8">DATE(YEAR([0]!Loan_Start),MONTH([0]!Loan_Start)+Payment_Number,DAY([0]!Loan_Start))</definedName>
    <definedName name="Payment_Date" localSheetId="9">DATE(YEAR([0]!Loan_Start),MONTH([0]!Loan_Start)+Payment_Number,DAY([0]!Loan_Start))</definedName>
    <definedName name="Payment_Date" localSheetId="22">DATE(YEAR([0]!Loan_Start),MONTH([0]!Loan_Start)+Payment_Number,DAY([0]!Loan_Start))</definedName>
    <definedName name="Payment_Date" localSheetId="21">DATE(YEAR([0]!Loan_Start),MONTH([0]!Loan_Start)+Payment_Number,DAY([0]!Loan_Start))</definedName>
    <definedName name="Payment_Date" localSheetId="20">DATE(YEAR([0]!Loan_Start),MONTH([0]!Loan_Start)+Payment_Number,DAY([0]!Loan_Start))</definedName>
    <definedName name="Payment_Date" localSheetId="10">DATE(YEAR([0]!Loan_Start),MONTH([0]!Loan_Start)+Payment_Number,DAY([0]!Loan_Start))</definedName>
    <definedName name="Payment_Date" localSheetId="1">DATE(YEAR('Project Summary'!Loan_Start),MONTH('Project Summary'!Loan_Start)+Payment_Number,DAY('Project Summary'!Loan_Start))</definedName>
    <definedName name="Payment_Date" localSheetId="0">DATE(YEAR('Project Summary (MB)'!Loan_Start),MONTH('Project Summary (MB)'!Loan_Start)+Payment_Number,DAY('Project Summary (MB)'!Loan_Start))</definedName>
    <definedName name="Payment_Date" localSheetId="5">DATE(YEAR([0]!Loan_Start),MONTH([0]!Loan_Start)+Payment_Number,DAY([0]!Loan_Start))</definedName>
    <definedName name="Payment_Date">DATE(YEAR(Loan_Start),MONTH(Loan_Start)+Payment_Number,DAY(Loan_Start))</definedName>
    <definedName name="pb" localSheetId="5">#REF!</definedName>
    <definedName name="pb">#REF!</definedName>
    <definedName name="pb___0" localSheetId="5">#REF!</definedName>
    <definedName name="pb___0">#REF!</definedName>
    <definedName name="pb___11" localSheetId="5">#REF!</definedName>
    <definedName name="pb___11">#REF!</definedName>
    <definedName name="pb___12">#REF!</definedName>
    <definedName name="Pbx">[33]Design!#REF!</definedName>
    <definedName name="Pby">[33]Design!#REF!</definedName>
    <definedName name="PCC" localSheetId="5">#REF!</definedName>
    <definedName name="PCC">#REF!</definedName>
    <definedName name="pccut" localSheetId="5">#REF!</definedName>
    <definedName name="pccut">#REF!</definedName>
    <definedName name="pcl" localSheetId="5">#REF!</definedName>
    <definedName name="pcl">#REF!</definedName>
    <definedName name="pcurr">#REF!</definedName>
    <definedName name="PEMultiplesFirstyear">#REF!</definedName>
    <definedName name="PEMultiplesLastyear">#REF!</definedName>
    <definedName name="Percent_Text">#REF!</definedName>
    <definedName name="Percent_Value">#REF!</definedName>
    <definedName name="PercentComplete" localSheetId="14">'Cost schedule Jun22'!PercentCompleteBeyond*'Cost schedule Jun22'!PeriodInPlan</definedName>
    <definedName name="PercentComplete" localSheetId="5">'Scenario Input for B-Plan'!PercentCompleteBeyond*'Scenario Input for B-Plan'!PeriodInPlan</definedName>
    <definedName name="PercentComplete">PercentCompleteBeyond*PeriodInPlan</definedName>
    <definedName name="PercentCompleteBeyond" localSheetId="14">('[30]Project Planner'!A$4=MEDIAN('[30]Project Planner'!A$4,'[30]Project Planner'!$Q1,'[30]Project Planner'!$Q1+'[30]Project Planner'!$R1)*('[30]Project Planner'!$Q1&gt;0))*(('[30]Project Planner'!A$4&lt;(INT('[30]Project Planner'!$Q1+'[30]Project Planner'!$R1*'[30]Project Planner'!$S1)))+('[30]Project Planner'!A$4='[30]Project Planner'!$Q1))*('[30]Project Planner'!$S1&gt;0)</definedName>
    <definedName name="PercentCompleteBeyond" localSheetId="5">(#REF!=MEDIAN(#REF!,#REF!,#REF!+#REF!)*(#REF!&gt;0))*((#REF!&lt;(INT(#REF!+#REF!*#REF!)))+(#REF!=#REF!))*(#REF!&gt;0)</definedName>
    <definedName name="PercentCompleteBeyond">(#REF!=MEDIAN(#REF!,#REF!,#REF!+#REF!)*(#REF!&gt;0))*((#REF!&lt;(INT(#REF!+#REF!*#REF!)))+(#REF!=#REF!))*(#REF!&gt;0)</definedName>
    <definedName name="period_selected" localSheetId="14">'[30]Project Planner'!$T$2</definedName>
    <definedName name="period_selected" localSheetId="5">#REF!</definedName>
    <definedName name="period_selected">#REF!</definedName>
    <definedName name="Periodic_rate" localSheetId="4">[0]!Annual_interest_rate/[0]!Payments_per_year</definedName>
    <definedName name="Periodic_rate" localSheetId="7">[0]!Annual_interest_rate/[0]!Payments_per_year</definedName>
    <definedName name="Periodic_rate" localSheetId="8">[0]!Annual_interest_rate/[0]!Payments_per_year</definedName>
    <definedName name="Periodic_rate" localSheetId="9">[0]!Annual_interest_rate/[0]!Payments_per_year</definedName>
    <definedName name="Periodic_rate" localSheetId="22">[0]!Annual_interest_rate/[0]!Payments_per_year</definedName>
    <definedName name="Periodic_rate" localSheetId="21">[0]!Annual_interest_rate/[0]!Payments_per_year</definedName>
    <definedName name="Periodic_rate" localSheetId="20">[0]!Annual_interest_rate/[0]!Payments_per_year</definedName>
    <definedName name="Periodic_rate" localSheetId="10">[0]!Annual_interest_rate/[0]!Payments_per_year</definedName>
    <definedName name="Periodic_rate" localSheetId="1">[0]!Annual_interest_rate/[0]!Payments_per_year</definedName>
    <definedName name="Periodic_rate" localSheetId="0">[0]!Annual_interest_rate/[0]!Payments_per_year</definedName>
    <definedName name="Periodic_rate" localSheetId="5">[0]!Annual_interest_rate/[0]!Payments_per_year</definedName>
    <definedName name="Periodic_rate">[0]!Annual_interest_rate/[0]!Payments_per_year</definedName>
    <definedName name="PeriodInActual" localSheetId="14">'[30]Project Planner'!A$4=MEDIAN('[30]Project Planner'!A$4,'[30]Project Planner'!$Q1,'[30]Project Planner'!$Q1+'[30]Project Planner'!$R1-1)</definedName>
    <definedName name="PeriodInActual" localSheetId="5">#REF!=MEDIAN(#REF!,#REF!,#REF!+#REF!-1)</definedName>
    <definedName name="PeriodInActual">#REF!=MEDIAN(#REF!,#REF!,#REF!+#REF!-1)</definedName>
    <definedName name="PeriodInPlan" localSheetId="14">'[30]Project Planner'!A$4=MEDIAN('[30]Project Planner'!A$4,'[30]Project Planner'!$O1,'[30]Project Planner'!$O1+'[30]Project Planner'!$P1-1)</definedName>
    <definedName name="PeriodInPlan" localSheetId="5">#REF!=MEDIAN(#REF!,#REF!,#REF!+#REF!-1)</definedName>
    <definedName name="PeriodInPlan">#REF!=MEDIAN(#REF!,#REF!,#REF!+#REF!-1)</definedName>
    <definedName name="pg" localSheetId="1">#REF!</definedName>
    <definedName name="pg" localSheetId="0">#REF!</definedName>
    <definedName name="pg" localSheetId="5">#REF!</definedName>
    <definedName name="pg">#REF!</definedName>
    <definedName name="pg_2" localSheetId="1">#REF!</definedName>
    <definedName name="pg_2" localSheetId="0">#REF!</definedName>
    <definedName name="pg_2">#REF!</definedName>
    <definedName name="pg_6" localSheetId="1">#REF!</definedName>
    <definedName name="pg_6" localSheetId="0">#REF!</definedName>
    <definedName name="pg_6">#REF!</definedName>
    <definedName name="pg_7">#REF!</definedName>
    <definedName name="pH">#REF!</definedName>
    <definedName name="pH___0">#REF!</definedName>
    <definedName name="pH___13">#REF!</definedName>
    <definedName name="PhaseCode">#REF!</definedName>
    <definedName name="PhasingMatrix_SaleArea">[81]Assumptions!$C$85:$J$88</definedName>
    <definedName name="PhonesQty" localSheetId="5">#REF!</definedName>
    <definedName name="PhonesQty">#REF!</definedName>
    <definedName name="Picture4" localSheetId="5">#REF!</definedName>
    <definedName name="Picture4">#REF!</definedName>
    <definedName name="pileinraftCount" localSheetId="5">#REF!</definedName>
    <definedName name="pileinraftCount">#REF!</definedName>
    <definedName name="PJCapex">#REF!</definedName>
    <definedName name="PJInterestIncome">#REF!</definedName>
    <definedName name="pjlongtermdebtchanges">#REF!</definedName>
    <definedName name="pjlongterminterestexpense">#REF!</definedName>
    <definedName name="pjnetcashflow">#REF!</definedName>
    <definedName name="pjshorttermdebtchanges">#REF!</definedName>
    <definedName name="pjshortterminterestexpense">#REF!</definedName>
    <definedName name="PJYears">#REF!</definedName>
    <definedName name="Pkg_col">#REF!</definedName>
    <definedName name="PKK" hidden="1">#REF!</definedName>
    <definedName name="PL" localSheetId="1">#REF!</definedName>
    <definedName name="PL" localSheetId="0">#REF!</definedName>
    <definedName name="PL">#REF!</definedName>
    <definedName name="PLA">#REF!</definedName>
    <definedName name="Plan" localSheetId="19">PeriodInPlan*(#REF!&gt;0)</definedName>
    <definedName name="Plan" localSheetId="14">'Cost schedule Jun22'!PeriodInPlan*('[30]Project Planner'!$O1&gt;0)</definedName>
    <definedName name="plan" localSheetId="5">#REF!</definedName>
    <definedName name="plan">#REF!</definedName>
    <definedName name="Plaza" localSheetId="5">#REF!</definedName>
    <definedName name="Plaza">#REF!</definedName>
    <definedName name="plbeams" localSheetId="5">#REF!</definedName>
    <definedName name="plbeams">#REF!</definedName>
    <definedName name="plyacct">[29]POLYCHEM!$B$33:$AC$76</definedName>
    <definedName name="plybdact">[29]POLYCHEM!$B$81:$AB$93</definedName>
    <definedName name="plycflow">[29]POLYCHEM!$B$3:$AB$31</definedName>
    <definedName name="plyrep">[29]POLYCHEM!$AF$3:$AO$27</definedName>
    <definedName name="PM" localSheetId="5">#REF!</definedName>
    <definedName name="PM">#REF!</definedName>
    <definedName name="pmc" localSheetId="5">#REF!</definedName>
    <definedName name="pmc">#REF!</definedName>
    <definedName name="pmt" localSheetId="5">#REF!</definedName>
    <definedName name="pmt">#REF!</definedName>
    <definedName name="po">#REF!</definedName>
    <definedName name="po_2">#REF!</definedName>
    <definedName name="po_6">#REF!</definedName>
    <definedName name="po_7">#REF!</definedName>
    <definedName name="POI">#REF!</definedName>
    <definedName name="point1">#REF!</definedName>
    <definedName name="Porur">#REF!</definedName>
    <definedName name="pp" localSheetId="1" hidden="1">#REF!</definedName>
    <definedName name="pp" localSheetId="0" hidden="1">#REF!</definedName>
    <definedName name="pp" localSheetId="5" hidden="1">{#N/A,#N/A,TRUE,"Front";#N/A,#N/A,TRUE,"Simple Letter";#N/A,#N/A,TRUE,"Inside";#N/A,#N/A,TRUE,"Contents";#N/A,#N/A,TRUE,"Basis";#N/A,#N/A,TRUE,"Inclusions";#N/A,#N/A,TRUE,"Exclusions";#N/A,#N/A,TRUE,"Areas";#N/A,#N/A,TRUE,"Summary";#N/A,#N/A,TRUE,"Detail"}</definedName>
    <definedName name="pp" hidden="1">{#N/A,#N/A,TRUE,"Front";#N/A,#N/A,TRUE,"Simple Letter";#N/A,#N/A,TRUE,"Inside";#N/A,#N/A,TRUE,"Contents";#N/A,#N/A,TRUE,"Basis";#N/A,#N/A,TRUE,"Inclusions";#N/A,#N/A,TRUE,"Exclusions";#N/A,#N/A,TRUE,"Areas";#N/A,#N/A,TRUE,"Summary";#N/A,#N/A,TRUE,"Detail"}</definedName>
    <definedName name="Ppppppppppp" hidden="1">[38]BHANDUP!#REF!</definedName>
    <definedName name="ppppppppppppp" localSheetId="5">#REF!</definedName>
    <definedName name="ppppppppppppp">#REF!</definedName>
    <definedName name="ppppppppppppppp" localSheetId="5">#REF!</definedName>
    <definedName name="ppppppppppppppp">#REF!</definedName>
    <definedName name="PRA" localSheetId="5">#REF!</definedName>
    <definedName name="PRA">#REF!</definedName>
    <definedName name="PRA_2">#REF!</definedName>
    <definedName name="PRA_6">#REF!</definedName>
    <definedName name="PRA_7">#REF!</definedName>
    <definedName name="pravin" hidden="1">[82]Summary!#REF!</definedName>
    <definedName name="prelimnaries" localSheetId="5" hidden="1">{#N/A,#N/A,TRUE,"Front";#N/A,#N/A,TRUE,"Simple Letter";#N/A,#N/A,TRUE,"Inside";#N/A,#N/A,TRUE,"Contents";#N/A,#N/A,TRUE,"Basis";#N/A,#N/A,TRUE,"Inclusions";#N/A,#N/A,TRUE,"Exclusions";#N/A,#N/A,TRUE,"Areas";#N/A,#N/A,TRUE,"Summary";#N/A,#N/A,TRUE,"Detail"}</definedName>
    <definedName name="prelimnaries" hidden="1">{#N/A,#N/A,TRUE,"Front";#N/A,#N/A,TRUE,"Simple Letter";#N/A,#N/A,TRUE,"Inside";#N/A,#N/A,TRUE,"Contents";#N/A,#N/A,TRUE,"Basis";#N/A,#N/A,TRUE,"Inclusions";#N/A,#N/A,TRUE,"Exclusions";#N/A,#N/A,TRUE,"Areas";#N/A,#N/A,TRUE,"Summary";#N/A,#N/A,TRUE,"Detail"}</definedName>
    <definedName name="prelims" localSheetId="1" hidden="1">{#N/A,#N/A,TRUE,"Front";#N/A,#N/A,TRUE,"Simple Letter";#N/A,#N/A,TRUE,"Inside";#N/A,#N/A,TRUE,"Contents";#N/A,#N/A,TRUE,"Basis";#N/A,#N/A,TRUE,"Inclusions";#N/A,#N/A,TRUE,"Exclusions";#N/A,#N/A,TRUE,"Areas";#N/A,#N/A,TRUE,"Summary";#N/A,#N/A,TRUE,"Detail"}</definedName>
    <definedName name="prelims" localSheetId="0" hidden="1">{#N/A,#N/A,TRUE,"Front";#N/A,#N/A,TRUE,"Simple Letter";#N/A,#N/A,TRUE,"Inside";#N/A,#N/A,TRUE,"Contents";#N/A,#N/A,TRUE,"Basis";#N/A,#N/A,TRUE,"Inclusions";#N/A,#N/A,TRUE,"Exclusions";#N/A,#N/A,TRUE,"Areas";#N/A,#N/A,TRUE,"Summary";#N/A,#N/A,TRUE,"Detail"}</definedName>
    <definedName name="prelims" localSheetId="5" hidden="1">{#N/A,#N/A,TRUE,"Front";#N/A,#N/A,TRUE,"Simple Letter";#N/A,#N/A,TRUE,"Inside";#N/A,#N/A,TRUE,"Contents";#N/A,#N/A,TRUE,"Basis";#N/A,#N/A,TRUE,"Inclusions";#N/A,#N/A,TRUE,"Exclusions";#N/A,#N/A,TRUE,"Areas";#N/A,#N/A,TRUE,"Summary";#N/A,#N/A,TRUE,"Detail"}</definedName>
    <definedName name="prelims" hidden="1">{#N/A,#N/A,TRUE,"Front";#N/A,#N/A,TRUE,"Simple Letter";#N/A,#N/A,TRUE,"Inside";#N/A,#N/A,TRUE,"Contents";#N/A,#N/A,TRUE,"Basis";#N/A,#N/A,TRUE,"Inclusions";#N/A,#N/A,TRUE,"Exclusions";#N/A,#N/A,TRUE,"Areas";#N/A,#N/A,TRUE,"Summary";#N/A,#N/A,TRUE,"Detail"}</definedName>
    <definedName name="Prelm_Exp">#REF!</definedName>
    <definedName name="Prepaid_Dec" localSheetId="1" hidden="1">{"'11-30'!$A$1:$I$132","'11-30'!$A$1:$I$132"}</definedName>
    <definedName name="Prepaid_Dec" localSheetId="0" hidden="1">{"'11-30'!$A$1:$I$132","'11-30'!$A$1:$I$132"}</definedName>
    <definedName name="Prepaid_Dec" localSheetId="5" hidden="1">{"'11-30'!$A$1:$I$132","'11-30'!$A$1:$I$132"}</definedName>
    <definedName name="Prepaid_Dec" hidden="1">{"'11-30'!$A$1:$I$132","'11-30'!$A$1:$I$132"}</definedName>
    <definedName name="prepared.by" hidden="1">[39]Database!$D$6:$D$26</definedName>
    <definedName name="PretaxProfit" localSheetId="5">#REF!</definedName>
    <definedName name="PretaxProfit">#REF!</definedName>
    <definedName name="PrevYears">'[79]Fill this out first...'!#REF!</definedName>
    <definedName name="price" localSheetId="1">#REF!</definedName>
    <definedName name="price" localSheetId="0">#REF!</definedName>
    <definedName name="price" localSheetId="5" hidden="1">{#N/A,#N/A,FALSE,"Sheet1";#N/A,#N/A,FALSE,"Sheet1";#N/A,#N/A,FALSE,"Sheet1";#N/A,#N/A,FALSE,"Sheet1"}</definedName>
    <definedName name="price" hidden="1">{#N/A,#N/A,FALSE,"Sheet1";#N/A,#N/A,FALSE,"Sheet1";#N/A,#N/A,FALSE,"Sheet1";#N/A,#N/A,FALSE,"Sheet1"}</definedName>
    <definedName name="PriceChg1">#REF!</definedName>
    <definedName name="PriceChg12">#REF!</definedName>
    <definedName name="PriceChg3">#REF!</definedName>
    <definedName name="PricesFYEnd">#REF!</definedName>
    <definedName name="PricesIndexed">#REF!</definedName>
    <definedName name="priiii">#REF!</definedName>
    <definedName name="PrimeAddress">#REF!</definedName>
    <definedName name="PrimeCity">#REF!</definedName>
    <definedName name="PrimeName">#REF!</definedName>
    <definedName name="PrimePostal">#REF!</definedName>
    <definedName name="PrimePrio">#REF!</definedName>
    <definedName name="PrimePrio_Text">#REF!</definedName>
    <definedName name="PrimeState">#REF!</definedName>
    <definedName name="Princ" localSheetId="1">#REF!</definedName>
    <definedName name="Princ" localSheetId="0">#REF!</definedName>
    <definedName name="Princ">#REF!</definedName>
    <definedName name="Principal" localSheetId="1">IF('[25]FITZ MORT 94'!XFA1&lt;&gt;"",MIN('[25]FITZ MORT 94'!XFC1,[0]!Pmt_to_use-'[25]FITZ MORT 94'!XFD1),"")</definedName>
    <definedName name="Principal" localSheetId="0">IF('[25]FITZ MORT 94'!XFA1&lt;&gt;"",MIN('[25]FITZ MORT 94'!XFC1,[0]!Pmt_to_use-'[25]FITZ MORT 94'!XFD1),"")</definedName>
    <definedName name="Principal" localSheetId="5">#REF!</definedName>
    <definedName name="Principal">#REF!</definedName>
    <definedName name="_xlnm.Print_Area" localSheetId="1">'Project Summary'!#REF!</definedName>
    <definedName name="_xlnm.Print_Area" localSheetId="5">#REF!</definedName>
    <definedName name="_xlnm.Print_Area">#REF!</definedName>
    <definedName name="PRINT_AREA_MI" localSheetId="1">#REF!</definedName>
    <definedName name="PRINT_AREA_MI" localSheetId="0">#REF!</definedName>
    <definedName name="PRINT_AREA_MI" localSheetId="5">#REF!</definedName>
    <definedName name="PRINT_AREA_MI">#REF!</definedName>
    <definedName name="PRINT_AREA_MI___0">#REF!</definedName>
    <definedName name="Print_Area_Reset" localSheetId="1">OFFSET('Project Summary'!Full_Print,0,0,Last_Row)</definedName>
    <definedName name="Print_Area_Reset" localSheetId="0">OFFSET('Project Summary (MB)'!Full_Print,0,0,[0]!Last_Row)</definedName>
    <definedName name="Print_Area_Reset" localSheetId="5">OFFSET('Scenario Input for B-Plan'!Full_Print,0,0,[0]!Last_Row)</definedName>
    <definedName name="Print_Area_Reset">OFFSET(Full_Print,0,0,Last_Row)</definedName>
    <definedName name="Print_Range" localSheetId="1">#REF!</definedName>
    <definedName name="Print_Range" localSheetId="0">#REF!</definedName>
    <definedName name="Print_Range" localSheetId="5">#REF!</definedName>
    <definedName name="Print_Range">#REF!</definedName>
    <definedName name="_xlnm.Print_Titles" localSheetId="1">#N/A</definedName>
    <definedName name="_xlnm.Print_Titles" localSheetId="5">#REF!</definedName>
    <definedName name="_xlnm.Print_Titles">#REF!</definedName>
    <definedName name="Print_Titles_MI" localSheetId="1">#REF!</definedName>
    <definedName name="Print_Titles_MI" localSheetId="0">#REF!</definedName>
    <definedName name="PRINT_TITLES_MI" localSheetId="5">#REF!</definedName>
    <definedName name="PRINT_TITLES_MI">#REF!</definedName>
    <definedName name="print1">#REF!</definedName>
    <definedName name="Print2">#REF!</definedName>
    <definedName name="printx">#REF!</definedName>
    <definedName name="printY">#REF!</definedName>
    <definedName name="priya" localSheetId="5" hidden="1">{#N/A,#N/A,FALSE,"Aging Summary";#N/A,#N/A,FALSE,"Ratio Analysis";#N/A,#N/A,FALSE,"Test 120 Day Accts";#N/A,#N/A,FALSE,"Tickmarks"}</definedName>
    <definedName name="priya" hidden="1">{#N/A,#N/A,FALSE,"Aging Summary";#N/A,#N/A,FALSE,"Ratio Analysis";#N/A,#N/A,FALSE,"Test 120 Day Accts";#N/A,#N/A,FALSE,"Tickmarks"}</definedName>
    <definedName name="pro" hidden="1">#REF!</definedName>
    <definedName name="Processingexst">#REF!</definedName>
    <definedName name="ProcessingPL">#REF!</definedName>
    <definedName name="ProdCode1">#REF!</definedName>
    <definedName name="ProdCode1_Text">#REF!</definedName>
    <definedName name="ProdCode2">#REF!</definedName>
    <definedName name="ProdCode2_Text">#REF!</definedName>
    <definedName name="ProdCode3">#REF!</definedName>
    <definedName name="ProdCode3_Text">#REF!</definedName>
    <definedName name="ProdCode4">#REF!</definedName>
    <definedName name="ProdCode4_Text">#REF!</definedName>
    <definedName name="ProdCode5">#REF!</definedName>
    <definedName name="ProdCode5_Text">#REF!</definedName>
    <definedName name="ProdForm" localSheetId="1" hidden="1">#REF!</definedName>
    <definedName name="ProdForm" localSheetId="0" hidden="1">#REF!</definedName>
    <definedName name="ProdForm" hidden="1">#REF!</definedName>
    <definedName name="ProdPct1">#REF!</definedName>
    <definedName name="ProdPct2">#REF!</definedName>
    <definedName name="ProdPct3">#REF!</definedName>
    <definedName name="ProdPct4">#REF!</definedName>
    <definedName name="ProdPct5">#REF!</definedName>
    <definedName name="Product" localSheetId="1" hidden="1">#REF!</definedName>
    <definedName name="Product" localSheetId="0" hidden="1">#REF!</definedName>
    <definedName name="Product" hidden="1">#REF!</definedName>
    <definedName name="ProjAddress1">#REF!</definedName>
    <definedName name="ProjAddress2">#REF!</definedName>
    <definedName name="ProjCity">#REF!</definedName>
    <definedName name="ProjCountry">#REF!</definedName>
    <definedName name="ProjCounty">#REF!</definedName>
    <definedName name="project" localSheetId="1">#REF!</definedName>
    <definedName name="project" localSheetId="0">#REF!</definedName>
    <definedName name="project">#REF!</definedName>
    <definedName name="project_2">#REF!</definedName>
    <definedName name="project_6">#REF!</definedName>
    <definedName name="project_7">#REF!</definedName>
    <definedName name="PROJECTCODE">'[34]MERGED CODES &amp; NAMES'!$B$1:$B$65536</definedName>
    <definedName name="ProjectLocation" localSheetId="5">#REF!</definedName>
    <definedName name="ProjectLocation">#REF!</definedName>
    <definedName name="ProjectName" localSheetId="1">{"Client Name or Project Name"}</definedName>
    <definedName name="ProjectName" localSheetId="0">{"Client Name or Project Name"}</definedName>
    <definedName name="ProjectName" localSheetId="5">{"Client Name or Project Name"}</definedName>
    <definedName name="ProjectName">{"Client Name or Project Name"}</definedName>
    <definedName name="ProjectNumber">#REF!</definedName>
    <definedName name="ProjectSubtitle">#REF!</definedName>
    <definedName name="ProjectTitle">#REF!</definedName>
    <definedName name="ProjName">#REF!</definedName>
    <definedName name="ProjNum">#REF!</definedName>
    <definedName name="ProjPostal">#REF!</definedName>
    <definedName name="ProjState">#REF!</definedName>
    <definedName name="PromoB2001">#REF!</definedName>
    <definedName name="Promodistr97">#REF!</definedName>
    <definedName name="Promodistr98">#REF!</definedName>
    <definedName name="Promodistr99">#REF!</definedName>
    <definedName name="PromodistrB2000">#REF!</definedName>
    <definedName name="PromodistrB2001">#REF!</definedName>
    <definedName name="PS">#REF!</definedName>
    <definedName name="PS___0">#REF!</definedName>
    <definedName name="PS___13">#REF!</definedName>
    <definedName name="ps_app">#REF!</definedName>
    <definedName name="ps_est">#REF!</definedName>
    <definedName name="ps_max">#REF!</definedName>
    <definedName name="ps_paid">#REF!</definedName>
    <definedName name="ps_quo">#REF!</definedName>
    <definedName name="ps_rec">#REF!</definedName>
    <definedName name="PSABillingMethod">#REF!</definedName>
    <definedName name="PUB_FileID" hidden="1">"L10003363.xls"</definedName>
    <definedName name="PUB_UserID" hidden="1">"MAYERX"</definedName>
    <definedName name="puc">#REF!</definedName>
    <definedName name="puc_2">#REF!</definedName>
    <definedName name="puc_6">#REF!</definedName>
    <definedName name="puc_7">#REF!</definedName>
    <definedName name="PuneTB">#REF!</definedName>
    <definedName name="Puz">[33]Design!#REF!</definedName>
    <definedName name="pvc_100" localSheetId="5">#REF!</definedName>
    <definedName name="pvc_100">#REF!</definedName>
    <definedName name="pvc_100_2" localSheetId="5">#REF!</definedName>
    <definedName name="pvc_100_2">#REF!</definedName>
    <definedName name="pvc_100_6" localSheetId="5">#REF!</definedName>
    <definedName name="pvc_100_6">#REF!</definedName>
    <definedName name="pvc_100_7">#REF!</definedName>
    <definedName name="pvc_15">#REF!</definedName>
    <definedName name="pvc_15_2">#REF!</definedName>
    <definedName name="pvc_15_6">#REF!</definedName>
    <definedName name="pvc_15_7">#REF!</definedName>
    <definedName name="pvc_150">#REF!</definedName>
    <definedName name="pvc_150_2">#REF!</definedName>
    <definedName name="pvc_150_6">#REF!</definedName>
    <definedName name="pvc_150_7">#REF!</definedName>
    <definedName name="pvc_20">#REF!</definedName>
    <definedName name="pvc_20_2">#REF!</definedName>
    <definedName name="pvc_20_6">#REF!</definedName>
    <definedName name="pvc_20_7">#REF!</definedName>
    <definedName name="pvc_200">#REF!</definedName>
    <definedName name="pvc_200_2">#REF!</definedName>
    <definedName name="pvc_200_6">#REF!</definedName>
    <definedName name="pvc_200_7">#REF!</definedName>
    <definedName name="pvc_25">#REF!</definedName>
    <definedName name="pvc_25_2">#REF!</definedName>
    <definedName name="pvc_25_6">#REF!</definedName>
    <definedName name="pvc_25_7">#REF!</definedName>
    <definedName name="pvc_250">#REF!</definedName>
    <definedName name="pvc_250_2">#REF!</definedName>
    <definedName name="pvc_250_6">#REF!</definedName>
    <definedName name="pvc_250_7">#REF!</definedName>
    <definedName name="pvc_300">#REF!</definedName>
    <definedName name="pvc_300_2">#REF!</definedName>
    <definedName name="pvc_300_6">#REF!</definedName>
    <definedName name="pvc_300_7">#REF!</definedName>
    <definedName name="pvc_32">#REF!</definedName>
    <definedName name="pvc_32_2">#REF!</definedName>
    <definedName name="pvc_32_6">#REF!</definedName>
    <definedName name="pvc_32_7">#REF!</definedName>
    <definedName name="pvc_40">#REF!</definedName>
    <definedName name="pvc_40_2">#REF!</definedName>
    <definedName name="pvc_40_6">#REF!</definedName>
    <definedName name="pvc_40_7">#REF!</definedName>
    <definedName name="pvc_400">#REF!</definedName>
    <definedName name="pvc_400_2">#REF!</definedName>
    <definedName name="pvc_400_6">#REF!</definedName>
    <definedName name="pvc_400_7">#REF!</definedName>
    <definedName name="pvc_50">#REF!</definedName>
    <definedName name="pvc_50_2">#REF!</definedName>
    <definedName name="pvc_50_6">#REF!</definedName>
    <definedName name="pvc_50_7">#REF!</definedName>
    <definedName name="pvc_600">#REF!</definedName>
    <definedName name="pvc_600_2">#REF!</definedName>
    <definedName name="pvc_600_6">#REF!</definedName>
    <definedName name="pvc_600_7">#REF!</definedName>
    <definedName name="pvc_65">#REF!</definedName>
    <definedName name="pvc_65_2">#REF!</definedName>
    <definedName name="pvc_65_6">#REF!</definedName>
    <definedName name="pvc_65_7">#REF!</definedName>
    <definedName name="pvc_80">#REF!</definedName>
    <definedName name="pvc_80_2">#REF!</definedName>
    <definedName name="pvc_80_6">#REF!</definedName>
    <definedName name="pvc_80_7">#REF!</definedName>
    <definedName name="pvf">#REF!</definedName>
    <definedName name="Q" localSheetId="1">#REF!</definedName>
    <definedName name="Q" localSheetId="0">#REF!</definedName>
    <definedName name="Q">#REF!</definedName>
    <definedName name="Q399_">#REF!</definedName>
    <definedName name="Q399RESULT">#REF!</definedName>
    <definedName name="qap" localSheetId="5" hidden="1">{"'Typical Costs Estimates'!$C$158:$H$161"}</definedName>
    <definedName name="qap" hidden="1">{"'Typical Costs Estimates'!$C$158:$H$161"}</definedName>
    <definedName name="Qc">#REF!</definedName>
    <definedName name="Qc___0">#REF!</definedName>
    <definedName name="Qc___13">#REF!</definedName>
    <definedName name="qewr" hidden="1">[58]analysis!#REF!</definedName>
    <definedName name="Qf" localSheetId="5">#REF!</definedName>
    <definedName name="Qf">#REF!</definedName>
    <definedName name="Qf___0" localSheetId="5">#REF!</definedName>
    <definedName name="Qf___0">#REF!</definedName>
    <definedName name="Qf___13" localSheetId="5">#REF!</definedName>
    <definedName name="Qf___13">#REF!</definedName>
    <definedName name="Qi">#REF!</definedName>
    <definedName name="Qi___0">#REF!</definedName>
    <definedName name="Qi___13">#REF!</definedName>
    <definedName name="Ql">#REF!</definedName>
    <definedName name="Ql___0">#REF!</definedName>
    <definedName name="Ql___13">#REF!</definedName>
    <definedName name="qq" localSheetId="1" hidden="1">#REF!</definedName>
    <definedName name="qq" localSheetId="0" hidden="1">#REF!</definedName>
    <definedName name="qq">#N/A</definedName>
    <definedName name="qqqqqqqqqqqqqqqq">#REF!</definedName>
    <definedName name="Qspan">#REF!</definedName>
    <definedName name="Qty">[68]BOQ!#REF!</definedName>
    <definedName name="Qty_as_on_apr" localSheetId="5">#REF!</definedName>
    <definedName name="Qty_as_on_apr">#REF!</definedName>
    <definedName name="QtyB02" localSheetId="5">#REF!</definedName>
    <definedName name="QtyB02">#REF!</definedName>
    <definedName name="QtyB05" localSheetId="5">#REF!</definedName>
    <definedName name="QtyB05">#REF!</definedName>
    <definedName name="QtyB06">#REF!</definedName>
    <definedName name="QtyB07">#REF!</definedName>
    <definedName name="quarterly_report">#REF!</definedName>
    <definedName name="quarterly_report_1">#REF!</definedName>
    <definedName name="quarterly_report_2">#REF!</definedName>
    <definedName name="quarterly_report_6">#REF!</definedName>
    <definedName name="quarterly_report_7">#REF!</definedName>
    <definedName name="Quarters">#REF!</definedName>
    <definedName name="QUARTZ">#REF!</definedName>
    <definedName name="qwe" localSheetId="1" hidden="1">{#N/A,#N/A,TRUE,"Front";#N/A,#N/A,TRUE,"Simple Letter";#N/A,#N/A,TRUE,"Inside";#N/A,#N/A,TRUE,"Contents";#N/A,#N/A,TRUE,"Basis";#N/A,#N/A,TRUE,"Inclusions";#N/A,#N/A,TRUE,"Exclusions";#N/A,#N/A,TRUE,"Areas";#N/A,#N/A,TRUE,"Summary";#N/A,#N/A,TRUE,"Detail"}</definedName>
    <definedName name="qwe" localSheetId="0" hidden="1">{#N/A,#N/A,TRUE,"Front";#N/A,#N/A,TRUE,"Simple Letter";#N/A,#N/A,TRUE,"Inside";#N/A,#N/A,TRUE,"Contents";#N/A,#N/A,TRUE,"Basis";#N/A,#N/A,TRUE,"Inclusions";#N/A,#N/A,TRUE,"Exclusions";#N/A,#N/A,TRUE,"Areas";#N/A,#N/A,TRUE,"Summary";#N/A,#N/A,TRUE,"Detail"}</definedName>
    <definedName name="qwe" localSheetId="5" hidden="1">{#N/A,#N/A,TRUE,"Front";#N/A,#N/A,TRUE,"Simple Letter";#N/A,#N/A,TRUE,"Inside";#N/A,#N/A,TRUE,"Contents";#N/A,#N/A,TRUE,"Basis";#N/A,#N/A,TRUE,"Inclusions";#N/A,#N/A,TRUE,"Exclusions";#N/A,#N/A,TRUE,"Areas";#N/A,#N/A,TRUE,"Summary";#N/A,#N/A,TRUE,"Detail"}</definedName>
    <definedName name="qwe" hidden="1">{#N/A,#N/A,TRUE,"Front";#N/A,#N/A,TRUE,"Simple Letter";#N/A,#N/A,TRUE,"Inside";#N/A,#N/A,TRUE,"Contents";#N/A,#N/A,TRUE,"Basis";#N/A,#N/A,TRUE,"Inclusions";#N/A,#N/A,TRUE,"Exclusions";#N/A,#N/A,TRUE,"Areas";#N/A,#N/A,TRUE,"Summary";#N/A,#N/A,TRUE,"Detail"}</definedName>
    <definedName name="qwqw">#REF!</definedName>
    <definedName name="R_" localSheetId="1">'[54]Main Sheet'!#REF!</definedName>
    <definedName name="R_" localSheetId="0">'[54]Main Sheet'!#REF!</definedName>
    <definedName name="R_" localSheetId="5">#REF!</definedName>
    <definedName name="R_">#REF!</definedName>
    <definedName name="R_M_Breakdown" localSheetId="5">#REF!</definedName>
    <definedName name="R_M_Breakdown">#REF!</definedName>
    <definedName name="ra" localSheetId="1" hidden="1">{#N/A,#N/A,TRUE,"Front";#N/A,#N/A,TRUE,"Simple Letter";#N/A,#N/A,TRUE,"Inside";#N/A,#N/A,TRUE,"Contents";#N/A,#N/A,TRUE,"Basis";#N/A,#N/A,TRUE,"Inclusions";#N/A,#N/A,TRUE,"Exclusions";#N/A,#N/A,TRUE,"Areas";#N/A,#N/A,TRUE,"Summary";#N/A,#N/A,TRUE,"Detail"}</definedName>
    <definedName name="ra" localSheetId="0" hidden="1">{#N/A,#N/A,TRUE,"Front";#N/A,#N/A,TRUE,"Simple Letter";#N/A,#N/A,TRUE,"Inside";#N/A,#N/A,TRUE,"Contents";#N/A,#N/A,TRUE,"Basis";#N/A,#N/A,TRUE,"Inclusions";#N/A,#N/A,TRUE,"Exclusions";#N/A,#N/A,TRUE,"Areas";#N/A,#N/A,TRUE,"Summary";#N/A,#N/A,TRUE,"Detail"}</definedName>
    <definedName name="RA">'[83]RA-markate'!$A$389:$B$1034</definedName>
    <definedName name="RAB">56</definedName>
    <definedName name="RAFTArea">#REF!</definedName>
    <definedName name="RAFTPerimeter">#REF!</definedName>
    <definedName name="Raj" localSheetId="1" hidden="1">{"'Sheet1'!$A$4386:$N$4591"}</definedName>
    <definedName name="Raj" localSheetId="0" hidden="1">{"'Sheet1'!$A$4386:$N$4591"}</definedName>
    <definedName name="raj" localSheetId="5" hidden="1">{#N/A,#N/A,FALSE,"VARIATIONS";#N/A,#N/A,FALSE,"BUDGET";#N/A,#N/A,FALSE,"CIVIL QNTY VAR";#N/A,#N/A,FALSE,"SUMMARY";#N/A,#N/A,FALSE,"MATERIAL VAR"}</definedName>
    <definedName name="raj" hidden="1">{#N/A,#N/A,FALSE,"VARIATIONS";#N/A,#N/A,FALSE,"BUDGET";#N/A,#N/A,FALSE,"CIVIL QNTY VAR";#N/A,#N/A,FALSE,"SUMMARY";#N/A,#N/A,FALSE,"MATERIAL VAR"}</definedName>
    <definedName name="RAJUKUDAL">#REF!</definedName>
    <definedName name="range">#REF!</definedName>
    <definedName name="range1">#REF!</definedName>
    <definedName name="rashmin" localSheetId="1" hidden="1">{#N/A,#N/A,TRUE,"Front";#N/A,#N/A,TRUE,"Simple Letter";#N/A,#N/A,TRUE,"Inside";#N/A,#N/A,TRUE,"Contents";#N/A,#N/A,TRUE,"Basis";#N/A,#N/A,TRUE,"Inclusions";#N/A,#N/A,TRUE,"Exclusions";#N/A,#N/A,TRUE,"Areas";#N/A,#N/A,TRUE,"Summary";#N/A,#N/A,TRUE,"Detail"}</definedName>
    <definedName name="rashmin" localSheetId="0" hidden="1">{#N/A,#N/A,TRUE,"Front";#N/A,#N/A,TRUE,"Simple Letter";#N/A,#N/A,TRUE,"Inside";#N/A,#N/A,TRUE,"Contents";#N/A,#N/A,TRUE,"Basis";#N/A,#N/A,TRUE,"Inclusions";#N/A,#N/A,TRUE,"Exclusions";#N/A,#N/A,TRUE,"Areas";#N/A,#N/A,TRUE,"Summary";#N/A,#N/A,TRUE,"Detail"}</definedName>
    <definedName name="rashmin" localSheetId="5" hidden="1">{#N/A,#N/A,TRUE,"Front";#N/A,#N/A,TRUE,"Simple Letter";#N/A,#N/A,TRUE,"Inside";#N/A,#N/A,TRUE,"Contents";#N/A,#N/A,TRUE,"Basis";#N/A,#N/A,TRUE,"Inclusions";#N/A,#N/A,TRUE,"Exclusions";#N/A,#N/A,TRUE,"Areas";#N/A,#N/A,TRUE,"Summary";#N/A,#N/A,TRUE,"Detail"}</definedName>
    <definedName name="rashmin" hidden="1">{#N/A,#N/A,TRUE,"Front";#N/A,#N/A,TRUE,"Simple Letter";#N/A,#N/A,TRUE,"Inside";#N/A,#N/A,TRUE,"Contents";#N/A,#N/A,TRUE,"Basis";#N/A,#N/A,TRUE,"Inclusions";#N/A,#N/A,TRUE,"Exclusions";#N/A,#N/A,TRUE,"Areas";#N/A,#N/A,TRUE,"Summary";#N/A,#N/A,TRUE,"Detail"}</definedName>
    <definedName name="rates" localSheetId="5" hidden="1">{"CASH FLOW",#N/A,FALSE,"A"}</definedName>
    <definedName name="rates" hidden="1">{"CASH FLOW",#N/A,FALSE,"A"}</definedName>
    <definedName name="RATES__ADJUSTMENT__AREA">#REF!</definedName>
    <definedName name="RATIO">'[54]Main Sheet'!#REF!</definedName>
    <definedName name="Ratio_Analysis" localSheetId="5">#REF!</definedName>
    <definedName name="Ratio_Analysis">#REF!</definedName>
    <definedName name="RATIOS" localSheetId="5">#REF!</definedName>
    <definedName name="RATIOS">#REF!</definedName>
    <definedName name="ravi" localSheetId="1" hidden="1">{#N/A,#N/A,TRUE,"Front";#N/A,#N/A,TRUE,"Simple Letter";#N/A,#N/A,TRUE,"Inside";#N/A,#N/A,TRUE,"Contents";#N/A,#N/A,TRUE,"Basis";#N/A,#N/A,TRUE,"Inclusions";#N/A,#N/A,TRUE,"Exclusions";#N/A,#N/A,TRUE,"Areas";#N/A,#N/A,TRUE,"Summary";#N/A,#N/A,TRUE,"Detail"}</definedName>
    <definedName name="ravi" localSheetId="0" hidden="1">{#N/A,#N/A,TRUE,"Front";#N/A,#N/A,TRUE,"Simple Letter";#N/A,#N/A,TRUE,"Inside";#N/A,#N/A,TRUE,"Contents";#N/A,#N/A,TRUE,"Basis";#N/A,#N/A,TRUE,"Inclusions";#N/A,#N/A,TRUE,"Exclusions";#N/A,#N/A,TRUE,"Areas";#N/A,#N/A,TRUE,"Summary";#N/A,#N/A,TRUE,"Detail"}</definedName>
    <definedName name="ravi" localSheetId="5" hidden="1">{#N/A,#N/A,TRUE,"Front";#N/A,#N/A,TRUE,"Simple Letter";#N/A,#N/A,TRUE,"Inside";#N/A,#N/A,TRUE,"Contents";#N/A,#N/A,TRUE,"Basis";#N/A,#N/A,TRUE,"Inclusions";#N/A,#N/A,TRUE,"Exclusions";#N/A,#N/A,TRUE,"Areas";#N/A,#N/A,TRUE,"Summary";#N/A,#N/A,TRUE,"Detail"}</definedName>
    <definedName name="ravi" hidden="1">{#N/A,#N/A,TRUE,"Front";#N/A,#N/A,TRUE,"Simple Letter";#N/A,#N/A,TRUE,"Inside";#N/A,#N/A,TRUE,"Contents";#N/A,#N/A,TRUE,"Basis";#N/A,#N/A,TRUE,"Inclusions";#N/A,#N/A,TRUE,"Exclusions";#N/A,#N/A,TRUE,"Areas";#N/A,#N/A,TRUE,"Summary";#N/A,#N/A,TRUE,"Detail"}</definedName>
    <definedName name="Raw_Materials">#REF!</definedName>
    <definedName name="RCArea" localSheetId="1" hidden="1">#REF!</definedName>
    <definedName name="RCArea" localSheetId="0" hidden="1">#REF!</definedName>
    <definedName name="RCArea" localSheetId="5" hidden="1">#REF!</definedName>
    <definedName name="RCArea" hidden="1">#REF!</definedName>
    <definedName name="RCC" localSheetId="5">#REF!</definedName>
    <definedName name="RCC">#REF!</definedName>
    <definedName name="RCVFINAL">#REF!</definedName>
    <definedName name="rcwbgl">#REF!</definedName>
    <definedName name="rcwbgl2">#REF!</definedName>
    <definedName name="Rdiv97">#REF!</definedName>
    <definedName name="Rdiv98">#REF!</definedName>
    <definedName name="Rdiv99">#REF!</definedName>
    <definedName name="RdivB2000">#REF!</definedName>
    <definedName name="RdivB2001">#REF!</definedName>
    <definedName name="Re">#REF!</definedName>
    <definedName name="Re___0">#REF!</definedName>
    <definedName name="Re___13">#REF!</definedName>
    <definedName name="Rebar_Qty._for_Bottom_L">#REF!</definedName>
    <definedName name="Recommendation">#REF!</definedName>
    <definedName name="_xlnm.Recorder" localSheetId="1">#REF!</definedName>
    <definedName name="_xlnm.Recorder" localSheetId="0">#REF!</definedName>
    <definedName name="_xlnm.Recorder">#REF!</definedName>
    <definedName name="rect_4_415" localSheetId="1">#REF!</definedName>
    <definedName name="rect_4_415" localSheetId="0">#REF!</definedName>
    <definedName name="rect_4_415">#REF!</definedName>
    <definedName name="rect_4_415_2">#REF!</definedName>
    <definedName name="rect_4_415_6">#REF!</definedName>
    <definedName name="rect_4_415_7">#REF!</definedName>
    <definedName name="ReductInInvestments">#REF!</definedName>
    <definedName name="REFRIGERATORS">#REF!</definedName>
    <definedName name="REG">#REF!</definedName>
    <definedName name="REG_2">#REF!</definedName>
    <definedName name="REG_6">#REF!</definedName>
    <definedName name="REG_7">#REF!</definedName>
    <definedName name="Regency">#REF!</definedName>
    <definedName name="REGULAR_STAFF_1">#REF!</definedName>
    <definedName name="REGULAR_STAFF_ENTRY_1">#REF!</definedName>
    <definedName name="REGULAR_STAFF_ENTRY_2">#REF!</definedName>
    <definedName name="REGULAR_STAFF_ENTRY_6">#REF!</definedName>
    <definedName name="REGULAR_STAFF_ENTRY_7">#REF!</definedName>
    <definedName name="rel" localSheetId="1">#REF!</definedName>
    <definedName name="rel" localSheetId="0">#REF!</definedName>
    <definedName name="rel">#REF!</definedName>
    <definedName name="rel_2">#REF!</definedName>
    <definedName name="rel_6">#REF!</definedName>
    <definedName name="rel_7">#REF!</definedName>
    <definedName name="REMOVE">#N/A</definedName>
    <definedName name="REP">#REF!</definedName>
    <definedName name="report2" localSheetId="1" hidden="1">{#N/A,#N/A,TRUE,"Front";#N/A,#N/A,TRUE,"Simple Letter";#N/A,#N/A,TRUE,"Inside";#N/A,#N/A,TRUE,"Contents";#N/A,#N/A,TRUE,"Basis";#N/A,#N/A,TRUE,"Inclusions";#N/A,#N/A,TRUE,"Exclusions";#N/A,#N/A,TRUE,"Areas";#N/A,#N/A,TRUE,"Summary";#N/A,#N/A,TRUE,"Detail"}</definedName>
    <definedName name="report2" localSheetId="0" hidden="1">{#N/A,#N/A,TRUE,"Front";#N/A,#N/A,TRUE,"Simple Letter";#N/A,#N/A,TRUE,"Inside";#N/A,#N/A,TRUE,"Contents";#N/A,#N/A,TRUE,"Basis";#N/A,#N/A,TRUE,"Inclusions";#N/A,#N/A,TRUE,"Exclusions";#N/A,#N/A,TRUE,"Areas";#N/A,#N/A,TRUE,"Summary";#N/A,#N/A,TRUE,"Detail"}</definedName>
    <definedName name="report2" localSheetId="5" hidden="1">{#N/A,#N/A,TRUE,"Front";#N/A,#N/A,TRUE,"Simple Letter";#N/A,#N/A,TRUE,"Inside";#N/A,#N/A,TRUE,"Contents";#N/A,#N/A,TRUE,"Basis";#N/A,#N/A,TRUE,"Inclusions";#N/A,#N/A,TRUE,"Exclusions";#N/A,#N/A,TRUE,"Areas";#N/A,#N/A,TRUE,"Summary";#N/A,#N/A,TRUE,"Detail"}</definedName>
    <definedName name="report2" hidden="1">{#N/A,#N/A,TRUE,"Front";#N/A,#N/A,TRUE,"Simple Letter";#N/A,#N/A,TRUE,"Inside";#N/A,#N/A,TRUE,"Contents";#N/A,#N/A,TRUE,"Basis";#N/A,#N/A,TRUE,"Inclusions";#N/A,#N/A,TRUE,"Exclusions";#N/A,#N/A,TRUE,"Areas";#N/A,#N/A,TRUE,"Summary";#N/A,#N/A,TRUE,"Detail"}</definedName>
    <definedName name="rerte" localSheetId="5" hidden="1">{#N/A,#N/A,FALSE,"VARIATIONS";#N/A,#N/A,FALSE,"BUDGET";#N/A,#N/A,FALSE,"CIVIL QNTY VAR";#N/A,#N/A,FALSE,"SUMMARY";#N/A,#N/A,FALSE,"MATERIAL VAR"}</definedName>
    <definedName name="rerte" hidden="1">{#N/A,#N/A,FALSE,"VARIATIONS";#N/A,#N/A,FALSE,"BUDGET";#N/A,#N/A,FALSE,"CIVIL QNTY VAR";#N/A,#N/A,FALSE,"SUMMARY";#N/A,#N/A,FALSE,"MATERIAL VAR"}</definedName>
    <definedName name="RES" localSheetId="1">#REF!</definedName>
    <definedName name="RES" localSheetId="0">#REF!</definedName>
    <definedName name="RES" localSheetId="5">#REF!</definedName>
    <definedName name="RES">#REF!</definedName>
    <definedName name="res_sum" localSheetId="5" hidden="1">{#N/A,#N/A,FALSE,"COVER1.XLS ";#N/A,#N/A,FALSE,"RACT1.XLS";#N/A,#N/A,FALSE,"RACT2.XLS";#N/A,#N/A,FALSE,"ECCMP";#N/A,#N/A,FALSE,"WELDER.XLS"}</definedName>
    <definedName name="res_sum" hidden="1">{#N/A,#N/A,FALSE,"COVER1.XLS ";#N/A,#N/A,FALSE,"RACT1.XLS";#N/A,#N/A,FALSE,"RACT2.XLS";#N/A,#N/A,FALSE,"ECCMP";#N/A,#N/A,FALSE,"WELDER.XLS"}</definedName>
    <definedName name="ReservesAndPremium">#REF!</definedName>
    <definedName name="Resi_Selling_Rate">[37]Casadona!$M$29</definedName>
    <definedName name="residual">'[29]OVERHD -PAYROLL'!$A$213:$T$228</definedName>
    <definedName name="Ret_Selling_Rate">[37]Casadona!$M$33</definedName>
    <definedName name="RetainedEarnings" localSheetId="5">#REF!</definedName>
    <definedName name="RetainedEarnings">#REF!</definedName>
    <definedName name="RetaingWallLength" localSheetId="5">#REF!</definedName>
    <definedName name="RetaingWallLength">#REF!</definedName>
    <definedName name="ReturnOnAssets" localSheetId="5">#REF!</definedName>
    <definedName name="ReturnOnAssets">#REF!</definedName>
    <definedName name="ReturnOnEquity">#REF!</definedName>
    <definedName name="ReutersCode">#REF!</definedName>
    <definedName name="Rev" localSheetId="1">#REF!</definedName>
    <definedName name="Rev" localSheetId="0">#REF!</definedName>
    <definedName name="Rev">#REF!</definedName>
    <definedName name="Rev_2">#REF!</definedName>
    <definedName name="Rev_6">#REF!</definedName>
    <definedName name="Rev_7">#REF!</definedName>
    <definedName name="Revenue">#REF!</definedName>
    <definedName name="RevenueGrowth">#REF!</definedName>
    <definedName name="Revised_Price_EOT" localSheetId="5" hidden="1">{#N/A,#N/A,FALSE,"Sheet1";#N/A,#N/A,FALSE,"Sheet1";#N/A,#N/A,FALSE,"Sheet1";#N/A,#N/A,FALSE,"Sheet1"}</definedName>
    <definedName name="Revised_Price_EOT" hidden="1">{#N/A,#N/A,FALSE,"Sheet1";#N/A,#N/A,FALSE,"Sheet1";#N/A,#N/A,FALSE,"Sheet1";#N/A,#N/A,FALSE,"Sheet1"}</definedName>
    <definedName name="Revision" localSheetId="1">#REF!</definedName>
    <definedName name="Revision" localSheetId="0">#REF!</definedName>
    <definedName name="Revision" localSheetId="5">#REF!</definedName>
    <definedName name="Revision">#REF!</definedName>
    <definedName name="Revision_2" localSheetId="5">#REF!</definedName>
    <definedName name="Revision_2">#REF!</definedName>
    <definedName name="Revision_6" localSheetId="5">#REF!</definedName>
    <definedName name="Revision_6">#REF!</definedName>
    <definedName name="Revision_7">#REF!</definedName>
    <definedName name="rgasdgasdsdg">#REF!</definedName>
    <definedName name="rgfr">#REF!</definedName>
    <definedName name="RGG">'[32]2gii'!#REF!</definedName>
    <definedName name="rghsret" localSheetId="5" hidden="1">{#N/A,#N/A,FALSE,"VARIATIONS";#N/A,#N/A,FALSE,"BUDGET";#N/A,#N/A,FALSE,"CIVIL QNTY VAR";#N/A,#N/A,FALSE,"SUMMARY";#N/A,#N/A,FALSE,"MATERIAL VAR"}</definedName>
    <definedName name="rghsret" hidden="1">{#N/A,#N/A,FALSE,"VARIATIONS";#N/A,#N/A,FALSE,"BUDGET";#N/A,#N/A,FALSE,"CIVIL QNTY VAR";#N/A,#N/A,FALSE,"SUMMARY";#N/A,#N/A,FALSE,"MATERIAL VAR"}</definedName>
    <definedName name="rgrtae" localSheetId="5" hidden="1">{#N/A,#N/A,FALSE,"VARIATIONS";#N/A,#N/A,FALSE,"BUDGET";#N/A,#N/A,FALSE,"CIVIL QNTY VAR";#N/A,#N/A,FALSE,"SUMMARY";#N/A,#N/A,FALSE,"MATERIAL VAR"}</definedName>
    <definedName name="rgrtae" hidden="1">{#N/A,#N/A,FALSE,"VARIATIONS";#N/A,#N/A,FALSE,"BUDGET";#N/A,#N/A,FALSE,"CIVIL QNTY VAR";#N/A,#N/A,FALSE,"SUMMARY";#N/A,#N/A,FALSE,"MATERIAL VAR"}</definedName>
    <definedName name="rig" localSheetId="1">#REF!</definedName>
    <definedName name="rig" localSheetId="0">#REF!</definedName>
    <definedName name="rig" localSheetId="5">#REF!</definedName>
    <definedName name="rig">#REF!</definedName>
    <definedName name="rig_2" localSheetId="5">#REF!</definedName>
    <definedName name="rig_2">#REF!</definedName>
    <definedName name="rig_6" localSheetId="5">#REF!</definedName>
    <definedName name="rig_6">#REF!</definedName>
    <definedName name="rig_7">#REF!</definedName>
    <definedName name="rimc">#REF!</definedName>
    <definedName name="Rl">#REF!</definedName>
    <definedName name="Rl___0">#REF!</definedName>
    <definedName name="Rl___13">#REF!</definedName>
    <definedName name="rm4e">#REF!</definedName>
    <definedName name="RMconsumed">'[84]Operating Statistics'!#REF!</definedName>
    <definedName name="Road" localSheetId="4">[0]!City&amp;" "&amp;State</definedName>
    <definedName name="Road" localSheetId="7">[0]!City&amp;" "&amp;State</definedName>
    <definedName name="Road" localSheetId="8">[0]!City&amp;" "&amp;State</definedName>
    <definedName name="Road" localSheetId="9">[0]!City&amp;" "&amp;State</definedName>
    <definedName name="Road" localSheetId="22">[0]!City&amp;" "&amp;State</definedName>
    <definedName name="Road" localSheetId="21">[0]!City&amp;" "&amp;State</definedName>
    <definedName name="Road" localSheetId="20">[0]!City&amp;" "&amp;State</definedName>
    <definedName name="Road" localSheetId="10">[0]!City&amp;" "&amp;State</definedName>
    <definedName name="Road" localSheetId="1">[0]!City&amp;" "&amp;State</definedName>
    <definedName name="Road" localSheetId="0">[0]!City&amp;" "&amp;State</definedName>
    <definedName name="Road" localSheetId="5">[0]!City&amp;" "&amp;State</definedName>
    <definedName name="Road">City&amp;" "&amp;State</definedName>
    <definedName name="Roads___Footpaths" localSheetId="1">#REF!</definedName>
    <definedName name="Roads___Footpaths" localSheetId="0">#REF!</definedName>
    <definedName name="Roads___Footpaths" localSheetId="5">#REF!</definedName>
    <definedName name="Roads___Footpaths">#REF!</definedName>
    <definedName name="robot" localSheetId="1">#REF!</definedName>
    <definedName name="robot" localSheetId="0">#REF!</definedName>
    <definedName name="robot" localSheetId="5">#REF!</definedName>
    <definedName name="robot">#REF!</definedName>
    <definedName name="robot_2" localSheetId="1">#REF!</definedName>
    <definedName name="robot_2" localSheetId="0">#REF!</definedName>
    <definedName name="robot_2" localSheetId="5">#REF!</definedName>
    <definedName name="robot_2">#REF!</definedName>
    <definedName name="robot_6">#REF!</definedName>
    <definedName name="robot_7">#REF!</definedName>
    <definedName name="Roof" localSheetId="1">#REF!</definedName>
    <definedName name="Roof" localSheetId="0">#REF!</definedName>
    <definedName name="ROOF">'[44]Build-up'!#REF!</definedName>
    <definedName name="Rooms" localSheetId="5">#REF!</definedName>
    <definedName name="Rooms">#REF!</definedName>
    <definedName name="ROS" localSheetId="5" hidden="1">{"Groupings",#N/A,TRUE,"GROUP_99 ";"Groupings-Comparitive",#N/A,TRUE,"GROUP_99 "}</definedName>
    <definedName name="ROS" hidden="1">{"Groupings",#N/A,TRUE,"GROUP_99 ";"Groupings-Comparitive",#N/A,TRUE,"GROUP_99 "}</definedName>
    <definedName name="rosid" localSheetId="1">#REF!</definedName>
    <definedName name="rosid" localSheetId="0">#REF!</definedName>
    <definedName name="rosid" localSheetId="5">#REF!</definedName>
    <definedName name="rosid">#REF!</definedName>
    <definedName name="rosid_2" localSheetId="5">#REF!</definedName>
    <definedName name="rosid_2">#REF!</definedName>
    <definedName name="rosid_6" localSheetId="5">#REF!</definedName>
    <definedName name="rosid_6">#REF!</definedName>
    <definedName name="rosid_7">#REF!</definedName>
    <definedName name="Rows_To_Hide_in_Main" hidden="1">OFFSET([35]RowConfig!$B$1,0,0,COUNTA([35]RowConfig!$B$1:$B$65536),1)</definedName>
    <definedName name="ROYAL" localSheetId="5">#REF!</definedName>
    <definedName name="ROYAL">#REF!</definedName>
    <definedName name="rr" localSheetId="5" hidden="1">{#N/A,#N/A,FALSE,"VARIATIONS";#N/A,#N/A,FALSE,"BUDGET";#N/A,#N/A,FALSE,"CIVIL QNTY VAR";#N/A,#N/A,FALSE,"SUMMARY";#N/A,#N/A,FALSE,"MATERIAL VAR"}</definedName>
    <definedName name="rr" hidden="1">{#N/A,#N/A,FALSE,"VARIATIONS";#N/A,#N/A,FALSE,"BUDGET";#N/A,#N/A,FALSE,"CIVIL QNTY VAR";#N/A,#N/A,FALSE,"SUMMARY";#N/A,#N/A,FALSE,"MATERIAL VAR"}</definedName>
    <definedName name="RRRR" localSheetId="1" hidden="1">{#N/A,#N/A,TRUE,"Front";#N/A,#N/A,TRUE,"Simple Letter";#N/A,#N/A,TRUE,"Inside";#N/A,#N/A,TRUE,"Contents";#N/A,#N/A,TRUE,"Basis";#N/A,#N/A,TRUE,"Inclusions";#N/A,#N/A,TRUE,"Exclusions";#N/A,#N/A,TRUE,"Areas";#N/A,#N/A,TRUE,"Summary";#N/A,#N/A,TRUE,"Detail"}</definedName>
    <definedName name="RRRR" localSheetId="0" hidden="1">{#N/A,#N/A,TRUE,"Front";#N/A,#N/A,TRUE,"Simple Letter";#N/A,#N/A,TRUE,"Inside";#N/A,#N/A,TRUE,"Contents";#N/A,#N/A,TRUE,"Basis";#N/A,#N/A,TRUE,"Inclusions";#N/A,#N/A,TRUE,"Exclusions";#N/A,#N/A,TRUE,"Areas";#N/A,#N/A,TRUE,"Summary";#N/A,#N/A,TRUE,"Detail"}</definedName>
    <definedName name="rrrr" localSheetId="5" hidden="1">{#N/A,#N/A,FALSE,"VARIATIONS";#N/A,#N/A,FALSE,"BUDGET";#N/A,#N/A,FALSE,"CIVIL QNTY VAR";#N/A,#N/A,FALSE,"SUMMARY";#N/A,#N/A,FALSE,"MATERIAL VAR"}</definedName>
    <definedName name="rrrr" hidden="1">{#N/A,#N/A,FALSE,"VARIATIONS";#N/A,#N/A,FALSE,"BUDGET";#N/A,#N/A,FALSE,"CIVIL QNTY VAR";#N/A,#N/A,FALSE,"SUMMARY";#N/A,#N/A,FALSE,"MATERIAL VAR"}</definedName>
    <definedName name="rrrrrrrrrrrrrrrrrrrr">#REF!</definedName>
    <definedName name="Rs">#REF!</definedName>
    <definedName name="Rs___0">#REF!</definedName>
    <definedName name="Rs___13">#REF!</definedName>
    <definedName name="RSBasicShares">#REF!</definedName>
    <definedName name="RSDepreciation">#REF!</definedName>
    <definedName name="Rse">#REF!</definedName>
    <definedName name="Rse___0">#REF!</definedName>
    <definedName name="Rse___13">#REF!</definedName>
    <definedName name="RSNPAT">#REF!</definedName>
    <definedName name="RSOperatingProfit">#REF!</definedName>
    <definedName name="RSOtherEquity">#REF!</definedName>
    <definedName name="RSOtherLTAssets">#REF!</definedName>
    <definedName name="RSOtherLTLiabilities">#REF!</definedName>
    <definedName name="RSRetainedEarnings">#REF!</definedName>
    <definedName name="RST">#REF!</definedName>
    <definedName name="RSWeightedaverageeps">#REF!</definedName>
    <definedName name="RSweightedaverageshares">#REF!</definedName>
    <definedName name="rtc">#REF!</definedName>
    <definedName name="rule" hidden="1">'[83]final abstract'!#REF!</definedName>
    <definedName name="rwe" hidden="1">[58]analysis!#REF!</definedName>
    <definedName name="rwere" localSheetId="5" hidden="1">{#N/A,#N/A,FALSE,"COVER1.XLS ";#N/A,#N/A,FALSE,"RACT1.XLS";#N/A,#N/A,FALSE,"RACT2.XLS";#N/A,#N/A,FALSE,"ECCMP";#N/A,#N/A,FALSE,"WELDER.XLS"}</definedName>
    <definedName name="rwere" hidden="1">{#N/A,#N/A,FALSE,"COVER1.XLS ";#N/A,#N/A,FALSE,"RACT1.XLS";#N/A,#N/A,FALSE,"RACT2.XLS";#N/A,#N/A,FALSE,"ECCMP";#N/A,#N/A,FALSE,"WELDER.XLS"}</definedName>
    <definedName name="ryrt" localSheetId="5" hidden="1">{#N/A,#N/A,FALSE,"VARIATIONS";#N/A,#N/A,FALSE,"BUDGET";#N/A,#N/A,FALSE,"CIVIL QNTY VAR";#N/A,#N/A,FALSE,"SUMMARY";#N/A,#N/A,FALSE,"MATERIAL VAR"}</definedName>
    <definedName name="ryrt" hidden="1">{#N/A,#N/A,FALSE,"VARIATIONS";#N/A,#N/A,FALSE,"BUDGET";#N/A,#N/A,FALSE,"CIVIL QNTY VAR";#N/A,#N/A,FALSE,"SUMMARY";#N/A,#N/A,FALSE,"MATERIAL VAR"}</definedName>
    <definedName name="rysrt" localSheetId="5" hidden="1">{#N/A,#N/A,FALSE,"VARIATIONS";#N/A,#N/A,FALSE,"BUDGET";#N/A,#N/A,FALSE,"CIVIL QNTY VAR";#N/A,#N/A,FALSE,"SUMMARY";#N/A,#N/A,FALSE,"MATERIAL VAR"}</definedName>
    <definedName name="rysrt" hidden="1">{#N/A,#N/A,FALSE,"VARIATIONS";#N/A,#N/A,FALSE,"BUDGET";#N/A,#N/A,FALSE,"CIVIL QNTY VAR";#N/A,#N/A,FALSE,"SUMMARY";#N/A,#N/A,FALSE,"MATERIAL VAR"}</definedName>
    <definedName name="s" localSheetId="1">#REF!</definedName>
    <definedName name="s" localSheetId="0">#REF!</definedName>
    <definedName name="s">'[85]RA-markate'!$A$389:$B$1034</definedName>
    <definedName name="s_2" localSheetId="5">#REF!</definedName>
    <definedName name="s_2">#REF!</definedName>
    <definedName name="s_6" localSheetId="5">#REF!</definedName>
    <definedName name="s_6">#REF!</definedName>
    <definedName name="s_7" localSheetId="5">#REF!</definedName>
    <definedName name="s_7">#REF!</definedName>
    <definedName name="S0">#REF!</definedName>
    <definedName name="s11Area">#REF!</definedName>
    <definedName name="s11Perimeter">#REF!</definedName>
    <definedName name="sa" localSheetId="1">#REF!</definedName>
    <definedName name="sa" localSheetId="0">#REF!</definedName>
    <definedName name="Sa">#REF!</definedName>
    <definedName name="sa_2">#REF!</definedName>
    <definedName name="sa_6">#REF!</definedName>
    <definedName name="sa_7">#REF!</definedName>
    <definedName name="sachin1" hidden="1">#REF!</definedName>
    <definedName name="SAD">#REF!</definedName>
    <definedName name="SAD_1">#REF!</definedName>
    <definedName name="SAD_2">#REF!</definedName>
    <definedName name="SAD_6">#REF!</definedName>
    <definedName name="SAD_7">#REF!</definedName>
    <definedName name="sadfdasf" hidden="1">#REF!</definedName>
    <definedName name="Sale">#REF!</definedName>
    <definedName name="Sales" localSheetId="1">#REF!</definedName>
    <definedName name="Sales" localSheetId="0">#REF!</definedName>
    <definedName name="sales">#REF!</definedName>
    <definedName name="Sales_Breakdown">#REF!</definedName>
    <definedName name="Sales_Per_Manday">#REF!</definedName>
    <definedName name="SalesMgr">#REF!</definedName>
    <definedName name="SalesTax">'[50]Operating Statistics'!$D$17:$O$17</definedName>
    <definedName name="san.report" localSheetId="5" hidden="1">{#N/A,#N/A,TRUE,"Front";#N/A,#N/A,TRUE,"Simple Letter";#N/A,#N/A,TRUE,"Inside";#N/A,#N/A,TRUE,"Contents";#N/A,#N/A,TRUE,"Basis";#N/A,#N/A,TRUE,"Inclusions";#N/A,#N/A,TRUE,"Exclusions";#N/A,#N/A,TRUE,"Areas";#N/A,#N/A,TRUE,"Summary";#N/A,#N/A,TRUE,"Detail"}</definedName>
    <definedName name="san.report" hidden="1">{#N/A,#N/A,TRUE,"Front";#N/A,#N/A,TRUE,"Simple Letter";#N/A,#N/A,TRUE,"Inside";#N/A,#N/A,TRUE,"Contents";#N/A,#N/A,TRUE,"Basis";#N/A,#N/A,TRUE,"Inclusions";#N/A,#N/A,TRUE,"Exclusions";#N/A,#N/A,TRUE,"Areas";#N/A,#N/A,TRUE,"Summary";#N/A,#N/A,TRUE,"Detail"}</definedName>
    <definedName name="Sanitary_Fixtures">#REF!</definedName>
    <definedName name="Sanitary_Plumbing">#REF!</definedName>
    <definedName name="santhosh" hidden="1">[38]BHANDUP!#REF!</definedName>
    <definedName name="SAPBEXdnldView" hidden="1">"4OHKZ6AAV2M8GZ1QM45X1GV49"</definedName>
    <definedName name="SAPBEXsysID" hidden="1">"PB5"</definedName>
    <definedName name="saud">#REF!</definedName>
    <definedName name="sauf">#REF!</definedName>
    <definedName name="sauif">#REF!</definedName>
    <definedName name="sb">#REF!</definedName>
    <definedName name="SC">#REF!</definedName>
    <definedName name="scaffolding" hidden="1">#REF!</definedName>
    <definedName name="scd">#REF!</definedName>
    <definedName name="SCH10_13">#REF!</definedName>
    <definedName name="sch10111213">#REF!</definedName>
    <definedName name="Sched_Pay" localSheetId="1">#REF!</definedName>
    <definedName name="Sched_Pay" localSheetId="0">#REF!</definedName>
    <definedName name="Sched_Pay">#REF!</definedName>
    <definedName name="schedule.nos" hidden="1">'[39]schedule nos'!$A$1:$A$99</definedName>
    <definedName name="Scheduled_Extra_Payments" localSheetId="1">#REF!</definedName>
    <definedName name="Scheduled_Extra_Payments" localSheetId="0">#REF!</definedName>
    <definedName name="Scheduled_Extra_Payments" localSheetId="5">#REF!</definedName>
    <definedName name="Scheduled_Extra_Payments">#REF!</definedName>
    <definedName name="Scheduled_Interest_Rate" localSheetId="1">#REF!</definedName>
    <definedName name="Scheduled_Interest_Rate" localSheetId="0">#REF!</definedName>
    <definedName name="Scheduled_Interest_Rate" localSheetId="5">#REF!</definedName>
    <definedName name="Scheduled_Interest_Rate">#REF!</definedName>
    <definedName name="Scheduled_Monthly_Payment" localSheetId="1">#REF!</definedName>
    <definedName name="Scheduled_Monthly_Payment" localSheetId="0">#REF!</definedName>
    <definedName name="Scheduled_Monthly_Payment" localSheetId="5">#REF!</definedName>
    <definedName name="Scheduled_Monthly_Payment">#REF!</definedName>
    <definedName name="SCHF" localSheetId="5">[85]SCH99!#REF!</definedName>
    <definedName name="SCHF">[85]SCH99!#REF!</definedName>
    <definedName name="SCHF1" localSheetId="5">#REF!</definedName>
    <definedName name="SCHF1">#REF!</definedName>
    <definedName name="schools" localSheetId="1">#REF!</definedName>
    <definedName name="schools" localSheetId="0">#REF!</definedName>
    <definedName name="schools" localSheetId="5">#REF!</definedName>
    <definedName name="schools">#REF!</definedName>
    <definedName name="schools_2" localSheetId="5">#REF!</definedName>
    <definedName name="schools_2">#REF!</definedName>
    <definedName name="schools_6">#REF!</definedName>
    <definedName name="schools_7">#REF!</definedName>
    <definedName name="SCREED" localSheetId="5" hidden="1">{#N/A,#N/A,TRUE,"Front";#N/A,#N/A,TRUE,"Simple Letter";#N/A,#N/A,TRUE,"Inside";#N/A,#N/A,TRUE,"Contents";#N/A,#N/A,TRUE,"Basis";#N/A,#N/A,TRUE,"Inclusions";#N/A,#N/A,TRUE,"Exclusions";#N/A,#N/A,TRUE,"Areas";#N/A,#N/A,TRUE,"Summary";#N/A,#N/A,TRUE,"Detail"}</definedName>
    <definedName name="SCREED" hidden="1">{#N/A,#N/A,TRUE,"Front";#N/A,#N/A,TRUE,"Simple Letter";#N/A,#N/A,TRUE,"Inside";#N/A,#N/A,TRUE,"Contents";#N/A,#N/A,TRUE,"Basis";#N/A,#N/A,TRUE,"Inclusions";#N/A,#N/A,TRUE,"Exclusions";#N/A,#N/A,TRUE,"Areas";#N/A,#N/A,TRUE,"Summary";#N/A,#N/A,TRUE,"Detail"}</definedName>
    <definedName name="sd">#REF!</definedName>
    <definedName name="sd_2">#REF!</definedName>
    <definedName name="sd_6">#REF!</definedName>
    <definedName name="sd_7">#REF!</definedName>
    <definedName name="Sdate" localSheetId="1">#REF!</definedName>
    <definedName name="Sdate" localSheetId="0">#REF!</definedName>
    <definedName name="Sdate">#REF!</definedName>
    <definedName name="Sdate_2">#REF!</definedName>
    <definedName name="Sdate_6">#REF!</definedName>
    <definedName name="Sdate_7">#REF!</definedName>
    <definedName name="sdaw" localSheetId="5" hidden="1">{#N/A,#N/A,FALSE,"VARIATIONS";#N/A,#N/A,FALSE,"BUDGET";#N/A,#N/A,FALSE,"CIVIL QNTY VAR";#N/A,#N/A,FALSE,"SUMMARY";#N/A,#N/A,FALSE,"MATERIAL VAR"}</definedName>
    <definedName name="sdaw" hidden="1">{#N/A,#N/A,FALSE,"VARIATIONS";#N/A,#N/A,FALSE,"BUDGET";#N/A,#N/A,FALSE,"CIVIL QNTY VAR";#N/A,#N/A,FALSE,"SUMMARY";#N/A,#N/A,FALSE,"MATERIAL VAR"}</definedName>
    <definedName name="sdf">#REF!</definedName>
    <definedName name="sdfhhhhhhhhhhhhhhhhhhhhjidopafhi">#REF!</definedName>
    <definedName name="sdfsdf" hidden="1">#REF!</definedName>
    <definedName name="sdgdg" hidden="1">#REF!</definedName>
    <definedName name="sdpl" localSheetId="1">#REF!</definedName>
    <definedName name="sdpl" localSheetId="0">#REF!</definedName>
    <definedName name="sdpl">#REF!</definedName>
    <definedName name="SDPLBS" localSheetId="1">#REF!</definedName>
    <definedName name="SDPLBS" localSheetId="0">#REF!</definedName>
    <definedName name="SDPLBS">#REF!</definedName>
    <definedName name="SDPLFA" localSheetId="1">#REF!</definedName>
    <definedName name="SDPLFA" localSheetId="0">#REF!</definedName>
    <definedName name="SDPLFA">#REF!</definedName>
    <definedName name="SDPLPL" localSheetId="1">#REF!</definedName>
    <definedName name="SDPLPL" localSheetId="0">#REF!</definedName>
    <definedName name="SDPLPL">#REF!</definedName>
    <definedName name="sdsd" localSheetId="1">#REF!</definedName>
    <definedName name="sdsd" localSheetId="0">#REF!</definedName>
    <definedName name="sdsd">#REF!</definedName>
    <definedName name="se">#REF!</definedName>
    <definedName name="sec" localSheetId="1">'[86]RA-markate'!$A$389:$B$1034</definedName>
    <definedName name="sec" localSheetId="0">'[86]RA-markate'!$A$389:$B$1034</definedName>
    <definedName name="sec">'[85]RA-markate'!$A$389:$B$1034</definedName>
    <definedName name="sec_deposit" localSheetId="1">#REF!</definedName>
    <definedName name="sec_deposit" localSheetId="0">#REF!</definedName>
    <definedName name="sec_deposit" localSheetId="5">#REF!</definedName>
    <definedName name="sec_deposit">#REF!</definedName>
    <definedName name="SECT" localSheetId="5">#REF!</definedName>
    <definedName name="SECT">#REF!</definedName>
    <definedName name="sect1">'[85]RA-markate'!$A$389:$B$1034</definedName>
    <definedName name="SECTION" localSheetId="1">#NAME?</definedName>
    <definedName name="SECTION" localSheetId="0">#NAME?</definedName>
    <definedName name="SECTION" localSheetId="5">#REF!</definedName>
    <definedName name="SECTION">#REF!</definedName>
    <definedName name="Section_1_Title" localSheetId="5">#REF!</definedName>
    <definedName name="Section_1_Title">#REF!</definedName>
    <definedName name="Section_2_Title" localSheetId="5">#REF!</definedName>
    <definedName name="Section_2_Title">#REF!</definedName>
    <definedName name="Section_3_Title">#REF!</definedName>
    <definedName name="Section_4_Title">#REF!</definedName>
    <definedName name="Section_5_Title">#REF!</definedName>
    <definedName name="Section_6_Title">#REF!</definedName>
    <definedName name="Section_7_Title">#REF!</definedName>
    <definedName name="Section_8_Title">#REF!</definedName>
    <definedName name="secured" localSheetId="1">#REF!</definedName>
    <definedName name="secured" localSheetId="0">#REF!</definedName>
    <definedName name="secured">#REF!</definedName>
    <definedName name="sef">#REF!</definedName>
    <definedName name="Segment_desc" hidden="1">OFFSET([35]TMasterSeg!$A$2,0,0,COUNTA([35]TMasterSeg!$A$1:$A$65536)-1,2)</definedName>
    <definedName name="Segment_ID" hidden="1">OFFSET([35]TMasterSeg!$A$2,0,0,COUNTA([35]TMasterSeg!$A$1:$A$65536)-1,1)</definedName>
    <definedName name="Selected_case">[37]Casadona_Phasing!$C$70</definedName>
    <definedName name="Selected_case_Arena">[37]Arena_Phasing!$C$48</definedName>
    <definedName name="SelectedLanguage" localSheetId="5">#REF!</definedName>
    <definedName name="SelectedLanguage">#REF!</definedName>
    <definedName name="sencount" hidden="1">1</definedName>
    <definedName name="seng" localSheetId="5">#REF!</definedName>
    <definedName name="seng">#REF!</definedName>
    <definedName name="SENSE" localSheetId="5">#REF!</definedName>
    <definedName name="SENSE">#REF!</definedName>
    <definedName name="SENSEX">#REF!</definedName>
    <definedName name="SENSEXIndexed">#REF!</definedName>
    <definedName name="SENSEXMember">#REF!</definedName>
    <definedName name="SENSEXPrices">#REF!</definedName>
    <definedName name="SEPCONC">#REF!</definedName>
    <definedName name="SEPCONC_1">#REF!</definedName>
    <definedName name="SEPCONC_2">#REF!</definedName>
    <definedName name="SEPCONC_6">#REF!</definedName>
    <definedName name="SEPCONC_7">#REF!</definedName>
    <definedName name="SepRRFinal">[87]Original!$T$8</definedName>
    <definedName name="serf" localSheetId="5">#REF!</definedName>
    <definedName name="serf">#REF!</definedName>
    <definedName name="Seshmahal" localSheetId="5">#REF!</definedName>
    <definedName name="Seshmahal">#REF!</definedName>
    <definedName name="Setflag" localSheetId="5">#REF!</definedName>
    <definedName name="Setflag">#REF!</definedName>
    <definedName name="Setflag_2">#REF!</definedName>
    <definedName name="Setflag_6">#REF!</definedName>
    <definedName name="Setflag_7">#REF!</definedName>
    <definedName name="Sev">"#REF!"</definedName>
    <definedName name="Sev_3">"#REF!"</definedName>
    <definedName name="sez">[88]Sheet1!$C$3:$C$4</definedName>
    <definedName name="SF" localSheetId="5">#REF!</definedName>
    <definedName name="SF">#REF!</definedName>
    <definedName name="sff" localSheetId="5" hidden="1">#REF!</definedName>
    <definedName name="sff" hidden="1">#REF!</definedName>
    <definedName name="SGA">'[50]Operating Statistics'!$D$59:$O$59</definedName>
    <definedName name="SGandA" localSheetId="5">#REF!</definedName>
    <definedName name="SGandA">#REF!</definedName>
    <definedName name="sgdgdg" localSheetId="5">#REF!</definedName>
    <definedName name="sgdgdg">#REF!</definedName>
    <definedName name="sgggggg" localSheetId="5" hidden="1">#REF!</definedName>
    <definedName name="sgggggg" hidden="1">#REF!</definedName>
    <definedName name="sgrg" hidden="1">#REF!</definedName>
    <definedName name="sh0.5">#REF!</definedName>
    <definedName name="sh0.5_2">#REF!</definedName>
    <definedName name="sh0.5_6">#REF!</definedName>
    <definedName name="sh0.5_7">#REF!</definedName>
    <definedName name="sh0.6">#REF!</definedName>
    <definedName name="sh0.6_2">#REF!</definedName>
    <definedName name="sh0.6_6">#REF!</definedName>
    <definedName name="sh0.6_7">#REF!</definedName>
    <definedName name="sh0.8">#REF!</definedName>
    <definedName name="sh0.8_2">#REF!</definedName>
    <definedName name="sh0.8_6">#REF!</definedName>
    <definedName name="sh0.8_7">#REF!</definedName>
    <definedName name="sh1.0">#REF!</definedName>
    <definedName name="sh1.0_2">#REF!</definedName>
    <definedName name="sh1.0_6">#REF!</definedName>
    <definedName name="sh1.0_7">#REF!</definedName>
    <definedName name="sh1.2">#REF!</definedName>
    <definedName name="sh1.2_2">#REF!</definedName>
    <definedName name="sh1.2_6">#REF!</definedName>
    <definedName name="sh1.2_7">#REF!</definedName>
    <definedName name="sha">'[89]BS-203'!#REF!</definedName>
    <definedName name="shape" localSheetId="5">#REF!</definedName>
    <definedName name="shape">#REF!</definedName>
    <definedName name="shape.codes" hidden="1">[39]SCHEDULE!$BC$9:$BS$9</definedName>
    <definedName name="shape_2" localSheetId="5">#REF!</definedName>
    <definedName name="shape_2">#REF!</definedName>
    <definedName name="shape_6" localSheetId="5">#REF!</definedName>
    <definedName name="shape_6">#REF!</definedName>
    <definedName name="shape_7" localSheetId="5">#REF!</definedName>
    <definedName name="shape_7">#REF!</definedName>
    <definedName name="Share_Data">#REF!</definedName>
    <definedName name="ShareholdersEquity">#REF!</definedName>
    <definedName name="shares">#REF!</definedName>
    <definedName name="SharesPerGDR">#REF!</definedName>
    <definedName name="shd">#REF!</definedName>
    <definedName name="sheet">#REF!</definedName>
    <definedName name="sheet_2">#REF!</definedName>
    <definedName name="sheet_6">#REF!</definedName>
    <definedName name="sheet_7">#REF!</definedName>
    <definedName name="sheet1">#REF!</definedName>
    <definedName name="sheet1___0">#REF!</definedName>
    <definedName name="sheet1___13">#REF!</definedName>
    <definedName name="Sheet2" localSheetId="5" hidden="1">{#N/A,#N/A,TRUE,"Front";#N/A,#N/A,TRUE,"Simple Letter";#N/A,#N/A,TRUE,"Inside";#N/A,#N/A,TRUE,"Contents";#N/A,#N/A,TRUE,"Basis";#N/A,#N/A,TRUE,"Inclusions";#N/A,#N/A,TRUE,"Exclusions";#N/A,#N/A,TRUE,"Areas";#N/A,#N/A,TRUE,"Summary";#N/A,#N/A,TRUE,"Detail"}</definedName>
    <definedName name="Sheet2" hidden="1">{#N/A,#N/A,TRUE,"Front";#N/A,#N/A,TRUE,"Simple Letter";#N/A,#N/A,TRUE,"Inside";#N/A,#N/A,TRUE,"Contents";#N/A,#N/A,TRUE,"Basis";#N/A,#N/A,TRUE,"Inclusions";#N/A,#N/A,TRUE,"Exclusions";#N/A,#N/A,TRUE,"Areas";#N/A,#N/A,TRUE,"Summary";#N/A,#N/A,TRUE,"Detail"}</definedName>
    <definedName name="Sheet4" localSheetId="5" hidden="1">{#N/A,#N/A,FALSE,"BS"}</definedName>
    <definedName name="Sheet4" hidden="1">{#N/A,#N/A,FALSE,"BS"}</definedName>
    <definedName name="shf">#REF!</definedName>
    <definedName name="shi">#REF!</definedName>
    <definedName name="shi_2">#REF!</definedName>
    <definedName name="shi_6">#REF!</definedName>
    <definedName name="shi_7">#REF!</definedName>
    <definedName name="shiva">#REF!</definedName>
    <definedName name="shiva_2">#REF!</definedName>
    <definedName name="shiva_6">#REF!</definedName>
    <definedName name="shiva_7">#REF!</definedName>
    <definedName name="SHOPBOQ">#REF!</definedName>
    <definedName name="SHOPHED">#REF!</definedName>
    <definedName name="ShortTermDebt">#REF!</definedName>
    <definedName name="Show.Date" localSheetId="4">IF('[25]FITZ MORT 94'!XFD1&lt;&gt;"",DATE(YEAR([0]!First_payment_due),MONTH([0]!First_payment_due)+('[25]FITZ MORT 94'!XFD1-1)*12/[0]!Payments_per_year,DAY([0]!First_payment_due)),"")</definedName>
    <definedName name="Show.Date" localSheetId="7">IF('[25]FITZ MORT 94'!XFD1&lt;&gt;"",DATE(YEAR([0]!First_payment_due),MONTH([0]!First_payment_due)+('[25]FITZ MORT 94'!XFD1-1)*12/[0]!Payments_per_year,DAY([0]!First_payment_due)),"")</definedName>
    <definedName name="Show.Date" localSheetId="8">IF('[25]FITZ MORT 94'!XFD1&lt;&gt;"",DATE(YEAR([0]!First_payment_due),MONTH([0]!First_payment_due)+('[25]FITZ MORT 94'!XFD1-1)*12/[0]!Payments_per_year,DAY([0]!First_payment_due)),"")</definedName>
    <definedName name="Show.Date" localSheetId="9">IF('[25]FITZ MORT 94'!XFD1&lt;&gt;"",DATE(YEAR([0]!First_payment_due),MONTH([0]!First_payment_due)+('[25]FITZ MORT 94'!XFD1-1)*12/[0]!Payments_per_year,DAY([0]!First_payment_due)),"")</definedName>
    <definedName name="Show.Date" localSheetId="22">IF('[25]FITZ MORT 94'!XFD1&lt;&gt;"",DATE(YEAR([0]!First_payment_due),MONTH([0]!First_payment_due)+('[25]FITZ MORT 94'!XFD1-1)*12/[0]!Payments_per_year,DAY([0]!First_payment_due)),"")</definedName>
    <definedName name="Show.Date" localSheetId="21">IF('[25]FITZ MORT 94'!XFD1&lt;&gt;"",DATE(YEAR([0]!First_payment_due),MONTH([0]!First_payment_due)+('[25]FITZ MORT 94'!XFD1-1)*12/[0]!Payments_per_year,DAY([0]!First_payment_due)),"")</definedName>
    <definedName name="Show.Date" localSheetId="20">IF('[25]FITZ MORT 94'!XFD1&lt;&gt;"",DATE(YEAR([0]!First_payment_due),MONTH([0]!First_payment_due)+('[25]FITZ MORT 94'!XFD1-1)*12/[0]!Payments_per_year,DAY([0]!First_payment_due)),"")</definedName>
    <definedName name="Show.Date" localSheetId="10">IF('[25]FITZ MORT 94'!XFD1&lt;&gt;"",DATE(YEAR([0]!First_payment_due),MONTH([0]!First_payment_due)+('[25]FITZ MORT 94'!XFD1-1)*12/[0]!Payments_per_year,DAY([0]!First_payment_due)),"")</definedName>
    <definedName name="Show.Date" localSheetId="1">IF('[25]FITZ MORT 94'!XFD1&lt;&gt;"",DATE(YEAR([0]!First_payment_due),MONTH([0]!First_payment_due)+('[25]FITZ MORT 94'!XFD1-1)*12/[0]!Payments_per_year,DAY([0]!First_payment_due)),"")</definedName>
    <definedName name="Show.Date" localSheetId="0">IF('[25]FITZ MORT 94'!XFD1&lt;&gt;"",DATE(YEAR([0]!First_payment_due),MONTH([0]!First_payment_due)+('[25]FITZ MORT 94'!XFD1-1)*12/[0]!Payments_per_year,DAY([0]!First_payment_due)),"")</definedName>
    <definedName name="Show.Date" localSheetId="5">IF('[25]FITZ MORT 94'!XFD1&lt;&gt;"",DATE(YEAR([0]!First_payment_due),MONTH([0]!First_payment_due)+('[25]FITZ MORT 94'!XFD1-1)*12/[0]!Payments_per_year,DAY([0]!First_payment_due)),"")</definedName>
    <definedName name="Show.Date">IF('[25]FITZ MORT 94'!XFD1&lt;&gt;"",DATE(YEAR([0]!First_payment_due),MONTH([0]!First_payment_due)+('[25]FITZ MORT 94'!XFD1-1)*12/[0]!Payments_per_year,DAY([0]!First_payment_due)),"")</definedName>
    <definedName name="SHT" localSheetId="5">#REF!</definedName>
    <definedName name="SHT">#REF!</definedName>
    <definedName name="shut" localSheetId="1">#REF!</definedName>
    <definedName name="shut" localSheetId="0">#REF!</definedName>
    <definedName name="shut" localSheetId="5">#REF!</definedName>
    <definedName name="shut">#REF!</definedName>
    <definedName name="shut_1" localSheetId="1">#REF!</definedName>
    <definedName name="shut_1" localSheetId="0">#REF!</definedName>
    <definedName name="shut_1" localSheetId="5">#REF!</definedName>
    <definedName name="shut_1">#REF!</definedName>
    <definedName name="shut_2" localSheetId="1">#REF!</definedName>
    <definedName name="shut_2" localSheetId="0">#REF!</definedName>
    <definedName name="shut_2">#REF!</definedName>
    <definedName name="shut_6">#REF!</definedName>
    <definedName name="shut_7">#REF!</definedName>
    <definedName name="shut_reqt">#REF!</definedName>
    <definedName name="shut_reqt_1">#REF!</definedName>
    <definedName name="shut_reqt_2">#REF!</definedName>
    <definedName name="shut_reqt_6">#REF!</definedName>
    <definedName name="shut_reqt_7">#REF!</definedName>
    <definedName name="shutter">#REF!</definedName>
    <definedName name="shutter_1">#REF!</definedName>
    <definedName name="shutter_2">#REF!</definedName>
    <definedName name="shutter_6">#REF!</definedName>
    <definedName name="shutter_7">#REF!</definedName>
    <definedName name="si">#REF!</definedName>
    <definedName name="sigma0_2">#REF!</definedName>
    <definedName name="sigmab">#REF!</definedName>
    <definedName name="sigmah">#REF!</definedName>
    <definedName name="sigmat">#REF!</definedName>
    <definedName name="site.ref" hidden="1">[39]Database!$B$6:$B$26</definedName>
    <definedName name="SITE__WORKS">'[44]Build-up'!#REF!</definedName>
    <definedName name="Site_Preparation" localSheetId="5">#REF!</definedName>
    <definedName name="Site_Preparation">#REF!</definedName>
    <definedName name="SiteExpence" localSheetId="5">#REF!</definedName>
    <definedName name="SiteExpence">#REF!</definedName>
    <definedName name="SiteID" localSheetId="5">#REF!</definedName>
    <definedName name="SiteID">#REF!</definedName>
    <definedName name="SiteType">#REF!</definedName>
    <definedName name="SITEWORKS">#REF!</definedName>
    <definedName name="ska" localSheetId="5" hidden="1">{#N/A,#N/A,TRUE,"Front";#N/A,#N/A,TRUE,"Simple Letter";#N/A,#N/A,TRUE,"Inside";#N/A,#N/A,TRUE,"Contents";#N/A,#N/A,TRUE,"Basis";#N/A,#N/A,TRUE,"Inclusions";#N/A,#N/A,TRUE,"Exclusions";#N/A,#N/A,TRUE,"Areas";#N/A,#N/A,TRUE,"Summary";#N/A,#N/A,TRUE,"Detail"}</definedName>
    <definedName name="ska" hidden="1">{#N/A,#N/A,TRUE,"Front";#N/A,#N/A,TRUE,"Simple Letter";#N/A,#N/A,TRUE,"Inside";#N/A,#N/A,TRUE,"Contents";#N/A,#N/A,TRUE,"Basis";#N/A,#N/A,TRUE,"Inclusions";#N/A,#N/A,TRUE,"Exclusions";#N/A,#N/A,TRUE,"Areas";#N/A,#N/A,TRUE,"Summary";#N/A,#N/A,TRUE,"Detail"}</definedName>
    <definedName name="Skirting">#REF!</definedName>
    <definedName name="SKPK" hidden="1">[38]BHANDUP!#REF!</definedName>
    <definedName name="SKPK10" hidden="1">[38]BHANDUP!#REF!</definedName>
    <definedName name="SKPK11" hidden="1">[38]BHANDUP!#REF!</definedName>
    <definedName name="skpk12" hidden="1">[38]BHANDUP!#REF!</definedName>
    <definedName name="SKPK13" hidden="1">[38]BHANDUP!#REF!</definedName>
    <definedName name="skpk14" hidden="1">[38]BHANDUP!#REF!</definedName>
    <definedName name="SKPK16" localSheetId="5" hidden="1">{#N/A,#N/A,FALSE,"VARIATIONS";#N/A,#N/A,FALSE,"BUDGET";#N/A,#N/A,FALSE,"CIVIL QNTY VAR";#N/A,#N/A,FALSE,"SUMMARY";#N/A,#N/A,FALSE,"MATERIAL VAR"}</definedName>
    <definedName name="SKPK16" hidden="1">{#N/A,#N/A,FALSE,"VARIATIONS";#N/A,#N/A,FALSE,"BUDGET";#N/A,#N/A,FALSE,"CIVIL QNTY VAR";#N/A,#N/A,FALSE,"SUMMARY";#N/A,#N/A,FALSE,"MATERIAL VAR"}</definedName>
    <definedName name="SKPK3" hidden="1">[38]BHANDUP!#REF!</definedName>
    <definedName name="SKPK4" hidden="1">[38]BHANDUP!#REF!</definedName>
    <definedName name="SKPK5" hidden="1">[38]BHANDUP!#REF!</definedName>
    <definedName name="SKPK6" hidden="1">[38]BHANDUP!#REF!</definedName>
    <definedName name="SKPK7" hidden="1">[38]BHANDUP!#REF!</definedName>
    <definedName name="SKPK8" hidden="1">[38]BHANDUP!#REF!</definedName>
    <definedName name="SKPK9" hidden="1">[38]BHANDUP!#REF!</definedName>
    <definedName name="skq" localSheetId="5" hidden="1">{#N/A,#N/A,TRUE,"Front";#N/A,#N/A,TRUE,"Simple Letter";#N/A,#N/A,TRUE,"Inside";#N/A,#N/A,TRUE,"Contents";#N/A,#N/A,TRUE,"Basis";#N/A,#N/A,TRUE,"Inclusions";#N/A,#N/A,TRUE,"Exclusions";#N/A,#N/A,TRUE,"Areas";#N/A,#N/A,TRUE,"Summary";#N/A,#N/A,TRUE,"Detail"}</definedName>
    <definedName name="skq" hidden="1">{#N/A,#N/A,TRUE,"Front";#N/A,#N/A,TRUE,"Simple Letter";#N/A,#N/A,TRUE,"Inside";#N/A,#N/A,TRUE,"Contents";#N/A,#N/A,TRUE,"Basis";#N/A,#N/A,TRUE,"Inclusions";#N/A,#N/A,TRUE,"Exclusions";#N/A,#N/A,TRUE,"Areas";#N/A,#N/A,TRUE,"Summary";#N/A,#N/A,TRUE,"Detail"}</definedName>
    <definedName name="SL">#REF!</definedName>
    <definedName name="Sl_No">#REF!</definedName>
    <definedName name="SlabArea">#REF!</definedName>
    <definedName name="slabconArea">#REF!</definedName>
    <definedName name="slabconPerimeter">#REF!</definedName>
    <definedName name="SlabPerimeter">#REF!</definedName>
    <definedName name="slide5b">#REF!</definedName>
    <definedName name="slide6">#REF!</definedName>
    <definedName name="slide6a">#REF!</definedName>
    <definedName name="slide7">#REF!</definedName>
    <definedName name="SLOPE">#REF!</definedName>
    <definedName name="SmallProj">#REF!</definedName>
    <definedName name="SmallProj_Text">#REF!</definedName>
    <definedName name="sms">#REF!</definedName>
    <definedName name="SNAP">#REF!</definedName>
    <definedName name="SO">#REF!</definedName>
    <definedName name="soasia" hidden="1">#REF!</definedName>
    <definedName name="sobha" localSheetId="1" hidden="1">{#N/A,#N/A,TRUE,"Front";#N/A,#N/A,TRUE,"Simple Letter";#N/A,#N/A,TRUE,"Inside";#N/A,#N/A,TRUE,"Contents";#N/A,#N/A,TRUE,"Basis";#N/A,#N/A,TRUE,"Inclusions";#N/A,#N/A,TRUE,"Exclusions";#N/A,#N/A,TRUE,"Areas";#N/A,#N/A,TRUE,"Summary";#N/A,#N/A,TRUE,"Detail"}</definedName>
    <definedName name="sobha" localSheetId="0" hidden="1">{#N/A,#N/A,TRUE,"Front";#N/A,#N/A,TRUE,"Simple Letter";#N/A,#N/A,TRUE,"Inside";#N/A,#N/A,TRUE,"Contents";#N/A,#N/A,TRUE,"Basis";#N/A,#N/A,TRUE,"Inclusions";#N/A,#N/A,TRUE,"Exclusions";#N/A,#N/A,TRUE,"Areas";#N/A,#N/A,TRUE,"Summary";#N/A,#N/A,TRUE,"Detail"}</definedName>
    <definedName name="sobha" localSheetId="5" hidden="1">{#N/A,#N/A,TRUE,"Front";#N/A,#N/A,TRUE,"Simple Letter";#N/A,#N/A,TRUE,"Inside";#N/A,#N/A,TRUE,"Contents";#N/A,#N/A,TRUE,"Basis";#N/A,#N/A,TRUE,"Inclusions";#N/A,#N/A,TRUE,"Exclusions";#N/A,#N/A,TRUE,"Areas";#N/A,#N/A,TRUE,"Summary";#N/A,#N/A,TRUE,"Detail"}</definedName>
    <definedName name="sobha" hidden="1">{#N/A,#N/A,TRUE,"Front";#N/A,#N/A,TRUE,"Simple Letter";#N/A,#N/A,TRUE,"Inside";#N/A,#N/A,TRUE,"Contents";#N/A,#N/A,TRUE,"Basis";#N/A,#N/A,TRUE,"Inclusions";#N/A,#N/A,TRUE,"Exclusions";#N/A,#N/A,TRUE,"Areas";#N/A,#N/A,TRUE,"Summary";#N/A,#N/A,TRUE,"Detail"}</definedName>
    <definedName name="SOFITEL">#REF!</definedName>
    <definedName name="Software">#REF!</definedName>
    <definedName name="solacct">[29]SOLIDAIRE!$C$56:$Y$98</definedName>
    <definedName name="solbdact">[29]SOLIDAIRE!$C$106:$Y$116</definedName>
    <definedName name="solcflow">[29]SOLIDAIRE!$C$11:$Y$54</definedName>
    <definedName name="solrep">[29]SOLIDAIRE!$AC$11:$AK$36</definedName>
    <definedName name="sonbf" localSheetId="5">#REF!</definedName>
    <definedName name="sonbf">#REF!</definedName>
    <definedName name="sond" localSheetId="5">#REF!</definedName>
    <definedName name="sond">#REF!</definedName>
    <definedName name="sonhf" localSheetId="5">#REF!</definedName>
    <definedName name="sonhf">#REF!</definedName>
    <definedName name="soo" hidden="1">#REF!</definedName>
    <definedName name="sort" hidden="1">#REF!</definedName>
    <definedName name="south">'[29]OVERHD -PAYROLL'!$A$161:$Q$197</definedName>
    <definedName name="SP1Branch" localSheetId="5">#REF!</definedName>
    <definedName name="SP1Branch">#REF!</definedName>
    <definedName name="SP1Credit" localSheetId="5">#REF!</definedName>
    <definedName name="SP1Credit">#REF!</definedName>
    <definedName name="SP1Name" localSheetId="5">#REF!</definedName>
    <definedName name="SP1Name">#REF!</definedName>
    <definedName name="SP1Number">#REF!</definedName>
    <definedName name="SP2Branch">#REF!</definedName>
    <definedName name="SP2Credit">#REF!</definedName>
    <definedName name="SP2Name">#REF!</definedName>
    <definedName name="SP2Number">#REF!</definedName>
    <definedName name="SP3Branch">#REF!</definedName>
    <definedName name="SP3Credit">#REF!</definedName>
    <definedName name="SP3Name">#REF!</definedName>
    <definedName name="SP3Number">#REF!</definedName>
    <definedName name="SP4Branch">#REF!</definedName>
    <definedName name="SP4Credit">#REF!</definedName>
    <definedName name="SP4Name">#REF!</definedName>
    <definedName name="SP4Number">#REF!</definedName>
    <definedName name="SP5Branch">#REF!</definedName>
    <definedName name="SP5Credit">#REF!</definedName>
    <definedName name="SP5Name">#REF!</definedName>
    <definedName name="SP5Number">#REF!</definedName>
    <definedName name="Space_Heating">#REF!</definedName>
    <definedName name="spd">#REF!</definedName>
    <definedName name="SpecClass">#REF!</definedName>
    <definedName name="SpecClass_Text">#REF!</definedName>
    <definedName name="SpecEnv1">#REF!</definedName>
    <definedName name="SpecEnv1_Text">#REF!</definedName>
    <definedName name="SpecEnv2">#REF!</definedName>
    <definedName name="SpecEnv2_Text">#REF!</definedName>
    <definedName name="Special_Equipment">#REF!</definedName>
    <definedName name="Special_Services">#REF!</definedName>
    <definedName name="SpecialPrice" localSheetId="1" hidden="1">#REF!</definedName>
    <definedName name="SpecialPrice" localSheetId="0" hidden="1">#REF!</definedName>
    <definedName name="SpecialPrice" hidden="1">#REF!</definedName>
    <definedName name="Sq_Orchid">#REF!</definedName>
    <definedName name="SQRT__1___0_6___1_0">#REF!</definedName>
    <definedName name="SQRT__1___0_6___1_0___0">#REF!</definedName>
    <definedName name="SQRT__1___0_6___1_0___13">#REF!</definedName>
    <definedName name="SR_NO.">'[21]MASTER_RATE ANALYSIS'!$B$190:$G$190</definedName>
    <definedName name="SRB" localSheetId="5" hidden="1">{"'Sheet1'!$A$4386:$N$4591"}</definedName>
    <definedName name="SRB" hidden="1">{"'Sheet1'!$A$4386:$N$4591"}</definedName>
    <definedName name="SrvcCode1">#REF!</definedName>
    <definedName name="SrvcCode1_Text">#REF!</definedName>
    <definedName name="SrvcCode2">#REF!</definedName>
    <definedName name="SrvcCode2_Text">#REF!</definedName>
    <definedName name="SrvcCode3">#REF!</definedName>
    <definedName name="SrvcCode3_Text">#REF!</definedName>
    <definedName name="SrvcCode4">#REF!</definedName>
    <definedName name="SrvcCode4_Text">#REF!</definedName>
    <definedName name="SrvcCode5">#REF!</definedName>
    <definedName name="SrvcCode5_Text">#REF!</definedName>
    <definedName name="srvf">#REF!</definedName>
    <definedName name="sryesrt" localSheetId="5" hidden="1">{#N/A,#N/A,FALSE,"VARIATIONS";#N/A,#N/A,FALSE,"BUDGET";#N/A,#N/A,FALSE,"CIVIL QNTY VAR";#N/A,#N/A,FALSE,"SUMMARY";#N/A,#N/A,FALSE,"MATERIAL VAR"}</definedName>
    <definedName name="sryesrt" hidden="1">{#N/A,#N/A,FALSE,"VARIATIONS";#N/A,#N/A,FALSE,"BUDGET";#N/A,#N/A,FALSE,"CIVIL QNTY VAR";#N/A,#N/A,FALSE,"SUMMARY";#N/A,#N/A,FALSE,"MATERIAL VAR"}</definedName>
    <definedName name="ssd">#REF!</definedName>
    <definedName name="ssds" localSheetId="5" hidden="1">{#N/A,#N/A,FALSE,"배수2"}</definedName>
    <definedName name="ssds" hidden="1">{#N/A,#N/A,FALSE,"배수2"}</definedName>
    <definedName name="Ssec5">#REF!</definedName>
    <definedName name="Ssec6">#REF!</definedName>
    <definedName name="ssf">#REF!</definedName>
    <definedName name="ssfdfd" localSheetId="5" hidden="1">{#N/A,#N/A,FALSE,"Sheet1";#N/A,#N/A,FALSE,"Sheet1";#N/A,#N/A,FALSE,"Sheet1";#N/A,#N/A,FALSE,"Sheet1"}</definedName>
    <definedName name="ssfdfd" hidden="1">{#N/A,#N/A,FALSE,"Sheet1";#N/A,#N/A,FALSE,"Sheet1";#N/A,#N/A,FALSE,"Sheet1";#N/A,#N/A,FALSE,"Sheet1"}</definedName>
    <definedName name="ssh" hidden="1">#REF!</definedName>
    <definedName name="sss">#REF!</definedName>
    <definedName name="ssss" localSheetId="1">#REF!</definedName>
    <definedName name="ssss" localSheetId="0">#REF!</definedName>
    <definedName name="ssss">'[90]MASTER_RATE ANALYSIS'!$B$188:$G$188</definedName>
    <definedName name="sssss" localSheetId="1" hidden="1">#REF!</definedName>
    <definedName name="sssss" localSheetId="0" hidden="1">#REF!</definedName>
    <definedName name="sssss">'[90]MASTER_RATE ANALYSIS'!$A$2477:$I$2907</definedName>
    <definedName name="sssssss" hidden="1">[38]BHANDUP!#REF!</definedName>
    <definedName name="SSSSSSSSSSSSSSSSS" localSheetId="5">#REF!</definedName>
    <definedName name="SSSSSSSSSSSSSSSSS">#REF!</definedName>
    <definedName name="ssssssssssssssssss" hidden="1">[38]BHANDUP!#REF!</definedName>
    <definedName name="sssssssssssssssssss" localSheetId="5">#REF!</definedName>
    <definedName name="sssssssssssssssssss">#REF!</definedName>
    <definedName name="SSWEWE" localSheetId="5" hidden="1">#REF!</definedName>
    <definedName name="SSWEWE" hidden="1">#REF!</definedName>
    <definedName name="ST" localSheetId="5">#REF!</definedName>
    <definedName name="ST">#REF!</definedName>
    <definedName name="st_100">#REF!</definedName>
    <definedName name="st_100_2">#REF!</definedName>
    <definedName name="st_100_6">#REF!</definedName>
    <definedName name="st_100_7">#REF!</definedName>
    <definedName name="st_150">#REF!</definedName>
    <definedName name="st_150_2">#REF!</definedName>
    <definedName name="st_150_6">#REF!</definedName>
    <definedName name="st_150_7">#REF!</definedName>
    <definedName name="st_200">#REF!</definedName>
    <definedName name="st_200_2">#REF!</definedName>
    <definedName name="st_200_6">#REF!</definedName>
    <definedName name="st_200_7">#REF!</definedName>
    <definedName name="st_25">#REF!</definedName>
    <definedName name="st_25_2">#REF!</definedName>
    <definedName name="st_25_6">#REF!</definedName>
    <definedName name="st_25_7">#REF!</definedName>
    <definedName name="st_250">#REF!</definedName>
    <definedName name="st_250_2">#REF!</definedName>
    <definedName name="st_250_6">#REF!</definedName>
    <definedName name="st_250_7">#REF!</definedName>
    <definedName name="st_300">#REF!</definedName>
    <definedName name="st_300_2">#REF!</definedName>
    <definedName name="st_300_6">#REF!</definedName>
    <definedName name="st_300_7">#REF!</definedName>
    <definedName name="st_32">#REF!</definedName>
    <definedName name="st_32_2">#REF!</definedName>
    <definedName name="st_32_6">#REF!</definedName>
    <definedName name="st_32_7">#REF!</definedName>
    <definedName name="st_40">#REF!</definedName>
    <definedName name="st_40_2">#REF!</definedName>
    <definedName name="st_40_6">#REF!</definedName>
    <definedName name="st_40_7">#REF!</definedName>
    <definedName name="st_400">#REF!</definedName>
    <definedName name="st_400_2">#REF!</definedName>
    <definedName name="st_400_6">#REF!</definedName>
    <definedName name="st_400_7">#REF!</definedName>
    <definedName name="st_50">#REF!</definedName>
    <definedName name="st_50_2">#REF!</definedName>
    <definedName name="st_50_6">#REF!</definedName>
    <definedName name="st_50_7">#REF!</definedName>
    <definedName name="st_500">#REF!</definedName>
    <definedName name="st_500_2">#REF!</definedName>
    <definedName name="st_500_6">#REF!</definedName>
    <definedName name="st_500_7">#REF!</definedName>
    <definedName name="st_65">#REF!</definedName>
    <definedName name="st_65_2">#REF!</definedName>
    <definedName name="st_65_6">#REF!</definedName>
    <definedName name="st_65_7">#REF!</definedName>
    <definedName name="st_80">#REF!</definedName>
    <definedName name="st_80_2">#REF!</definedName>
    <definedName name="st_80_6">#REF!</definedName>
    <definedName name="st_80_7">#REF!</definedName>
    <definedName name="Stage">#REF!</definedName>
    <definedName name="Staircase" localSheetId="1">#REF!</definedName>
    <definedName name="Staircase" localSheetId="0">#REF!</definedName>
    <definedName name="Staircase">#REF!</definedName>
    <definedName name="Staircase_2">#REF!</definedName>
    <definedName name="Staircase_6">#REF!</definedName>
    <definedName name="Staircase_7">#REF!</definedName>
    <definedName name="Staircase2" localSheetId="1">#REF!</definedName>
    <definedName name="Staircase2" localSheetId="0">#REF!</definedName>
    <definedName name="Staircase2">#REF!</definedName>
    <definedName name="Staircase2_2">#REF!</definedName>
    <definedName name="Staircase2_6">#REF!</definedName>
    <definedName name="Staircase2_7">#REF!</definedName>
    <definedName name="Staircases">#REF!</definedName>
    <definedName name="STAIRS">'[44]Build-up'!#REF!</definedName>
    <definedName name="start" localSheetId="5">#REF!</definedName>
    <definedName name="start">#REF!</definedName>
    <definedName name="Start_Date" localSheetId="5">#REF!</definedName>
    <definedName name="Start_Date">#REF!</definedName>
    <definedName name="StartDate" localSheetId="1">#REF!</definedName>
    <definedName name="StartDate" localSheetId="0">#REF!</definedName>
    <definedName name="StartDate">[91]Menu!$E$7</definedName>
    <definedName name="state_mktsh" localSheetId="5">#REF!</definedName>
    <definedName name="state_mktsh">#REF!</definedName>
    <definedName name="StdWorking" localSheetId="5" hidden="1">#REF!</definedName>
    <definedName name="StdWorking" hidden="1">#REF!</definedName>
    <definedName name="STEEL" localSheetId="5" hidden="1">{#N/A,#N/A,TRUE,"Front";#N/A,#N/A,TRUE,"Simple Letter";#N/A,#N/A,TRUE,"Inside";#N/A,#N/A,TRUE,"Contents";#N/A,#N/A,TRUE,"Basis";#N/A,#N/A,TRUE,"Inclusions";#N/A,#N/A,TRUE,"Exclusions";#N/A,#N/A,TRUE,"Areas";#N/A,#N/A,TRUE,"Summary";#N/A,#N/A,TRUE,"Detail"}</definedName>
    <definedName name="STEEL" hidden="1">{#N/A,#N/A,TRUE,"Front";#N/A,#N/A,TRUE,"Simple Letter";#N/A,#N/A,TRUE,"Inside";#N/A,#N/A,TRUE,"Contents";#N/A,#N/A,TRUE,"Basis";#N/A,#N/A,TRUE,"Inclusions";#N/A,#N/A,TRUE,"Exclusions";#N/A,#N/A,TRUE,"Areas";#N/A,#N/A,TRUE,"Summary";#N/A,#N/A,TRUE,"Detail"}</definedName>
    <definedName name="steel2">#REF!</definedName>
    <definedName name="steel3">#REF!</definedName>
    <definedName name="StrID" localSheetId="1">#REF!</definedName>
    <definedName name="StrID" localSheetId="0">#REF!</definedName>
    <definedName name="StrID" localSheetId="5">#REF!</definedName>
    <definedName name="StrID">#REF!</definedName>
    <definedName name="StrID_2">#REF!</definedName>
    <definedName name="StrID_6">#REF!</definedName>
    <definedName name="StrID_7">#REF!</definedName>
    <definedName name="STRUCTURAL">#REF!</definedName>
    <definedName name="structure" localSheetId="1">#REF!</definedName>
    <definedName name="structure" localSheetId="0">#REF!</definedName>
    <definedName name="structure">#REF!</definedName>
    <definedName name="structure_2">#REF!</definedName>
    <definedName name="structure_6">#REF!</definedName>
    <definedName name="structure_7">#REF!</definedName>
    <definedName name="StudioArea">#REF!</definedName>
    <definedName name="StudioPerimeter">#REF!</definedName>
    <definedName name="stysr" localSheetId="5" hidden="1">{#N/A,#N/A,FALSE,"VARIATIONS";#N/A,#N/A,FALSE,"BUDGET";#N/A,#N/A,FALSE,"CIVIL QNTY VAR";#N/A,#N/A,FALSE,"SUMMARY";#N/A,#N/A,FALSE,"MATERIAL VAR"}</definedName>
    <definedName name="stysr" hidden="1">{#N/A,#N/A,FALSE,"VARIATIONS";#N/A,#N/A,FALSE,"BUDGET";#N/A,#N/A,FALSE,"CIVIL QNTY VAR";#N/A,#N/A,FALSE,"SUMMARY";#N/A,#N/A,FALSE,"MATERIAL VAR"}</definedName>
    <definedName name="su">#REF!</definedName>
    <definedName name="Subject" localSheetId="1">#REF!</definedName>
    <definedName name="Subject" localSheetId="0">#REF!</definedName>
    <definedName name="Subject" localSheetId="5">#REF!</definedName>
    <definedName name="Subject">#REF!</definedName>
    <definedName name="Subject_2" localSheetId="5">#REF!</definedName>
    <definedName name="Subject_2">#REF!</definedName>
    <definedName name="Subject_6">#REF!</definedName>
    <definedName name="Subject_7">#REF!</definedName>
    <definedName name="SUBPROJECT">'[34]MERGED CODES &amp; NAMES'!$C$1:$C$65536</definedName>
    <definedName name="SUBSTRUCTIRE">'[44]Build-up'!#REF!</definedName>
    <definedName name="Substructure" localSheetId="5">#REF!</definedName>
    <definedName name="Substructure">#REF!</definedName>
    <definedName name="suite" hidden="1">[58]analysis!#REF!</definedName>
    <definedName name="suite17Area" localSheetId="5">#REF!</definedName>
    <definedName name="suite17Area">#REF!</definedName>
    <definedName name="suite17Perimeter" localSheetId="5">#REF!</definedName>
    <definedName name="suite17Perimeter">#REF!</definedName>
    <definedName name="sum6C" localSheetId="5">#REF!</definedName>
    <definedName name="sum6C">#REF!</definedName>
    <definedName name="sumJan12" localSheetId="5" hidden="1">{#N/A,#N/A,FALSE,"VARIATIONS";#N/A,#N/A,FALSE,"BUDGET";#N/A,#N/A,FALSE,"CIVIL QNTY VAR";#N/A,#N/A,FALSE,"SUMMARY";#N/A,#N/A,FALSE,"MATERIAL VAR"}</definedName>
    <definedName name="sumJan12" hidden="1">{#N/A,#N/A,FALSE,"VARIATIONS";#N/A,#N/A,FALSE,"BUDGET";#N/A,#N/A,FALSE,"CIVIL QNTY VAR";#N/A,#N/A,FALSE,"SUMMARY";#N/A,#N/A,FALSE,"MATERIAL VAR"}</definedName>
    <definedName name="Summary" localSheetId="1" hidden="1">{#N/A,#N/A,FALSE,"VARIATIONS";#N/A,#N/A,FALSE,"BUDGET";#N/A,#N/A,FALSE,"CIVIL QNTY VAR";#N/A,#N/A,FALSE,"SUMMARY";#N/A,#N/A,FALSE,"MATERIAL VAR"}</definedName>
    <definedName name="Summary" localSheetId="0" hidden="1">{#N/A,#N/A,FALSE,"VARIATIONS";#N/A,#N/A,FALSE,"BUDGET";#N/A,#N/A,FALSE,"CIVIL QNTY VAR";#N/A,#N/A,FALSE,"SUMMARY";#N/A,#N/A,FALSE,"MATERIAL VAR"}</definedName>
    <definedName name="SUMMARY">#REF!</definedName>
    <definedName name="SUNIL">#REF!</definedName>
    <definedName name="SUNIL_1">#REF!</definedName>
    <definedName name="SUNIL_2">#REF!</definedName>
    <definedName name="SUNIL_6">#REF!</definedName>
    <definedName name="SUNIL_7">#REF!</definedName>
    <definedName name="SUNIL1">#REF!</definedName>
    <definedName name="SUNIL1_1">#REF!</definedName>
    <definedName name="SUNIL1_2">#REF!</definedName>
    <definedName name="SUNIL1_6">#REF!</definedName>
    <definedName name="SUNIL1_7">#REF!</definedName>
    <definedName name="SUNIL3">#REF!</definedName>
    <definedName name="SUNIL3_1">#REF!</definedName>
    <definedName name="SUNIL3_2">#REF!</definedName>
    <definedName name="SUNIL3_6">#REF!</definedName>
    <definedName name="SUNIL3_7">#REF!</definedName>
    <definedName name="SUPP">#REF!</definedName>
    <definedName name="SURYA" localSheetId="1">#REF!</definedName>
    <definedName name="SURYA" localSheetId="0">#REF!</definedName>
    <definedName name="SURYA">#REF!</definedName>
    <definedName name="SURYA_2">#REF!</definedName>
    <definedName name="SURYA_6">#REF!</definedName>
    <definedName name="SURYA_7">#REF!</definedName>
    <definedName name="SUY">#REF!</definedName>
    <definedName name="SUY_2">#REF!</definedName>
    <definedName name="SUY_6">#REF!</definedName>
    <definedName name="SUY_7">#REF!</definedName>
    <definedName name="SW" localSheetId="5" hidden="1">{#N/A,#N/A,TRUE,"Front";#N/A,#N/A,TRUE,"Simple Letter";#N/A,#N/A,TRUE,"Inside";#N/A,#N/A,TRUE,"Contents";#N/A,#N/A,TRUE,"Basis";#N/A,#N/A,TRUE,"Inclusions";#N/A,#N/A,TRUE,"Exclusions";#N/A,#N/A,TRUE,"Areas";#N/A,#N/A,TRUE,"Summary";#N/A,#N/A,TRUE,"Detail"}</definedName>
    <definedName name="SW" hidden="1">{#N/A,#N/A,TRUE,"Front";#N/A,#N/A,TRUE,"Simple Letter";#N/A,#N/A,TRUE,"Inside";#N/A,#N/A,TRUE,"Contents";#N/A,#N/A,TRUE,"Basis";#N/A,#N/A,TRUE,"Inclusions";#N/A,#N/A,TRUE,"Exclusions";#N/A,#N/A,TRUE,"Areas";#N/A,#N/A,TRUE,"Summary";#N/A,#N/A,TRUE,"Detail"}</definedName>
    <definedName name="swf">#REF!</definedName>
    <definedName name="SYN">#REF!</definedName>
    <definedName name="T" localSheetId="1">#REF!</definedName>
    <definedName name="T" localSheetId="0">#REF!</definedName>
    <definedName name="t" localSheetId="5" hidden="1">{#N/A,#N/A,FALSE,"VARIATIONS";#N/A,#N/A,FALSE,"BUDGET";#N/A,#N/A,FALSE,"CIVIL QNTY VAR";#N/A,#N/A,FALSE,"SUMMARY";#N/A,#N/A,FALSE,"MATERIAL VAR"}</definedName>
    <definedName name="t" hidden="1">{#N/A,#N/A,FALSE,"VARIATIONS";#N/A,#N/A,FALSE,"BUDGET";#N/A,#N/A,FALSE,"CIVIL QNTY VAR";#N/A,#N/A,FALSE,"SUMMARY";#N/A,#N/A,FALSE,"MATERIAL VAR"}</definedName>
    <definedName name="t___0">#REF!</definedName>
    <definedName name="t___13">#REF!</definedName>
    <definedName name="T0">#REF!</definedName>
    <definedName name="Table" localSheetId="1">#REF!</definedName>
    <definedName name="Table" localSheetId="0">#REF!</definedName>
    <definedName name="Table">#REF!</definedName>
    <definedName name="TABLE___0">"#REF!"</definedName>
    <definedName name="TABLE___0_3">"#REF!"</definedName>
    <definedName name="Table_2">#REF!</definedName>
    <definedName name="Table_3">"#REF!"</definedName>
    <definedName name="Table_6">#REF!</definedName>
    <definedName name="Table_7">#REF!</definedName>
    <definedName name="table1">'[20]SPT vs PHI'!$E$2:$F$47</definedName>
    <definedName name="table1_2" localSheetId="5">#REF!</definedName>
    <definedName name="table1_2">#REF!</definedName>
    <definedName name="TABLE2" localSheetId="1">#REF!</definedName>
    <definedName name="TABLE2" localSheetId="0">#REF!</definedName>
    <definedName name="TABLE2" localSheetId="5">#REF!</definedName>
    <definedName name="TABLE2">#REF!</definedName>
    <definedName name="TABLE2_2" localSheetId="5">#REF!</definedName>
    <definedName name="TABLE2_2">#REF!</definedName>
    <definedName name="TABLE2_6">#REF!</definedName>
    <definedName name="TABLE2_7">#REF!</definedName>
    <definedName name="TableName">"Dummy"</definedName>
    <definedName name="TableRange" localSheetId="1">#REF!</definedName>
    <definedName name="TableRange" localSheetId="0">#REF!</definedName>
    <definedName name="TableRange" localSheetId="5">#REF!</definedName>
    <definedName name="TableRange">#REF!</definedName>
    <definedName name="TableRange_2" localSheetId="5">#REF!</definedName>
    <definedName name="TableRange_2">#REF!</definedName>
    <definedName name="TableRange_6" localSheetId="5">#REF!</definedName>
    <definedName name="TableRange_6">#REF!</definedName>
    <definedName name="TableRange_7">#REF!</definedName>
    <definedName name="taracct">[29]TARDEO!$C$82:$AA$99</definedName>
    <definedName name="tarcflow">[29]TARDEO!$C$10:$AA$79</definedName>
    <definedName name="Tax" localSheetId="1">#REF!</definedName>
    <definedName name="Tax" localSheetId="0">#REF!</definedName>
    <definedName name="TAX" localSheetId="5">#REF!</definedName>
    <definedName name="TAX">#REF!</definedName>
    <definedName name="taxhotel" localSheetId="5">#REF!</definedName>
    <definedName name="taxhotel">#REF!</definedName>
    <definedName name="taxoffice" localSheetId="5">#REF!</definedName>
    <definedName name="taxoffice">#REF!</definedName>
    <definedName name="taxothers2">#REF!</definedName>
    <definedName name="taxresi">#REF!</definedName>
    <definedName name="Taxresi1">#REF!</definedName>
    <definedName name="taxresi2">#REF!</definedName>
    <definedName name="Taxresi3">#REF!</definedName>
    <definedName name="taxretail">#REF!</definedName>
    <definedName name="TaxTV">10%</definedName>
    <definedName name="taxvillas">#REF!</definedName>
    <definedName name="TaxXL">5%</definedName>
    <definedName name="tb" localSheetId="5" hidden="1">{#N/A,#N/A,FALSE,"VARIATIONS";#N/A,#N/A,FALSE,"BUDGET";#N/A,#N/A,FALSE,"CIVIL QNTY VAR";#N/A,#N/A,FALSE,"SUMMARY";#N/A,#N/A,FALSE,"MATERIAL VAR"}</definedName>
    <definedName name="tb" hidden="1">{#N/A,#N/A,FALSE,"VARIATIONS";#N/A,#N/A,FALSE,"BUDGET";#N/A,#N/A,FALSE,"CIVIL QNTY VAR";#N/A,#N/A,FALSE,"SUMMARY";#N/A,#N/A,FALSE,"MATERIAL VAR"}</definedName>
    <definedName name="tbal">#REF!</definedName>
    <definedName name="tbl_Caselist">[37]Casadona_Phasing!$B$72:$B$74</definedName>
    <definedName name="tbl_ProdInfo" localSheetId="1" hidden="1">#REF!</definedName>
    <definedName name="tbl_ProdInfo" localSheetId="0" hidden="1">#REF!</definedName>
    <definedName name="tbl_ProdInfo" localSheetId="5" hidden="1">#REF!</definedName>
    <definedName name="tbl_ProdInfo" hidden="1">#REF!</definedName>
    <definedName name="tdshotel" localSheetId="5">#REF!</definedName>
    <definedName name="tdshotel">#REF!</definedName>
    <definedName name="tdsoff" localSheetId="5">#REF!</definedName>
    <definedName name="tdsoff">#REF!</definedName>
    <definedName name="tdsothers2">#REF!</definedName>
    <definedName name="tdsresi">#REF!</definedName>
    <definedName name="Tdsresi1">#REF!</definedName>
    <definedName name="Tdsresi2">#REF!</definedName>
    <definedName name="Tdsresi3">#REF!</definedName>
    <definedName name="tdsretail">#REF!</definedName>
    <definedName name="tdsvillas">#REF!</definedName>
    <definedName name="te" localSheetId="1" hidden="1">{#N/A,#N/A,TRUE,"Front";#N/A,#N/A,TRUE,"Simple Letter";#N/A,#N/A,TRUE,"Inside";#N/A,#N/A,TRUE,"Contents";#N/A,#N/A,TRUE,"Basis";#N/A,#N/A,TRUE,"Inclusions";#N/A,#N/A,TRUE,"Exclusions";#N/A,#N/A,TRUE,"Areas";#N/A,#N/A,TRUE,"Summary";#N/A,#N/A,TRUE,"Detail"}</definedName>
    <definedName name="te" localSheetId="0" hidden="1">{#N/A,#N/A,TRUE,"Front";#N/A,#N/A,TRUE,"Simple Letter";#N/A,#N/A,TRUE,"Inside";#N/A,#N/A,TRUE,"Contents";#N/A,#N/A,TRUE,"Basis";#N/A,#N/A,TRUE,"Inclusions";#N/A,#N/A,TRUE,"Exclusions";#N/A,#N/A,TRUE,"Areas";#N/A,#N/A,TRUE,"Summary";#N/A,#N/A,TRUE,"Detail"}</definedName>
    <definedName name="te" localSheetId="5" hidden="1">{#N/A,#N/A,TRUE,"Front";#N/A,#N/A,TRUE,"Simple Letter";#N/A,#N/A,TRUE,"Inside";#N/A,#N/A,TRUE,"Contents";#N/A,#N/A,TRUE,"Basis";#N/A,#N/A,TRUE,"Inclusions";#N/A,#N/A,TRUE,"Exclusions";#N/A,#N/A,TRUE,"Areas";#N/A,#N/A,TRUE,"Summary";#N/A,#N/A,TRUE,"Detail"}</definedName>
    <definedName name="te" hidden="1">{#N/A,#N/A,TRUE,"Front";#N/A,#N/A,TRUE,"Simple Letter";#N/A,#N/A,TRUE,"Inside";#N/A,#N/A,TRUE,"Contents";#N/A,#N/A,TRUE,"Basis";#N/A,#N/A,TRUE,"Inclusions";#N/A,#N/A,TRUE,"Exclusions";#N/A,#N/A,TRUE,"Areas";#N/A,#N/A,TRUE,"Summary";#N/A,#N/A,TRUE,"Detail"}</definedName>
    <definedName name="tech" localSheetId="5" hidden="1">{#N/A,#N/A,FALSE,"Sheet1";#N/A,#N/A,FALSE,"Sheet1";#N/A,#N/A,FALSE,"Sheet1";#N/A,#N/A,FALSE,"Sheet1"}</definedName>
    <definedName name="tech" hidden="1">{#N/A,#N/A,FALSE,"Sheet1";#N/A,#N/A,FALSE,"Sheet1";#N/A,#N/A,FALSE,"Sheet1";#N/A,#N/A,FALSE,"Sheet1"}</definedName>
    <definedName name="tech_dg70_15" localSheetId="5" hidden="1">{#N/A,#N/A,FALSE,"Sheet1";#N/A,#N/A,FALSE,"Sheet1";#N/A,#N/A,FALSE,"Sheet1";#N/A,#N/A,FALSE,"Sheet1"}</definedName>
    <definedName name="tech_dg70_15" hidden="1">{#N/A,#N/A,FALSE,"Sheet1";#N/A,#N/A,FALSE,"Sheet1";#N/A,#N/A,FALSE,"Sheet1";#N/A,#N/A,FALSE,"Sheet1"}</definedName>
    <definedName name="Technical">#REF!</definedName>
    <definedName name="techspec" localSheetId="5" hidden="1">{#N/A,#N/A,FALSE,"Sheet1";#N/A,#N/A,FALSE,"Sheet1";#N/A,#N/A,FALSE,"Sheet1";#N/A,#N/A,FALSE,"Sheet1"}</definedName>
    <definedName name="techspec" hidden="1">{#N/A,#N/A,FALSE,"Sheet1";#N/A,#N/A,FALSE,"Sheet1";#N/A,#N/A,FALSE,"Sheet1";#N/A,#N/A,FALSE,"Sheet1"}</definedName>
    <definedName name="TEI">#REF!</definedName>
    <definedName name="TEI_2">#REF!</definedName>
    <definedName name="TEI_6">#REF!</definedName>
    <definedName name="TEI_7">#REF!</definedName>
    <definedName name="tem" localSheetId="1" hidden="1">{#N/A,#N/A,TRUE,"Front";#N/A,#N/A,TRUE,"Simple Letter";#N/A,#N/A,TRUE,"Inside";#N/A,#N/A,TRUE,"Contents";#N/A,#N/A,TRUE,"Basis";#N/A,#N/A,TRUE,"Inclusions";#N/A,#N/A,TRUE,"Exclusions";#N/A,#N/A,TRUE,"Areas";#N/A,#N/A,TRUE,"Summary";#N/A,#N/A,TRUE,"Detail"}</definedName>
    <definedName name="tem" localSheetId="0" hidden="1">{#N/A,#N/A,TRUE,"Front";#N/A,#N/A,TRUE,"Simple Letter";#N/A,#N/A,TRUE,"Inside";#N/A,#N/A,TRUE,"Contents";#N/A,#N/A,TRUE,"Basis";#N/A,#N/A,TRUE,"Inclusions";#N/A,#N/A,TRUE,"Exclusions";#N/A,#N/A,TRUE,"Areas";#N/A,#N/A,TRUE,"Summary";#N/A,#N/A,TRUE,"Detail"}</definedName>
    <definedName name="tem" localSheetId="5" hidden="1">{#N/A,#N/A,TRUE,"Front";#N/A,#N/A,TRUE,"Simple Letter";#N/A,#N/A,TRUE,"Inside";#N/A,#N/A,TRUE,"Contents";#N/A,#N/A,TRUE,"Basis";#N/A,#N/A,TRUE,"Inclusions";#N/A,#N/A,TRUE,"Exclusions";#N/A,#N/A,TRUE,"Areas";#N/A,#N/A,TRUE,"Summary";#N/A,#N/A,TRUE,"Detail"}</definedName>
    <definedName name="tem" hidden="1">{#N/A,#N/A,TRUE,"Front";#N/A,#N/A,TRUE,"Simple Letter";#N/A,#N/A,TRUE,"Inside";#N/A,#N/A,TRUE,"Contents";#N/A,#N/A,TRUE,"Basis";#N/A,#N/A,TRUE,"Inclusions";#N/A,#N/A,TRUE,"Exclusions";#N/A,#N/A,TRUE,"Areas";#N/A,#N/A,TRUE,"Summary";#N/A,#N/A,TRUE,"Detail"}</definedName>
    <definedName name="temp" localSheetId="1" hidden="1">{#N/A,#N/A,TRUE,"Front";#N/A,#N/A,TRUE,"Simple Letter";#N/A,#N/A,TRUE,"Inside";#N/A,#N/A,TRUE,"Contents";#N/A,#N/A,TRUE,"Basis";#N/A,#N/A,TRUE,"Inclusions";#N/A,#N/A,TRUE,"Exclusions";#N/A,#N/A,TRUE,"Areas";#N/A,#N/A,TRUE,"Summary";#N/A,#N/A,TRUE,"Detail"}</definedName>
    <definedName name="temp" localSheetId="0" hidden="1">{#N/A,#N/A,TRUE,"Front";#N/A,#N/A,TRUE,"Simple Letter";#N/A,#N/A,TRUE,"Inside";#N/A,#N/A,TRUE,"Contents";#N/A,#N/A,TRUE,"Basis";#N/A,#N/A,TRUE,"Inclusions";#N/A,#N/A,TRUE,"Exclusions";#N/A,#N/A,TRUE,"Areas";#N/A,#N/A,TRUE,"Summary";#N/A,#N/A,TRUE,"Detail"}</definedName>
    <definedName name="temp" localSheetId="5" hidden="1">{#N/A,#N/A,TRUE,"Front";#N/A,#N/A,TRUE,"Simple Letter";#N/A,#N/A,TRUE,"Inside";#N/A,#N/A,TRUE,"Contents";#N/A,#N/A,TRUE,"Basis";#N/A,#N/A,TRUE,"Inclusions";#N/A,#N/A,TRUE,"Exclusions";#N/A,#N/A,TRUE,"Areas";#N/A,#N/A,TRUE,"Summary";#N/A,#N/A,TRUE,"Detail"}</definedName>
    <definedName name="temp" hidden="1">{#N/A,#N/A,TRUE,"Front";#N/A,#N/A,TRUE,"Simple Letter";#N/A,#N/A,TRUE,"Inside";#N/A,#N/A,TRUE,"Contents";#N/A,#N/A,TRUE,"Basis";#N/A,#N/A,TRUE,"Inclusions";#N/A,#N/A,TRUE,"Exclusions";#N/A,#N/A,TRUE,"Areas";#N/A,#N/A,TRUE,"Summary";#N/A,#N/A,TRUE,"Detail"}</definedName>
    <definedName name="temp_app">#REF!</definedName>
    <definedName name="temp_app.prev">#REF!</definedName>
    <definedName name="temp_bax.con">#REF!</definedName>
    <definedName name="temp_bax.con.bal">#REF!</definedName>
    <definedName name="temp_bax.tot.vo">#REF!</definedName>
    <definedName name="temp_bax.uncommit">#REF!</definedName>
    <definedName name="temp_ccu.con">#REF!</definedName>
    <definedName name="temp_ccu.con.bal">#REF!</definedName>
    <definedName name="temp_ccu.fire.con">#REF!</definedName>
    <definedName name="temp_ccu.tot.vo">#REF!</definedName>
    <definedName name="temp_ccu.uncommit">#REF!</definedName>
    <definedName name="temp_ccu.vo.app">#REF!</definedName>
    <definedName name="temp_dem.con">#REF!</definedName>
    <definedName name="temp_dem.con.bal">#REF!</definedName>
    <definedName name="temp_dem.tot.vo">#REF!</definedName>
    <definedName name="temp_dem.uncommit">#REF!</definedName>
    <definedName name="temp_icu.con">#REF!</definedName>
    <definedName name="temp_icu.con.bal">#REF!</definedName>
    <definedName name="temp_icu.tot.vo">#REF!</definedName>
    <definedName name="temp_icu.uncommit">#REF!</definedName>
    <definedName name="temp_icu.vo.app">#REF!</definedName>
    <definedName name="temp_pend">#REF!</definedName>
    <definedName name="temp_pend.prev">#REF!</definedName>
    <definedName name="temp_tot.con">#REF!</definedName>
    <definedName name="temp_tot.con.bal">#REF!</definedName>
    <definedName name="temp_tot.fire.con">#REF!</definedName>
    <definedName name="temp_tot.vo">#REF!</definedName>
    <definedName name="temp1" localSheetId="1" hidden="1">{#N/A,#N/A,TRUE,"Front";#N/A,#N/A,TRUE,"Simple Letter";#N/A,#N/A,TRUE,"Inside";#N/A,#N/A,TRUE,"Contents";#N/A,#N/A,TRUE,"Basis";#N/A,#N/A,TRUE,"Inclusions";#N/A,#N/A,TRUE,"Exclusions";#N/A,#N/A,TRUE,"Areas";#N/A,#N/A,TRUE,"Summary";#N/A,#N/A,TRUE,"Detail"}</definedName>
    <definedName name="temp1" localSheetId="0" hidden="1">{#N/A,#N/A,TRUE,"Front";#N/A,#N/A,TRUE,"Simple Letter";#N/A,#N/A,TRUE,"Inside";#N/A,#N/A,TRUE,"Contents";#N/A,#N/A,TRUE,"Basis";#N/A,#N/A,TRUE,"Inclusions";#N/A,#N/A,TRUE,"Exclusions";#N/A,#N/A,TRUE,"Areas";#N/A,#N/A,TRUE,"Summary";#N/A,#N/A,TRUE,"Detail"}</definedName>
    <definedName name="temp1" localSheetId="5" hidden="1">{#N/A,#N/A,TRUE,"Front";#N/A,#N/A,TRUE,"Simple Letter";#N/A,#N/A,TRUE,"Inside";#N/A,#N/A,TRUE,"Contents";#N/A,#N/A,TRUE,"Basis";#N/A,#N/A,TRUE,"Inclusions";#N/A,#N/A,TRUE,"Exclusions";#N/A,#N/A,TRUE,"Areas";#N/A,#N/A,TRUE,"Summary";#N/A,#N/A,TRUE,"Detail"}</definedName>
    <definedName name="temp1" hidden="1">{#N/A,#N/A,TRUE,"Front";#N/A,#N/A,TRUE,"Simple Letter";#N/A,#N/A,TRUE,"Inside";#N/A,#N/A,TRUE,"Contents";#N/A,#N/A,TRUE,"Basis";#N/A,#N/A,TRUE,"Inclusions";#N/A,#N/A,TRUE,"Exclusions";#N/A,#N/A,TRUE,"Areas";#N/A,#N/A,TRUE,"Summary";#N/A,#N/A,TRUE,"Detail"}</definedName>
    <definedName name="temp2" localSheetId="1" hidden="1">{#N/A,#N/A,TRUE,"Front";#N/A,#N/A,TRUE,"Simple Letter";#N/A,#N/A,TRUE,"Inside";#N/A,#N/A,TRUE,"Contents";#N/A,#N/A,TRUE,"Basis";#N/A,#N/A,TRUE,"Inclusions";#N/A,#N/A,TRUE,"Exclusions";#N/A,#N/A,TRUE,"Areas";#N/A,#N/A,TRUE,"Summary";#N/A,#N/A,TRUE,"Detail"}</definedName>
    <definedName name="temp2" localSheetId="0" hidden="1">{#N/A,#N/A,TRUE,"Front";#N/A,#N/A,TRUE,"Simple Letter";#N/A,#N/A,TRUE,"Inside";#N/A,#N/A,TRUE,"Contents";#N/A,#N/A,TRUE,"Basis";#N/A,#N/A,TRUE,"Inclusions";#N/A,#N/A,TRUE,"Exclusions";#N/A,#N/A,TRUE,"Areas";#N/A,#N/A,TRUE,"Summary";#N/A,#N/A,TRUE,"Detail"}</definedName>
    <definedName name="temp2" localSheetId="5" hidden="1">{#N/A,#N/A,TRUE,"Front";#N/A,#N/A,TRUE,"Simple Letter";#N/A,#N/A,TRUE,"Inside";#N/A,#N/A,TRUE,"Contents";#N/A,#N/A,TRUE,"Basis";#N/A,#N/A,TRUE,"Inclusions";#N/A,#N/A,TRUE,"Exclusions";#N/A,#N/A,TRUE,"Areas";#N/A,#N/A,TRUE,"Summary";#N/A,#N/A,TRUE,"Detail"}</definedName>
    <definedName name="temp2" hidden="1">{#N/A,#N/A,TRUE,"Front";#N/A,#N/A,TRUE,"Simple Letter";#N/A,#N/A,TRUE,"Inside";#N/A,#N/A,TRUE,"Contents";#N/A,#N/A,TRUE,"Basis";#N/A,#N/A,TRUE,"Inclusions";#N/A,#N/A,TRUE,"Exclusions";#N/A,#N/A,TRUE,"Areas";#N/A,#N/A,TRUE,"Summary";#N/A,#N/A,TRUE,"Detail"}</definedName>
    <definedName name="TERRACE" hidden="1">#REF!</definedName>
    <definedName name="TEs">#REF!</definedName>
    <definedName name="TEs___0">#REF!</definedName>
    <definedName name="TEs___13">#REF!</definedName>
    <definedName name="TEST0">#REF!</definedName>
    <definedName name="TEST1">#REF!</definedName>
    <definedName name="TEST2">#REF!</definedName>
    <definedName name="TEST3">#REF!</definedName>
    <definedName name="TEST4">#REF!</definedName>
    <definedName name="TESTHKEY">#REF!</definedName>
    <definedName name="TESTKEYS">#REF!</definedName>
    <definedName name="TESTVKEY">#REF!</definedName>
    <definedName name="TEt">#REF!</definedName>
    <definedName name="TEt___0">#REF!</definedName>
    <definedName name="TEt___13">#REF!</definedName>
    <definedName name="TextRefCopyRangeCount" hidden="1">14</definedName>
    <definedName name="TF">#REF!</definedName>
    <definedName name="th">#REF!</definedName>
    <definedName name="th_2">#REF!</definedName>
    <definedName name="th_6">#REF!</definedName>
    <definedName name="th_7">#REF!</definedName>
    <definedName name="Thiagarajan" localSheetId="5" hidden="1">{"'Sheet1'!$A$4386:$N$4591"}</definedName>
    <definedName name="Thiagarajan" hidden="1">{"'Sheet1'!$A$4386:$N$4591"}</definedName>
    <definedName name="TierCode">#REF!</definedName>
    <definedName name="TierCode_Text">#REF!</definedName>
    <definedName name="Tile">#REF!</definedName>
    <definedName name="Title">'[92]Civil Boq'!$D$3</definedName>
    <definedName name="Title1" localSheetId="1">#REF!</definedName>
    <definedName name="Title1" localSheetId="0">#REF!</definedName>
    <definedName name="Title1" localSheetId="5">#REF!</definedName>
    <definedName name="Title1">#REF!</definedName>
    <definedName name="Title1_2" localSheetId="5">#REF!</definedName>
    <definedName name="Title1_2">#REF!</definedName>
    <definedName name="Title1_6" localSheetId="5">#REF!</definedName>
    <definedName name="Title1_6">#REF!</definedName>
    <definedName name="Title1_7">#REF!</definedName>
    <definedName name="Title2" localSheetId="1">#REF!</definedName>
    <definedName name="Title2" localSheetId="0">#REF!</definedName>
    <definedName name="Title2">#REF!</definedName>
    <definedName name="Title2_2">#REF!</definedName>
    <definedName name="Title2_6">#REF!</definedName>
    <definedName name="Title2_7">#REF!</definedName>
    <definedName name="TitleRegion..BO60">#REF!</definedName>
    <definedName name="TLT">#REF!</definedName>
    <definedName name="TMD">[68]BOQ!#REF!</definedName>
    <definedName name="tol" localSheetId="1">#REF!</definedName>
    <definedName name="tol" localSheetId="0">#REF!</definedName>
    <definedName name="tol" localSheetId="5">#REF!</definedName>
    <definedName name="tol">#REF!</definedName>
    <definedName name="tol_2" localSheetId="5">#REF!</definedName>
    <definedName name="tol_2">#REF!</definedName>
    <definedName name="tol_6" localSheetId="5">#REF!</definedName>
    <definedName name="tol_6">#REF!</definedName>
    <definedName name="tol_7">#REF!</definedName>
    <definedName name="top">#REF!</definedName>
    <definedName name="top_2">#REF!</definedName>
    <definedName name="top_6">#REF!</definedName>
    <definedName name="top_7">#REF!</definedName>
    <definedName name="topl" localSheetId="1">#REF!</definedName>
    <definedName name="topl" localSheetId="0">#REF!</definedName>
    <definedName name="topl">#REF!</definedName>
    <definedName name="topl_2">#REF!</definedName>
    <definedName name="topl_6">#REF!</definedName>
    <definedName name="topl_7">#REF!</definedName>
    <definedName name="topn" localSheetId="1">#REF!</definedName>
    <definedName name="topn" localSheetId="0">#REF!</definedName>
    <definedName name="topn">#REF!</definedName>
    <definedName name="topn_2">#REF!</definedName>
    <definedName name="topn_6">#REF!</definedName>
    <definedName name="topn_7">#REF!</definedName>
    <definedName name="Topsheet" hidden="1">#REF!</definedName>
    <definedName name="TOT">#REF!</definedName>
    <definedName name="Total_Interest" localSheetId="1">#REF!</definedName>
    <definedName name="Total_Interest" localSheetId="0">#REF!</definedName>
    <definedName name="Total_Interest">#REF!</definedName>
    <definedName name="Total_Investments">#REF!</definedName>
    <definedName name="Total_Loan">'[46]Cashflows - Monthly'!#REF!</definedName>
    <definedName name="Total_Mandays" localSheetId="5">#REF!</definedName>
    <definedName name="Total_Mandays">#REF!</definedName>
    <definedName name="Total_Pay" localSheetId="1">#REF!</definedName>
    <definedName name="Total_Pay" localSheetId="0">#REF!</definedName>
    <definedName name="Total_Pay" localSheetId="5">#REF!</definedName>
    <definedName name="Total_Pay">#REF!</definedName>
    <definedName name="Total_Payment" localSheetId="4">Scheduled_Payment+Extra_Payment</definedName>
    <definedName name="Total_Payment" localSheetId="7">Scheduled_Payment+Extra_Payment</definedName>
    <definedName name="Total_Payment" localSheetId="8">Scheduled_Payment+Extra_Payment</definedName>
    <definedName name="Total_Payment" localSheetId="9">Scheduled_Payment+Extra_Payment</definedName>
    <definedName name="Total_Payment" localSheetId="22">Scheduled_Payment+Extra_Payment</definedName>
    <definedName name="Total_Payment" localSheetId="21">Scheduled_Payment+Extra_Payment</definedName>
    <definedName name="Total_Payment" localSheetId="20">Scheduled_Payment+Extra_Payment</definedName>
    <definedName name="Total_Payment" localSheetId="10">Scheduled_Payment+Extra_Payment</definedName>
    <definedName name="Total_Payment" localSheetId="0">Scheduled_Payment+Extra_Payment</definedName>
    <definedName name="Total_Payment" localSheetId="5">Scheduled_Payment+Extra_Payment</definedName>
    <definedName name="Total_Payment">Scheduled_Payment+Extra_Payment</definedName>
    <definedName name="Total_payments" localSheetId="4">[0]!Payments_per_year*[0]!Term_in_years</definedName>
    <definedName name="Total_payments" localSheetId="7">[0]!Payments_per_year*[0]!Term_in_years</definedName>
    <definedName name="Total_payments" localSheetId="8">[0]!Payments_per_year*[0]!Term_in_years</definedName>
    <definedName name="Total_payments" localSheetId="9">[0]!Payments_per_year*[0]!Term_in_years</definedName>
    <definedName name="Total_payments" localSheetId="22">[0]!Payments_per_year*[0]!Term_in_years</definedName>
    <definedName name="Total_payments" localSheetId="21">[0]!Payments_per_year*[0]!Term_in_years</definedName>
    <definedName name="Total_payments" localSheetId="20">[0]!Payments_per_year*[0]!Term_in_years</definedName>
    <definedName name="Total_payments" localSheetId="10">[0]!Payments_per_year*[0]!Term_in_years</definedName>
    <definedName name="Total_payments" localSheetId="1">[0]!Payments_per_year*[0]!Term_in_years</definedName>
    <definedName name="Total_payments" localSheetId="0">[0]!Payments_per_year*[0]!Term_in_years</definedName>
    <definedName name="Total_payments" localSheetId="5">[0]!Payments_per_year*[0]!Term_in_years</definedName>
    <definedName name="Total_payments">[0]!Payments_per_year*[0]!Term_in_years</definedName>
    <definedName name="Total1">'[74]4.4 External Plaster'!$G$813</definedName>
    <definedName name="TotalAssets" localSheetId="5">[0]!CapitalEmployed+[0]!CurrentLiab</definedName>
    <definedName name="TotalAssets">CapitalEmployed+CurrentLiab</definedName>
    <definedName name="TotalAssetsNet" localSheetId="5">#REF!</definedName>
    <definedName name="TotalAssetsNet">#REF!</definedName>
    <definedName name="TotalChangesInWorkingCapital" localSheetId="5">#REF!</definedName>
    <definedName name="TotalChangesInWorkingCapital">#REF!</definedName>
    <definedName name="TotalCurrentAssets" localSheetId="5">#REF!</definedName>
    <definedName name="TotalCurrentAssets">#REF!</definedName>
    <definedName name="TotalCurrentLiabilities">#REF!</definedName>
    <definedName name="TotalDebt" localSheetId="5">[0]!LongTermDebt+[0]!ShortTermDebt+[0]!CurrentPortion</definedName>
    <definedName name="TotalDebt">[0]!LongTermDebt+[0]!ShortTermDebt+[0]!CurrentPortion</definedName>
    <definedName name="TotalOfAllData" hidden="1">OFFSET([35]Data!$J$1,0,0,COUNTA([35]Data!$J$1:$J$65536),1)</definedName>
    <definedName name="TowerA" localSheetId="1">#REF!</definedName>
    <definedName name="TowerA" localSheetId="0">#REF!</definedName>
    <definedName name="TowerA" localSheetId="5">#REF!</definedName>
    <definedName name="TowerA">#REF!</definedName>
    <definedName name="TowerD" localSheetId="5" hidden="1">[38]BHANDUP!#REF!</definedName>
    <definedName name="TowerD" hidden="1">[38]BHANDUP!#REF!</definedName>
    <definedName name="towerD123" localSheetId="5" hidden="1">[38]BHANDUP!#REF!</definedName>
    <definedName name="towerD123" hidden="1">[38]BHANDUP!#REF!</definedName>
    <definedName name="tr" localSheetId="5">[93]Old!#REF!</definedName>
    <definedName name="tr">[93]Old!#REF!</definedName>
    <definedName name="Transportation" localSheetId="1">#REF!</definedName>
    <definedName name="Transportation" localSheetId="0">#REF!</definedName>
    <definedName name="Transportation" localSheetId="5">#REF!</definedName>
    <definedName name="Transportation">#REF!</definedName>
    <definedName name="trshotel" localSheetId="5">#REF!</definedName>
    <definedName name="trshotel">#REF!</definedName>
    <definedName name="trust" localSheetId="5">'[94]BS-203'!#REF!</definedName>
    <definedName name="trust">'[94]BS-203'!#REF!</definedName>
    <definedName name="TS" localSheetId="1">#REF!</definedName>
    <definedName name="TS" localSheetId="0">#REF!</definedName>
    <definedName name="tS" localSheetId="5">#REF!</definedName>
    <definedName name="tS">#REF!</definedName>
    <definedName name="tS___0" localSheetId="5">#REF!</definedName>
    <definedName name="tS___0">#REF!</definedName>
    <definedName name="tS___13" localSheetId="5">#REF!</definedName>
    <definedName name="tS___13">#REF!</definedName>
    <definedName name="tsc" localSheetId="1">#REF!</definedName>
    <definedName name="tsc" localSheetId="0">#REF!</definedName>
    <definedName name="tsc">#REF!</definedName>
    <definedName name="tsf">#REF!</definedName>
    <definedName name="TT">#REF!</definedName>
    <definedName name="ttt" localSheetId="5" hidden="1">{#N/A,#N/A,FALSE,"VARIATIONS";#N/A,#N/A,FALSE,"BUDGET";#N/A,#N/A,FALSE,"CIVIL QNTY VAR";#N/A,#N/A,FALSE,"SUMMARY";#N/A,#N/A,FALSE,"MATERIAL VAR"}</definedName>
    <definedName name="ttt" hidden="1">{#N/A,#N/A,FALSE,"VARIATIONS";#N/A,#N/A,FALSE,"BUDGET";#N/A,#N/A,FALSE,"CIVIL QNTY VAR";#N/A,#N/A,FALSE,"SUMMARY";#N/A,#N/A,FALSE,"MATERIAL VAR"}</definedName>
    <definedName name="tttttttttttttt">#REF!</definedName>
    <definedName name="tttttttttttttttttttt">#REF!</definedName>
    <definedName name="TUES1">#REF!</definedName>
    <definedName name="tuti" hidden="1">#REF!</definedName>
    <definedName name="tyieeeeeeeeeee">#REF!</definedName>
    <definedName name="type">#REF!</definedName>
    <definedName name="Type1">#REF!</definedName>
    <definedName name="Type1_2">#REF!</definedName>
    <definedName name="Type1_6">#REF!</definedName>
    <definedName name="Type1_7">#REF!</definedName>
    <definedName name="Type2">#REF!</definedName>
    <definedName name="Type2_2">#REF!</definedName>
    <definedName name="Type2_6">#REF!</definedName>
    <definedName name="Type2_7">#REF!</definedName>
    <definedName name="Type3" localSheetId="1">#REF!</definedName>
    <definedName name="Type3" localSheetId="0">#REF!</definedName>
    <definedName name="Type3">#REF!</definedName>
    <definedName name="Type3_2">#REF!</definedName>
    <definedName name="Type3_6">#REF!</definedName>
    <definedName name="Type3_7">#REF!</definedName>
    <definedName name="TYPEOFMAT">[34]MPC!$B$3:$B$7</definedName>
    <definedName name="TYPEOFWORK" localSheetId="5">#REF!</definedName>
    <definedName name="TYPEOFWORK">#REF!</definedName>
    <definedName name="u" localSheetId="5">#REF!</definedName>
    <definedName name="u">#REF!</definedName>
    <definedName name="UBArea" localSheetId="5">#REF!</definedName>
    <definedName name="UBArea">#REF!</definedName>
    <definedName name="UBPerimeter">#REF!</definedName>
    <definedName name="UER">#REF!</definedName>
    <definedName name="UG_SUMP_2">#REF!</definedName>
    <definedName name="UI" hidden="1">[58]analysis!#REF!</definedName>
    <definedName name="ukti" localSheetId="5">#REF!</definedName>
    <definedName name="ukti">#REF!</definedName>
    <definedName name="UL" localSheetId="5">#REF!</definedName>
    <definedName name="UL">#REF!</definedName>
    <definedName name="UMD" localSheetId="5">[68]BOQ!#REF!</definedName>
    <definedName name="UMD">[68]BOQ!#REF!</definedName>
    <definedName name="UniqueRange_0" localSheetId="5">[43]EVA1!#REF!</definedName>
    <definedName name="UniqueRange_0">[43]EVA1!#REF!</definedName>
    <definedName name="UniqueRange_1">[43]EVA1!#REF!</definedName>
    <definedName name="Unit" localSheetId="5">#REF!</definedName>
    <definedName name="Unit">#REF!</definedName>
    <definedName name="Units" localSheetId="1">#REF!</definedName>
    <definedName name="Units" localSheetId="0">#REF!</definedName>
    <definedName name="UNITS" localSheetId="5">#REF!</definedName>
    <definedName name="UNITS">#REF!</definedName>
    <definedName name="unsecured" localSheetId="1">#REF!</definedName>
    <definedName name="unsecured" localSheetId="0">#REF!</definedName>
    <definedName name="unsecured" localSheetId="5">#REF!</definedName>
    <definedName name="unsecured">#REF!</definedName>
    <definedName name="upbeams123" localSheetId="5" hidden="1">[38]BHANDUP!#REF!</definedName>
    <definedName name="upbeams123" hidden="1">[38]BHANDUP!#REF!</definedName>
    <definedName name="Update" localSheetId="5">#REF!</definedName>
    <definedName name="Update">#REF!</definedName>
    <definedName name="Upper_Floors" localSheetId="5">#REF!</definedName>
    <definedName name="Upper_Floors">#REF!</definedName>
    <definedName name="US" localSheetId="5">#REF!</definedName>
    <definedName name="US">#REF!</definedName>
    <definedName name="usd" localSheetId="1">#REF!</definedName>
    <definedName name="usd" localSheetId="0">#REF!</definedName>
    <definedName name="usd">[95]Margins!$B$37</definedName>
    <definedName name="USD." localSheetId="5">#REF!</definedName>
    <definedName name="USD.">#REF!</definedName>
    <definedName name="Use_Alternates" localSheetId="5">#REF!</definedName>
    <definedName name="Use_Alternates">#REF!</definedName>
    <definedName name="uuuuuuuuuuuuuu" localSheetId="5">#REF!</definedName>
    <definedName name="uuuuuuuuuuuuuu">#REF!</definedName>
    <definedName name="V" localSheetId="1">#REF!</definedName>
    <definedName name="V" localSheetId="0">#REF!</definedName>
    <definedName name="v">#REF!</definedName>
    <definedName name="v_app">#REF!</definedName>
    <definedName name="v_est">#REF!</definedName>
    <definedName name="v_paid">#REF!</definedName>
    <definedName name="v_quo">#REF!</definedName>
    <definedName name="v_rec">#REF!</definedName>
    <definedName name="v_tot">#REF!</definedName>
    <definedName name="va">#REF!</definedName>
    <definedName name="va___0">#REF!</definedName>
    <definedName name="va___13">#REF!</definedName>
    <definedName name="vad">#REF!</definedName>
    <definedName name="VADODARA_________________________________CLIENT_______________M_s">'[21]MASTER_RATE ANALYSIS'!$B$185:$G$185</definedName>
    <definedName name="vaf" localSheetId="5">#REF!</definedName>
    <definedName name="vaf">#REF!</definedName>
    <definedName name="VAL" localSheetId="5">#REF!</definedName>
    <definedName name="VAL">#REF!</definedName>
    <definedName name="Value_Col" localSheetId="5">#REF!</definedName>
    <definedName name="Value_Col">#REF!</definedName>
    <definedName name="Values_Entered" localSheetId="1">IF('Project Summary'!Loan_Amount*'Project Summary'!Interest_Rate*'Project Summary'!Loan_Years*'Project Summary'!Loan_Start&gt;0,1,0)</definedName>
    <definedName name="Values_Entered" localSheetId="0">IF('Project Summary (MB)'!Loan_Amount*'Project Summary (MB)'!Interest_Rate*'Project Summary (MB)'!Loan_Years*'Project Summary (MB)'!Loan_Start&gt;0,1,0)</definedName>
    <definedName name="Values_Entered" localSheetId="5">IF('Scenario Input for B-Plan'!Loan_Amount*'Scenario Input for B-Plan'!Interest_Rate*[0]!Loan_Years*[0]!Loan_Start&gt;0,1,0)</definedName>
    <definedName name="Values_Entered">IF(Loan_Amount*Interest_Rate*Loan_Years*Loan_Start&gt;0,1,0)</definedName>
    <definedName name="VANDEMATARAM" localSheetId="5">#REF!</definedName>
    <definedName name="VANDEMATARAM">#REF!</definedName>
    <definedName name="vatf" localSheetId="5">#REF!</definedName>
    <definedName name="vatf">#REF!</definedName>
    <definedName name="VB" localSheetId="5">#REF!</definedName>
    <definedName name="VB">#REF!</definedName>
    <definedName name="VD">#REF!</definedName>
    <definedName name="Vend">#REF!</definedName>
    <definedName name="venky" localSheetId="5" hidden="1">{"PLANT BREAKUP",#N/A,FALSE,"E"}</definedName>
    <definedName name="venky" hidden="1">{"PLANT BREAKUP",#N/A,FALSE,"E"}</definedName>
    <definedName name="Ventilation">#REF!</definedName>
    <definedName name="vertical_col_and_corner_walls">#REF!</definedName>
    <definedName name="Vf">#REF!</definedName>
    <definedName name="vfff">#REF!</definedName>
    <definedName name="villa">#REF!</definedName>
    <definedName name="vishal">#REF!</definedName>
    <definedName name="vivek1" hidden="1">#REF!</definedName>
    <definedName name="vivek11" hidden="1">#REF!</definedName>
    <definedName name="vivek12" hidden="1">#REF!</definedName>
    <definedName name="vivek13" hidden="1">#REF!</definedName>
    <definedName name="vivek17" hidden="1">#REF!</definedName>
    <definedName name="vivek18" hidden="1">#REF!</definedName>
    <definedName name="vivek2" hidden="1">#REF!</definedName>
    <definedName name="vivek220" hidden="1">#REF!</definedName>
    <definedName name="vivek288888" hidden="1">#REF!</definedName>
    <definedName name="vivek2dddddddddddddddd" hidden="1">#REF!</definedName>
    <definedName name="vivek2oooooooooooooooo" hidden="1">#REF!</definedName>
    <definedName name="vivek3" hidden="1">#REF!</definedName>
    <definedName name="vivek4" hidden="1">#REF!</definedName>
    <definedName name="vivek444" hidden="1">#REF!</definedName>
    <definedName name="vivek5" hidden="1">#REF!</definedName>
    <definedName name="vivek6" hidden="1">#REF!</definedName>
    <definedName name="vivek6666" hidden="1">#REF!</definedName>
    <definedName name="vivek9" hidden="1">#REF!</definedName>
    <definedName name="VIVEKANANDA">#REF!</definedName>
    <definedName name="vo_.dax.ps.est">#REF!</definedName>
    <definedName name="vo_bax.app">#REF!</definedName>
    <definedName name="vo_bax.est">#REF!</definedName>
    <definedName name="vo_bax.max">#REF!</definedName>
    <definedName name="vo_bax.pcg">#REF!</definedName>
    <definedName name="vo_bax.pend">#REF!</definedName>
    <definedName name="vo_bax.pm">#REF!</definedName>
    <definedName name="vo_bax.quote">#REF!</definedName>
    <definedName name="vo_bax.rec">#REF!</definedName>
    <definedName name="vo_ccu.app">#REF!</definedName>
    <definedName name="vo_ccu.est">#REF!</definedName>
    <definedName name="vo_ccu.max">#REF!</definedName>
    <definedName name="vo_ccu.pcg">#REF!</definedName>
    <definedName name="vo_ccu.pend">#REF!</definedName>
    <definedName name="vo_ccu.pm">#REF!</definedName>
    <definedName name="vo_ccu.ps.est">#REF!</definedName>
    <definedName name="vo_ccu.ps.pcg">#REF!</definedName>
    <definedName name="vo_ccu.ps.pm">#REF!</definedName>
    <definedName name="vo_ccu.ps.quote">#REF!</definedName>
    <definedName name="vo_ccu.ps.rec">#REF!</definedName>
    <definedName name="vo_ccu.quote">#REF!</definedName>
    <definedName name="vo_ccu.rec">#REF!</definedName>
    <definedName name="vo_dax.app">#REF!</definedName>
    <definedName name="vo_dax.est">#REF!</definedName>
    <definedName name="vo_dax.max">#REF!</definedName>
    <definedName name="vo_dax.pcg">#REF!</definedName>
    <definedName name="vo_dax.pend">#REF!</definedName>
    <definedName name="vo_dax.pm">#REF!</definedName>
    <definedName name="vo_dax.pm.app">#REF!</definedName>
    <definedName name="vo_dax.ps.app">#REF!</definedName>
    <definedName name="vo_dax.ps.est">#REF!</definedName>
    <definedName name="vo_dax.ps.max">#REF!</definedName>
    <definedName name="vo_dax.ps.pcg">#REF!</definedName>
    <definedName name="vo_dax.ps.pend">#REF!</definedName>
    <definedName name="vo_dax.ps.pm">#REF!</definedName>
    <definedName name="vo_dax.ps.quote">#REF!</definedName>
    <definedName name="vo_dax.ps.rec">#REF!</definedName>
    <definedName name="vo_dax.quote">#REF!</definedName>
    <definedName name="vo_dax.rec">#REF!</definedName>
    <definedName name="vo_dem.app">#REF!</definedName>
    <definedName name="vo_dem.est">#REF!</definedName>
    <definedName name="vo_dem.max">#REF!</definedName>
    <definedName name="vo_dem.pcg">#REF!</definedName>
    <definedName name="vo_dem.pend">#REF!</definedName>
    <definedName name="vo_dem.pm">#REF!</definedName>
    <definedName name="vo_dem.ps.est">#REF!</definedName>
    <definedName name="vo_dem.ps.pcg">#REF!</definedName>
    <definedName name="vo_dem.ps.pm">#REF!</definedName>
    <definedName name="vo_dem.ps.quote">#REF!</definedName>
    <definedName name="vo_dem.ps.rec">#REF!</definedName>
    <definedName name="vo_dem.quote">#REF!</definedName>
    <definedName name="vo_dem.rec">#REF!</definedName>
    <definedName name="vo_icu.app">#REF!</definedName>
    <definedName name="vo_icu.est">#REF!</definedName>
    <definedName name="vo_icu.max">#REF!</definedName>
    <definedName name="vo_icu.pcg">#REF!</definedName>
    <definedName name="vo_icu.pend">#REF!</definedName>
    <definedName name="vo_icu.pm">#REF!</definedName>
    <definedName name="vo_icu.ps.app">#REF!</definedName>
    <definedName name="vo_icu.ps.est">#REF!</definedName>
    <definedName name="vo_icu.ps.pcg">#REF!</definedName>
    <definedName name="vo_icu.ps.pm">#REF!</definedName>
    <definedName name="vo_icu.ps.quote">#REF!</definedName>
    <definedName name="vo_icu.ps.rec">#REF!</definedName>
    <definedName name="vo_icu.quote">#REF!</definedName>
    <definedName name="vo_icu.rec">#REF!</definedName>
    <definedName name="vo_ps.icu.est">#REF!</definedName>
    <definedName name="VOLUME">'[34]MERGED CODES &amp; NAMES'!$J$1:$J$65536</definedName>
    <definedName name="Volume_Growth" localSheetId="5">#REF!</definedName>
    <definedName name="Volume_Growth">#REF!</definedName>
    <definedName name="Vsigma" localSheetId="5">#REF!</definedName>
    <definedName name="Vsigma">#REF!</definedName>
    <definedName name="vvv" localSheetId="5">#REF!</definedName>
    <definedName name="vvv">#REF!</definedName>
    <definedName name="vvvvvv">#REF!</definedName>
    <definedName name="vvvvvvvvvvvvvvv">#REF!</definedName>
    <definedName name="vxckbmjklbgjnklgbmjh" hidden="1">#REF!</definedName>
    <definedName name="Vz">#REF!</definedName>
    <definedName name="W" localSheetId="1">#REF!</definedName>
    <definedName name="W" localSheetId="0">#REF!</definedName>
    <definedName name="w" localSheetId="5" hidden="1">{#N/A,#N/A,FALSE,"VARIATIONS";#N/A,#N/A,FALSE,"BUDGET";#N/A,#N/A,FALSE,"CIVIL QNTY VAR";#N/A,#N/A,FALSE,"SUMMARY";#N/A,#N/A,FALSE,"MATERIAL VAR"}</definedName>
    <definedName name="w" hidden="1">{#N/A,#N/A,FALSE,"VARIATIONS";#N/A,#N/A,FALSE,"BUDGET";#N/A,#N/A,FALSE,"CIVIL QNTY VAR";#N/A,#N/A,FALSE,"SUMMARY";#N/A,#N/A,FALSE,"MATERIAL VAR"}</definedName>
    <definedName name="W.S._No.">#REF!</definedName>
    <definedName name="Waiting">"Picture 1"</definedName>
    <definedName name="Wakad">#REF!</definedName>
    <definedName name="WALL__FINISHES">'[44]Build-up'!#REF!</definedName>
    <definedName name="Wall_Fin" localSheetId="5">#REF!</definedName>
    <definedName name="Wall_Fin">#REF!</definedName>
    <definedName name="Wall_Finishes" localSheetId="5">#REF!</definedName>
    <definedName name="Wall_Finishes">#REF!</definedName>
    <definedName name="WALLFINISHESArea" localSheetId="5">#REF!</definedName>
    <definedName name="WALLFINISHESArea">#REF!</definedName>
    <definedName name="WALLFINISHESPerimeter">#REF!</definedName>
    <definedName name="Water">#REF!</definedName>
    <definedName name="Water_Proofing">#REF!</definedName>
    <definedName name="Water_Supply">#REF!</definedName>
    <definedName name="WDVKanhe">'[85]ASSET_99 '!$K$11,'[85]ASSET_99 '!$K$17,'[85]ASSET_99 '!$K$23,'[85]ASSET_99 '!$K$35,'[85]ASSET_99 '!$K$42,'[85]ASSET_99 '!$K$48,'[85]ASSET_99 '!$K$58</definedName>
    <definedName name="wee" localSheetId="5" hidden="1">{#N/A,#N/A,FALSE,"Balance Sheets";#N/A,#N/A,FALSE,"96 Conservative";#N/A,#N/A,FALSE,"96 Possible"}</definedName>
    <definedName name="wee" hidden="1">{#N/A,#N/A,FALSE,"Balance Sheets";#N/A,#N/A,FALSE,"96 Conservative";#N/A,#N/A,FALSE,"96 Possible"}</definedName>
    <definedName name="WeightedAverageEPS">#REF!</definedName>
    <definedName name="wen" localSheetId="5" hidden="1">{#N/A,#N/A,TRUE,"Front";#N/A,#N/A,TRUE,"Simple Letter";#N/A,#N/A,TRUE,"Inside";#N/A,#N/A,TRUE,"Contents";#N/A,#N/A,TRUE,"Basis";#N/A,#N/A,TRUE,"Inclusions";#N/A,#N/A,TRUE,"Exclusions";#N/A,#N/A,TRUE,"Areas";#N/A,#N/A,TRUE,"Summary";#N/A,#N/A,TRUE,"Detail"}</definedName>
    <definedName name="wen" hidden="1">{#N/A,#N/A,TRUE,"Front";#N/A,#N/A,TRUE,"Simple Letter";#N/A,#N/A,TRUE,"Inside";#N/A,#N/A,TRUE,"Contents";#N/A,#N/A,TRUE,"Basis";#N/A,#N/A,TRUE,"Inclusions";#N/A,#N/A,TRUE,"Exclusions";#N/A,#N/A,TRUE,"Areas";#N/A,#N/A,TRUE,"Summary";#N/A,#N/A,TRUE,"Detail"}</definedName>
    <definedName name="werrrrrrrrrrrrrrrrrrrrrrrrrrrrrrrr">#REF!</definedName>
    <definedName name="werweasdfwd">#REF!</definedName>
    <definedName name="WF">#REF!</definedName>
    <definedName name="wid">#REF!</definedName>
    <definedName name="window" localSheetId="5" hidden="1">{#N/A,#N/A,FALSE,"VARIATIONS";#N/A,#N/A,FALSE,"BUDGET";#N/A,#N/A,FALSE,"CIVIL QNTY VAR";#N/A,#N/A,FALSE,"SUMMARY";#N/A,#N/A,FALSE,"MATERIAL VAR"}</definedName>
    <definedName name="window" hidden="1">{#N/A,#N/A,FALSE,"VARIATIONS";#N/A,#N/A,FALSE,"BUDGET";#N/A,#N/A,FALSE,"CIVIL QNTY VAR";#N/A,#N/A,FALSE,"SUMMARY";#N/A,#N/A,FALSE,"MATERIAL VAR"}</definedName>
    <definedName name="WINDOW1" localSheetId="5" hidden="1">{#N/A,#N/A,FALSE,"VARIATIONS";#N/A,#N/A,FALSE,"BUDGET";#N/A,#N/A,FALSE,"CIVIL QNTY VAR";#N/A,#N/A,FALSE,"SUMMARY";#N/A,#N/A,FALSE,"MATERIAL VAR"}</definedName>
    <definedName name="WINDOW1" hidden="1">{#N/A,#N/A,FALSE,"VARIATIONS";#N/A,#N/A,FALSE,"BUDGET";#N/A,#N/A,FALSE,"CIVIL QNTY VAR";#N/A,#N/A,FALSE,"SUMMARY";#N/A,#N/A,FALSE,"MATERIAL VAR"}</definedName>
    <definedName name="Windows">#REF!</definedName>
    <definedName name="WINDOWS__AND__EXTERNAL__DOORS">'[44]Build-up'!#REF!</definedName>
    <definedName name="wip" localSheetId="1">#REF!</definedName>
    <definedName name="wip" localSheetId="0">#REF!</definedName>
    <definedName name="wip" localSheetId="5">#REF!</definedName>
    <definedName name="wip">#REF!</definedName>
    <definedName name="WLP" localSheetId="5">#REF!</definedName>
    <definedName name="WLP">#REF!</definedName>
    <definedName name="WO" localSheetId="5">#REF!</definedName>
    <definedName name="WO">#REF!</definedName>
    <definedName name="work" localSheetId="1">#REF!</definedName>
    <definedName name="work" localSheetId="0">#REF!</definedName>
    <definedName name="work">'[85]RA-markate'!$A$389:$B$1034</definedName>
    <definedName name="work_2" localSheetId="5">#REF!</definedName>
    <definedName name="work_2">#REF!</definedName>
    <definedName name="work_6" localSheetId="5">#REF!</definedName>
    <definedName name="work_6">#REF!</definedName>
    <definedName name="work_7" localSheetId="5">#REF!</definedName>
    <definedName name="work_7">#REF!</definedName>
    <definedName name="work11">#REF!</definedName>
    <definedName name="WORKCODE">'[34]MERGED CODES &amp; NAMES'!$E$1:$E$65536</definedName>
    <definedName name="WORKTYPE" localSheetId="5">#REF!</definedName>
    <definedName name="WORKTYPE">#REF!</definedName>
    <definedName name="WP" localSheetId="5">#REF!</definedName>
    <definedName name="WP">#REF!</definedName>
    <definedName name="WPC" localSheetId="5">#REF!</definedName>
    <definedName name="WPC">#REF!</definedName>
    <definedName name="WPC_2">#REF!</definedName>
    <definedName name="WPC_6">#REF!</definedName>
    <definedName name="WPC_7">#REF!</definedName>
    <definedName name="WPCAGENCY">[96]WPC!$Q$1:$Q$65536</definedName>
    <definedName name="WPCCO">[96]WPC!$N$1:$N$65536</definedName>
    <definedName name="WPCCONTRACTTYPE">[96]WPC!$V$1:$V$65536</definedName>
    <definedName name="WPCDATE">[96]WPC!$Y$1:$Y$65536</definedName>
    <definedName name="WPCDEPT">[96]WPC!$T$1:$T$65536</definedName>
    <definedName name="WPCFILETYPE">[96]WPC!$U$1:$U$65536</definedName>
    <definedName name="WPCPROJECT">[96]WPC!$O$1:$O$65536</definedName>
    <definedName name="WPCSUBPROJECT">[96]WPC!$P$1:$P$65536</definedName>
    <definedName name="WPCWORK">[96]WPC!$R$1:$R$65536</definedName>
    <definedName name="wrn" localSheetId="5" hidden="1">{#N/A,#N/A,TRUE,"Front";#N/A,#N/A,TRUE,"Simple Letter";#N/A,#N/A,TRUE,"Inside";#N/A,#N/A,TRUE,"Contents";#N/A,#N/A,TRUE,"Basis";#N/A,#N/A,TRUE,"Inclusions";#N/A,#N/A,TRUE,"Exclusions";#N/A,#N/A,TRUE,"Areas";#N/A,#N/A,TRUE,"Summary";#N/A,#N/A,TRUE,"Detail"}</definedName>
    <definedName name="wrn" hidden="1">{#N/A,#N/A,TRUE,"Front";#N/A,#N/A,TRUE,"Simple Letter";#N/A,#N/A,TRUE,"Inside";#N/A,#N/A,TRUE,"Contents";#N/A,#N/A,TRUE,"Basis";#N/A,#N/A,TRUE,"Inclusions";#N/A,#N/A,TRUE,"Exclusions";#N/A,#N/A,TRUE,"Areas";#N/A,#N/A,TRUE,"Summary";#N/A,#N/A,TRUE,"Detail"}</definedName>
    <definedName name="wrn.1." localSheetId="5" hidden="1">{#N/A,#N/A,FALSE,"17MAY";#N/A,#N/A,FALSE,"24MAY"}</definedName>
    <definedName name="wrn.1." hidden="1">{#N/A,#N/A,FALSE,"17MAY";#N/A,#N/A,FALSE,"24MAY"}</definedName>
    <definedName name="wrn.123." localSheetId="5" hidden="1">{#N/A,#N/A,FALSE,"Sheet1";#N/A,#N/A,FALSE,"Sheet1";#N/A,#N/A,FALSE,"Sheet1";#N/A,#N/A,FALSE,"Sheet1"}</definedName>
    <definedName name="wrn.123." hidden="1">{#N/A,#N/A,FALSE,"Sheet1";#N/A,#N/A,FALSE,"Sheet1";#N/A,#N/A,FALSE,"Sheet1";#N/A,#N/A,FALSE,"Sheet1"}</definedName>
    <definedName name="wrn.2.2" localSheetId="5" hidden="1">{#N/A,#N/A,FALSE,"17MAY";#N/A,#N/A,FALSE,"24MAY"}</definedName>
    <definedName name="wrn.2.2" hidden="1">{#N/A,#N/A,FALSE,"17MAY";#N/A,#N/A,FALSE,"24MAY"}</definedName>
    <definedName name="wrn.Accounts." localSheetId="5" hidden="1">{#N/A,#N/A,TRUE,"SCH99";#N/A,#N/A,TRUE,"BS99";"Groupings",#N/A,TRUE,"GROUP_99 ";"Groupings-Comparitive",#N/A,TRUE,"GROUP_99 ";#N/A,#N/A,TRUE,"SCH98_E";#N/A,#N/A,TRUE,"ASSET_99 "}</definedName>
    <definedName name="wrn.Accounts." hidden="1">{#N/A,#N/A,TRUE,"SCH99";#N/A,#N/A,TRUE,"BS99";"Groupings",#N/A,TRUE,"GROUP_99 ";"Groupings-Comparitive",#N/A,TRUE,"GROUP_99 ";#N/A,#N/A,TRUE,"SCH98_E";#N/A,#N/A,TRUE,"ASSET_99 "}</definedName>
    <definedName name="wrn.Aging._.and._.Trend._.Analysis." localSheetId="1" hidden="1">{#N/A,#N/A,FALSE,"Aging Summary";#N/A,#N/A,FALSE,"Ratio Analysis";#N/A,#N/A,FALSE,"Test 120 Day Accts";#N/A,#N/A,FALSE,"Tickmarks"}</definedName>
    <definedName name="wrn.Aging._.and._.Trend._.Analysis." localSheetId="0"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1"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wrn.All." localSheetId="0"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wrn.All." localSheetId="5"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wrn.All."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wrn.All._.Reports." localSheetId="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NZ._.Report." localSheetId="5" hidden="1">{#N/A,#N/A,FALSE,"Balance Sheets";#N/A,#N/A,FALSE,"96 Conservative";#N/A,#N/A,FALSE,"96 Possible"}</definedName>
    <definedName name="wrn.ANZ._.Report." hidden="1">{#N/A,#N/A,FALSE,"Balance Sheets";#N/A,#N/A,FALSE,"96 Conservative";#N/A,#N/A,FALSE,"96 Possible"}</definedName>
    <definedName name="wrn.Assumption._.Book." localSheetId="1" hidden="1">{#N/A,#N/A,FALSE,"Model Assumptions"}</definedName>
    <definedName name="wrn.Assumption._.Book." localSheetId="0" hidden="1">{#N/A,#N/A,FALSE,"Model Assumptions"}</definedName>
    <definedName name="wrn.Assumption._.Book." localSheetId="5" hidden="1">{#N/A,#N/A,FALSE,"Model Assumptions"}</definedName>
    <definedName name="wrn.Assumption._.Book." hidden="1">{#N/A,#N/A,FALSE,"Model Assumptions"}</definedName>
    <definedName name="wrn.backup." localSheetId="1" hidden="1">{"financials",#N/A,FALSE,"BASIC";"interest",#N/A,FALSE,"BASIC";"leasing and financing",#N/A,FALSE,"BASIC";"returns back up",#N/A,FALSE,"BASIC"}</definedName>
    <definedName name="wrn.backup." localSheetId="0" hidden="1">{"financials",#N/A,FALSE,"BASIC";"interest",#N/A,FALSE,"BASIC";"leasing and financing",#N/A,FALSE,"BASIC";"returns back up",#N/A,FALSE,"BASIC"}</definedName>
    <definedName name="wrn.backup." localSheetId="5" hidden="1">{"financials",#N/A,FALSE,"BASIC";"interest",#N/A,FALSE,"BASIC";"leasing and financing",#N/A,FALSE,"BASIC";"returns back up",#N/A,FALSE,"BASIC"}</definedName>
    <definedName name="wrn.backup." hidden="1">{"financials",#N/A,FALSE,"BASIC";"interest",#N/A,FALSE,"BASIC";"leasing and financing",#N/A,FALSE,"BASIC";"returns back up",#N/A,FALSE,"BASIC"}</definedName>
    <definedName name="wrn.bank._.model." localSheetId="1" hidden="1">{"banks",#N/A,FALSE,"BASIC"}</definedName>
    <definedName name="wrn.bank._.model." localSheetId="0" hidden="1">{"banks",#N/A,FALSE,"BASIC"}</definedName>
    <definedName name="wrn.bank._.model." localSheetId="5" hidden="1">{"banks",#N/A,FALSE,"BASIC"}</definedName>
    <definedName name="wrn.bank._.model." hidden="1">{"banks",#N/A,FALSE,"BASIC"}</definedName>
    <definedName name="wrn.Book." localSheetId="5" hidden="1">{"EVA",#N/A,FALSE,"SMT2";#N/A,#N/A,FALSE,"Summary";#N/A,#N/A,FALSE,"Graphs";#N/A,#N/A,FALSE,"4 Panel"}</definedName>
    <definedName name="wrn.Book." hidden="1">{"EVA",#N/A,FALSE,"SMT2";#N/A,#N/A,FALSE,"Summary";#N/A,#N/A,FALSE,"Graphs";#N/A,#N/A,FALSE,"4 Panel"}</definedName>
    <definedName name="wrn.Budget." localSheetId="1" hidden="1">{"Spread Dollars",#N/A,FALSE,"Budget";"Spread Ratios",#N/A,FALSE,"Budget";"Target Comparison",#N/A,FALSE,"Summary"}</definedName>
    <definedName name="wrn.Budget." localSheetId="0" hidden="1">{"Spread Dollars",#N/A,FALSE,"Budget";"Spread Ratios",#N/A,FALSE,"Budget";"Target Comparison",#N/A,FALSE,"Summary"}</definedName>
    <definedName name="wrn.Budget." localSheetId="5" hidden="1">{"Spread Dollars",#N/A,FALSE,"Budget";"Spread Ratios",#N/A,FALSE,"Budget";"Target Comparison",#N/A,FALSE,"Summary"}</definedName>
    <definedName name="wrn.Budget." hidden="1">{"Spread Dollars",#N/A,FALSE,"Budget";"Spread Ratios",#N/A,FALSE,"Budget";"Target Comparison",#N/A,FALSE,"Summary"}</definedName>
    <definedName name="wrn.CASH._.FLOW." localSheetId="5" hidden="1">{"CASH FLOW",#N/A,FALSE,"A"}</definedName>
    <definedName name="wrn.CASH._.FLOW." hidden="1">{"CASH FLOW",#N/A,FALSE,"A"}</definedName>
    <definedName name="wrn.Complete." localSheetId="5" hidden="1">{#N/A,#N/A,FALSE,"SMT1";#N/A,#N/A,FALSE,"SMT2";#N/A,#N/A,FALSE,"Summary";#N/A,#N/A,FALSE,"Graphs";#N/A,#N/A,FALSE,"4 Panel"}</definedName>
    <definedName name="wrn.Complete." hidden="1">{#N/A,#N/A,FALSE,"SMT1";#N/A,#N/A,FALSE,"SMT2";#N/A,#N/A,FALSE,"Summary";#N/A,#N/A,FALSE,"Graphs";#N/A,#N/A,FALSE,"4 Panel"}</definedName>
    <definedName name="wrn.Complete._.Report." localSheetId="5"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_.Report."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_.Set." localSheetId="5" hidden="1">{#N/A,#N/A,FALSE,"Full";#N/A,#N/A,FALSE,"Half";#N/A,#N/A,FALSE,"Op Expenses";#N/A,#N/A,FALSE,"Cap Charge";#N/A,#N/A,FALSE,"Cost C";#N/A,#N/A,FALSE,"PP&amp;E";#N/A,#N/A,FALSE,"R&amp;D"}</definedName>
    <definedName name="wrn.Complete._.Set." hidden="1">{#N/A,#N/A,FALSE,"Full";#N/A,#N/A,FALSE,"Half";#N/A,#N/A,FALSE,"Op Expenses";#N/A,#N/A,FALSE,"Cap Charge";#N/A,#N/A,FALSE,"Cost C";#N/A,#N/A,FALSE,"PP&amp;E";#N/A,#N/A,FALSE,"R&amp;D"}</definedName>
    <definedName name="wrn.CompleteReport." localSheetId="5"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ort."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dec02." localSheetId="5" hidden="1">{#N/A,#N/A,FALSE,"BS"}</definedName>
    <definedName name="wrn.dec02." hidden="1">{#N/A,#N/A,FALSE,"BS"}</definedName>
    <definedName name="wrn.dep." localSheetId="1" hidden="1">{"dep. full detail",#N/A,FALSE,"annex";"3cd annex",#N/A,FALSE,"annex";"co. dep.",#N/A,FALSE,"annex"}</definedName>
    <definedName name="wrn.dep." localSheetId="0" hidden="1">{"dep. full detail",#N/A,FALSE,"annex";"3cd annex",#N/A,FALSE,"annex";"co. dep.",#N/A,FALSE,"annex"}</definedName>
    <definedName name="wrn.dep." localSheetId="5" hidden="1">{"dep. full detail",#N/A,FALSE,"annex";"3cd annex",#N/A,FALSE,"annex";"co. dep.",#N/A,FALSE,"annex"}</definedName>
    <definedName name="wrn.dep." hidden="1">{"dep. full detail",#N/A,FALSE,"annex";"3cd annex",#N/A,FALSE,"annex";"co. dep.",#N/A,FALSE,"annex"}</definedName>
    <definedName name="wrn.FORNDV." localSheetId="5" hidden="1">{"FORNDV",#N/A,FALSE,"Sheet1"}</definedName>
    <definedName name="wrn.FORNDV." hidden="1">{"FORNDV",#N/A,FALSE,"Sheet1"}</definedName>
    <definedName name="wrn.FTS." localSheetId="5" hidden="1">{"FTS",#N/A,FALSE,"E"}</definedName>
    <definedName name="wrn.FTS." hidden="1">{"FTS",#N/A,FALSE,"E"}</definedName>
    <definedName name="wrn.FTS._.PLANT._.BREAKUP." localSheetId="5" hidden="1">{"PLANT BREAKUP",#N/A,FALSE,"E"}</definedName>
    <definedName name="wrn.FTS._.PLANT._.BREAKUP." hidden="1">{"PLANT BREAKUP",#N/A,FALSE,"E"}</definedName>
    <definedName name="wrn.Full._.Financials." localSheetId="1" hidden="1">{#N/A,#N/A,TRUE,"Financials";#N/A,#N/A,TRUE,"Operating Statistics";#N/A,#N/A,TRUE,"Capex &amp; Depreciation";#N/A,#N/A,TRUE,"Debt"}</definedName>
    <definedName name="wrn.Full._.Financials." localSheetId="0" hidden="1">{#N/A,#N/A,TRUE,"Financials";#N/A,#N/A,TRUE,"Operating Statistics";#N/A,#N/A,TRUE,"Capex &amp; Depreciation";#N/A,#N/A,TRUE,"Debt"}</definedName>
    <definedName name="wrn.Full._.Financials." localSheetId="5" hidden="1">{#N/A,#N/A,TRUE,"Financials";#N/A,#N/A,TRUE,"Operating Statistics";#N/A,#N/A,TRUE,"Capex &amp; Depreciation";#N/A,#N/A,TRUE,"Debt"}</definedName>
    <definedName name="wrn.Full._.Financials." hidden="1">{#N/A,#N/A,TRUE,"Financials";#N/A,#N/A,TRUE,"Operating Statistics";#N/A,#N/A,TRUE,"Capex &amp; Depreciation";#N/A,#N/A,TRUE,"Debt"}</definedName>
    <definedName name="wrn.Full._.Report." localSheetId="1" hidden="1">{#N/A,#N/A,TRUE,"Front";#N/A,#N/A,TRUE,"Simple Letter";#N/A,#N/A,TRUE,"Inside";#N/A,#N/A,TRUE,"Contents";#N/A,#N/A,TRUE,"Basis";#N/A,#N/A,TRUE,"Inclusions";#N/A,#N/A,TRUE,"Exclusions";#N/A,#N/A,TRUE,"Areas";#N/A,#N/A,TRUE,"Summary";#N/A,#N/A,TRUE,"Detail"}</definedName>
    <definedName name="wrn.Full._.Report." localSheetId="0" hidden="1">{#N/A,#N/A,TRUE,"Front";#N/A,#N/A,TRUE,"Simple Letter";#N/A,#N/A,TRUE,"Inside";#N/A,#N/A,TRUE,"Contents";#N/A,#N/A,TRUE,"Basis";#N/A,#N/A,TRUE,"Inclusions";#N/A,#N/A,TRUE,"Exclusions";#N/A,#N/A,TRUE,"Areas";#N/A,#N/A,TRUE,"Summary";#N/A,#N/A,TRUE,"Detail"}</definedName>
    <definedName name="wrn.Full._.Report." localSheetId="5" hidden="1">{#N/A,#N/A,TRUE,"Front";#N/A,#N/A,TRUE,"Simple Letter";#N/A,#N/A,TRUE,"Inside";#N/A,#N/A,TRUE,"Contents";#N/A,#N/A,TRUE,"Basis";#N/A,#N/A,TRUE,"Inclusions";#N/A,#N/A,TRUE,"Exclusions";#N/A,#N/A,TRUE,"Areas";#N/A,#N/A,TRUE,"Summary";#N/A,#N/A,TRUE,"Detail"}</definedName>
    <definedName name="wrn.Full._.Report." hidden="1">{#N/A,#N/A,TRUE,"Front";#N/A,#N/A,TRUE,"Simple Letter";#N/A,#N/A,TRUE,"Inside";#N/A,#N/A,TRUE,"Contents";#N/A,#N/A,TRUE,"Basis";#N/A,#N/A,TRUE,"Inclusions";#N/A,#N/A,TRUE,"Exclusions";#N/A,#N/A,TRUE,"Areas";#N/A,#N/A,TRUE,"Summary";#N/A,#N/A,TRUE,"Detail"}</definedName>
    <definedName name="wrn.G.C.P.L.." localSheetId="1" hidden="1">{#N/A,#N/A,FALSE,"gc (2)"}</definedName>
    <definedName name="wrn.G.C.P.L.." localSheetId="0" hidden="1">{#N/A,#N/A,FALSE,"gc (2)"}</definedName>
    <definedName name="wrn.G.C.P.L.." localSheetId="5" hidden="1">{#N/A,#N/A,FALSE,"gc (2)"}</definedName>
    <definedName name="wrn.G.C.P.L.." hidden="1">{#N/A,#N/A,FALSE,"gc (2)"}</definedName>
    <definedName name="wrn.G.E.G._.7.0." localSheetId="1" hidden="1">{#N/A,#N/A,FALSE,"VARIATIONS";#N/A,#N/A,FALSE,"BUDGET";#N/A,#N/A,FALSE,"CIVIL QNTY VAR";#N/A,#N/A,FALSE,"SUMMARY";#N/A,#N/A,FALSE,"MATERIAL VAR"}</definedName>
    <definedName name="wrn.G.E.G._.7.0." localSheetId="0" hidden="1">{#N/A,#N/A,FALSE,"VARIATIONS";#N/A,#N/A,FALSE,"BUDGET";#N/A,#N/A,FALSE,"CIVIL QNTY VAR";#N/A,#N/A,FALSE,"SUMMARY";#N/A,#N/A,FALSE,"MATERIAL VAR"}</definedName>
    <definedName name="wrn.G.E.G._.7.0." localSheetId="5" hidden="1">{#N/A,#N/A,FALSE,"VARIATIONS";#N/A,#N/A,FALSE,"BUDGET";#N/A,#N/A,FALSE,"CIVIL QNTY VAR";#N/A,#N/A,FALSE,"SUMMARY";#N/A,#N/A,FALSE,"MATERIAL VAR"}</definedName>
    <definedName name="wrn.G.E.G._.7.0." hidden="1">{#N/A,#N/A,FALSE,"VARIATIONS";#N/A,#N/A,FALSE,"BUDGET";#N/A,#N/A,FALSE,"CIVIL QNTY VAR";#N/A,#N/A,FALSE,"SUMMARY";#N/A,#N/A,FALSE,"MATERIAL VAR"}</definedName>
    <definedName name="wrn.Groupings." localSheetId="5" hidden="1">{"Groupings",#N/A,TRUE,"GROUP_99 ";"Groupings-Comparitive",#N/A,TRUE,"GROUP_99 "}</definedName>
    <definedName name="wrn.Groupings." hidden="1">{"Groupings",#N/A,TRUE,"GROUP_99 ";"Groupings-Comparitive",#N/A,TRUE,"GROUP_99 "}</definedName>
    <definedName name="wrn.MDS1." localSheetId="5"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DS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odel." localSheetId="1" hidden="1">{"basic",#N/A,FALSE,"BASIC"}</definedName>
    <definedName name="wrn.model." localSheetId="0" hidden="1">{"basic",#N/A,FALSE,"BASIC"}</definedName>
    <definedName name="wrn.model." localSheetId="5" hidden="1">{"basic",#N/A,FALSE,"BASIC"}</definedName>
    <definedName name="wrn.model." hidden="1">{"basic",#N/A,FALSE,"BASIC"}</definedName>
    <definedName name="wrn.mr." localSheetId="5" hidden="1">{#N/A,#N/A,TRUE,"Pune Sum";#N/A,#N/A,TRUE,"MATERIALS"}</definedName>
    <definedName name="wrn.mr." hidden="1">{#N/A,#N/A,TRUE,"Pune Sum";#N/A,#N/A,TRUE,"MATERIALS"}</definedName>
    <definedName name="wrn.One._.Pager._.plus._.Technicals." localSheetId="1" hidden="1">{#N/A,#N/A,FALSE,"One Pager";#N/A,#N/A,FALSE,"Technical"}</definedName>
    <definedName name="wrn.One._.Pager._.plus._.Technicals." localSheetId="0" hidden="1">{#N/A,#N/A,FALSE,"One Pager";#N/A,#N/A,FALSE,"Technical"}</definedName>
    <definedName name="wrn.One._.Pager._.plus._.Technicals." localSheetId="5" hidden="1">{#N/A,#N/A,FALSE,"One Pager";#N/A,#N/A,FALSE,"Technical"}</definedName>
    <definedName name="wrn.One._.Pager._.plus._.Technicals." hidden="1">{#N/A,#N/A,FALSE,"One Pager";#N/A,#N/A,FALSE,"Technical"}</definedName>
    <definedName name="wrn.piping." localSheetId="5"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wrn.piping."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wrn.pl." localSheetId="5" hidden="1">{#N/A,#N/A,FALSE,"p&amp;l"}</definedName>
    <definedName name="wrn.pl." hidden="1">{#N/A,#N/A,FALSE,"p&amp;l"}</definedName>
    <definedName name="wrn.PLANNING." localSheetId="5" hidden="1">{"PLANNING",#N/A,FALSE,"A"}</definedName>
    <definedName name="wrn.PLANNING." hidden="1">{"PLANNING",#N/A,FALSE,"A"}</definedName>
    <definedName name="wrn.Print." localSheetId="5" hidden="1">{"scenario",#N/A,FALSE,"Scenarios";"IS",#N/A,FALSE,"IS";"BS",#N/A,FALSE,"BS";"CFS",#N/A,FALSE,"CFS";"Tax",#N/A,FALSE,"Tax";"Debt",#N/A,FALSE,"Debt";"VAS",#N/A,FALSE,"VAS_Rev";"EFS",#N/A,FALSE,"EFS";"EDI",#N/A,FALSE,"EDI";"MMS",#N/A,FALSE,"MMS";"Intra",#N/A,FALSE,"Intranet";"FA",#N/A,FALSE,"Fix_Assets";"PSTN",#N/A,FALSE,"PSTN_Lines";"PreOp",#N/A,FALSE,"Pre-Op";"InterExp",#N/A,FALSE,"Int'l_Exp";"Propcost",#N/A,FALSE,"PROP_COST";"LLCost",#N/A,FALSE,"LL_Cost";"NetCost",#N/A,FALSE,"Inet_Conn";"Phase1",#N/A,FALSE,"Phase1";"Srvrcost",#N/A,FALSE,"SRV_Cost";"DCF",#N/A,FALSE,"DCF";"DCFCO",#N/A,FALSE,"DCF_CO"}</definedName>
    <definedName name="wrn.Print." hidden="1">{"scenario",#N/A,FALSE,"Scenarios";"IS",#N/A,FALSE,"IS";"BS",#N/A,FALSE,"BS";"CFS",#N/A,FALSE,"CFS";"Tax",#N/A,FALSE,"Tax";"Debt",#N/A,FALSE,"Debt";"VAS",#N/A,FALSE,"VAS_Rev";"EFS",#N/A,FALSE,"EFS";"EDI",#N/A,FALSE,"EDI";"MMS",#N/A,FALSE,"MMS";"Intra",#N/A,FALSE,"Intranet";"FA",#N/A,FALSE,"Fix_Assets";"PSTN",#N/A,FALSE,"PSTN_Lines";"PreOp",#N/A,FALSE,"Pre-Op";"InterExp",#N/A,FALSE,"Int'l_Exp";"Propcost",#N/A,FALSE,"PROP_COST";"LLCost",#N/A,FALSE,"LL_Cost";"NetCost",#N/A,FALSE,"Inet_Conn";"Phase1",#N/A,FALSE,"Phase1";"Srvrcost",#N/A,FALSE,"SRV_Cost";"DCF",#N/A,FALSE,"DCF";"DCFCO",#N/A,FALSE,"DCF_CO"}</definedName>
    <definedName name="wrn.Print._.Model." localSheetId="1"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wrn.Print._.Model." localSheetId="0"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wrn.Print._.Model." localSheetId="5"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wrn.Print._.Model."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wrn.Print._.whole._.Report." localSheetId="1" hidden="1">{#N/A,#N/A,TRUE,"WaccPower";#N/A,#N/A,TRUE,"Model Assumptions";#N/A,#N/A,TRUE,"Financial Assumptions";#N/A,#N/A,TRUE,"Scenarios";#N/A,#N/A,TRUE,"SensitivitiesPower";#N/A,#N/A,TRUE,"SensitivitiesGas";#N/A,#N/A,TRUE,"Fixed Cost allocation table";#N/A,#N/A,TRUE,"SensitivitiesWater";#N/A,#N/A,TRUE,"Fixed Cost SWS Forecast";#N/A,#N/A,TRUE,"Historic balance sheet";#N/A,#N/A,TRUE,"Revenue per Client";#N/A,#N/A,TRUE,"Supply margin per Client";#N/A,#N/A,TRUE,"Multiples Calculation";#N/A,#N/A,TRUE,"Stadtwerke Comps";#N/A,#N/A,TRUE,"Electricity Comps";#N/A,#N/A,TRUE,"Gas Comps";#N/A,#N/A,TRUE,"Water Comps";#N/A,#N/A,TRUE,"DCFCoverPower";#N/A,#N/A,TRUE,"Power Volume &amp; Price Forecast";#N/A,#N/A,TRUE,"Stromabgabe 1999";#N/A,#N/A,TRUE,"RevenuesPower";#N/A,#N/A,TRUE,"Power Pricing";#N/A,#N/A,TRUE,"CostsPower";#N/A,#N/A,TRUE,"PlanPower";#N/A,#N/A,TRUE,"DCFPower";#N/A,#N/A,TRUE,"ValuePower";#N/A,#N/A,TRUE,"WaccCompPower";#N/A,#N/A,TRUE,"MatrixPower";#N/A,#N/A,TRUE,"DCFCoverGas";#N/A,#N/A,TRUE,"DCFOverviewGas";#N/A,#N/A,TRUE,"Gas Pricing";#N/A,#N/A,TRUE,"RevenuesGas";#N/A,#N/A,TRUE,"CostGas";#N/A,#N/A,TRUE,"Gas Volume &amp; Price Forecast";#N/A,#N/A,TRUE,"PlanGas";#N/A,#N/A,TRUE,"DCFGas";#N/A,#N/A,TRUE,"ValueGas";#N/A,#N/A,TRUE,"WaccGas";#N/A,#N/A,TRUE,"WaccCompGas";#N/A,#N/A,TRUE,"MatrixGas";#N/A,#N/A,TRUE,"DCFCoverWater";#N/A,#N/A,TRUE,"DCFCoverWater";#N/A,#N/A,TRUE,"Water Volume &amp; Price Forecast";#N/A,#N/A,TRUE,"Water Pricing";#N/A,#N/A,TRUE,"RevenuesWater";#N/A,#N/A,TRUE,"CostWater";#N/A,#N/A,TRUE,"PlanWater";#N/A,#N/A,TRUE,"DCFWater";#N/A,#N/A,TRUE,"ValueWater";#N/A,#N/A,TRUE,"WaccWater";#N/A,#N/A,TRUE,"WaccCompWater";#N/A,#N/A,TRUE,"MatrixWater";#N/A,#N/A,TRUE,"DCFCoverVersorgung";#N/A,#N/A,TRUE,"DCFOverviewPower";#N/A,#N/A,TRUE,"DCFOverviewWater";#N/A,#N/A,TRUE,"DCFOverviewVersorgung";#N/A,#N/A,TRUE,"PlanVersorgung";#N/A,#N/A,TRUE,"DCFVersorgung";#N/A,#N/A,TRUE,"ValueVersorgung";#N/A,#N/A,TRUE,"WaccVersorgung";#N/A,#N/A,TRUE,"WaccCompVersorgung";#N/A,#N/A,TRUE,"MatrixVersorgung"}</definedName>
    <definedName name="wrn.Print._.whole._.Report." localSheetId="0" hidden="1">{#N/A,#N/A,TRUE,"WaccPower";#N/A,#N/A,TRUE,"Model Assumptions";#N/A,#N/A,TRUE,"Financial Assumptions";#N/A,#N/A,TRUE,"Scenarios";#N/A,#N/A,TRUE,"SensitivitiesPower";#N/A,#N/A,TRUE,"SensitivitiesGas";#N/A,#N/A,TRUE,"Fixed Cost allocation table";#N/A,#N/A,TRUE,"SensitivitiesWater";#N/A,#N/A,TRUE,"Fixed Cost SWS Forecast";#N/A,#N/A,TRUE,"Historic balance sheet";#N/A,#N/A,TRUE,"Revenue per Client";#N/A,#N/A,TRUE,"Supply margin per Client";#N/A,#N/A,TRUE,"Multiples Calculation";#N/A,#N/A,TRUE,"Stadtwerke Comps";#N/A,#N/A,TRUE,"Electricity Comps";#N/A,#N/A,TRUE,"Gas Comps";#N/A,#N/A,TRUE,"Water Comps";#N/A,#N/A,TRUE,"DCFCoverPower";#N/A,#N/A,TRUE,"Power Volume &amp; Price Forecast";#N/A,#N/A,TRUE,"Stromabgabe 1999";#N/A,#N/A,TRUE,"RevenuesPower";#N/A,#N/A,TRUE,"Power Pricing";#N/A,#N/A,TRUE,"CostsPower";#N/A,#N/A,TRUE,"PlanPower";#N/A,#N/A,TRUE,"DCFPower";#N/A,#N/A,TRUE,"ValuePower";#N/A,#N/A,TRUE,"WaccCompPower";#N/A,#N/A,TRUE,"MatrixPower";#N/A,#N/A,TRUE,"DCFCoverGas";#N/A,#N/A,TRUE,"DCFOverviewGas";#N/A,#N/A,TRUE,"Gas Pricing";#N/A,#N/A,TRUE,"RevenuesGas";#N/A,#N/A,TRUE,"CostGas";#N/A,#N/A,TRUE,"Gas Volume &amp; Price Forecast";#N/A,#N/A,TRUE,"PlanGas";#N/A,#N/A,TRUE,"DCFGas";#N/A,#N/A,TRUE,"ValueGas";#N/A,#N/A,TRUE,"WaccGas";#N/A,#N/A,TRUE,"WaccCompGas";#N/A,#N/A,TRUE,"MatrixGas";#N/A,#N/A,TRUE,"DCFCoverWater";#N/A,#N/A,TRUE,"DCFCoverWater";#N/A,#N/A,TRUE,"Water Volume &amp; Price Forecast";#N/A,#N/A,TRUE,"Water Pricing";#N/A,#N/A,TRUE,"RevenuesWater";#N/A,#N/A,TRUE,"CostWater";#N/A,#N/A,TRUE,"PlanWater";#N/A,#N/A,TRUE,"DCFWater";#N/A,#N/A,TRUE,"ValueWater";#N/A,#N/A,TRUE,"WaccWater";#N/A,#N/A,TRUE,"WaccCompWater";#N/A,#N/A,TRUE,"MatrixWater";#N/A,#N/A,TRUE,"DCFCoverVersorgung";#N/A,#N/A,TRUE,"DCFOverviewPower";#N/A,#N/A,TRUE,"DCFOverviewWater";#N/A,#N/A,TRUE,"DCFOverviewVersorgung";#N/A,#N/A,TRUE,"PlanVersorgung";#N/A,#N/A,TRUE,"DCFVersorgung";#N/A,#N/A,TRUE,"ValueVersorgung";#N/A,#N/A,TRUE,"WaccVersorgung";#N/A,#N/A,TRUE,"WaccCompVersorgung";#N/A,#N/A,TRUE,"MatrixVersorgung"}</definedName>
    <definedName name="wrn.Print._.whole._.Report." localSheetId="5" hidden="1">{#N/A,#N/A,TRUE,"WaccPower";#N/A,#N/A,TRUE,"Model Assumptions";#N/A,#N/A,TRUE,"Financial Assumptions";#N/A,#N/A,TRUE,"Scenarios";#N/A,#N/A,TRUE,"SensitivitiesPower";#N/A,#N/A,TRUE,"SensitivitiesGas";#N/A,#N/A,TRUE,"Fixed Cost allocation table";#N/A,#N/A,TRUE,"SensitivitiesWater";#N/A,#N/A,TRUE,"Fixed Cost SWS Forecast";#N/A,#N/A,TRUE,"Historic balance sheet";#N/A,#N/A,TRUE,"Revenue per Client";#N/A,#N/A,TRUE,"Supply margin per Client";#N/A,#N/A,TRUE,"Multiples Calculation";#N/A,#N/A,TRUE,"Stadtwerke Comps";#N/A,#N/A,TRUE,"Electricity Comps";#N/A,#N/A,TRUE,"Gas Comps";#N/A,#N/A,TRUE,"Water Comps";#N/A,#N/A,TRUE,"DCFCoverPower";#N/A,#N/A,TRUE,"Power Volume &amp; Price Forecast";#N/A,#N/A,TRUE,"Stromabgabe 1999";#N/A,#N/A,TRUE,"RevenuesPower";#N/A,#N/A,TRUE,"Power Pricing";#N/A,#N/A,TRUE,"CostsPower";#N/A,#N/A,TRUE,"PlanPower";#N/A,#N/A,TRUE,"DCFPower";#N/A,#N/A,TRUE,"ValuePower";#N/A,#N/A,TRUE,"WaccCompPower";#N/A,#N/A,TRUE,"MatrixPower";#N/A,#N/A,TRUE,"DCFCoverGas";#N/A,#N/A,TRUE,"DCFOverviewGas";#N/A,#N/A,TRUE,"Gas Pricing";#N/A,#N/A,TRUE,"RevenuesGas";#N/A,#N/A,TRUE,"CostGas";#N/A,#N/A,TRUE,"Gas Volume &amp; Price Forecast";#N/A,#N/A,TRUE,"PlanGas";#N/A,#N/A,TRUE,"DCFGas";#N/A,#N/A,TRUE,"ValueGas";#N/A,#N/A,TRUE,"WaccGas";#N/A,#N/A,TRUE,"WaccCompGas";#N/A,#N/A,TRUE,"MatrixGas";#N/A,#N/A,TRUE,"DCFCoverWater";#N/A,#N/A,TRUE,"DCFCoverWater";#N/A,#N/A,TRUE,"Water Volume &amp; Price Forecast";#N/A,#N/A,TRUE,"Water Pricing";#N/A,#N/A,TRUE,"RevenuesWater";#N/A,#N/A,TRUE,"CostWater";#N/A,#N/A,TRUE,"PlanWater";#N/A,#N/A,TRUE,"DCFWater";#N/A,#N/A,TRUE,"ValueWater";#N/A,#N/A,TRUE,"WaccWater";#N/A,#N/A,TRUE,"WaccCompWater";#N/A,#N/A,TRUE,"MatrixWater";#N/A,#N/A,TRUE,"DCFCoverVersorgung";#N/A,#N/A,TRUE,"DCFOverviewPower";#N/A,#N/A,TRUE,"DCFOverviewWater";#N/A,#N/A,TRUE,"DCFOverviewVersorgung";#N/A,#N/A,TRUE,"PlanVersorgung";#N/A,#N/A,TRUE,"DCFVersorgung";#N/A,#N/A,TRUE,"ValueVersorgung";#N/A,#N/A,TRUE,"WaccVersorgung";#N/A,#N/A,TRUE,"WaccCompVersorgung";#N/A,#N/A,TRUE,"MatrixVersorgung"}</definedName>
    <definedName name="wrn.Print._.whole._.Report." hidden="1">{#N/A,#N/A,TRUE,"WaccPower";#N/A,#N/A,TRUE,"Model Assumptions";#N/A,#N/A,TRUE,"Financial Assumptions";#N/A,#N/A,TRUE,"Scenarios";#N/A,#N/A,TRUE,"SensitivitiesPower";#N/A,#N/A,TRUE,"SensitivitiesGas";#N/A,#N/A,TRUE,"Fixed Cost allocation table";#N/A,#N/A,TRUE,"SensitivitiesWater";#N/A,#N/A,TRUE,"Fixed Cost SWS Forecast";#N/A,#N/A,TRUE,"Historic balance sheet";#N/A,#N/A,TRUE,"Revenue per Client";#N/A,#N/A,TRUE,"Supply margin per Client";#N/A,#N/A,TRUE,"Multiples Calculation";#N/A,#N/A,TRUE,"Stadtwerke Comps";#N/A,#N/A,TRUE,"Electricity Comps";#N/A,#N/A,TRUE,"Gas Comps";#N/A,#N/A,TRUE,"Water Comps";#N/A,#N/A,TRUE,"DCFCoverPower";#N/A,#N/A,TRUE,"Power Volume &amp; Price Forecast";#N/A,#N/A,TRUE,"Stromabgabe 1999";#N/A,#N/A,TRUE,"RevenuesPower";#N/A,#N/A,TRUE,"Power Pricing";#N/A,#N/A,TRUE,"CostsPower";#N/A,#N/A,TRUE,"PlanPower";#N/A,#N/A,TRUE,"DCFPower";#N/A,#N/A,TRUE,"ValuePower";#N/A,#N/A,TRUE,"WaccCompPower";#N/A,#N/A,TRUE,"MatrixPower";#N/A,#N/A,TRUE,"DCFCoverGas";#N/A,#N/A,TRUE,"DCFOverviewGas";#N/A,#N/A,TRUE,"Gas Pricing";#N/A,#N/A,TRUE,"RevenuesGas";#N/A,#N/A,TRUE,"CostGas";#N/A,#N/A,TRUE,"Gas Volume &amp; Price Forecast";#N/A,#N/A,TRUE,"PlanGas";#N/A,#N/A,TRUE,"DCFGas";#N/A,#N/A,TRUE,"ValueGas";#N/A,#N/A,TRUE,"WaccGas";#N/A,#N/A,TRUE,"WaccCompGas";#N/A,#N/A,TRUE,"MatrixGas";#N/A,#N/A,TRUE,"DCFCoverWater";#N/A,#N/A,TRUE,"DCFCoverWater";#N/A,#N/A,TRUE,"Water Volume &amp; Price Forecast";#N/A,#N/A,TRUE,"Water Pricing";#N/A,#N/A,TRUE,"RevenuesWater";#N/A,#N/A,TRUE,"CostWater";#N/A,#N/A,TRUE,"PlanWater";#N/A,#N/A,TRUE,"DCFWater";#N/A,#N/A,TRUE,"ValueWater";#N/A,#N/A,TRUE,"WaccWater";#N/A,#N/A,TRUE,"WaccCompWater";#N/A,#N/A,TRUE,"MatrixWater";#N/A,#N/A,TRUE,"DCFCoverVersorgung";#N/A,#N/A,TRUE,"DCFOverviewPower";#N/A,#N/A,TRUE,"DCFOverviewWater";#N/A,#N/A,TRUE,"DCFOverviewVersorgung";#N/A,#N/A,TRUE,"PlanVersorgung";#N/A,#N/A,TRUE,"DCFVersorgung";#N/A,#N/A,TRUE,"ValueVersorgung";#N/A,#N/A,TRUE,"WaccVersorgung";#N/A,#N/A,TRUE,"WaccCompVersorgung";#N/A,#N/A,TRUE,"MatrixVersorgung"}</definedName>
    <definedName name="wrn.PrintShort." localSheetId="5" hidden="1">{"scenario",#N/A,FALSE,"Scenarios";"IS",#N/A,FALSE,"IS";"BS",#N/A,FALSE,"BS";"CFS",#N/A,FALSE,"CFS";"Intra",#N/A,FALSE,"Intranet";"MMS",#N/A,FALSE,"MMS";"EDI",#N/A,FALSE,"EDI";"EFS",#N/A,FALSE,"EFS";"DCF",#N/A,FALSE,"DCF";"Tax",#N/A,FALSE,"Tax";"Debt",#N/A,FALSE,"Debt";"VAS",#N/A,FALSE,"VAS_Rev";"FA",#N/A,FALSE,"Fix_Assets";"Summary",#N/A,FALSE,"SUMMARY"}</definedName>
    <definedName name="wrn.PrintShort." hidden="1">{"scenario",#N/A,FALSE,"Scenarios";"IS",#N/A,FALSE,"IS";"BS",#N/A,FALSE,"BS";"CFS",#N/A,FALSE,"CFS";"Intra",#N/A,FALSE,"Intranet";"MMS",#N/A,FALSE,"MMS";"EDI",#N/A,FALSE,"EDI";"EFS",#N/A,FALSE,"EFS";"DCF",#N/A,FALSE,"DCF";"Tax",#N/A,FALSE,"Tax";"Debt",#N/A,FALSE,"Debt";"VAS",#N/A,FALSE,"VAS_Rev";"FA",#N/A,FALSE,"Fix_Assets";"Summary",#N/A,FALSE,"SUMMARY"}</definedName>
    <definedName name="wrn.RCC." localSheetId="5" hidden="1">{#N/A,#N/A,FALSE,"RCC_cover";#N/A,#N/A,FALSE,"philoshophy";#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wrn.RCC." hidden="1">{#N/A,#N/A,FALSE,"RCC_cover";#N/A,#N/A,FALSE,"philoshophy";#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wrn.report." localSheetId="1" hidden="1">{#N/A,#N/A,FALSE,"COVER.XLS";#N/A,#N/A,FALSE,"RACT1.XLS";#N/A,#N/A,FALSE,"RACT2.XLS";#N/A,#N/A,FALSE,"ECCMP";#N/A,#N/A,FALSE,"WELDER.XLS"}</definedName>
    <definedName name="wrn.report." localSheetId="0" hidden="1">{#N/A,#N/A,FALSE,"COVER.XLS";#N/A,#N/A,FALSE,"RACT1.XLS";#N/A,#N/A,FALSE,"RACT2.XLS";#N/A,#N/A,FALSE,"ECCMP";#N/A,#N/A,FALSE,"WELDER.XLS"}</definedName>
    <definedName name="wrn.REPORT." localSheetId="5" hidden="1">{#N/A,#N/A,FALSE,"Balance Sheet";#N/A,#N/A,FALSE,"Profit &amp; Loss ";#N/A,#N/A,FALSE,"Schedule-1";#N/A,#N/A,FALSE,"Schedule-2";#N/A,#N/A,FALSE,"Schedule-3";#N/A,#N/A,FALSE,"Schedule-4 ";#N/A,#N/A,FALSE,"Schedule-5";#N/A,#N/A,FALSE,"Schedule-6,7,8,9";#N/A,#N/A,FALSE,"Schedule-10,11";#N/A,#N/A,FALSE,"Schedule-12,13,14,15";#N/A,#N/A,FALSE,"Scdedule-16"}</definedName>
    <definedName name="wrn.REPORT." hidden="1">{#N/A,#N/A,FALSE,"Balance Sheet";#N/A,#N/A,FALSE,"Profit &amp; Loss ";#N/A,#N/A,FALSE,"Schedule-1";#N/A,#N/A,FALSE,"Schedule-2";#N/A,#N/A,FALSE,"Schedule-3";#N/A,#N/A,FALSE,"Schedule-4 ";#N/A,#N/A,FALSE,"Schedule-5";#N/A,#N/A,FALSE,"Schedule-6,7,8,9";#N/A,#N/A,FALSE,"Schedule-10,11";#N/A,#N/A,FALSE,"Schedule-12,13,14,15";#N/A,#N/A,FALSE,"Scdedule-16"}</definedName>
    <definedName name="wrn.Report1." localSheetId="5" hidden="1">{"Print1",#N/A,TRUE,"P&amp;L";"Print2",#N/A,TRUE,"CashFL"}</definedName>
    <definedName name="wrn.Report1." hidden="1">{"Print1",#N/A,TRUE,"P&amp;L";"Print2",#N/A,TRUE,"CashFL"}</definedName>
    <definedName name="wrn.RPLINS." localSheetId="5" hidden="1">{#N/A,#N/A,FALSE,"str_title";#N/A,#N/A,FALSE,"SUM";#N/A,#N/A,FALSE,"Scope";#N/A,#N/A,FALSE,"PIE-Jn";#N/A,#N/A,FALSE,"PIE-Jn_Hz";#N/A,#N/A,FALSE,"Liq_Plan";#N/A,#N/A,FALSE,"S_Curve";#N/A,#N/A,FALSE,"Liq_Prof";#N/A,#N/A,FALSE,"Man_Pwr";#N/A,#N/A,FALSE,"Man_Prof"}</definedName>
    <definedName name="wrn.RPLINS." hidden="1">{#N/A,#N/A,FALSE,"str_title";#N/A,#N/A,FALSE,"SUM";#N/A,#N/A,FALSE,"Scope";#N/A,#N/A,FALSE,"PIE-Jn";#N/A,#N/A,FALSE,"PIE-Jn_Hz";#N/A,#N/A,FALSE,"Liq_Plan";#N/A,#N/A,FALSE,"S_Curve";#N/A,#N/A,FALSE,"Liq_Prof";#N/A,#N/A,FALSE,"Man_Pwr";#N/A,#N/A,FALSE,"Man_Prof"}</definedName>
    <definedName name="wrn.summ1" localSheetId="5" hidden="1">{#N/A,#N/A,FALSE,"COVER1.XLS ";#N/A,#N/A,FALSE,"RACT1.XLS";#N/A,#N/A,FALSE,"RACT2.XLS";#N/A,#N/A,FALSE,"ECCMP";#N/A,#N/A,FALSE,"WELDER.XLS"}</definedName>
    <definedName name="wrn.summ1" hidden="1">{#N/A,#N/A,FALSE,"COVER1.XLS ";#N/A,#N/A,FALSE,"RACT1.XLS";#N/A,#N/A,FALSE,"RACT2.XLS";#N/A,#N/A,FALSE,"ECCMP";#N/A,#N/A,FALSE,"WELDER.XLS"}</definedName>
    <definedName name="wrn.summary." localSheetId="1" hidden="1">{"financials",#N/A,FALSE,"BASIC"}</definedName>
    <definedName name="wrn.summary." localSheetId="0" hidden="1">{"financials",#N/A,FALSE,"BASIC"}</definedName>
    <definedName name="wrn.summary." localSheetId="5" hidden="1">{"SUMMARY",#N/A,FALSE,"C"}</definedName>
    <definedName name="wrn.summary." hidden="1">{"SUMMARY",#N/A,FALSE,"C"}</definedName>
    <definedName name="wrn.Target._.Comparison." localSheetId="1" hidden="1">{"Target Comparison",#N/A,FALSE,"Summary"}</definedName>
    <definedName name="wrn.Target._.Comparison." localSheetId="0" hidden="1">{"Target Comparison",#N/A,FALSE,"Summary"}</definedName>
    <definedName name="wrn.Target._.Comparison." localSheetId="5" hidden="1">{"Target Comparison",#N/A,FALSE,"Summary"}</definedName>
    <definedName name="wrn.Target._.Comparison." hidden="1">{"Target Comparison",#N/A,FALSE,"Summary"}</definedName>
    <definedName name="wrn.Test._.Report." localSheetId="5" hidden="1">{#N/A,#N/A,FALSE,"DATA D.I.";#N/A,#N/A,FALSE,"DATA C.I."}</definedName>
    <definedName name="wrn.Test._.Report." hidden="1">{#N/A,#N/A,FALSE,"DATA D.I.";#N/A,#N/A,FALSE,"DATA C.I."}</definedName>
    <definedName name="wrn.Total._.Print." localSheetId="1" hidden="1">{#N/A,#N/A,TRUE,"Cover Sheet";#N/A,#N/A,TRUE,"Contents";#N/A,#N/A,TRUE,"Model Assumptions";#N/A,#N/A,TRUE,"Financial Assumptions";#N/A,#N/A,TRUE,"Scenarios";#N/A,#N/A,TRUE,"SensitivitiesPower";#N/A,#N/A,TRUE,"SensitivitiesGas";#N/A,#N/A,TRUE,"SensitivitiesWater";#N/A,#N/A,TRUE,"Fixed Cost allocation table";#N/A,#N/A,TRUE,"Historic balance sheet";#N/A,#N/A,TRUE,"Stadtwerke Comps";#N/A,#N/A,TRUE,"Electricity Comps";#N/A,#N/A,TRUE,"Gas Comps";#N/A,#N/A,TRUE,"Water Comps";#N/A,#N/A,TRUE,"DCFCoverPower";#N/A,#N/A,TRUE,"DCFOverviewPower";#N/A,#N/A,TRUE,"RevenuesPower";#N/A,#N/A,TRUE,"CostsPower";#N/A,#N/A,TRUE,"PlanPower";#N/A,#N/A,TRUE,"DCFPower";#N/A,#N/A,TRUE,"ValuePower";#N/A,#N/A,TRUE,"WaccPower";#N/A,#N/A,TRUE,"WaccCompPower";#N/A,#N/A,TRUE,"MatrixPower";#N/A,#N/A,TRUE,"DCFCoverGas";#N/A,#N/A,TRUE,"DCFOverviewGas";#N/A,#N/A,TRUE,"RevenuesGas";#N/A,#N/A,TRUE,"CostGas";#N/A,#N/A,TRUE,"PlanGas";#N/A,#N/A,TRUE,"DCFGas";#N/A,#N/A,TRUE,"ValueGas";#N/A,#N/A,TRUE,"WaccGas";#N/A,#N/A,TRUE,"WaccCompGas";#N/A,#N/A,TRUE,"MatrixGas";#N/A,#N/A,TRUE,"DCFCoverWater";#N/A,#N/A,TRUE,"DCFOverviewWater";#N/A,#N/A,TRUE,"RevenuesWater";#N/A,#N/A,TRUE,"CostWater";#N/A,#N/A,TRUE,"PlanWater";#N/A,#N/A,TRUE,"DCFWater";#N/A,#N/A,TRUE,"ValueWater";#N/A,#N/A,TRUE,"WaccWater";#N/A,#N/A,TRUE,"WaccWater";#N/A,#N/A,TRUE,"WaccCompWater";#N/A,#N/A,TRUE,"MatrixWater";#N/A,#N/A,TRUE,"DCFCoverVersorgung";#N/A,#N/A,TRUE,"DCFOverviewVersorgung";#N/A,#N/A,TRUE,"PlanVersorgung";#N/A,#N/A,TRUE,"DCFVersorgung";#N/A,#N/A,TRUE,"ValueVersorgung";#N/A,#N/A,TRUE,"WaccVersorgung";#N/A,#N/A,TRUE,"WaccCompVersorgung";#N/A,#N/A,TRUE,"MatrixVersorgung"}</definedName>
    <definedName name="wrn.Total._.Print." localSheetId="0" hidden="1">{#N/A,#N/A,TRUE,"Cover Sheet";#N/A,#N/A,TRUE,"Contents";#N/A,#N/A,TRUE,"Model Assumptions";#N/A,#N/A,TRUE,"Financial Assumptions";#N/A,#N/A,TRUE,"Scenarios";#N/A,#N/A,TRUE,"SensitivitiesPower";#N/A,#N/A,TRUE,"SensitivitiesGas";#N/A,#N/A,TRUE,"SensitivitiesWater";#N/A,#N/A,TRUE,"Fixed Cost allocation table";#N/A,#N/A,TRUE,"Historic balance sheet";#N/A,#N/A,TRUE,"Stadtwerke Comps";#N/A,#N/A,TRUE,"Electricity Comps";#N/A,#N/A,TRUE,"Gas Comps";#N/A,#N/A,TRUE,"Water Comps";#N/A,#N/A,TRUE,"DCFCoverPower";#N/A,#N/A,TRUE,"DCFOverviewPower";#N/A,#N/A,TRUE,"RevenuesPower";#N/A,#N/A,TRUE,"CostsPower";#N/A,#N/A,TRUE,"PlanPower";#N/A,#N/A,TRUE,"DCFPower";#N/A,#N/A,TRUE,"ValuePower";#N/A,#N/A,TRUE,"WaccPower";#N/A,#N/A,TRUE,"WaccCompPower";#N/A,#N/A,TRUE,"MatrixPower";#N/A,#N/A,TRUE,"DCFCoverGas";#N/A,#N/A,TRUE,"DCFOverviewGas";#N/A,#N/A,TRUE,"RevenuesGas";#N/A,#N/A,TRUE,"CostGas";#N/A,#N/A,TRUE,"PlanGas";#N/A,#N/A,TRUE,"DCFGas";#N/A,#N/A,TRUE,"ValueGas";#N/A,#N/A,TRUE,"WaccGas";#N/A,#N/A,TRUE,"WaccCompGas";#N/A,#N/A,TRUE,"MatrixGas";#N/A,#N/A,TRUE,"DCFCoverWater";#N/A,#N/A,TRUE,"DCFOverviewWater";#N/A,#N/A,TRUE,"RevenuesWater";#N/A,#N/A,TRUE,"CostWater";#N/A,#N/A,TRUE,"PlanWater";#N/A,#N/A,TRUE,"DCFWater";#N/A,#N/A,TRUE,"ValueWater";#N/A,#N/A,TRUE,"WaccWater";#N/A,#N/A,TRUE,"WaccWater";#N/A,#N/A,TRUE,"WaccCompWater";#N/A,#N/A,TRUE,"MatrixWater";#N/A,#N/A,TRUE,"DCFCoverVersorgung";#N/A,#N/A,TRUE,"DCFOverviewVersorgung";#N/A,#N/A,TRUE,"PlanVersorgung";#N/A,#N/A,TRUE,"DCFVersorgung";#N/A,#N/A,TRUE,"ValueVersorgung";#N/A,#N/A,TRUE,"WaccVersorgung";#N/A,#N/A,TRUE,"WaccCompVersorgung";#N/A,#N/A,TRUE,"MatrixVersorgung"}</definedName>
    <definedName name="wrn.Total._.Print." localSheetId="5" hidden="1">{#N/A,#N/A,TRUE,"Cover Sheet";#N/A,#N/A,TRUE,"Contents";#N/A,#N/A,TRUE,"Model Assumptions";#N/A,#N/A,TRUE,"Financial Assumptions";#N/A,#N/A,TRUE,"Scenarios";#N/A,#N/A,TRUE,"SensitivitiesPower";#N/A,#N/A,TRUE,"SensitivitiesGas";#N/A,#N/A,TRUE,"SensitivitiesWater";#N/A,#N/A,TRUE,"Fixed Cost allocation table";#N/A,#N/A,TRUE,"Historic balance sheet";#N/A,#N/A,TRUE,"Stadtwerke Comps";#N/A,#N/A,TRUE,"Electricity Comps";#N/A,#N/A,TRUE,"Gas Comps";#N/A,#N/A,TRUE,"Water Comps";#N/A,#N/A,TRUE,"DCFCoverPower";#N/A,#N/A,TRUE,"DCFOverviewPower";#N/A,#N/A,TRUE,"RevenuesPower";#N/A,#N/A,TRUE,"CostsPower";#N/A,#N/A,TRUE,"PlanPower";#N/A,#N/A,TRUE,"DCFPower";#N/A,#N/A,TRUE,"ValuePower";#N/A,#N/A,TRUE,"WaccPower";#N/A,#N/A,TRUE,"WaccCompPower";#N/A,#N/A,TRUE,"MatrixPower";#N/A,#N/A,TRUE,"DCFCoverGas";#N/A,#N/A,TRUE,"DCFOverviewGas";#N/A,#N/A,TRUE,"RevenuesGas";#N/A,#N/A,TRUE,"CostGas";#N/A,#N/A,TRUE,"PlanGas";#N/A,#N/A,TRUE,"DCFGas";#N/A,#N/A,TRUE,"ValueGas";#N/A,#N/A,TRUE,"WaccGas";#N/A,#N/A,TRUE,"WaccCompGas";#N/A,#N/A,TRUE,"MatrixGas";#N/A,#N/A,TRUE,"DCFCoverWater";#N/A,#N/A,TRUE,"DCFOverviewWater";#N/A,#N/A,TRUE,"RevenuesWater";#N/A,#N/A,TRUE,"CostWater";#N/A,#N/A,TRUE,"PlanWater";#N/A,#N/A,TRUE,"DCFWater";#N/A,#N/A,TRUE,"ValueWater";#N/A,#N/A,TRUE,"WaccWater";#N/A,#N/A,TRUE,"WaccWater";#N/A,#N/A,TRUE,"WaccCompWater";#N/A,#N/A,TRUE,"MatrixWater";#N/A,#N/A,TRUE,"DCFCoverVersorgung";#N/A,#N/A,TRUE,"DCFOverviewVersorgung";#N/A,#N/A,TRUE,"PlanVersorgung";#N/A,#N/A,TRUE,"DCFVersorgung";#N/A,#N/A,TRUE,"ValueVersorgung";#N/A,#N/A,TRUE,"WaccVersorgung";#N/A,#N/A,TRUE,"WaccCompVersorgung";#N/A,#N/A,TRUE,"MatrixVersorgung"}</definedName>
    <definedName name="wrn.Total._.Print." hidden="1">{#N/A,#N/A,TRUE,"Cover Sheet";#N/A,#N/A,TRUE,"Contents";#N/A,#N/A,TRUE,"Model Assumptions";#N/A,#N/A,TRUE,"Financial Assumptions";#N/A,#N/A,TRUE,"Scenarios";#N/A,#N/A,TRUE,"SensitivitiesPower";#N/A,#N/A,TRUE,"SensitivitiesGas";#N/A,#N/A,TRUE,"SensitivitiesWater";#N/A,#N/A,TRUE,"Fixed Cost allocation table";#N/A,#N/A,TRUE,"Historic balance sheet";#N/A,#N/A,TRUE,"Stadtwerke Comps";#N/A,#N/A,TRUE,"Electricity Comps";#N/A,#N/A,TRUE,"Gas Comps";#N/A,#N/A,TRUE,"Water Comps";#N/A,#N/A,TRUE,"DCFCoverPower";#N/A,#N/A,TRUE,"DCFOverviewPower";#N/A,#N/A,TRUE,"RevenuesPower";#N/A,#N/A,TRUE,"CostsPower";#N/A,#N/A,TRUE,"PlanPower";#N/A,#N/A,TRUE,"DCFPower";#N/A,#N/A,TRUE,"ValuePower";#N/A,#N/A,TRUE,"WaccPower";#N/A,#N/A,TRUE,"WaccCompPower";#N/A,#N/A,TRUE,"MatrixPower";#N/A,#N/A,TRUE,"DCFCoverGas";#N/A,#N/A,TRUE,"DCFOverviewGas";#N/A,#N/A,TRUE,"RevenuesGas";#N/A,#N/A,TRUE,"CostGas";#N/A,#N/A,TRUE,"PlanGas";#N/A,#N/A,TRUE,"DCFGas";#N/A,#N/A,TRUE,"ValueGas";#N/A,#N/A,TRUE,"WaccGas";#N/A,#N/A,TRUE,"WaccCompGas";#N/A,#N/A,TRUE,"MatrixGas";#N/A,#N/A,TRUE,"DCFCoverWater";#N/A,#N/A,TRUE,"DCFOverviewWater";#N/A,#N/A,TRUE,"RevenuesWater";#N/A,#N/A,TRUE,"CostWater";#N/A,#N/A,TRUE,"PlanWater";#N/A,#N/A,TRUE,"DCFWater";#N/A,#N/A,TRUE,"ValueWater";#N/A,#N/A,TRUE,"WaccWater";#N/A,#N/A,TRUE,"WaccWater";#N/A,#N/A,TRUE,"WaccCompWater";#N/A,#N/A,TRUE,"MatrixWater";#N/A,#N/A,TRUE,"DCFCoverVersorgung";#N/A,#N/A,TRUE,"DCFOverviewVersorgung";#N/A,#N/A,TRUE,"PlanVersorgung";#N/A,#N/A,TRUE,"DCFVersorgung";#N/A,#N/A,TRUE,"ValueVersorgung";#N/A,#N/A,TRUE,"WaccVersorgung";#N/A,#N/A,TRUE,"WaccCompVersorgung";#N/A,#N/A,TRUE,"MatrixVersorgung"}</definedName>
    <definedName name="wrn.trial." localSheetId="1" hidden="1">{#N/A,#N/A,FALSE,"mpph1";#N/A,#N/A,FALSE,"mpmseb";#N/A,#N/A,FALSE,"mpph2"}</definedName>
    <definedName name="wrn.trial." localSheetId="0" hidden="1">{#N/A,#N/A,FALSE,"mpph1";#N/A,#N/A,FALSE,"mpmseb";#N/A,#N/A,FALSE,"mpph2"}</definedName>
    <definedName name="wrn.trial." localSheetId="5" hidden="1">{#N/A,#N/A,FALSE,"mpph1";#N/A,#N/A,FALSE,"mpmseb";#N/A,#N/A,FALSE,"mpph2"}</definedName>
    <definedName name="wrn.trial." hidden="1">{#N/A,#N/A,FALSE,"mpph1";#N/A,#N/A,FALSE,"mpmseb";#N/A,#N/A,FALSE,"mpph2"}</definedName>
    <definedName name="wrn.Valuation._.Summaries." localSheetId="1" hidden="1">{#N/A,#N/A,FALSE,"Cover Sheet";#N/A,#N/A,FALSE,"Financial Assumptions";#N/A,#N/A,FALSE,"DCFOverviewPower";#N/A,#N/A,FALSE,"DCFOverviewGas";#N/A,#N/A,FALSE,"DCFOverviewWater";#N/A,#N/A,FALSE,"DCFOverviewVersorgung"}</definedName>
    <definedName name="wrn.Valuation._.Summaries." localSheetId="0" hidden="1">{#N/A,#N/A,FALSE,"Cover Sheet";#N/A,#N/A,FALSE,"Financial Assumptions";#N/A,#N/A,FALSE,"DCFOverviewPower";#N/A,#N/A,FALSE,"DCFOverviewGas";#N/A,#N/A,FALSE,"DCFOverviewWater";#N/A,#N/A,FALSE,"DCFOverviewVersorgung"}</definedName>
    <definedName name="wrn.Valuation._.Summaries." localSheetId="5" hidden="1">{#N/A,#N/A,FALSE,"Cover Sheet";#N/A,#N/A,FALSE,"Financial Assumptions";#N/A,#N/A,FALSE,"DCFOverviewPower";#N/A,#N/A,FALSE,"DCFOverviewGas";#N/A,#N/A,FALSE,"DCFOverviewWater";#N/A,#N/A,FALSE,"DCFOverviewVersorgung"}</definedName>
    <definedName name="wrn.Valuation._.Summaries." hidden="1">{#N/A,#N/A,FALSE,"Cover Sheet";#N/A,#N/A,FALSE,"Financial Assumptions";#N/A,#N/A,FALSE,"DCFOverviewPower";#N/A,#N/A,FALSE,"DCFOverviewGas";#N/A,#N/A,FALSE,"DCFOverviewWater";#N/A,#N/A,FALSE,"DCFOverviewVersorgung"}</definedName>
    <definedName name="wrn.Versorgungs._.GmbH._.Data." localSheetId="1" hidden="1">{#N/A,#N/A,FALSE,"DCFCoverVersorgung";#N/A,#N/A,FALSE,"DCFOverviewVersorgung";#N/A,#N/A,FALSE,"PlanVersorgung";#N/A,#N/A,FALSE,"DCFVersorgung";#N/A,#N/A,FALSE,"ValueVersorgung";#N/A,#N/A,FALSE,"WaccVersorgung";#N/A,#N/A,FALSE,"WaccVersorgung";#N/A,#N/A,FALSE,"WaccCompVersorgung";#N/A,#N/A,FALSE,"MatrixVersorgung"}</definedName>
    <definedName name="wrn.Versorgungs._.GmbH._.Data." localSheetId="0" hidden="1">{#N/A,#N/A,FALSE,"DCFCoverVersorgung";#N/A,#N/A,FALSE,"DCFOverviewVersorgung";#N/A,#N/A,FALSE,"PlanVersorgung";#N/A,#N/A,FALSE,"DCFVersorgung";#N/A,#N/A,FALSE,"ValueVersorgung";#N/A,#N/A,FALSE,"WaccVersorgung";#N/A,#N/A,FALSE,"WaccVersorgung";#N/A,#N/A,FALSE,"WaccCompVersorgung";#N/A,#N/A,FALSE,"MatrixVersorgung"}</definedName>
    <definedName name="wrn.Versorgungs._.GmbH._.Data." localSheetId="5" hidden="1">{#N/A,#N/A,FALSE,"DCFCoverVersorgung";#N/A,#N/A,FALSE,"DCFOverviewVersorgung";#N/A,#N/A,FALSE,"PlanVersorgung";#N/A,#N/A,FALSE,"DCFVersorgung";#N/A,#N/A,FALSE,"ValueVersorgung";#N/A,#N/A,FALSE,"WaccVersorgung";#N/A,#N/A,FALSE,"WaccVersorgung";#N/A,#N/A,FALSE,"WaccCompVersorgung";#N/A,#N/A,FALSE,"MatrixVersorgung"}</definedName>
    <definedName name="wrn.Versorgungs._.GmbH._.Data." hidden="1">{#N/A,#N/A,FALSE,"DCFCoverVersorgung";#N/A,#N/A,FALSE,"DCFOverviewVersorgung";#N/A,#N/A,FALSE,"PlanVersorgung";#N/A,#N/A,FALSE,"DCFVersorgung";#N/A,#N/A,FALSE,"ValueVersorgung";#N/A,#N/A,FALSE,"WaccVersorgung";#N/A,#N/A,FALSE,"WaccVersorgung";#N/A,#N/A,FALSE,"WaccCompVersorgung";#N/A,#N/A,FALSE,"MatrixVersorgung"}</definedName>
    <definedName name="wrn.구조2." localSheetId="5" hidden="1">{#N/A,#N/A,FALSE,"구조2"}</definedName>
    <definedName name="wrn.구조2." hidden="1">{#N/A,#N/A,FALSE,"구조2"}</definedName>
    <definedName name="wrn.구조2._1" localSheetId="5" hidden="1">{#N/A,#N/A,FALSE,"구조2"}</definedName>
    <definedName name="wrn.구조2._1" hidden="1">{#N/A,#N/A,FALSE,"구조2"}</definedName>
    <definedName name="wrn.배수1." localSheetId="5" hidden="1">{#N/A,#N/A,FALSE,"배수1"}</definedName>
    <definedName name="wrn.배수1." hidden="1">{#N/A,#N/A,FALSE,"배수1"}</definedName>
    <definedName name="wrn.배수1._1" localSheetId="5" hidden="1">{#N/A,#N/A,FALSE,"배수1"}</definedName>
    <definedName name="wrn.배수1._1" hidden="1">{#N/A,#N/A,FALSE,"배수1"}</definedName>
    <definedName name="wrn.배수2." localSheetId="5" hidden="1">{#N/A,#N/A,FALSE,"배수2"}</definedName>
    <definedName name="wrn.배수2." hidden="1">{#N/A,#N/A,FALSE,"배수2"}</definedName>
    <definedName name="wrn.배수2._1" localSheetId="5" hidden="1">{#N/A,#N/A,FALSE,"배수2"}</definedName>
    <definedName name="wrn.배수2._1" hidden="1">{#N/A,#N/A,FALSE,"배수2"}</definedName>
    <definedName name="wrn.부대1." localSheetId="5" hidden="1">{#N/A,#N/A,FALSE,"부대1"}</definedName>
    <definedName name="wrn.부대1." hidden="1">{#N/A,#N/A,FALSE,"부대1"}</definedName>
    <definedName name="wrn.부대1._1" localSheetId="5" hidden="1">{#N/A,#N/A,FALSE,"부대1"}</definedName>
    <definedName name="wrn.부대1._1" hidden="1">{#N/A,#N/A,FALSE,"부대1"}</definedName>
    <definedName name="wrn.부대2." localSheetId="5" hidden="1">{#N/A,#N/A,FALSE,"부대2"}</definedName>
    <definedName name="wrn.부대2." hidden="1">{#N/A,#N/A,FALSE,"부대2"}</definedName>
    <definedName name="wrn.부대2._1" localSheetId="5" hidden="1">{#N/A,#N/A,FALSE,"부대2"}</definedName>
    <definedName name="wrn.부대2._1" hidden="1">{#N/A,#N/A,FALSE,"부대2"}</definedName>
    <definedName name="wrn.속도." localSheetId="5" hidden="1">{#N/A,#N/A,FALSE,"속도"}</definedName>
    <definedName name="wrn.속도." hidden="1">{#N/A,#N/A,FALSE,"속도"}</definedName>
    <definedName name="wrn.속도._1" localSheetId="5" hidden="1">{#N/A,#N/A,FALSE,"속도"}</definedName>
    <definedName name="wrn.속도._1" hidden="1">{#N/A,#N/A,FALSE,"속도"}</definedName>
    <definedName name="wrn.이정표." localSheetId="5" hidden="1">{#N/A,#N/A,FALSE,"이정표"}</definedName>
    <definedName name="wrn.이정표." hidden="1">{#N/A,#N/A,FALSE,"이정표"}</definedName>
    <definedName name="wrn.이정표._1" localSheetId="5" hidden="1">{#N/A,#N/A,FALSE,"이정표"}</definedName>
    <definedName name="wrn.이정표._1" hidden="1">{#N/A,#N/A,FALSE,"이정표"}</definedName>
    <definedName name="wrn.토공1." localSheetId="5" hidden="1">{#N/A,#N/A,FALSE,"구조1"}</definedName>
    <definedName name="wrn.토공1." hidden="1">{#N/A,#N/A,FALSE,"구조1"}</definedName>
    <definedName name="wrn.토공1._1" localSheetId="5" hidden="1">{#N/A,#N/A,FALSE,"구조1"}</definedName>
    <definedName name="wrn.토공1._1" hidden="1">{#N/A,#N/A,FALSE,"구조1"}</definedName>
    <definedName name="wrn.토공2." localSheetId="5" hidden="1">{#N/A,#N/A,FALSE,"토공2"}</definedName>
    <definedName name="wrn.토공2." hidden="1">{#N/A,#N/A,FALSE,"토공2"}</definedName>
    <definedName name="wrn.토공2._1" localSheetId="5" hidden="1">{#N/A,#N/A,FALSE,"토공2"}</definedName>
    <definedName name="wrn.토공2._1" hidden="1">{#N/A,#N/A,FALSE,"토공2"}</definedName>
    <definedName name="wrn.포장1." localSheetId="5" hidden="1">{#N/A,#N/A,FALSE,"포장1";#N/A,#N/A,FALSE,"포장1"}</definedName>
    <definedName name="wrn.포장1." hidden="1">{#N/A,#N/A,FALSE,"포장1";#N/A,#N/A,FALSE,"포장1"}</definedName>
    <definedName name="wrn.포장1._1" localSheetId="5" hidden="1">{#N/A,#N/A,FALSE,"포장1";#N/A,#N/A,FALSE,"포장1"}</definedName>
    <definedName name="wrn.포장1._1" hidden="1">{#N/A,#N/A,FALSE,"포장1";#N/A,#N/A,FALSE,"포장1"}</definedName>
    <definedName name="wrn.포장2." localSheetId="5" hidden="1">{#N/A,#N/A,FALSE,"포장2"}</definedName>
    <definedName name="wrn.포장2." hidden="1">{#N/A,#N/A,FALSE,"포장2"}</definedName>
    <definedName name="wrn.포장2._1" localSheetId="5" hidden="1">{#N/A,#N/A,FALSE,"포장2"}</definedName>
    <definedName name="wrn.포장2._1" hidden="1">{#N/A,#N/A,FALSE,"포장2"}</definedName>
    <definedName name="wrnfulla" localSheetId="1" hidden="1">{#N/A,#N/A,TRUE,"Front";#N/A,#N/A,TRUE,"Simple Letter";#N/A,#N/A,TRUE,"Inside";#N/A,#N/A,TRUE,"Contents";#N/A,#N/A,TRUE,"Basis";#N/A,#N/A,TRUE,"Inclusions";#N/A,#N/A,TRUE,"Exclusions";#N/A,#N/A,TRUE,"Areas";#N/A,#N/A,TRUE,"Summary";#N/A,#N/A,TRUE,"Detail"}</definedName>
    <definedName name="wrnfulla" localSheetId="0" hidden="1">{#N/A,#N/A,TRUE,"Front";#N/A,#N/A,TRUE,"Simple Letter";#N/A,#N/A,TRUE,"Inside";#N/A,#N/A,TRUE,"Contents";#N/A,#N/A,TRUE,"Basis";#N/A,#N/A,TRUE,"Inclusions";#N/A,#N/A,TRUE,"Exclusions";#N/A,#N/A,TRUE,"Areas";#N/A,#N/A,TRUE,"Summary";#N/A,#N/A,TRUE,"Detail"}</definedName>
    <definedName name="wrnfulla" localSheetId="5" hidden="1">{#N/A,#N/A,TRUE,"Front";#N/A,#N/A,TRUE,"Simple Letter";#N/A,#N/A,TRUE,"Inside";#N/A,#N/A,TRUE,"Contents";#N/A,#N/A,TRUE,"Basis";#N/A,#N/A,TRUE,"Inclusions";#N/A,#N/A,TRUE,"Exclusions";#N/A,#N/A,TRUE,"Areas";#N/A,#N/A,TRUE,"Summary";#N/A,#N/A,TRUE,"Detail"}</definedName>
    <definedName name="wrnfulla" hidden="1">{#N/A,#N/A,TRUE,"Front";#N/A,#N/A,TRUE,"Simple Letter";#N/A,#N/A,TRUE,"Inside";#N/A,#N/A,TRUE,"Contents";#N/A,#N/A,TRUE,"Basis";#N/A,#N/A,TRUE,"Inclusions";#N/A,#N/A,TRUE,"Exclusions";#N/A,#N/A,TRUE,"Areas";#N/A,#N/A,TRUE,"Summary";#N/A,#N/A,TRUE,"Detail"}</definedName>
    <definedName name="wrt" localSheetId="5" hidden="1">{#N/A,#N/A,TRUE,"Front";#N/A,#N/A,TRUE,"Simple Letter";#N/A,#N/A,TRUE,"Inside";#N/A,#N/A,TRUE,"Contents";#N/A,#N/A,TRUE,"Basis";#N/A,#N/A,TRUE,"Inclusions";#N/A,#N/A,TRUE,"Exclusions";#N/A,#N/A,TRUE,"Areas";#N/A,#N/A,TRUE,"Summary";#N/A,#N/A,TRUE,"Detail"}</definedName>
    <definedName name="wrt" hidden="1">{#N/A,#N/A,TRUE,"Front";#N/A,#N/A,TRUE,"Simple Letter";#N/A,#N/A,TRUE,"Inside";#N/A,#N/A,TRUE,"Contents";#N/A,#N/A,TRUE,"Basis";#N/A,#N/A,TRUE,"Inclusions";#N/A,#N/A,TRUE,"Exclusions";#N/A,#N/A,TRUE,"Areas";#N/A,#N/A,TRUE,"Summary";#N/A,#N/A,TRUE,"Detail"}</definedName>
    <definedName name="WW">#REF!</definedName>
    <definedName name="wwwww" localSheetId="1" hidden="1">#REF!</definedName>
    <definedName name="wwwww" localSheetId="0" hidden="1">#REF!</definedName>
    <definedName name="wwwww" localSheetId="5" hidden="1">#REF!</definedName>
    <definedName name="wwwww" hidden="1">#REF!</definedName>
    <definedName name="wwwwwwwwwwwww">'[97]PRECAST lightconc-II'!$J$19</definedName>
    <definedName name="wwwwwwwwwwwwwwww" localSheetId="5">#REF!</definedName>
    <definedName name="wwwwwwwwwwwwwwww">#REF!</definedName>
    <definedName name="x" localSheetId="1">#REF!</definedName>
    <definedName name="x" localSheetId="0">#REF!</definedName>
    <definedName name="x" localSheetId="5">#REF!</definedName>
    <definedName name="x">#REF!</definedName>
    <definedName name="X980210_payment_printing_List">#NAME?</definedName>
    <definedName name="xdfghdfxhg" localSheetId="5">#REF!</definedName>
    <definedName name="xdfghdfxhg">#REF!</definedName>
    <definedName name="xdfghdfxhg_2">#REF!</definedName>
    <definedName name="xdfghdfxhg_6">#REF!</definedName>
    <definedName name="xdfghdfxhg_7">#REF!</definedName>
    <definedName name="xf">#REF!</definedName>
    <definedName name="Xl">#REF!</definedName>
    <definedName name="Xl___0">#REF!</definedName>
    <definedName name="Xl___13">#REF!</definedName>
    <definedName name="XREF_COLUMN_1" hidden="1">[98]BS!#REF!</definedName>
    <definedName name="XREF_COLUMN_2" hidden="1">[98]BS!#REF!</definedName>
    <definedName name="XREF_COLUMN_3" hidden="1">[98]BS!#REF!</definedName>
    <definedName name="XREF_COLUMN_4" localSheetId="5" hidden="1">#REF!</definedName>
    <definedName name="XREF_COLUMN_4" hidden="1">#REF!</definedName>
    <definedName name="XRefActiveRow" localSheetId="5" hidden="1">#REF!</definedName>
    <definedName name="XRefActiveRow" hidden="1">#REF!</definedName>
    <definedName name="XRefColumnsCount" hidden="1">3</definedName>
    <definedName name="XRefCopy1" localSheetId="5" hidden="1">[98]BS!#REF!</definedName>
    <definedName name="XRefCopy1" hidden="1">[98]BS!#REF!</definedName>
    <definedName name="XRefCopy10Row" localSheetId="5" hidden="1">#REF!</definedName>
    <definedName name="XRefCopy10Row" hidden="1">#REF!</definedName>
    <definedName name="XRefCopy11Row" localSheetId="5" hidden="1">#REF!</definedName>
    <definedName name="XRefCopy11Row" hidden="1">#REF!</definedName>
    <definedName name="XRefCopy12Row" localSheetId="5" hidden="1">#REF!</definedName>
    <definedName name="XRefCopy12Row" hidden="1">#REF!</definedName>
    <definedName name="XRefCopy13Row" hidden="1">#REF!</definedName>
    <definedName name="XRefCopy14Row" hidden="1">#REF!</definedName>
    <definedName name="XRefCopy16" hidden="1">[99]BS!#REF!</definedName>
    <definedName name="XRefCopy16Row" localSheetId="5" hidden="1">#REF!</definedName>
    <definedName name="XRefCopy16Row" hidden="1">#REF!</definedName>
    <definedName name="XRefCopy17Row" localSheetId="5" hidden="1">#REF!</definedName>
    <definedName name="XRefCopy17Row" hidden="1">#REF!</definedName>
    <definedName name="XRefCopy18Row" localSheetId="5" hidden="1">#REF!</definedName>
    <definedName name="XRefCopy18Row" hidden="1">#REF!</definedName>
    <definedName name="XRefCopy19Row" hidden="1">#REF!</definedName>
    <definedName name="XRefCopy1Row" hidden="1">#REF!</definedName>
    <definedName name="XRefCopy2" hidden="1">[99]BS!#REF!</definedName>
    <definedName name="XRefCopy20Row" localSheetId="5" hidden="1">#REF!</definedName>
    <definedName name="XRefCopy20Row" hidden="1">#REF!</definedName>
    <definedName name="XRefCopy21Row" localSheetId="5" hidden="1">#REF!</definedName>
    <definedName name="XRefCopy21Row" hidden="1">#REF!</definedName>
    <definedName name="XRefCopy22Row" localSheetId="5" hidden="1">#REF!</definedName>
    <definedName name="XRefCopy22Row" hidden="1">#REF!</definedName>
    <definedName name="XRefCopy23Row" hidden="1">#REF!</definedName>
    <definedName name="XRefCopy24Row" hidden="1">#REF!</definedName>
    <definedName name="XRefCopy2Row" hidden="1">#REF!</definedName>
    <definedName name="XRefCopy3" hidden="1">[99]BS!#REF!</definedName>
    <definedName name="XRefCopy3Row" localSheetId="5" hidden="1">#REF!</definedName>
    <definedName name="XRefCopy3Row" hidden="1">#REF!</definedName>
    <definedName name="XRefCopy5" localSheetId="5" hidden="1">#REF!</definedName>
    <definedName name="XRefCopy5" hidden="1">#REF!</definedName>
    <definedName name="XRefCopy5Row" localSheetId="5" hidden="1">#REF!</definedName>
    <definedName name="XRefCopy5Row" hidden="1">#REF!</definedName>
    <definedName name="XRefCopy6" localSheetId="5" hidden="1">[98]BS!#REF!</definedName>
    <definedName name="XRefCopy6" hidden="1">[98]BS!#REF!</definedName>
    <definedName name="XRefCopy7Row" localSheetId="5" hidden="1">#REF!</definedName>
    <definedName name="XRefCopy7Row" hidden="1">#REF!</definedName>
    <definedName name="XRefCopy8Row" localSheetId="5" hidden="1">#REF!</definedName>
    <definedName name="XRefCopy8Row" hidden="1">#REF!</definedName>
    <definedName name="XRefCopy9Row" localSheetId="5" hidden="1">#REF!</definedName>
    <definedName name="XRefCopy9Row" hidden="1">#REF!</definedName>
    <definedName name="XRefCopyRangeCount" hidden="1">25</definedName>
    <definedName name="XRefPaste1" hidden="1">#REF!</definedName>
    <definedName name="XRefPaste10" hidden="1">[99]BS!#REF!</definedName>
    <definedName name="XRefPaste100" hidden="1">[99]BS!#REF!</definedName>
    <definedName name="XRefPaste100Row" localSheetId="5" hidden="1">#REF!</definedName>
    <definedName name="XRefPaste100Row" hidden="1">#REF!</definedName>
    <definedName name="XRefPaste101Row" localSheetId="5" hidden="1">#REF!</definedName>
    <definedName name="XRefPaste101Row" hidden="1">#REF!</definedName>
    <definedName name="XRefPaste102Row" localSheetId="5" hidden="1">#REF!</definedName>
    <definedName name="XRefPaste102Row" hidden="1">#REF!</definedName>
    <definedName name="XRefPaste103Row" hidden="1">#REF!</definedName>
    <definedName name="XRefPaste104Row" hidden="1">#REF!</definedName>
    <definedName name="XRefPaste105Row" hidden="1">#REF!</definedName>
    <definedName name="XRefPaste106" hidden="1">[99]BS!#REF!</definedName>
    <definedName name="XRefPaste106Row" localSheetId="5" hidden="1">#REF!</definedName>
    <definedName name="XRefPaste106Row" hidden="1">#REF!</definedName>
    <definedName name="XRefPaste107Row" localSheetId="5" hidden="1">#REF!</definedName>
    <definedName name="XRefPaste107Row" hidden="1">#REF!</definedName>
    <definedName name="XRefPaste108Row" localSheetId="5" hidden="1">#REF!</definedName>
    <definedName name="XRefPaste108Row" hidden="1">#REF!</definedName>
    <definedName name="XRefPaste109Row" hidden="1">#REF!</definedName>
    <definedName name="XRefPaste10Row" hidden="1">#REF!</definedName>
    <definedName name="XRefPaste110Row" hidden="1">#REF!</definedName>
    <definedName name="XRefPaste111Row" hidden="1">#REF!</definedName>
    <definedName name="XRefPaste112Row" hidden="1">#REF!</definedName>
    <definedName name="XRefPaste113Row" hidden="1">#REF!</definedName>
    <definedName name="XRefPaste114" hidden="1">[99]BS!#REF!</definedName>
    <definedName name="XRefPaste114Row" localSheetId="5" hidden="1">#REF!</definedName>
    <definedName name="XRefPaste114Row" hidden="1">#REF!</definedName>
    <definedName name="XRefPaste115Row" localSheetId="5" hidden="1">#REF!</definedName>
    <definedName name="XRefPaste115Row" hidden="1">#REF!</definedName>
    <definedName name="XRefPaste116Row" localSheetId="5" hidden="1">#REF!</definedName>
    <definedName name="XRefPaste116Row" hidden="1">#REF!</definedName>
    <definedName name="XRefPaste117" localSheetId="5" hidden="1">[98]BS!#REF!</definedName>
    <definedName name="XRefPaste117" hidden="1">[98]BS!#REF!</definedName>
    <definedName name="XRefPaste117Row" localSheetId="5" hidden="1">#REF!</definedName>
    <definedName name="XRefPaste117Row" hidden="1">#REF!</definedName>
    <definedName name="XRefPaste118" localSheetId="5" hidden="1">[98]BS!#REF!</definedName>
    <definedName name="XRefPaste118" hidden="1">[98]BS!#REF!</definedName>
    <definedName name="XRefPaste118Row" localSheetId="5" hidden="1">#REF!</definedName>
    <definedName name="XRefPaste118Row" hidden="1">#REF!</definedName>
    <definedName name="XRefPaste119Row" localSheetId="5" hidden="1">#REF!</definedName>
    <definedName name="XRefPaste119Row" hidden="1">#REF!</definedName>
    <definedName name="XRefPaste11Row" localSheetId="5" hidden="1">#REF!</definedName>
    <definedName name="XRefPaste11Row" hidden="1">#REF!</definedName>
    <definedName name="XRefPaste120Row" hidden="1">#REF!</definedName>
    <definedName name="XRefPaste121Row" hidden="1">#REF!</definedName>
    <definedName name="XRefPaste122Row" hidden="1">#REF!</definedName>
    <definedName name="XRefPaste123Row" hidden="1">#REF!</definedName>
    <definedName name="XRefPaste124Row" hidden="1">#REF!</definedName>
    <definedName name="XRefPaste125Row" hidden="1">#REF!</definedName>
    <definedName name="XRefPaste126" hidden="1">[99]BS!#REF!</definedName>
    <definedName name="XRefPaste126Row" localSheetId="5" hidden="1">#REF!</definedName>
    <definedName name="XRefPaste126Row" hidden="1">#REF!</definedName>
    <definedName name="XRefPaste127Row" localSheetId="5" hidden="1">#REF!</definedName>
    <definedName name="XRefPaste127Row" hidden="1">#REF!</definedName>
    <definedName name="XRefPaste128Row" localSheetId="5" hidden="1">#REF!</definedName>
    <definedName name="XRefPaste128Row" hidden="1">#REF!</definedName>
    <definedName name="XRefPaste129Row" hidden="1">#REF!</definedName>
    <definedName name="XRefPaste12Row" hidden="1">#REF!</definedName>
    <definedName name="XRefPaste130Row" hidden="1">#REF!</definedName>
    <definedName name="XRefPaste131" hidden="1">[99]BS!#REF!</definedName>
    <definedName name="XRefPaste131Row" localSheetId="5" hidden="1">#REF!</definedName>
    <definedName name="XRefPaste131Row" hidden="1">#REF!</definedName>
    <definedName name="XRefPaste132Row" localSheetId="5" hidden="1">#REF!</definedName>
    <definedName name="XRefPaste132Row" hidden="1">#REF!</definedName>
    <definedName name="XRefPaste133" localSheetId="5" hidden="1">[98]BS!#REF!</definedName>
    <definedName name="XRefPaste133" hidden="1">[98]BS!#REF!</definedName>
    <definedName name="XRefPaste133Row" localSheetId="5" hidden="1">#REF!</definedName>
    <definedName name="XRefPaste133Row" hidden="1">#REF!</definedName>
    <definedName name="XRefPaste134Row" localSheetId="5" hidden="1">#REF!</definedName>
    <definedName name="XRefPaste134Row" hidden="1">#REF!</definedName>
    <definedName name="XRefPaste135Row" localSheetId="5" hidden="1">#REF!</definedName>
    <definedName name="XRefPaste135Row" hidden="1">#REF!</definedName>
    <definedName name="XRefPaste136Row" hidden="1">#REF!</definedName>
    <definedName name="XRefPaste137Row" hidden="1">#REF!</definedName>
    <definedName name="XRefPaste138Row" hidden="1">#REF!</definedName>
    <definedName name="XRefPaste139Row" hidden="1">#REF!</definedName>
    <definedName name="XRefPaste13Row" hidden="1">#REF!</definedName>
    <definedName name="XRefPaste140Row" hidden="1">#REF!</definedName>
    <definedName name="XRefPaste141Row" hidden="1">#REF!</definedName>
    <definedName name="XRefPaste142" hidden="1">[99]BS!#REF!</definedName>
    <definedName name="XRefPaste142Row" localSheetId="5" hidden="1">#REF!</definedName>
    <definedName name="XRefPaste142Row" hidden="1">#REF!</definedName>
    <definedName name="XRefPaste143" hidden="1">[100]BS!#REF!</definedName>
    <definedName name="XRefPaste143Row" localSheetId="5" hidden="1">#REF!</definedName>
    <definedName name="XRefPaste143Row" hidden="1">#REF!</definedName>
    <definedName name="XRefPaste144" hidden="1">[100]BS!#REF!</definedName>
    <definedName name="XRefPaste144Row" localSheetId="5" hidden="1">#REF!</definedName>
    <definedName name="XRefPaste144Row" hidden="1">#REF!</definedName>
    <definedName name="XRefPaste14Row" localSheetId="5" hidden="1">#REF!</definedName>
    <definedName name="XRefPaste14Row" hidden="1">#REF!</definedName>
    <definedName name="XRefPaste15" localSheetId="5" hidden="1">[98]BS!#REF!</definedName>
    <definedName name="XRefPaste15" hidden="1">[98]BS!#REF!</definedName>
    <definedName name="XRefPaste15Row" localSheetId="5" hidden="1">#REF!</definedName>
    <definedName name="XRefPaste15Row" hidden="1">#REF!</definedName>
    <definedName name="XRefPaste16" localSheetId="5" hidden="1">[98]BS!#REF!</definedName>
    <definedName name="XRefPaste16" hidden="1">[98]BS!#REF!</definedName>
    <definedName name="XRefPaste16Row" localSheetId="5" hidden="1">#REF!</definedName>
    <definedName name="XRefPaste16Row" hidden="1">#REF!</definedName>
    <definedName name="XRefPaste17Row" localSheetId="5" hidden="1">#REF!</definedName>
    <definedName name="XRefPaste17Row" hidden="1">#REF!</definedName>
    <definedName name="XRefPaste18Row" localSheetId="5" hidden="1">#REF!</definedName>
    <definedName name="XRefPaste18Row" hidden="1">#REF!</definedName>
    <definedName name="XRefPaste19" localSheetId="5" hidden="1">[98]BS!#REF!</definedName>
    <definedName name="XRefPaste19" hidden="1">[98]BS!#REF!</definedName>
    <definedName name="XRefPaste19Row" localSheetId="5" hidden="1">#REF!</definedName>
    <definedName name="XRefPaste19Row" hidden="1">#REF!</definedName>
    <definedName name="XRefPaste1Row" localSheetId="5" hidden="1">#REF!</definedName>
    <definedName name="XRefPaste1Row" hidden="1">#REF!</definedName>
    <definedName name="XRefPaste20" localSheetId="5" hidden="1">[98]BS!#REF!</definedName>
    <definedName name="XRefPaste20" hidden="1">[98]BS!#REF!</definedName>
    <definedName name="XRefPaste20Row" localSheetId="5" hidden="1">#REF!</definedName>
    <definedName name="XRefPaste20Row" hidden="1">#REF!</definedName>
    <definedName name="XRefPaste21Row" localSheetId="5" hidden="1">#REF!</definedName>
    <definedName name="XRefPaste21Row" hidden="1">#REF!</definedName>
    <definedName name="XRefPaste22" localSheetId="5" hidden="1">[98]BS!#REF!</definedName>
    <definedName name="XRefPaste22" hidden="1">[98]BS!#REF!</definedName>
    <definedName name="XRefPaste22Row" localSheetId="5" hidden="1">#REF!</definedName>
    <definedName name="XRefPaste22Row" hidden="1">#REF!</definedName>
    <definedName name="XRefPaste23Row" localSheetId="5" hidden="1">#REF!</definedName>
    <definedName name="XRefPaste23Row" hidden="1">#REF!</definedName>
    <definedName name="XRefPaste24Row" localSheetId="5" hidden="1">#REF!</definedName>
    <definedName name="XRefPaste24Row" hidden="1">#REF!</definedName>
    <definedName name="XRefPaste25Row" hidden="1">#REF!</definedName>
    <definedName name="XRefPaste26Row" hidden="1">#REF!</definedName>
    <definedName name="XRefPaste27Row" hidden="1">#REF!</definedName>
    <definedName name="XRefPaste28" hidden="1">[99]BS!#REF!</definedName>
    <definedName name="XRefPaste28Row" localSheetId="5" hidden="1">#REF!</definedName>
    <definedName name="XRefPaste28Row" hidden="1">#REF!</definedName>
    <definedName name="XRefPaste29Row" localSheetId="5" hidden="1">#REF!</definedName>
    <definedName name="XRefPaste29Row" hidden="1">#REF!</definedName>
    <definedName name="XRefPaste2Row" localSheetId="5" hidden="1">#REF!</definedName>
    <definedName name="XRefPaste2Row" hidden="1">#REF!</definedName>
    <definedName name="XRefPaste30Row" hidden="1">#REF!</definedName>
    <definedName name="XRefPaste31" hidden="1">[99]BS!#REF!</definedName>
    <definedName name="XRefPaste31Row" localSheetId="5" hidden="1">#REF!</definedName>
    <definedName name="XRefPaste31Row" hidden="1">#REF!</definedName>
    <definedName name="XRefPaste32Row" localSheetId="5" hidden="1">#REF!</definedName>
    <definedName name="XRefPaste32Row" hidden="1">#REF!</definedName>
    <definedName name="XRefPaste33" localSheetId="5" hidden="1">[98]BS!#REF!</definedName>
    <definedName name="XRefPaste33" hidden="1">[98]BS!#REF!</definedName>
    <definedName name="XRefPaste33Row" localSheetId="5" hidden="1">#REF!</definedName>
    <definedName name="XRefPaste33Row" hidden="1">#REF!</definedName>
    <definedName name="XRefPaste34Row" localSheetId="5" hidden="1">#REF!</definedName>
    <definedName name="XRefPaste34Row" hidden="1">#REF!</definedName>
    <definedName name="XRefPaste35Row" localSheetId="5" hidden="1">#REF!</definedName>
    <definedName name="XRefPaste35Row" hidden="1">#REF!</definedName>
    <definedName name="XRefPaste36Row" hidden="1">#REF!</definedName>
    <definedName name="XRefPaste37Row" hidden="1">#REF!</definedName>
    <definedName name="XRefPaste38" hidden="1">[99]BS!#REF!</definedName>
    <definedName name="XRefPaste38Row" localSheetId="5" hidden="1">#REF!</definedName>
    <definedName name="XRefPaste38Row" hidden="1">#REF!</definedName>
    <definedName name="XRefPaste39Row" localSheetId="5" hidden="1">#REF!</definedName>
    <definedName name="XRefPaste39Row" hidden="1">#REF!</definedName>
    <definedName name="XRefPaste3Row" localSheetId="5" hidden="1">#REF!</definedName>
    <definedName name="XRefPaste3Row" hidden="1">#REF!</definedName>
    <definedName name="XRefPaste4" localSheetId="5" hidden="1">[98]BS!#REF!</definedName>
    <definedName name="XRefPaste4" hidden="1">[98]BS!#REF!</definedName>
    <definedName name="XRefPaste40" localSheetId="5" hidden="1">[98]BS!#REF!</definedName>
    <definedName name="XRefPaste40" hidden="1">[98]BS!#REF!</definedName>
    <definedName name="XRefPaste40Row" localSheetId="5" hidden="1">#REF!</definedName>
    <definedName name="XRefPaste40Row" hidden="1">#REF!</definedName>
    <definedName name="XRefPaste41" localSheetId="5" hidden="1">[98]BS!#REF!</definedName>
    <definedName name="XRefPaste41" hidden="1">[98]BS!#REF!</definedName>
    <definedName name="XRefPaste41Row" localSheetId="5" hidden="1">#REF!</definedName>
    <definedName name="XRefPaste41Row" hidden="1">#REF!</definedName>
    <definedName name="XRefPaste42" localSheetId="5" hidden="1">[98]BS!#REF!</definedName>
    <definedName name="XRefPaste42" hidden="1">[98]BS!#REF!</definedName>
    <definedName name="XRefPaste42Row" localSheetId="5" hidden="1">#REF!</definedName>
    <definedName name="XRefPaste42Row" hidden="1">#REF!</definedName>
    <definedName name="XRefPaste43" hidden="1">[100]BS!#REF!</definedName>
    <definedName name="XRefPaste43Row" localSheetId="5" hidden="1">#REF!</definedName>
    <definedName name="XRefPaste43Row" hidden="1">#REF!</definedName>
    <definedName name="XRefPaste44" hidden="1">[100]BS!#REF!</definedName>
    <definedName name="XRefPaste44Row" localSheetId="5" hidden="1">#REF!</definedName>
    <definedName name="XRefPaste44Row" hidden="1">#REF!</definedName>
    <definedName name="XRefPaste45" hidden="1">[100]BS!#REF!</definedName>
    <definedName name="XRefPaste45Row" localSheetId="5" hidden="1">#REF!</definedName>
    <definedName name="XRefPaste45Row" hidden="1">#REF!</definedName>
    <definedName name="XRefPaste46" hidden="1">[100]BS!#REF!</definedName>
    <definedName name="XRefPaste46Row" localSheetId="5" hidden="1">#REF!</definedName>
    <definedName name="XRefPaste46Row" hidden="1">#REF!</definedName>
    <definedName name="XRefPaste47" hidden="1">[100]BS!#REF!</definedName>
    <definedName name="XRefPaste47Row" localSheetId="5" hidden="1">#REF!</definedName>
    <definedName name="XRefPaste47Row" hidden="1">#REF!</definedName>
    <definedName name="XRefPaste48Row" localSheetId="5" hidden="1">#REF!</definedName>
    <definedName name="XRefPaste48Row" hidden="1">#REF!</definedName>
    <definedName name="XRefPaste49Row" localSheetId="5" hidden="1">#REF!</definedName>
    <definedName name="XRefPaste49Row" hidden="1">#REF!</definedName>
    <definedName name="XRefPaste4Row" hidden="1">#REF!</definedName>
    <definedName name="XRefPaste5" hidden="1">[99]BS!#REF!</definedName>
    <definedName name="XRefPaste50" hidden="1">[99]BS!#REF!</definedName>
    <definedName name="XRefPaste50Row" localSheetId="5" hidden="1">#REF!</definedName>
    <definedName name="XRefPaste50Row" hidden="1">#REF!</definedName>
    <definedName name="XRefPaste51Row" localSheetId="5" hidden="1">#REF!</definedName>
    <definedName name="XRefPaste51Row" hidden="1">#REF!</definedName>
    <definedName name="XRefPaste52Row" localSheetId="5" hidden="1">#REF!</definedName>
    <definedName name="XRefPaste52Row" hidden="1">#REF!</definedName>
    <definedName name="XRefPaste53Row" hidden="1">#REF!</definedName>
    <definedName name="XRefPaste54" hidden="1">[99]BS!#REF!</definedName>
    <definedName name="XRefPaste54Row" localSheetId="5" hidden="1">#REF!</definedName>
    <definedName name="XRefPaste54Row" hidden="1">#REF!</definedName>
    <definedName name="XRefPaste55Row" localSheetId="5" hidden="1">#REF!</definedName>
    <definedName name="XRefPaste55Row" hidden="1">#REF!</definedName>
    <definedName name="XRefPaste56Row" localSheetId="5" hidden="1">#REF!</definedName>
    <definedName name="XRefPaste56Row" hidden="1">#REF!</definedName>
    <definedName name="XRefPaste57Row" hidden="1">#REF!</definedName>
    <definedName name="XRefPaste58Row" hidden="1">#REF!</definedName>
    <definedName name="XRefPaste59Row" hidden="1">#REF!</definedName>
    <definedName name="XRefPaste5Row" hidden="1">#REF!</definedName>
    <definedName name="XRefPaste60Row" hidden="1">#REF!</definedName>
    <definedName name="XRefPaste61Row" hidden="1">#REF!</definedName>
    <definedName name="XRefPaste62Row" hidden="1">#REF!</definedName>
    <definedName name="XRefPaste63Row" hidden="1">#REF!</definedName>
    <definedName name="XRefPaste64" hidden="1">[99]BS!#REF!</definedName>
    <definedName name="XRefPaste64Row" localSheetId="5" hidden="1">#REF!</definedName>
    <definedName name="XRefPaste64Row" hidden="1">#REF!</definedName>
    <definedName name="XRefPaste65Row" localSheetId="5" hidden="1">#REF!</definedName>
    <definedName name="XRefPaste65Row" hidden="1">#REF!</definedName>
    <definedName name="XRefPaste66" localSheetId="5" hidden="1">[98]BS!#REF!</definedName>
    <definedName name="XRefPaste66" hidden="1">[98]BS!#REF!</definedName>
    <definedName name="XRefPaste66Row" localSheetId="5" hidden="1">#REF!</definedName>
    <definedName name="XRefPaste66Row" hidden="1">#REF!</definedName>
    <definedName name="XRefPaste67Row" localSheetId="5" hidden="1">#REF!</definedName>
    <definedName name="XRefPaste67Row" hidden="1">#REF!</definedName>
    <definedName name="XRefPaste68" localSheetId="5" hidden="1">[98]BS!#REF!</definedName>
    <definedName name="XRefPaste68" hidden="1">[98]BS!#REF!</definedName>
    <definedName name="XRefPaste68Row" localSheetId="5" hidden="1">#REF!</definedName>
    <definedName name="XRefPaste68Row" hidden="1">#REF!</definedName>
    <definedName name="XRefPaste69" localSheetId="5" hidden="1">[98]BS!#REF!</definedName>
    <definedName name="XRefPaste69" hidden="1">[98]BS!#REF!</definedName>
    <definedName name="XRefPaste69Row" localSheetId="5" hidden="1">#REF!</definedName>
    <definedName name="XRefPaste69Row" hidden="1">#REF!</definedName>
    <definedName name="XRefPaste6Row" localSheetId="5" hidden="1">#REF!</definedName>
    <definedName name="XRefPaste6Row" hidden="1">#REF!</definedName>
    <definedName name="XRefPaste7" localSheetId="5" hidden="1">[98]BS!#REF!</definedName>
    <definedName name="XRefPaste7" hidden="1">[98]BS!#REF!</definedName>
    <definedName name="XRefPaste70Row" localSheetId="5" hidden="1">#REF!</definedName>
    <definedName name="XRefPaste70Row" hidden="1">#REF!</definedName>
    <definedName name="XRefPaste71Row" localSheetId="5" hidden="1">#REF!</definedName>
    <definedName name="XRefPaste71Row" hidden="1">#REF!</definedName>
    <definedName name="XRefPaste72Row" localSheetId="5" hidden="1">#REF!</definedName>
    <definedName name="XRefPaste72Row" hidden="1">#REF!</definedName>
    <definedName name="XRefPaste73" localSheetId="5" hidden="1">[98]BS!#REF!</definedName>
    <definedName name="XRefPaste73" hidden="1">[98]BS!#REF!</definedName>
    <definedName name="XRefPaste73Row" localSheetId="5" hidden="1">#REF!</definedName>
    <definedName name="XRefPaste73Row" hidden="1">#REF!</definedName>
    <definedName name="XRefPaste74" localSheetId="5" hidden="1">[98]BS!#REF!</definedName>
    <definedName name="XRefPaste74" hidden="1">[98]BS!#REF!</definedName>
    <definedName name="XRefPaste74Row" localSheetId="5" hidden="1">#REF!</definedName>
    <definedName name="XRefPaste74Row" hidden="1">#REF!</definedName>
    <definedName name="XRefPaste75" hidden="1">[100]BS!#REF!</definedName>
    <definedName name="XRefPaste75Row" localSheetId="5" hidden="1">#REF!</definedName>
    <definedName name="XRefPaste75Row" hidden="1">#REF!</definedName>
    <definedName name="XRefPaste76" hidden="1">[100]BS!#REF!</definedName>
    <definedName name="XRefPaste76Row" localSheetId="5" hidden="1">#REF!</definedName>
    <definedName name="XRefPaste76Row" hidden="1">#REF!</definedName>
    <definedName name="XRefPaste77" hidden="1">[100]BS!#REF!</definedName>
    <definedName name="XRefPaste77Row" localSheetId="5" hidden="1">#REF!</definedName>
    <definedName name="XRefPaste77Row" hidden="1">#REF!</definedName>
    <definedName name="XRefPaste78" hidden="1">[100]BS!#REF!</definedName>
    <definedName name="XRefPaste78Row" localSheetId="5" hidden="1">#REF!</definedName>
    <definedName name="XRefPaste78Row" hidden="1">#REF!</definedName>
    <definedName name="XRefPaste79Row" localSheetId="5" hidden="1">#REF!</definedName>
    <definedName name="XRefPaste79Row" hidden="1">#REF!</definedName>
    <definedName name="XRefPaste7Row" localSheetId="5" hidden="1">#REF!</definedName>
    <definedName name="XRefPaste7Row" hidden="1">#REF!</definedName>
    <definedName name="XRefPaste8" localSheetId="5" hidden="1">[98]BS!#REF!</definedName>
    <definedName name="XRefPaste8" hidden="1">[98]BS!#REF!</definedName>
    <definedName name="XRefPaste80Row" localSheetId="5" hidden="1">#REF!</definedName>
    <definedName name="XRefPaste80Row" hidden="1">#REF!</definedName>
    <definedName name="XRefPaste81Row" localSheetId="5" hidden="1">#REF!</definedName>
    <definedName name="XRefPaste81Row" hidden="1">#REF!</definedName>
    <definedName name="XRefPaste82" localSheetId="5" hidden="1">[98]BS!#REF!</definedName>
    <definedName name="XRefPaste82" hidden="1">[98]BS!#REF!</definedName>
    <definedName name="XRefPaste82Row" localSheetId="5" hidden="1">#REF!</definedName>
    <definedName name="XRefPaste82Row" hidden="1">#REF!</definedName>
    <definedName name="XRefPaste83" localSheetId="5" hidden="1">[98]BS!#REF!</definedName>
    <definedName name="XRefPaste83" hidden="1">[98]BS!#REF!</definedName>
    <definedName name="XRefPaste83Row" localSheetId="5" hidden="1">#REF!</definedName>
    <definedName name="XRefPaste83Row" hidden="1">#REF!</definedName>
    <definedName name="XRefPaste84Row" localSheetId="5" hidden="1">#REF!</definedName>
    <definedName name="XRefPaste84Row" hidden="1">#REF!</definedName>
    <definedName name="XRefPaste85" localSheetId="5" hidden="1">[98]BS!#REF!</definedName>
    <definedName name="XRefPaste85" hidden="1">[98]BS!#REF!</definedName>
    <definedName name="XRefPaste85Row" localSheetId="5" hidden="1">#REF!</definedName>
    <definedName name="XRefPaste85Row" hidden="1">#REF!</definedName>
    <definedName name="XRefPaste86" localSheetId="5" hidden="1">[98]BS!#REF!</definedName>
    <definedName name="XRefPaste86" hidden="1">[98]BS!#REF!</definedName>
    <definedName name="XRefPaste86Row" localSheetId="5" hidden="1">#REF!</definedName>
    <definedName name="XRefPaste86Row" hidden="1">#REF!</definedName>
    <definedName name="XRefPaste87" localSheetId="5" hidden="1">[98]BS!#REF!</definedName>
    <definedName name="XRefPaste87" hidden="1">[98]BS!#REF!</definedName>
    <definedName name="XRefPaste87Row" localSheetId="5" hidden="1">#REF!</definedName>
    <definedName name="XRefPaste87Row" hidden="1">#REF!</definedName>
    <definedName name="XRefPaste88Row" localSheetId="5" hidden="1">#REF!</definedName>
    <definedName name="XRefPaste88Row" hidden="1">#REF!</definedName>
    <definedName name="XRefPaste89" localSheetId="5" hidden="1">[98]BS!#REF!</definedName>
    <definedName name="XRefPaste89" hidden="1">[98]BS!#REF!</definedName>
    <definedName name="XRefPaste89Row" localSheetId="5" hidden="1">#REF!</definedName>
    <definedName name="XRefPaste89Row" hidden="1">#REF!</definedName>
    <definedName name="XRefPaste8Row" localSheetId="5" hidden="1">#REF!</definedName>
    <definedName name="XRefPaste8Row" hidden="1">#REF!</definedName>
    <definedName name="XRefPaste9" localSheetId="5" hidden="1">[98]BS!#REF!</definedName>
    <definedName name="XRefPaste9" hidden="1">[98]BS!#REF!</definedName>
    <definedName name="XRefPaste90Row" localSheetId="5" hidden="1">#REF!</definedName>
    <definedName name="XRefPaste90Row" hidden="1">#REF!</definedName>
    <definedName name="XRefPaste91" localSheetId="5" hidden="1">[98]BS!#REF!</definedName>
    <definedName name="XRefPaste91" hidden="1">[98]BS!#REF!</definedName>
    <definedName name="XRefPaste91Row" localSheetId="5" hidden="1">#REF!</definedName>
    <definedName name="XRefPaste91Row" hidden="1">#REF!</definedName>
    <definedName name="XRefPaste92" localSheetId="5" hidden="1">[98]BS!#REF!</definedName>
    <definedName name="XRefPaste92" hidden="1">[98]BS!#REF!</definedName>
    <definedName name="XRefPaste92Row" localSheetId="5" hidden="1">#REF!</definedName>
    <definedName name="XRefPaste92Row" hidden="1">#REF!</definedName>
    <definedName name="XRefPaste93Row" localSheetId="5" hidden="1">#REF!</definedName>
    <definedName name="XRefPaste93Row" hidden="1">#REF!</definedName>
    <definedName name="XRefPaste94" localSheetId="5" hidden="1">[98]BS!#REF!</definedName>
    <definedName name="XRefPaste94" hidden="1">[98]BS!#REF!</definedName>
    <definedName name="XRefPaste94Row" localSheetId="5" hidden="1">#REF!</definedName>
    <definedName name="XRefPaste94Row" hidden="1">#REF!</definedName>
    <definedName name="XRefPaste95" localSheetId="5" hidden="1">[98]BS!#REF!</definedName>
    <definedName name="XRefPaste95" hidden="1">[98]BS!#REF!</definedName>
    <definedName name="XRefPaste95Row" localSheetId="5" hidden="1">#REF!</definedName>
    <definedName name="XRefPaste95Row" hidden="1">#REF!</definedName>
    <definedName name="XRefPaste96" localSheetId="5" hidden="1">[98]BS!#REF!</definedName>
    <definedName name="XRefPaste96" hidden="1">[98]BS!#REF!</definedName>
    <definedName name="XRefPaste96Row" localSheetId="5" hidden="1">#REF!</definedName>
    <definedName name="XRefPaste96Row" hidden="1">#REF!</definedName>
    <definedName name="XRefPaste97" localSheetId="5" hidden="1">[98]BS!#REF!</definedName>
    <definedName name="XRefPaste97" hidden="1">[98]BS!#REF!</definedName>
    <definedName name="XRefPaste97Row" localSheetId="5" hidden="1">#REF!</definedName>
    <definedName name="XRefPaste97Row" hidden="1">#REF!</definedName>
    <definedName name="XRefPaste98" hidden="1">[100]BS!#REF!</definedName>
    <definedName name="XRefPaste98Row" localSheetId="5" hidden="1">#REF!</definedName>
    <definedName name="XRefPaste98Row" hidden="1">#REF!</definedName>
    <definedName name="XRefPaste99" hidden="1">[100]BS!#REF!</definedName>
    <definedName name="XRefPaste99Row" localSheetId="5" hidden="1">#REF!</definedName>
    <definedName name="XRefPaste99Row" hidden="1">#REF!</definedName>
    <definedName name="XRefPaste9Row" localSheetId="5" hidden="1">#REF!</definedName>
    <definedName name="XRefPaste9Row" hidden="1">#REF!</definedName>
    <definedName name="XRefPasteRangeCount" hidden="1">8</definedName>
    <definedName name="xsx" localSheetId="5">#REF!</definedName>
    <definedName name="xsx">#REF!</definedName>
    <definedName name="xV" localSheetId="1" hidden="1">{#N/A,#N/A,TRUE,"Front";#N/A,#N/A,TRUE,"Simple Letter";#N/A,#N/A,TRUE,"Inside";#N/A,#N/A,TRUE,"Contents";#N/A,#N/A,TRUE,"Basis";#N/A,#N/A,TRUE,"Inclusions";#N/A,#N/A,TRUE,"Exclusions";#N/A,#N/A,TRUE,"Areas";#N/A,#N/A,TRUE,"Summary";#N/A,#N/A,TRUE,"Detail"}</definedName>
    <definedName name="xV" localSheetId="0" hidden="1">{#N/A,#N/A,TRUE,"Front";#N/A,#N/A,TRUE,"Simple Letter";#N/A,#N/A,TRUE,"Inside";#N/A,#N/A,TRUE,"Contents";#N/A,#N/A,TRUE,"Basis";#N/A,#N/A,TRUE,"Inclusions";#N/A,#N/A,TRUE,"Exclusions";#N/A,#N/A,TRUE,"Areas";#N/A,#N/A,TRUE,"Summary";#N/A,#N/A,TRUE,"Detail"}</definedName>
    <definedName name="xV" localSheetId="5" hidden="1">{#N/A,#N/A,TRUE,"Front";#N/A,#N/A,TRUE,"Simple Letter";#N/A,#N/A,TRUE,"Inside";#N/A,#N/A,TRUE,"Contents";#N/A,#N/A,TRUE,"Basis";#N/A,#N/A,TRUE,"Inclusions";#N/A,#N/A,TRUE,"Exclusions";#N/A,#N/A,TRUE,"Areas";#N/A,#N/A,TRUE,"Summary";#N/A,#N/A,TRUE,"Detail"}</definedName>
    <definedName name="xV" hidden="1">{#N/A,#N/A,TRUE,"Front";#N/A,#N/A,TRUE,"Simple Letter";#N/A,#N/A,TRUE,"Inside";#N/A,#N/A,TRUE,"Contents";#N/A,#N/A,TRUE,"Basis";#N/A,#N/A,TRUE,"Inclusions";#N/A,#N/A,TRUE,"Exclusions";#N/A,#N/A,TRUE,"Areas";#N/A,#N/A,TRUE,"Summary";#N/A,#N/A,TRUE,"Detail"}</definedName>
    <definedName name="xx" localSheetId="5" hidden="1">{#N/A,#N/A,FALSE,"p&amp;l"}</definedName>
    <definedName name="xx" hidden="1">{#N/A,#N/A,FALSE,"p&amp;l"}</definedName>
    <definedName name="xxnn" localSheetId="5" hidden="1">{#N/A,#N/A,FALSE,"Balance Sheets";#N/A,#N/A,FALSE,"96 Conservative";#N/A,#N/A,FALSE,"96 Possible"}</definedName>
    <definedName name="xxnn" hidden="1">{#N/A,#N/A,FALSE,"Balance Sheets";#N/A,#N/A,FALSE,"96 Conservative";#N/A,#N/A,FALSE,"96 Possible"}</definedName>
    <definedName name="xxx">#REF!</definedName>
    <definedName name="xxx_2">#REF!</definedName>
    <definedName name="xxx_6">#REF!</definedName>
    <definedName name="xxx_7">#REF!</definedName>
    <definedName name="xxxxxxxxxxxxx">#REF!</definedName>
    <definedName name="XXXXXXXXXXXXXXX">#REF!</definedName>
    <definedName name="xyz" localSheetId="5" hidden="1">{#N/A,#N/A,FALSE,"Balance Sheets";#N/A,#N/A,FALSE,"96 Conservative";#N/A,#N/A,FALSE,"96 Possible"}</definedName>
    <definedName name="xyz" hidden="1">{#N/A,#N/A,FALSE,"Balance Sheets";#N/A,#N/A,FALSE,"96 Conservative";#N/A,#N/A,FALSE,"96 Possible"}</definedName>
    <definedName name="XZY" localSheetId="5" hidden="1">{#N/A,#N/A,FALSE,"VARIATIONS";#N/A,#N/A,FALSE,"BUDGET";#N/A,#N/A,FALSE,"CIVIL QNTY VAR";#N/A,#N/A,FALSE,"SUMMARY";#N/A,#N/A,FALSE,"MATERIAL VAR"}</definedName>
    <definedName name="XZY" hidden="1">{#N/A,#N/A,FALSE,"VARIATIONS";#N/A,#N/A,FALSE,"BUDGET";#N/A,#N/A,FALSE,"CIVIL QNTY VAR";#N/A,#N/A,FALSE,"SUMMARY";#N/A,#N/A,FALSE,"MATERIAL VAR"}</definedName>
    <definedName name="Y" localSheetId="1">#REF!</definedName>
    <definedName name="Y" localSheetId="0">#REF!</definedName>
    <definedName name="y" localSheetId="5" hidden="1">{#N/A,#N/A,FALSE,"VARIATIONS";#N/A,#N/A,FALSE,"BUDGET";#N/A,#N/A,FALSE,"CIVIL QNTY VAR";#N/A,#N/A,FALSE,"SUMMARY";#N/A,#N/A,FALSE,"MATERIAL VAR"}</definedName>
    <definedName name="y" hidden="1">{#N/A,#N/A,FALSE,"VARIATIONS";#N/A,#N/A,FALSE,"BUDGET";#N/A,#N/A,FALSE,"CIVIL QNTY VAR";#N/A,#N/A,FALSE,"SUMMARY";#N/A,#N/A,FALSE,"MATERIAL VAR"}</definedName>
    <definedName name="Y_Y_Growth">#REF!</definedName>
    <definedName name="Year" localSheetId="1">#REF!</definedName>
    <definedName name="Year" localSheetId="0">#REF!</definedName>
    <definedName name="YEAR" localSheetId="5">#REF!</definedName>
    <definedName name="YEAR">#REF!</definedName>
    <definedName name="YearEnd" localSheetId="5">#REF!</definedName>
    <definedName name="YearEnd">#REF!</definedName>
    <definedName name="Yes">#REF!</definedName>
    <definedName name="Yr2_topup_int">"'[4]input -per account vintage data'!$c$24"</definedName>
    <definedName name="Yr3_topup_int">"'[4]input -per account vintage data'!$d$24"</definedName>
    <definedName name="yurt">#REF!</definedName>
    <definedName name="yyyyyyyyyy">#REF!</definedName>
    <definedName name="yyyyyyyyyyyyyyyy">#REF!</definedName>
    <definedName name="yzs" localSheetId="5" hidden="1">{#N/A,#N/A,FALSE,"VARIATIONS";#N/A,#N/A,FALSE,"BUDGET";#N/A,#N/A,FALSE,"CIVIL QNTY VAR";#N/A,#N/A,FALSE,"SUMMARY";#N/A,#N/A,FALSE,"MATERIAL VAR"}</definedName>
    <definedName name="yzs" hidden="1">{#N/A,#N/A,FALSE,"VARIATIONS";#N/A,#N/A,FALSE,"BUDGET";#N/A,#N/A,FALSE,"CIVIL QNTY VAR";#N/A,#N/A,FALSE,"SUMMARY";#N/A,#N/A,FALSE,"MATERIAL VAR"}</definedName>
    <definedName name="z" localSheetId="1" hidden="1">{#N/A,#N/A,TRUE,"Front";#N/A,#N/A,TRUE,"Simple Letter";#N/A,#N/A,TRUE,"Inside";#N/A,#N/A,TRUE,"Contents";#N/A,#N/A,TRUE,"Basis";#N/A,#N/A,TRUE,"Inclusions";#N/A,#N/A,TRUE,"Exclusions";#N/A,#N/A,TRUE,"Areas";#N/A,#N/A,TRUE,"Summary";#N/A,#N/A,TRUE,"Detail"}</definedName>
    <definedName name="z" localSheetId="0" hidden="1">{#N/A,#N/A,TRUE,"Front";#N/A,#N/A,TRUE,"Simple Letter";#N/A,#N/A,TRUE,"Inside";#N/A,#N/A,TRUE,"Contents";#N/A,#N/A,TRUE,"Basis";#N/A,#N/A,TRUE,"Inclusions";#N/A,#N/A,TRUE,"Exclusions";#N/A,#N/A,TRUE,"Areas";#N/A,#N/A,TRUE,"Summary";#N/A,#N/A,TRUE,"Detail"}</definedName>
    <definedName name="z" localSheetId="5" hidden="1">{"'Sheet1'!$A$1:$K$31"}</definedName>
    <definedName name="z" hidden="1">{"'Sheet1'!$A$1:$K$31"}</definedName>
    <definedName name="Z_0185ADC1_3830_11D3_88E4_00104B2D4E50_.wvu.FilterData" hidden="1">#REF!</definedName>
    <definedName name="Z_0185ADC2_3830_11D3_88E4_00104B2D4E50_.wvu.FilterData" hidden="1">#REF!</definedName>
    <definedName name="Z_01EEECA8_52E8_4BA6_B221_CB6D3C468C80_.wvu.Cols" hidden="1">#REF!</definedName>
    <definedName name="Z_01EEECA8_52E8_4BA6_B221_CB6D3C468C80_.wvu.FilterData" hidden="1">#REF!</definedName>
    <definedName name="Z_020243C4_4FC9_11D3_88E5_00104B2D4E50_.wvu.FilterData" hidden="1">#REF!</definedName>
    <definedName name="Z_020243C5_4FC9_11D3_88E5_00104B2D4E50_.wvu.FilterData" hidden="1">#REF!</definedName>
    <definedName name="Z_020243D6_4FC9_11D3_88E5_00104B2D4E50_.wvu.FilterData" hidden="1">#REF!</definedName>
    <definedName name="Z_020243D9_4FC9_11D3_88E5_00104B2D4E50_.wvu.FilterData" hidden="1">#REF!</definedName>
    <definedName name="Z_0B3EF283_BAAE_40DA_B109_606B8002D5D4_.wvu.FilterData" hidden="1">#REF!</definedName>
    <definedName name="Z_0C509CAE_4B28_497F_9463_E056D87AE422_.wvu.Rows" hidden="1">[97]Micro!#REF!</definedName>
    <definedName name="Z_1337E53C_970D_4073_B72A_371A64539D54_.wvu.Cols" localSheetId="5" hidden="1">#REF!</definedName>
    <definedName name="Z_1337E53C_970D_4073_B72A_371A64539D54_.wvu.Cols" hidden="1">#REF!</definedName>
    <definedName name="Z_1337E53C_970D_4073_B72A_371A64539D54_.wvu.PrintArea" localSheetId="5" hidden="1">#REF!</definedName>
    <definedName name="Z_1337E53C_970D_4073_B72A_371A64539D54_.wvu.PrintArea" hidden="1">#REF!</definedName>
    <definedName name="Z_1337E53C_970D_4073_B72A_371A64539D54_.wvu.Rows" localSheetId="5" hidden="1">#REF!</definedName>
    <definedName name="Z_1337E53C_970D_4073_B72A_371A64539D54_.wvu.Rows" hidden="1">#REF!</definedName>
    <definedName name="Z_18E867C2_363F_11D3_B384_00104B203064_.wvu.Cols" hidden="1">#REF!</definedName>
    <definedName name="Z_18E867C2_363F_11D3_B384_00104B203064_.wvu.FilterData" hidden="1">#REF!</definedName>
    <definedName name="Z_18E867C6_363F_11D3_B384_00104B203064_.wvu.FilterData" hidden="1">#REF!</definedName>
    <definedName name="Z_2529F30F_675A_11D3_88E6_00104B2D4E50_.wvu.FilterData" hidden="1">#REF!</definedName>
    <definedName name="Z_32DE5C65_0ED6_11D3_A535_008048FCDF23_.wvu.Cols" localSheetId="5" hidden="1">'[101]Wag&amp;Sal'!#REF!,'[101]Wag&amp;Sal'!#REF!,'[101]Wag&amp;Sal'!$E$1:$P$65536,'[101]Wag&amp;Sal'!$Q$1:$T$65536,'[101]Wag&amp;Sal'!$V$1:$Y$65536,'[101]Wag&amp;Sal'!$AB$1:$AB$65536</definedName>
    <definedName name="Z_32DE5C65_0ED6_11D3_A535_008048FCDF23_.wvu.Cols" hidden="1">'[101]Wag&amp;Sal'!#REF!,'[101]Wag&amp;Sal'!#REF!,'[101]Wag&amp;Sal'!$E$1:$P$65536,'[101]Wag&amp;Sal'!$Q$1:$T$65536,'[101]Wag&amp;Sal'!$V$1:$Y$65536,'[101]Wag&amp;Sal'!$AB$1:$AB$65536</definedName>
    <definedName name="Z_37C90060_2018_11D3_9FEA_008048EE1BB3_.wvu.Cols" localSheetId="5" hidden="1">#REF!</definedName>
    <definedName name="Z_37C90060_2018_11D3_9FEA_008048EE1BB3_.wvu.Cols" hidden="1">#REF!</definedName>
    <definedName name="Z_37C90060_2018_11D3_9FEA_008048EE1BB3_.wvu.FilterData" localSheetId="5" hidden="1">#REF!</definedName>
    <definedName name="Z_37C90060_2018_11D3_9FEA_008048EE1BB3_.wvu.FilterData" hidden="1">#REF!</definedName>
    <definedName name="Z_37C90061_2018_11D3_9FEA_008048EE1BB3_.wvu.FilterData" hidden="1">#REF!</definedName>
    <definedName name="Z_37C90063_2018_11D3_9FEA_008048EE1BB3_.wvu.FilterData" hidden="1">#REF!</definedName>
    <definedName name="Z_42177D60_3622_11D3_B2D2_008048EE2662_.wvu.FilterData" hidden="1">#REF!</definedName>
    <definedName name="Z_5A4CDE39_BC84_48C0_8208_6970E7A71896_.wvu.Cols" hidden="1">'[101]GM &amp; TA'!$F$1:$F$65536,'[101]GM &amp; TA'!$G$1:$G$65536,'[101]GM &amp; TA'!$I$1:$T$65536</definedName>
    <definedName name="Z_64FBE21F_D610_4122_B662_C1CA556F0E6B_.wvu.Rows" hidden="1">[97]Macro!$A$9:$IV$47,[97]Macro!$A$49:$IV$49</definedName>
    <definedName name="Z_67879F2D_A365_4C5F_ACA2_06A222DC585F_.wvu.FilterData" localSheetId="5" hidden="1">#REF!</definedName>
    <definedName name="Z_67879F2D_A365_4C5F_ACA2_06A222DC585F_.wvu.FilterData" hidden="1">#REF!</definedName>
    <definedName name="Z_6CDCF69B_5AF1_4147_8314_DDC51BBAE13A_.wvu.FilterData" localSheetId="5" hidden="1">#REF!</definedName>
    <definedName name="Z_6CDCF69B_5AF1_4147_8314_DDC51BBAE13A_.wvu.FilterData" hidden="1">#REF!</definedName>
    <definedName name="Z_821080B5_A53F_46D5_A7A8_C550E9A6DB8E_.wvu.Rows" localSheetId="5" hidden="1">'[97]Scaff-Rose'!#REF!</definedName>
    <definedName name="Z_821080B5_A53F_46D5_A7A8_C550E9A6DB8E_.wvu.Rows" hidden="1">'[97]Scaff-Rose'!#REF!</definedName>
    <definedName name="Z_87846904_F246_11D2_88E4_00104B2D4E50_.wvu.PrintTitles" localSheetId="5" hidden="1">#REF!,#REF!</definedName>
    <definedName name="Z_87846904_F246_11D2_88E4_00104B2D4E50_.wvu.PrintTitles" hidden="1">#REF!,#REF!</definedName>
    <definedName name="Z_89FC4C3A_6586_42BA_B0E6_F0959042E6A0_.wvu.Rows" localSheetId="5" hidden="1">'[97]Scaff-Rose'!#REF!</definedName>
    <definedName name="Z_89FC4C3A_6586_42BA_B0E6_F0959042E6A0_.wvu.Rows" hidden="1">'[97]Scaff-Rose'!#REF!</definedName>
    <definedName name="Z_8FCC9949_BB10_48DD_835F_9D6E68B3AE12_.wvu.PrintTitles" localSheetId="1" hidden="1">#REF!</definedName>
    <definedName name="Z_8FCC9949_BB10_48DD_835F_9D6E68B3AE12_.wvu.PrintTitles" localSheetId="0" hidden="1">#REF!</definedName>
    <definedName name="Z_8FCC9949_BB10_48DD_835F_9D6E68B3AE12_.wvu.PrintTitles" localSheetId="5" hidden="1">#REF!</definedName>
    <definedName name="Z_8FCC9949_BB10_48DD_835F_9D6E68B3AE12_.wvu.PrintTitles" hidden="1">#REF!</definedName>
    <definedName name="Z_8FCC9949_BB10_48DD_835F_9D6E68B3AE12_.wvu.Rows" localSheetId="5" hidden="1">'[101]GM &amp; TA'!#REF!,'[101]GM &amp; TA'!#REF!</definedName>
    <definedName name="Z_8FCC9949_BB10_48DD_835F_9D6E68B3AE12_.wvu.Rows" hidden="1">'[101]GM &amp; TA'!#REF!,'[101]GM &amp; TA'!#REF!</definedName>
    <definedName name="Z_97AF8B62_D04D_48F2_A853_93998C7922D6_.wvu.FilterData" localSheetId="5" hidden="1">#REF!</definedName>
    <definedName name="Z_97AF8B62_D04D_48F2_A853_93998C7922D6_.wvu.FilterData" hidden="1">#REF!</definedName>
    <definedName name="Z_9C36B7A0_8E17_11D3_B2D2_008048EE2662_.wvu.Rows" localSheetId="5" hidden="1">#REF!,#REF!,#REF!</definedName>
    <definedName name="Z_9C36B7A0_8E17_11D3_B2D2_008048EE2662_.wvu.Rows" hidden="1">#REF!,#REF!,#REF!</definedName>
    <definedName name="Z_9F278A40_BF82_4E3D_9E8B_F7A34E58042E_.wvu.FilterData" hidden="1">#REF!</definedName>
    <definedName name="Z_A8BE41E8_2DB8_11D7_A1F5_005004BBC68E_.wvu.Cols" hidden="1">#REF!</definedName>
    <definedName name="Z_A8BE41E8_2DB8_11D7_A1F5_005004BBC68E_.wvu.PrintArea" hidden="1">#REF!</definedName>
    <definedName name="Z_A8BE41E8_2DB8_11D7_A1F5_005004BBC68E_.wvu.Rows" hidden="1">#REF!</definedName>
    <definedName name="Z_AF67EA27_37A9_11D3_88E4_00104B2D4E50_.wvu.FilterData" hidden="1">#REF!</definedName>
    <definedName name="Z_B69AE2F6_CB28_11D2_A535_008048FCDF23_.wvu.Cols" localSheetId="5" hidden="1">'[101]Wag&amp;Sal'!#REF!,'[101]Wag&amp;Sal'!#REF!,'[101]Wag&amp;Sal'!$E$1:$P$65536,'[101]Wag&amp;Sal'!$Q$1:$T$65536,'[101]Wag&amp;Sal'!$V$1:$Y$65536,'[101]Wag&amp;Sal'!$AB$1:$AB$65536</definedName>
    <definedName name="Z_B69AE2F6_CB28_11D2_A535_008048FCDF23_.wvu.Cols" hidden="1">'[101]Wag&amp;Sal'!#REF!,'[101]Wag&amp;Sal'!#REF!,'[101]Wag&amp;Sal'!$E$1:$P$65536,'[101]Wag&amp;Sal'!$Q$1:$T$65536,'[101]Wag&amp;Sal'!$V$1:$Y$65536,'[101]Wag&amp;Sal'!$AB$1:$AB$65536</definedName>
    <definedName name="Z_B69AE2F6_CB28_11D2_A535_008048FCDF23_.wvu.Rows" localSheetId="5" hidden="1">'[101]Wag&amp;Sal'!#REF!,'[101]Wag&amp;Sal'!#REF!</definedName>
    <definedName name="Z_B69AE2F6_CB28_11D2_A535_008048FCDF23_.wvu.Rows" hidden="1">'[101]Wag&amp;Sal'!#REF!,'[101]Wag&amp;Sal'!#REF!</definedName>
    <definedName name="Z_CC26C000_67A6_11D3_B801_444553540000_.wvu.FilterData" localSheetId="5" hidden="1">#REF!</definedName>
    <definedName name="Z_CC26C000_67A6_11D3_B801_444553540000_.wvu.FilterData" hidden="1">#REF!</definedName>
    <definedName name="Z_D840F8B1_668B_11D3_88E6_00104B2D4E50_.wvu.FilterData" localSheetId="5" hidden="1">#REF!</definedName>
    <definedName name="Z_D840F8B1_668B_11D3_88E6_00104B2D4E50_.wvu.FilterData" hidden="1">#REF!</definedName>
    <definedName name="Z_E61184E6_4A82_48AD_BD46_AD03682B9E61_.wvu.Rows" localSheetId="5" hidden="1">[97]Micro!#REF!</definedName>
    <definedName name="Z_E61184E6_4A82_48AD_BD46_AD03682B9E61_.wvu.Rows" hidden="1">[97]Micro!#REF!</definedName>
    <definedName name="Z_EA424862_9DB5_4158_B57E_464B76E20666_.wvu.FilterData" localSheetId="5" hidden="1">#REF!</definedName>
    <definedName name="Z_EA424862_9DB5_4158_B57E_464B76E20666_.wvu.FilterData" hidden="1">#REF!</definedName>
    <definedName name="Z_F0339D6F_2232_11D3_88E4_00104B2D4E50_.wvu.FilterData" localSheetId="5" hidden="1">#REF!</definedName>
    <definedName name="Z_F0339D6F_2232_11D3_88E4_00104B2D4E50_.wvu.FilterData" hidden="1">#REF!</definedName>
    <definedName name="Z_F56F135F_44F3_478B_BCC3_5E739B702BEF_.wvu.Cols" localSheetId="5" hidden="1">#REF!</definedName>
    <definedName name="Z_F56F135F_44F3_478B_BCC3_5E739B702BEF_.wvu.Cols" hidden="1">#REF!</definedName>
    <definedName name="Z_F56F135F_44F3_478B_BCC3_5E739B702BEF_.wvu.FilterData" hidden="1">#REF!</definedName>
    <definedName name="Z_F56F135F_44F3_478B_BCC3_5E739B702BEF_.wvu.PrintTitles" localSheetId="1" hidden="1">#REF!,#REF!</definedName>
    <definedName name="Z_F56F135F_44F3_478B_BCC3_5E739B702BEF_.wvu.PrintTitles" localSheetId="0" hidden="1">#REF!,#REF!</definedName>
    <definedName name="Z_F56F135F_44F3_478B_BCC3_5E739B702BEF_.wvu.PrintTitles" localSheetId="5" hidden="1">#REF!,#REF!</definedName>
    <definedName name="Z_F56F135F_44F3_478B_BCC3_5E739B702BEF_.wvu.PrintTitles" hidden="1">#REF!,#REF!</definedName>
    <definedName name="ZENANA" localSheetId="5" hidden="1">{#N/A,#N/A,TRUE,"Front";#N/A,#N/A,TRUE,"Simple Letter";#N/A,#N/A,TRUE,"Inside";#N/A,#N/A,TRUE,"Contents";#N/A,#N/A,TRUE,"Basis";#N/A,#N/A,TRUE,"Inclusions";#N/A,#N/A,TRUE,"Exclusions";#N/A,#N/A,TRUE,"Areas";#N/A,#N/A,TRUE,"Summary";#N/A,#N/A,TRUE,"Detail"}</definedName>
    <definedName name="ZENANA" hidden="1">{#N/A,#N/A,TRUE,"Front";#N/A,#N/A,TRUE,"Simple Letter";#N/A,#N/A,TRUE,"Inside";#N/A,#N/A,TRUE,"Contents";#N/A,#N/A,TRUE,"Basis";#N/A,#N/A,TRUE,"Inclusions";#N/A,#N/A,TRUE,"Exclusions";#N/A,#N/A,TRUE,"Areas";#N/A,#N/A,TRUE,"Summary";#N/A,#N/A,TRUE,"Detail"}</definedName>
    <definedName name="Zip1" localSheetId="1" hidden="1">{#N/A,#N/A,TRUE,"Front";#N/A,#N/A,TRUE,"Simple Letter";#N/A,#N/A,TRUE,"Inside";#N/A,#N/A,TRUE,"Contents";#N/A,#N/A,TRUE,"Basis";#N/A,#N/A,TRUE,"Inclusions";#N/A,#N/A,TRUE,"Exclusions";#N/A,#N/A,TRUE,"Areas";#N/A,#N/A,TRUE,"Summary";#N/A,#N/A,TRUE,"Detail"}</definedName>
    <definedName name="Zip1" localSheetId="0" hidden="1">{#N/A,#N/A,TRUE,"Front";#N/A,#N/A,TRUE,"Simple Letter";#N/A,#N/A,TRUE,"Inside";#N/A,#N/A,TRUE,"Contents";#N/A,#N/A,TRUE,"Basis";#N/A,#N/A,TRUE,"Inclusions";#N/A,#N/A,TRUE,"Exclusions";#N/A,#N/A,TRUE,"Areas";#N/A,#N/A,TRUE,"Summary";#N/A,#N/A,TRUE,"Detail"}</definedName>
    <definedName name="Zip1" localSheetId="5" hidden="1">{#N/A,#N/A,TRUE,"Front";#N/A,#N/A,TRUE,"Simple Letter";#N/A,#N/A,TRUE,"Inside";#N/A,#N/A,TRUE,"Contents";#N/A,#N/A,TRUE,"Basis";#N/A,#N/A,TRUE,"Inclusions";#N/A,#N/A,TRUE,"Exclusions";#N/A,#N/A,TRUE,"Areas";#N/A,#N/A,TRUE,"Summary";#N/A,#N/A,TRUE,"Detail"}</definedName>
    <definedName name="Zip1" hidden="1">{#N/A,#N/A,TRUE,"Front";#N/A,#N/A,TRUE,"Simple Letter";#N/A,#N/A,TRUE,"Inside";#N/A,#N/A,TRUE,"Contents";#N/A,#N/A,TRUE,"Basis";#N/A,#N/A,TRUE,"Inclusions";#N/A,#N/A,TRUE,"Exclusions";#N/A,#N/A,TRUE,"Areas";#N/A,#N/A,TRUE,"Summary";#N/A,#N/A,TRUE,"Detail"}</definedName>
    <definedName name="zitd">#REF!</definedName>
    <definedName name="zl">#REF!</definedName>
    <definedName name="zl___0">#REF!</definedName>
    <definedName name="zl___13">#REF!</definedName>
    <definedName name="zlpu">#REF!</definedName>
    <definedName name="zlpu___0">#REF!</definedName>
    <definedName name="zlpu___13">#REF!</definedName>
    <definedName name="zs">#REF!</definedName>
    <definedName name="zs___0">#REF!</definedName>
    <definedName name="zs___13">#REF!</definedName>
    <definedName name="zsfs" localSheetId="5" hidden="1">{#N/A,#N/A,FALSE,"VARIATIONS";#N/A,#N/A,FALSE,"BUDGET";#N/A,#N/A,FALSE,"CIVIL QNTY VAR";#N/A,#N/A,FALSE,"SUMMARY";#N/A,#N/A,FALSE,"MATERIAL VAR"}</definedName>
    <definedName name="zsfs" hidden="1">{#N/A,#N/A,FALSE,"VARIATIONS";#N/A,#N/A,FALSE,"BUDGET";#N/A,#N/A,FALSE,"CIVIL QNTY VAR";#N/A,#N/A,FALSE,"SUMMARY";#N/A,#N/A,FALSE,"MATERIAL VAR"}</definedName>
    <definedName name="zspu">#REF!</definedName>
    <definedName name="zspu___0">#REF!</definedName>
    <definedName name="zspu___13">#REF!</definedName>
    <definedName name="ZSS">#REF!</definedName>
    <definedName name="ZSS___0">#REF!</definedName>
    <definedName name="ZSS___13">#REF!</definedName>
    <definedName name="ztpu">#REF!</definedName>
    <definedName name="ztpu___0">#REF!</definedName>
    <definedName name="ztpu___13">#REF!</definedName>
    <definedName name="zx" localSheetId="5" hidden="1">{#N/A,#N/A,FALSE,"VARIATIONS";#N/A,#N/A,FALSE,"BUDGET";#N/A,#N/A,FALSE,"CIVIL QNTY VAR";#N/A,#N/A,FALSE,"SUMMARY";#N/A,#N/A,FALSE,"MATERIAL VAR"}</definedName>
    <definedName name="zx" hidden="1">{#N/A,#N/A,FALSE,"VARIATIONS";#N/A,#N/A,FALSE,"BUDGET";#N/A,#N/A,FALSE,"CIVIL QNTY VAR";#N/A,#N/A,FALSE,"SUMMARY";#N/A,#N/A,FALSE,"MATERIAL VAR"}</definedName>
    <definedName name="zxgsdfg" localSheetId="5" hidden="1">{"'Bill No. 7'!$A$1:$G$32"}</definedName>
    <definedName name="zxgsdfg" hidden="1">{"'Bill No. 7'!$A$1:$G$32"}</definedName>
    <definedName name="ZY">#REF!</definedName>
    <definedName name="ZY___0">#REF!</definedName>
    <definedName name="ZY___13">#REF!</definedName>
    <definedName name="zz">#REF!</definedName>
    <definedName name="ZZ_AA_User1">#REF!</definedName>
    <definedName name="ZZ_AA_User2">#REF!</definedName>
    <definedName name="ZZ_AA_User3">#REF!</definedName>
    <definedName name="ZZ_AA_User4">#REF!</definedName>
    <definedName name="ZZ_AA_User5">#REF!</definedName>
    <definedName name="ZZ_AAA_BSControl">#REF!</definedName>
    <definedName name="ZZ_AAA_IncludeManual">#REF!</definedName>
    <definedName name="ZZ_AAA_ISControl">#REF!</definedName>
    <definedName name="ZZ_AAA_TerminalStartTest1">#REF!</definedName>
    <definedName name="ZZ_AAA_TerminalStartTest2">#REF!</definedName>
    <definedName name="ZZ_AAA_TerminalStartTest3">#REF!</definedName>
    <definedName name="ZZ_AAA_TerminalStartTest4">#REF!</definedName>
    <definedName name="ZZ_AAA_TerminalStartTest5">#REF!</definedName>
    <definedName name="ZZ_AAA_YearCount">#REF!</definedName>
    <definedName name="ZZ_AAA_YearEndManual">#REF!</definedName>
    <definedName name="ZZ_AAA_YearEnds">#REF!</definedName>
    <definedName name="ZZ_BAL_AccountsPayable">#REF!</definedName>
    <definedName name="ZZ_BAL_AccountsReceivable">#REF!</definedName>
    <definedName name="ZZ_BAL_AverageTotalDebt">#REF!</definedName>
    <definedName name="ZZ_BAL_Balance">#REF!</definedName>
    <definedName name="ZZ_BAL_CapitalizedAssets">#REF!</definedName>
    <definedName name="ZZ_BAL_ConstructionInProgress">#REF!</definedName>
    <definedName name="ZZ_BAL_DebtNet">#REF!</definedName>
    <definedName name="ZZ_BAL_DebtTotal">#REF!</definedName>
    <definedName name="ZZ_BAL_DeferredTaxes">#REF!</definedName>
    <definedName name="ZZ_BAL_Goodwill">#REF!</definedName>
    <definedName name="ZZ_BAL_Inventories">#REF!</definedName>
    <definedName name="ZZ_BAL_LongTermDebt">#REF!</definedName>
    <definedName name="ZZ_BAL_LongTermInterestAssets">#REF!</definedName>
    <definedName name="ZZ_BAL_LongTermNonInterestLiabilities">#REF!</definedName>
    <definedName name="ZZ_BAL_LongTermNonOperatingAssets">#REF!</definedName>
    <definedName name="ZZ_BAL_MinorityInterest">#REF!</definedName>
    <definedName name="ZZ_BAL_NetAssets">#REF!</definedName>
    <definedName name="ZZ_BAL_NetAssetsAverage">#REF!</definedName>
    <definedName name="ZZ_BAL_NetCurrentAssets">#REF!</definedName>
    <definedName name="ZZ_BAL_NetFixedAssets">#REF!</definedName>
    <definedName name="ZZ_BAL_NetWorkingCapital">#REF!</definedName>
    <definedName name="ZZ_BAL_OBSILeases">#REF!</definedName>
    <definedName name="ZZ_BAL_OBSIOther">#REF!</definedName>
    <definedName name="ZZ_BAL_OperatingCash">#REF!</definedName>
    <definedName name="ZZ_BAL_OtherCurrentAssets">#REF!</definedName>
    <definedName name="ZZ_BAL_OtherCurrentLiabilities">#REF!</definedName>
    <definedName name="ZZ_BAL_OtherReserves">#REF!</definedName>
    <definedName name="ZZ_BAL_PreferredStock">#REF!</definedName>
    <definedName name="ZZ_BAL_RetainedEarnings">#REF!</definedName>
    <definedName name="ZZ_BAL_RevaluationReserve">#REF!</definedName>
    <definedName name="ZZ_BAL_ShareCapital">#REF!</definedName>
    <definedName name="ZZ_BAL_SharePremium">#REF!</definedName>
    <definedName name="ZZ_BAL_StatutoryReserves">#REF!</definedName>
    <definedName name="ZZ_BAL_STDebt">#REF!</definedName>
    <definedName name="ZZ_BAL_STInvestments">#REF!</definedName>
    <definedName name="ZZ_BAL_TotalAssets">#REF!</definedName>
    <definedName name="ZZ_BAL_TotalAssetsAverage">#REF!</definedName>
    <definedName name="ZZ_BAL_TotalCommonEquity">#REF!</definedName>
    <definedName name="ZZ_BAL_TotalCurrentAssets">#REF!</definedName>
    <definedName name="ZZ_BAL_TotalCurrentLiabilities">#REF!</definedName>
    <definedName name="ZZ_BAL_TotalEquity">#REF!</definedName>
    <definedName name="ZZ_BAL_TotalEquityAverage">#REF!</definedName>
    <definedName name="ZZ_BAL_TotalLiabilities">#REF!</definedName>
    <definedName name="ZZ_BAL_TotalLiabilitiesPlusEquity">#REF!</definedName>
    <definedName name="ZZ_BAL_TotalLongTermLiabilities">#REF!</definedName>
    <definedName name="ZZ_BAL_TotalReserves">#REF!</definedName>
    <definedName name="ZZ_CAP_AccumulatedGoodwillAmort">#REF!</definedName>
    <definedName name="ZZ_CAP_AccumulatedGoodwillAmortManual">#REF!</definedName>
    <definedName name="ZZ_CAP_AdjToOperatingCapital">#REF!</definedName>
    <definedName name="ZZ_CAP_AdjustedCommonEquity">#REF!</definedName>
    <definedName name="ZZ_CAP_Balance">#REF!</definedName>
    <definedName name="ZZ_CAP_ChangeInOperatingCapital">#REF!</definedName>
    <definedName name="ZZ_CAP_EquityEquivalents">#REF!</definedName>
    <definedName name="ZZ_CAP_LIFOReserve">#REF!</definedName>
    <definedName name="ZZ_CAP_NetWorkingCapitalAdj">#REF!</definedName>
    <definedName name="ZZ_CAP_NonOperatingCapital">#REF!</definedName>
    <definedName name="ZZ_CAP_OperatingCapital">#REF!</definedName>
    <definedName name="ZZ_CAP_OperatingCapitalAverage">#REF!</definedName>
    <definedName name="ZZ_CAP_TotalCapital">#REF!</definedName>
    <definedName name="ZZ_CAP_TotalCapitalAverage">#REF!</definedName>
    <definedName name="ZZ_CAP_TotalCapitalRecon">#REF!</definedName>
    <definedName name="ZZ_CAP_TotalDebtAdj">#REF!</definedName>
    <definedName name="ZZ_CAP_ValueOfOperatingLeases">#REF!</definedName>
    <definedName name="ZZ_CAS_Balance">#REF!</definedName>
    <definedName name="ZZ_CAS_CashFlowFinancing">#REF!</definedName>
    <definedName name="ZZ_CAS_CashFlowInvestment">#REF!</definedName>
    <definedName name="ZZ_CAS_CashFlowOperational">#REF!</definedName>
    <definedName name="ZZ_CAS_CashSTInvestments">#REF!</definedName>
    <definedName name="ZZ_CAS_ChangeInCapitalizedAssets">#REF!</definedName>
    <definedName name="ZZ_CAS_ChangeInCIP">#REF!</definedName>
    <definedName name="ZZ_CAS_ChangeInCommonEquity">#REF!</definedName>
    <definedName name="ZZ_CAS_ChangeInGoodwill">#REF!</definedName>
    <definedName name="ZZ_CAS_ChangeInInvestmentsAssets">#REF!</definedName>
    <definedName name="ZZ_CAS_ChangeInLTDebt">#REF!</definedName>
    <definedName name="ZZ_CAS_ChangeInMinorityInterest">#REF!</definedName>
    <definedName name="ZZ_CAS_ChangeInNetFixedAssets">#REF!</definedName>
    <definedName name="ZZ_CAS_ChangeInOtherLTLiabilities">#REF!</definedName>
    <definedName name="ZZ_CAS_ChangeInOtherNonOperatingAssets">#REF!</definedName>
    <definedName name="ZZ_CAS_ChangeInOtherReserves">#REF!</definedName>
    <definedName name="ZZ_CAS_ChangeInPreferredEquity">#REF!</definedName>
    <definedName name="ZZ_CAS_ChangeInRevaluationReserve">#REF!</definedName>
    <definedName name="ZZ_CAS_ChangeInSharePremium">#REF!</definedName>
    <definedName name="ZZ_CAS_ChangeInStatutoryReserves">#REF!</definedName>
    <definedName name="ZZ_CAS_ChangeInSTDebt">#REF!</definedName>
    <definedName name="ZZ_CAS_ChangeInWC">#REF!</definedName>
    <definedName name="ZZ_CAS_TotalCashFlow">#REF!</definedName>
    <definedName name="ZZ_CAS_TotalCashFlowRecon">#REF!</definedName>
    <definedName name="ZZ_COM_Assets">#REF!</definedName>
    <definedName name="ZZ_COM_Switch1">#REF!</definedName>
    <definedName name="ZZ_COS_BetaManual">#REF!</definedName>
    <definedName name="ZZ_COS_BVCommonEquity">#REF!</definedName>
    <definedName name="ZZ_COS_BVPreferredEquity">#REF!</definedName>
    <definedName name="ZZ_COS_BVTotalCapital">#REF!</definedName>
    <definedName name="ZZ_COS_BVTotalDebt">#REF!</definedName>
    <definedName name="ZZ_COS_CostOfCommonEquity">#REF!</definedName>
    <definedName name="ZZ_COS_CostOfDebtPostTax">#REF!</definedName>
    <definedName name="ZZ_COS_CostOfDebtPreTaxManual">#REF!</definedName>
    <definedName name="ZZ_COS_CostOfPreferredEquityManual">#REF!</definedName>
    <definedName name="ZZ_COS_EquityRiskPremiumManual">#REF!</definedName>
    <definedName name="ZZ_COS_MVCommonEquity">#REF!</definedName>
    <definedName name="ZZ_COS_MVPreferredEquity">#REF!</definedName>
    <definedName name="ZZ_COS_MVTotalCapital">#REF!</definedName>
    <definedName name="ZZ_COS_MVTotalDebt">#REF!</definedName>
    <definedName name="ZZ_COS_RequiredReturnCAPM">#REF!</definedName>
    <definedName name="ZZ_COS_RequiredReturnManual">#REF!</definedName>
    <definedName name="ZZ_COS_RiskFreeRateManual">#REF!</definedName>
    <definedName name="ZZ_COS_Switch1">#REF!</definedName>
    <definedName name="ZZ_COS_TargetDebtToCapitalManual">#REF!</definedName>
    <definedName name="ZZ_COS_UnleveragedCostOfCapital">#REF!</definedName>
    <definedName name="ZZ_COS_WACC">#REF!</definedName>
    <definedName name="ZZ_COS_WACCActual">#REF!</definedName>
    <definedName name="ZZ_COS_WACCManual">#REF!</definedName>
    <definedName name="ZZ_COS_WGTCommonEquity">#REF!</definedName>
    <definedName name="ZZ_COS_WGTPreferredEquity">#REF!</definedName>
    <definedName name="ZZ_COS_WGTTotalDebt">#REF!</definedName>
    <definedName name="ZZ_COV_Cover">[50]Cover!$A$1</definedName>
    <definedName name="ZZ_DCF_Balance" localSheetId="5">#REF!</definedName>
    <definedName name="ZZ_DCF_Balance">#REF!</definedName>
    <definedName name="ZZ_DCF_EVA_Discounted" localSheetId="5">#REF!</definedName>
    <definedName name="ZZ_DCF_EVA_Discounted">#REF!</definedName>
    <definedName name="ZZ_DCF_EVA_DiscountedTotal" localSheetId="5">#REF!</definedName>
    <definedName name="ZZ_DCF_EVA_DiscountedTotal">#REF!</definedName>
    <definedName name="ZZ_DCF_EVA_DiscountFactor">#REF!</definedName>
    <definedName name="ZZ_DCF_EVA_EconomicValueAdded">#REF!</definedName>
    <definedName name="ZZ_DCF_EVA_EconomicValueAddedManual">#REF!</definedName>
    <definedName name="ZZ_DCF_EVA_ImpliedEquityValue">#REF!</definedName>
    <definedName name="ZZ_DCF_EVA_ImpliedEquityValuePerShare">#REF!</definedName>
    <definedName name="ZZ_DCF_EVA_MidYearAdjustmentFactor">#REF!</definedName>
    <definedName name="ZZ_DCF_EVA_OperatingValue">#REF!</definedName>
    <definedName name="ZZ_DCF_EVA_OperatingValueAdj">#REF!</definedName>
    <definedName name="ZZ_DCF_EVA_TotalValue">#REF!</definedName>
    <definedName name="ZZ_DCF_EVA_WACC">#REF!</definedName>
    <definedName name="ZZ_DCF_FCF_Discounted">#REF!</definedName>
    <definedName name="ZZ_DCF_FCF_DiscountFactor">#REF!</definedName>
    <definedName name="ZZ_DCF_FCF_FreeCashFlow">#REF!</definedName>
    <definedName name="ZZ_DCF_FCF_FreeCashFlowManual">#REF!</definedName>
    <definedName name="ZZ_DCF_FCF_ImpliedEquityValue">#REF!</definedName>
    <definedName name="ZZ_DCF_FCF_ImpliedEquityValuePerShare">#REF!</definedName>
    <definedName name="ZZ_DCF_FCF_MidYearAdjustmentFactor">#REF!</definedName>
    <definedName name="ZZ_DCF_FCF_NetInvestment">#REF!</definedName>
    <definedName name="ZZ_DCF_FCF_NOPAT">#REF!</definedName>
    <definedName name="ZZ_DCF_FCF_OperatingValue">#REF!</definedName>
    <definedName name="ZZ_DCF_FCF_OperatingValueAdj">#REF!</definedName>
    <definedName name="ZZ_DCF_FCF_SharePremiumDiscount">#REF!</definedName>
    <definedName name="ZZ_DCF_FCF_TotalValue">#REF!</definedName>
    <definedName name="ZZ_DCF_FCF_WACC">#REF!</definedName>
    <definedName name="ZZ_DCF_LTGrowthRate">#REF!</definedName>
    <definedName name="ZZ_DCF_LTGrowthRateManual">#REF!</definedName>
    <definedName name="ZZ_DCF_NON_TotalNonCommonEquity">#REF!</definedName>
    <definedName name="ZZ_EPS_BookValuePS">#REF!</definedName>
    <definedName name="ZZ_EPS_CFPSFree">#REF!</definedName>
    <definedName name="ZZ_EPS_CFPSGross">#REF!</definedName>
    <definedName name="ZZ_EPS_DPS">#REF!</definedName>
    <definedName name="ZZ_EPS_DPSManual">#REF!</definedName>
    <definedName name="ZZ_EPS_EPSBasic">#REF!</definedName>
    <definedName name="ZZ_EPS_EPSBasicManual">#REF!</definedName>
    <definedName name="ZZ_EPS_EPSBFullyDiluted">#REF!</definedName>
    <definedName name="ZZ_EPS_EPSBFullyDilutedManual">#REF!</definedName>
    <definedName name="ZZ_EPS_EPSPrimary">#REF!</definedName>
    <definedName name="ZZ_EPS_EPSPrimaryManual">#REF!</definedName>
    <definedName name="ZZ_EPS_MarketCapCurrent">#REF!</definedName>
    <definedName name="ZZ_EPS_PriorYearAdjAnnual">#REF!</definedName>
    <definedName name="ZZ_EPS_PriorYearAdjCumulative">#REF!</definedName>
    <definedName name="ZZ_EPS_SharePriceAtYE">#REF!</definedName>
    <definedName name="ZZ_EPS_SharePriceAtYEManual">#REF!</definedName>
    <definedName name="ZZ_EPS_SharesAtYE">#REF!</definedName>
    <definedName name="ZZ_EPS_SharesAtYEManual">#REF!</definedName>
    <definedName name="ZZ_EPS_SharesFullyDiluted">#REF!</definedName>
    <definedName name="ZZ_EPS_SharesFullyDilutedManual">#REF!</definedName>
    <definedName name="ZZ_EPS_SharesPrimary">#REF!</definedName>
    <definedName name="ZZ_EPS_SharesPrimaryManual">#REF!</definedName>
    <definedName name="ZZ_EPS_SharesWgtAvg">#REF!</definedName>
    <definedName name="ZZ_EPS_SharesWgtAvgManual">#REF!</definedName>
    <definedName name="ZZ_FRE_Amortization">#REF!</definedName>
    <definedName name="ZZ_FRE_Balance1">#REF!</definedName>
    <definedName name="ZZ_FRE_Balance2">#REF!</definedName>
    <definedName name="ZZ_FRE_CapitalNetAdditions">#REF!</definedName>
    <definedName name="ZZ_FRE_ChangeInAdjToOperatingInvestedCapital">#REF!</definedName>
    <definedName name="ZZ_FRE_Depreciation">#REF!</definedName>
    <definedName name="ZZ_FRE_FreeCashFlow">#REF!</definedName>
    <definedName name="ZZ_FRE_FreeCashFlowRecon1">#REF!</definedName>
    <definedName name="ZZ_FRE_FreeCashFlowRecon2">#REF!</definedName>
    <definedName name="ZZ_FRE_GrossCashFlow">#REF!</definedName>
    <definedName name="ZZ_FRE_GrossInvestment">#REF!</definedName>
    <definedName name="ZZ_FRE_NetInvestment">#REF!</definedName>
    <definedName name="ZZ_FRE_NetInvestmentRate">#REF!</definedName>
    <definedName name="ZZ_FRE_NOPAT">#REF!</definedName>
    <definedName name="ZZ_FRE_PaymentsToInvestors">#REF!</definedName>
    <definedName name="ZZ_GRO_BasicEPS">#REF!</definedName>
    <definedName name="ZZ_GRO_NetIncome">#REF!</definedName>
    <definedName name="ZZ_GRO_NOPAT">#REF!</definedName>
    <definedName name="ZZ_GRO_Revenue">#REF!</definedName>
    <definedName name="ZZ_INC_AdjToRetainedEarnings">#REF!</definedName>
    <definedName name="ZZ_INC_AdminExpense">#REF!</definedName>
    <definedName name="ZZ_INC_Amortization">#REF!</definedName>
    <definedName name="ZZ_INC_AmortizationGoodwill">#REF!</definedName>
    <definedName name="ZZ_INC_Associates">#REF!</definedName>
    <definedName name="ZZ_INC_BeginningRetainedEarnings">#REF!</definedName>
    <definedName name="ZZ_INC_CashDividends">#REF!</definedName>
    <definedName name="ZZ_INC_CGS">#REF!</definedName>
    <definedName name="ZZ_INC_Depreciation">#REF!</definedName>
    <definedName name="ZZ_INC_EAT">#REF!</definedName>
    <definedName name="ZZ_INC_EBIT">#REF!</definedName>
    <definedName name="ZZ_INC_EBITDA">#REF!</definedName>
    <definedName name="ZZ_INC_EBT">#REF!</definedName>
    <definedName name="ZZ_INC_EffectiveTaxRate">#REF!</definedName>
    <definedName name="ZZ_INC_Exceptionals">#REF!</definedName>
    <definedName name="ZZ_INC_Extraordinaries">#REF!</definedName>
    <definedName name="ZZ_INC_GrossProfit">#REF!</definedName>
    <definedName name="ZZ_INC_IncomeTax">#REF!</definedName>
    <definedName name="ZZ_INC_InterestExpense">#REF!</definedName>
    <definedName name="ZZ_INC_InterestIncome">#REF!</definedName>
    <definedName name="ZZ_INC_Minorities">#REF!</definedName>
    <definedName name="ZZ_INC_NetIncome">#REF!</definedName>
    <definedName name="ZZ_INC_NonOperatingIncome">#REF!</definedName>
    <definedName name="ZZ_INC_OperatingIncome">#REF!</definedName>
    <definedName name="ZZ_INC_OtherAfterTaxIncome">#REF!</definedName>
    <definedName name="ZZ_INC_OtherIncome">#REF!</definedName>
    <definedName name="ZZ_INC_OtherOperatingIncome">#REF!</definedName>
    <definedName name="ZZ_INC_PreferredDividends">#REF!</definedName>
    <definedName name="ZZ_INC_RetainedProfit">#REF!</definedName>
    <definedName name="ZZ_INC_Revenue">#REF!</definedName>
    <definedName name="ZZ_INC_StatutoryAppropriations">#REF!</definedName>
    <definedName name="ZZ_NOP_AdjToOperatingIncome">#REF!</definedName>
    <definedName name="ZZ_NOP_ATInterestExpense">#REF!</definedName>
    <definedName name="ZZ_NOP_ATInterestOnNonCapitalizedLeases">#REF!</definedName>
    <definedName name="ZZ_NOP_ATNonOperatingIncome">#REF!</definedName>
    <definedName name="ZZ_NOP_Balance">#REF!</definedName>
    <definedName name="ZZ_NOP_CashTaxesPaid">#REF!</definedName>
    <definedName name="ZZ_NOP_ChangeInDeferredTaxes">#REF!</definedName>
    <definedName name="ZZ_NOP_ChangeInLIFOReserve">#REF!</definedName>
    <definedName name="ZZ_NOP_EquityEquivalents">#REF!</definedName>
    <definedName name="ZZ_NOP_IncomeAvailableToInvestors">#REF!</definedName>
    <definedName name="ZZ_NOP_LeaseAdjustment">#REF!</definedName>
    <definedName name="ZZ_NOP_MarginalTaxRate">#REF!</definedName>
    <definedName name="ZZ_NOP_MarginalTaxRateManual">#REF!</definedName>
    <definedName name="ZZ_NOP_NOPAT">#REF!</definedName>
    <definedName name="ZZ_NOP_NOPATRecon">#REF!</definedName>
    <definedName name="ZZ_NOP_NOPBT">#REF!</definedName>
    <definedName name="ZZ_NOP_TaxesOnOperatingIncomeAdj">#REF!</definedName>
    <definedName name="ZZ_NOP_TaxOnNonOperatingIncome">#REF!</definedName>
    <definedName name="ZZ_NOP_TaxShieldOnInterestExpense">#REF!</definedName>
    <definedName name="ZZ_OTH_AverageAccountsPayable">#REF!</definedName>
    <definedName name="ZZ_OTH_AverageAccountsReceivable">#REF!</definedName>
    <definedName name="ZZ_OTH_AverageCapitalizedAssets">#REF!</definedName>
    <definedName name="ZZ_OTH_AverageInventories">#REF!</definedName>
    <definedName name="ZZ_OTH_AverageNetFixedAssets">#REF!</definedName>
    <definedName name="ZZ_OTH_AverageNWC">#REF!</definedName>
    <definedName name="ZZ_OTH_CashTaxRate">#REF!</definedName>
    <definedName name="ZZ_OTH_DaysInInventory">#REF!</definedName>
    <definedName name="ZZ_OTH_DaysPayable">#REF!</definedName>
    <definedName name="ZZ_OTH_DaysReceivable">#REF!</definedName>
    <definedName name="ZZ_OTH_DividendPayoutRatio">#REF!</definedName>
    <definedName name="ZZ_OTH_RetentionRate">#REF!</definedName>
    <definedName name="ZZ_PRI_BAL_All">#REF!</definedName>
    <definedName name="ZZ_PRI_CAS_All">#REF!</definedName>
    <definedName name="ZZ_PRI_COM_All">#REF!</definedName>
    <definedName name="ZZ_PRI_COS_All">#REF!</definedName>
    <definedName name="ZZ_PRI_DCF_All">#REF!</definedName>
    <definedName name="ZZ_PRI_EPS_All">#REF!</definedName>
    <definedName name="ZZ_PRI_FRE_All">#REF!</definedName>
    <definedName name="ZZ_PRI_GRO_All">#REF!</definedName>
    <definedName name="ZZ_PRI_INC_All">#REF!</definedName>
    <definedName name="ZZ_PRI_INV_All">#REF!</definedName>
    <definedName name="ZZ_PRI_NOP_All">#REF!</definedName>
    <definedName name="ZZ_PRI_OTH_All">#REF!</definedName>
    <definedName name="ZZ_PRI_RET_All">#REF!</definedName>
    <definedName name="ZZ_PRI_SUM_All">#REF!</definedName>
    <definedName name="ZZ_PRI_VAL_0">#REF!</definedName>
    <definedName name="ZZ_PRI_VAL_1">#REF!</definedName>
    <definedName name="ZZ_RET_DuPont1">#REF!</definedName>
    <definedName name="ZZ_RET_DuPont10">#REF!</definedName>
    <definedName name="ZZ_RET_DuPont11">#REF!</definedName>
    <definedName name="ZZ_RET_DuPont12">#REF!</definedName>
    <definedName name="ZZ_RET_DuPont2">#REF!</definedName>
    <definedName name="ZZ_RET_DuPont3">#REF!</definedName>
    <definedName name="ZZ_RET_DuPont4">#REF!</definedName>
    <definedName name="ZZ_RET_DuPont5">#REF!</definedName>
    <definedName name="ZZ_RET_DuPont6">#REF!</definedName>
    <definedName name="ZZ_RET_DuPont7">#REF!</definedName>
    <definedName name="ZZ_RET_DuPont8">#REF!</definedName>
    <definedName name="ZZ_RET_DuPont9">#REF!</definedName>
    <definedName name="ZZ_RET_InternalGrowth">#REF!</definedName>
    <definedName name="ZZ_RET_ROEAfterTax">#REF!</definedName>
    <definedName name="ZZ_RET_ROEPreTax">#REF!</definedName>
    <definedName name="ZZ_RET_Switch1">#REF!</definedName>
    <definedName name="ZZ_RET_TotalAssets">#REF!</definedName>
    <definedName name="ZZ_RET_TotalCapital">#REF!</definedName>
    <definedName name="ZZ_RET_TotalEquity">#REF!</definedName>
    <definedName name="ZZ_RET_TotalOperatingInvestedCapital">#REF!</definedName>
    <definedName name="ZZ_SUM_AdjBVPS">#REF!</definedName>
    <definedName name="ZZ_SUM_BegOperatingCapital">#REF!</definedName>
    <definedName name="ZZ_SUM_CapitalCharge">#REF!</definedName>
    <definedName name="ZZ_SUM_ChangeInEVA">#REF!</definedName>
    <definedName name="ZZ_SUM_ChangeInMVA">#REF!</definedName>
    <definedName name="ZZ_SUM_EVA">#REF!</definedName>
    <definedName name="ZZ_SUM_EVASpread">#REF!</definedName>
    <definedName name="ZZ_SUM_MVA">#REF!</definedName>
    <definedName name="ZZ_SUM_MVAPS">#REF!</definedName>
    <definedName name="ZZ_SUM_OperatingGrowth">#REF!</definedName>
    <definedName name="ZZ_SUM_ReturnOnCapital">#REF!</definedName>
    <definedName name="ZZ_SUM_TotalCapital">#REF!</definedName>
    <definedName name="ZZ_SYS_AnalystName">#REF!</definedName>
    <definedName name="ZZ_SYS_AutomaticData">#REF!</definedName>
    <definedName name="ZZ_SYS_AvailableToForeigners">#REF!</definedName>
    <definedName name="ZZ_SYS_Beta">#REF!</definedName>
    <definedName name="ZZ_SYS_CodeBloomberg">#REF!</definedName>
    <definedName name="ZZ_SYS_CodeDatastream">#REF!</definedName>
    <definedName name="ZZ_SYS_CodeFileName">#REF!</definedName>
    <definedName name="ZZ_SYS_CodeFilePath">#REF!</definedName>
    <definedName name="ZZ_SYS_CodeFilePathTemp">#REF!</definedName>
    <definedName name="ZZ_SYS_CodeLocal">#REF!</definedName>
    <definedName name="ZZ_SYS_CodeReuters">#REF!</definedName>
    <definedName name="ZZ_SYS_CompanyName">#REF!</definedName>
    <definedName name="ZZ_SYS_CostOfDebt">#REF!</definedName>
    <definedName name="ZZ_SYS_Country">#REF!</definedName>
    <definedName name="ZZ_SYS_Currency">#REF!</definedName>
    <definedName name="ZZ_SYS_CurrencyManual">#REF!</definedName>
    <definedName name="ZZ_SYS_CurrentDateManual">#REF!</definedName>
    <definedName name="ZZ_SYS_CurrentFreeFloatLocalManual">#REF!</definedName>
    <definedName name="ZZ_SYS_CurrentMarketCapIssuedForeignManual">#REF!</definedName>
    <definedName name="ZZ_SYS_CurrentMarketCapIssuedLocalAuto">#REF!</definedName>
    <definedName name="ZZ_SYS_CurrentMarketCapIssuedLocalManual">#REF!</definedName>
    <definedName name="ZZ_SYS_CurrentMonthNo">#REF!</definedName>
    <definedName name="ZZ_SYS_CurrentPriceForeignAuto">#REF!</definedName>
    <definedName name="ZZ_SYS_CurrentPriceForeignManual">#REF!</definedName>
    <definedName name="ZZ_SYS_CurrentPriceLocalAuto">#REF!</definedName>
    <definedName name="ZZ_SYS_CurrentPriceLocalManual">#REF!</definedName>
    <definedName name="ZZ_SYS_CurrentSharesFreeFloatLocalManual">#REF!</definedName>
    <definedName name="ZZ_SYS_CurrentSharesIssuedLocalAuto">#REF!</definedName>
    <definedName name="ZZ_SYS_CurrentSharesIssuedLocalManual">#REF!</definedName>
    <definedName name="ZZ_SYS_CurrentYearEnd">#REF!</definedName>
    <definedName name="ZZ_SYS_Customize">#REF!</definedName>
    <definedName name="ZZ_SYS_CustomPassword">#REF!</definedName>
    <definedName name="ZZ_SYS_DecimalPlacesChoices">#REF!</definedName>
    <definedName name="ZZ_SYS_DecimalPlacesMainIndex">#REF!</definedName>
    <definedName name="ZZ_SYS_DecimalPlacesMultiplesIndex">#REF!</definedName>
    <definedName name="ZZ_SYS_DecimalPlacesOtherIndex">#REF!</definedName>
    <definedName name="ZZ_SYS_DecimalPlacesPercentIndex">#REF!</definedName>
    <definedName name="ZZ_SYS_DecimalPlacesPriceIndex">#REF!</definedName>
    <definedName name="ZZ_SYS_EquityRiskPremium">#REF!</definedName>
    <definedName name="ZZ_SYS_Error1">#REF!</definedName>
    <definedName name="ZZ_SYS_ExcludeMidYearAdj">#REF!</definedName>
    <definedName name="ZZ_SYS_ExcludeTerminalValues">#REF!</definedName>
    <definedName name="ZZ_SYS_ExpiryDate">#REF!</definedName>
    <definedName name="ZZ_SYS_ExpiryStatus">#REF!</definedName>
    <definedName name="ZZ_SYS_HideLicenseAgreement">#REF!</definedName>
    <definedName name="ZZ_SYS_Installed">#REF!</definedName>
    <definedName name="ZZ_SYS_InstalledBy">#REF!</definedName>
    <definedName name="ZZ_SYS_InstalledDate">#REF!</definedName>
    <definedName name="ZZ_SYS_LatestModelUpdate">#REF!</definedName>
    <definedName name="ZZ_SYS_LatestModelUpdateAuto">#REF!</definedName>
    <definedName name="ZZ_SYS_LatestModelUpdateManual">#REF!</definedName>
    <definedName name="ZZ_SYS_LatestPriceUpdate">#REF!</definedName>
    <definedName name="ZZ_SYS_LatestPriceUpdateAuto">#REF!</definedName>
    <definedName name="ZZ_SYS_LatestPriceUpdateManual">#REF!</definedName>
    <definedName name="ZZ_SYS_LocalCodeName">#REF!</definedName>
    <definedName name="ZZ_SYS_MarketCapIssued">#REF!</definedName>
    <definedName name="ZZ_SYS_MarketCode">#REF!</definedName>
    <definedName name="ZZ_SYS_MarketCodeUsed">#REF!</definedName>
    <definedName name="ZZ_SYS_MarketEPSGrowth">#REF!</definedName>
    <definedName name="ZZ_SYS_MarketID">#REF!</definedName>
    <definedName name="ZZ_SYS_MarketIDUsed">#REF!</definedName>
    <definedName name="ZZ_SYS_MarketName">#REF!</definedName>
    <definedName name="ZZ_SYS_MarketNameUsed">#REF!</definedName>
    <definedName name="ZZ_SYS_MarketPE">#REF!</definedName>
    <definedName name="ZZ_SYS_ModelID">#REF!</definedName>
    <definedName name="ZZ_SYS_ModelType">#REF!</definedName>
    <definedName name="ZZ_SYS_PRI_Activity">#REF!</definedName>
    <definedName name="ZZ_SYS_PRI_BAL_All">#REF!</definedName>
    <definedName name="ZZ_SYS_PRI_CAS_All">#REF!</definedName>
    <definedName name="ZZ_SYS_PRI_COM_All">#REF!</definedName>
    <definedName name="ZZ_SYS_PRI_COS_All">#REF!</definedName>
    <definedName name="ZZ_SYS_PRI_DCF_All">#REF!</definedName>
    <definedName name="ZZ_SYS_PRI_EPS_All">#REF!</definedName>
    <definedName name="ZZ_SYS_PRI_Favourites">#REF!</definedName>
    <definedName name="ZZ_SYS_PRI_FRE_All">#REF!</definedName>
    <definedName name="ZZ_SYS_PRI_GRO_All">#REF!</definedName>
    <definedName name="ZZ_SYS_PRI_INC_All">#REF!</definedName>
    <definedName name="ZZ_SYS_PRI_INV_All">#REF!</definedName>
    <definedName name="ZZ_SYS_PRI_NOP_All">#REF!</definedName>
    <definedName name="ZZ_SYS_PRI_OTH_All">#REF!</definedName>
    <definedName name="ZZ_SYS_PRI_RangeNames">#REF!</definedName>
    <definedName name="ZZ_SYS_PRI_RangeTitles">#REF!</definedName>
    <definedName name="ZZ_SYS_PRI_RET_All">#REF!</definedName>
    <definedName name="ZZ_SYS_PRI_SUM_All">#REF!</definedName>
    <definedName name="ZZ_SYS_PRI_VAL0">#REF!</definedName>
    <definedName name="ZZ_SYS_PRI_VAL1">#REF!</definedName>
    <definedName name="ZZ_SYS_Recommendation">#REF!</definedName>
    <definedName name="ZZ_SYS_RecommendationDate">#REF!</definedName>
    <definedName name="ZZ_SYS_RiskFreeRate">#REF!</definedName>
    <definedName name="ZZ_SYS_Rounding">#REF!</definedName>
    <definedName name="ZZ_SYS_RoundingIndex">#REF!</definedName>
    <definedName name="ZZ_SYS_SectionName01">#REF!</definedName>
    <definedName name="ZZ_SYS_SectionName02">#REF!</definedName>
    <definedName name="ZZ_SYS_SectionName03">#REF!</definedName>
    <definedName name="ZZ_SYS_SectionName04">#REF!</definedName>
    <definedName name="ZZ_SYS_SectionName05">#REF!</definedName>
    <definedName name="ZZ_SYS_SectionName06">#REF!</definedName>
    <definedName name="ZZ_SYS_SectionName07">#REF!</definedName>
    <definedName name="ZZ_SYS_SectionName08">#REF!</definedName>
    <definedName name="ZZ_SYS_SectionName09">#REF!</definedName>
    <definedName name="ZZ_SYS_SectionName10">#REF!</definedName>
    <definedName name="ZZ_SYS_SectionName11">#REF!</definedName>
    <definedName name="ZZ_SYS_SectionName12">#REF!</definedName>
    <definedName name="ZZ_SYS_SectionName13">#REF!</definedName>
    <definedName name="ZZ_SYS_SectionName14">#REF!</definedName>
    <definedName name="ZZ_SYS_SectionName15">#REF!</definedName>
    <definedName name="ZZ_SYS_SectionName16">#REF!</definedName>
    <definedName name="ZZ_SYS_SectorCode">#REF!</definedName>
    <definedName name="ZZ_SYS_SectorCodeUsed">#REF!</definedName>
    <definedName name="ZZ_SYS_SectorID">#REF!</definedName>
    <definedName name="ZZ_SYS_SectorIDUsed">#REF!</definedName>
    <definedName name="ZZ_SYS_SectorName">#REF!</definedName>
    <definedName name="ZZ_SYS_SectorNameUsed">#REF!</definedName>
    <definedName name="ZZ_SYS_SharePrice">#REF!</definedName>
    <definedName name="ZZ_SYS_SharesIssued">#REF!</definedName>
    <definedName name="ZZ_SYS_SheetNames">#REF!</definedName>
    <definedName name="ZZ_SYS_ShowPercents">#REF!</definedName>
    <definedName name="ZZ_SYS_ShowXs">#REF!</definedName>
    <definedName name="ZZ_SYS_Units">#REF!</definedName>
    <definedName name="ZZ_SYS_UnitsManual">#REF!</definedName>
    <definedName name="ZZ_SYS_UseCalculationHandling">#REF!</definedName>
    <definedName name="ZZ_SYS_UseForeignPrice">#REF!</definedName>
    <definedName name="ZZ_SYS_UsePrintRangeHandling">#REF!</definedName>
    <definedName name="ZZ_SYS_UserMode">#REF!</definedName>
    <definedName name="ZZ_SYS_UseTaxDeductibleGoodwillAmort">#REF!</definedName>
    <definedName name="ZZ_SYS_VersionDate">#REF!</definedName>
    <definedName name="ZZ_SYS_VersionNo">#REF!</definedName>
    <definedName name="ZZ_SYS_YearCodeForecast">#REF!</definedName>
    <definedName name="ZZ_SYS_YearCodeHistoric">#REF!</definedName>
    <definedName name="ZZ_VAL_DDM_DiscountedDividends">#REF!</definedName>
    <definedName name="ZZ_VAL_DDM_DiscountFactor">#REF!</definedName>
    <definedName name="ZZ_VAL_DDM_DiscountRate">#REF!</definedName>
    <definedName name="ZZ_VAL_DDM_DiscountRateManual">#REF!</definedName>
    <definedName name="ZZ_VAL_DDM_Dividends">#REF!</definedName>
    <definedName name="ZZ_VAL_DDM_DividendsManual">#REF!</definedName>
    <definedName name="ZZ_VAL_DDM_ImpliedEquityValue">#REF!</definedName>
    <definedName name="ZZ_VAL_DDM_ImpliedEquityValuePerShare">#REF!</definedName>
    <definedName name="ZZ_VAL_DDM_LTGrowthRate">#REF!</definedName>
    <definedName name="ZZ_VAL_DDM_LTGrowthRateManual">#REF!</definedName>
    <definedName name="ZZ_VAL_DDM_TotalValue">#REF!</definedName>
    <definedName name="ZZ_VAL_ENT_AdjToEquityValue">#REF!</definedName>
    <definedName name="ZZ_VAL_ENT_EBITDA">#REF!</definedName>
    <definedName name="ZZ_VAL_ENT_EnterpriseValue">#REF!</definedName>
    <definedName name="ZZ_VAL_ENT_EquityValue">#REF!</definedName>
    <definedName name="ZZ_VAL_IRR_FreeCashFlow">#REF!</definedName>
    <definedName name="ZZ_VAL_IRR_FreeCashFlowManual">#REF!</definedName>
    <definedName name="ZZ_VAL_PER_MarketCapActual">#REF!</definedName>
    <definedName name="ZZ_VAL_PER_NetIncome">#REF!</definedName>
    <definedName name="ZZ_VAL_PER_PEMultiple">#REF!</definedName>
    <definedName name="ZZ_VAL_PER_PriceActual">#REF!</definedName>
    <definedName name="zzz" localSheetId="1">#REF!</definedName>
    <definedName name="zzz" localSheetId="0">#REF!</definedName>
    <definedName name="ZZZ">#REF!</definedName>
    <definedName name="ZZZZZZZZZZZZZZ" hidden="1">#REF!</definedName>
    <definedName name="ZZZZZZZZZZZZZZZZ">#REF!</definedName>
    <definedName name="ZZZZZZZZZZZZZZZZZ">#REF!</definedName>
    <definedName name="zzzzzzzzzzzzzzzzzzzz">#REF!</definedName>
    <definedName name="ZZZZZZZZZZZZZZZZZZZZZZZZZZ">#REF!</definedName>
    <definedName name="구조물공" localSheetId="5" hidden="1">{#N/A,#N/A,FALSE,"이정표"}</definedName>
    <definedName name="구조물공" hidden="1">{#N/A,#N/A,FALSE,"이정표"}</definedName>
    <definedName name="구조물공_1" localSheetId="5" hidden="1">{#N/A,#N/A,FALSE,"이정표"}</definedName>
    <definedName name="구조물공_1" hidden="1">{#N/A,#N/A,FALSE,"이정표"}</definedName>
    <definedName name="배수공" localSheetId="5" hidden="1">{#N/A,#N/A,FALSE,"부대1"}</definedName>
    <definedName name="배수공" hidden="1">{#N/A,#N/A,FALSE,"부대1"}</definedName>
    <definedName name="배수공_1" localSheetId="5" hidden="1">{#N/A,#N/A,FALSE,"부대1"}</definedName>
    <definedName name="배수공_1" hidden="1">{#N/A,#N/A,FALSE,"부대1"}</definedName>
    <definedName name="전체">#REF!</definedName>
    <definedName name="전체_2">#REF!</definedName>
    <definedName name="전체_6">#REF!</definedName>
    <definedName name="전체_7">#REF!</definedName>
    <definedName name="工場内部天井１">[102]細目!$G$273</definedName>
    <definedName name="工場内部天井２">[102]細目!$K$273</definedName>
    <definedName name="工場内部天井ドル">[102]細目!$S$273</definedName>
    <definedName name="工場内部床１">[102]細目!$G$184</definedName>
    <definedName name="工場内部床２">[102]細目!$K$184</definedName>
    <definedName name="工場内部建具１">[102]細目!$G$260</definedName>
    <definedName name="工場内部建具２">[102]細目!$K$260</definedName>
    <definedName name="工場内部建具ドル">[102]細目!$S$260</definedName>
    <definedName name="工場内部雑１">[102]細目!$G$314</definedName>
    <definedName name="工場内部雑2">[102]細目!$K$314</definedName>
    <definedName name="工場土工事１">[102]細目!$G$18</definedName>
    <definedName name="工場土工事２">[102]細目!$K$18</definedName>
    <definedName name="工場外壁１">[102]細目!$G$105</definedName>
    <definedName name="工場外壁２">[102]細目!$K$105</definedName>
    <definedName name="工場外部建具１">[102]細目!$G$167</definedName>
    <definedName name="工場外部建具２">[102]細目!$K$167</definedName>
    <definedName name="工場外部建具ドル">[102]細目!$S$167</definedName>
    <definedName name="工場外部雑１">[102]細目!$G$176</definedName>
    <definedName name="工場外部雑２">[102]細目!$K$176</definedName>
    <definedName name="工場屋根１">[102]細目!$G$95</definedName>
    <definedName name="工場屋根２">[102]細目!$K$95</definedName>
    <definedName name="工場屋根ドル">[102]細目!$S$95</definedName>
    <definedName name="工場躯体１">[102]細目!$G$65</definedName>
    <definedName name="工場躯体２">[102]細目!$K$65</definedName>
    <definedName name="管理内部床１">[102]細目!$G$486</definedName>
    <definedName name="管理内部床２">[102]細目!$K$486</definedName>
    <definedName name="管理内部建具１">[102]細目!$G$549</definedName>
    <definedName name="管理内部建具２">[102]細目!$K$549</definedName>
    <definedName name="管理内部建具ドル">[102]細目!$S$549</definedName>
    <definedName name="管理内部雑１">[102]細目!$G$584</definedName>
    <definedName name="管理内部雑２">[102]細目!$K$584</definedName>
    <definedName name="管理土工事１">[102]細目!$G$355</definedName>
    <definedName name="管理土工事２">[102]細目!$K$355</definedName>
    <definedName name="管理外壁１">[102]細目!$G$426</definedName>
    <definedName name="管理外壁２">[102]細目!$K$426</definedName>
    <definedName name="管理外部建具１">[102]細目!$G$452</definedName>
    <definedName name="管理外部建具２">[102]細目!$K$452</definedName>
    <definedName name="管理外部建具ドル">[102]細目!$S$452</definedName>
    <definedName name="管理外部雑１">[102]細目!$G$463</definedName>
    <definedName name="管理外部雑２">[102]細目!$K$463</definedName>
    <definedName name="管理屋根１">[102]細目!$G$416</definedName>
    <definedName name="管理屋根２">[102]細目!$K$416</definedName>
    <definedName name="管理躯体１">[102]細目!$G$395</definedName>
    <definedName name="管理躯体２">[102]細目!$K$395</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63" i="64" l="1"/>
  <c r="H63" i="64"/>
  <c r="I63" i="64"/>
  <c r="J63" i="64"/>
  <c r="F63" i="64"/>
  <c r="D15" i="66"/>
  <c r="AD15" i="66"/>
  <c r="AE15" i="66"/>
  <c r="AF15" i="66"/>
  <c r="AG15" i="66"/>
  <c r="AH15" i="66"/>
  <c r="AI15" i="66"/>
  <c r="AJ15" i="66"/>
  <c r="AK15" i="66"/>
  <c r="D16" i="66"/>
  <c r="D17" i="66"/>
  <c r="D18" i="66"/>
  <c r="E18" i="66"/>
  <c r="F18" i="66"/>
  <c r="G18" i="66"/>
  <c r="H18" i="66"/>
  <c r="I18" i="66"/>
  <c r="J18" i="66"/>
  <c r="K18" i="66"/>
  <c r="L18" i="66"/>
  <c r="M18" i="66"/>
  <c r="N18" i="66"/>
  <c r="O18" i="66"/>
  <c r="P18" i="66"/>
  <c r="Q18" i="66"/>
  <c r="R18" i="66"/>
  <c r="S18" i="66"/>
  <c r="T18" i="66"/>
  <c r="U18" i="66"/>
  <c r="V18" i="66"/>
  <c r="W18" i="66"/>
  <c r="X18" i="66"/>
  <c r="Y18" i="66"/>
  <c r="Z18" i="66"/>
  <c r="AA18" i="66"/>
  <c r="AB18" i="66"/>
  <c r="AC18" i="66"/>
  <c r="AD18" i="66"/>
  <c r="AE18" i="66"/>
  <c r="AF18" i="66"/>
  <c r="AG18" i="66"/>
  <c r="AH18" i="66"/>
  <c r="AI18" i="66"/>
  <c r="AJ18" i="66"/>
  <c r="AK18" i="66"/>
  <c r="D14" i="66"/>
  <c r="B18" i="66"/>
  <c r="B17" i="66"/>
  <c r="B16" i="66"/>
  <c r="B15" i="66"/>
  <c r="B14" i="66"/>
  <c r="AK13" i="66"/>
  <c r="AJ13" i="66"/>
  <c r="AI13" i="66"/>
  <c r="AH13" i="66"/>
  <c r="AG13" i="66"/>
  <c r="AF13" i="66"/>
  <c r="AE13" i="66"/>
  <c r="AD13" i="66"/>
  <c r="AC13" i="66"/>
  <c r="B13" i="66"/>
  <c r="AI10" i="66"/>
  <c r="AH10" i="66"/>
  <c r="AF10" i="66"/>
  <c r="AE10" i="66"/>
  <c r="AD10" i="66"/>
  <c r="AB10" i="66"/>
  <c r="AA10" i="66"/>
  <c r="Z10" i="66"/>
  <c r="X10" i="66"/>
  <c r="W10" i="66"/>
  <c r="V10" i="66"/>
  <c r="V11" i="66" s="1"/>
  <c r="T10" i="66"/>
  <c r="S10" i="66"/>
  <c r="R10" i="66"/>
  <c r="P10" i="66"/>
  <c r="O10" i="66"/>
  <c r="N10" i="66"/>
  <c r="L10" i="66"/>
  <c r="K10" i="66"/>
  <c r="J10" i="66"/>
  <c r="H10" i="66"/>
  <c r="G10" i="66"/>
  <c r="F10" i="66"/>
  <c r="F11" i="66" s="1"/>
  <c r="D10" i="66"/>
  <c r="AK9" i="66"/>
  <c r="AJ9" i="66"/>
  <c r="AI9" i="66"/>
  <c r="AH9" i="66"/>
  <c r="AH11" i="66" s="1"/>
  <c r="AG9" i="66"/>
  <c r="AF9" i="66"/>
  <c r="AE9" i="66"/>
  <c r="AD9" i="66"/>
  <c r="AD11" i="66" s="1"/>
  <c r="AC9" i="66"/>
  <c r="AB9" i="66"/>
  <c r="AA9" i="66"/>
  <c r="Z9" i="66"/>
  <c r="Z11" i="66" s="1"/>
  <c r="Y9" i="66"/>
  <c r="X9" i="66"/>
  <c r="W9" i="66"/>
  <c r="V9" i="66"/>
  <c r="U9" i="66"/>
  <c r="T9" i="66"/>
  <c r="S9" i="66"/>
  <c r="R9" i="66"/>
  <c r="R11" i="66" s="1"/>
  <c r="Q9" i="66"/>
  <c r="P9" i="66"/>
  <c r="O9" i="66"/>
  <c r="N9" i="66"/>
  <c r="N11" i="66" s="1"/>
  <c r="M9" i="66"/>
  <c r="L9" i="66"/>
  <c r="K9" i="66"/>
  <c r="J9" i="66"/>
  <c r="J11" i="66" s="1"/>
  <c r="I9" i="66"/>
  <c r="H9" i="66"/>
  <c r="G9" i="66"/>
  <c r="F9" i="66"/>
  <c r="E9" i="66"/>
  <c r="C9" i="66" s="1"/>
  <c r="D9" i="66"/>
  <c r="C8" i="66"/>
  <c r="E6" i="66"/>
  <c r="F6" i="66" s="1"/>
  <c r="G6" i="66" s="1"/>
  <c r="H6" i="66" s="1"/>
  <c r="I6" i="66" s="1"/>
  <c r="J6" i="66" s="1"/>
  <c r="K6" i="66" s="1"/>
  <c r="L6" i="66" s="1"/>
  <c r="M6" i="66" s="1"/>
  <c r="N6" i="66" s="1"/>
  <c r="O6" i="66" s="1"/>
  <c r="P6" i="66" s="1"/>
  <c r="Q6" i="66" s="1"/>
  <c r="R6" i="66" s="1"/>
  <c r="S6" i="66" s="1"/>
  <c r="T6" i="66" s="1"/>
  <c r="U6" i="66" s="1"/>
  <c r="V6" i="66" s="1"/>
  <c r="W6" i="66" s="1"/>
  <c r="X6" i="66" s="1"/>
  <c r="Y6" i="66" s="1"/>
  <c r="Z6" i="66" s="1"/>
  <c r="AA6" i="66" s="1"/>
  <c r="AB6" i="66" s="1"/>
  <c r="AC6" i="66" s="1"/>
  <c r="AD6" i="66" s="1"/>
  <c r="AE6" i="66" s="1"/>
  <c r="AF6" i="66" s="1"/>
  <c r="AG6" i="66" s="1"/>
  <c r="AH6" i="66" s="1"/>
  <c r="AI6" i="66" s="1"/>
  <c r="AJ6" i="66" s="1"/>
  <c r="AK6" i="66" s="1"/>
  <c r="F5" i="66"/>
  <c r="G5" i="66" s="1"/>
  <c r="H5" i="66" s="1"/>
  <c r="I5" i="66" s="1"/>
  <c r="J5" i="66" s="1"/>
  <c r="K5" i="66" s="1"/>
  <c r="L5" i="66" s="1"/>
  <c r="M5" i="66" s="1"/>
  <c r="N5" i="66" s="1"/>
  <c r="O5" i="66" s="1"/>
  <c r="P5" i="66" s="1"/>
  <c r="Q5" i="66" s="1"/>
  <c r="R5" i="66" s="1"/>
  <c r="S5" i="66" s="1"/>
  <c r="T5" i="66" s="1"/>
  <c r="U5" i="66" s="1"/>
  <c r="V5" i="66" s="1"/>
  <c r="W5" i="66" s="1"/>
  <c r="X5" i="66" s="1"/>
  <c r="Y5" i="66" s="1"/>
  <c r="Z5" i="66" s="1"/>
  <c r="AA5" i="66" s="1"/>
  <c r="AB5" i="66" s="1"/>
  <c r="AC5" i="66" s="1"/>
  <c r="AD5" i="66" s="1"/>
  <c r="AE5" i="66" s="1"/>
  <c r="AF5" i="66" s="1"/>
  <c r="AG5" i="66" s="1"/>
  <c r="AH5" i="66" s="1"/>
  <c r="AI5" i="66" s="1"/>
  <c r="AJ5" i="66" s="1"/>
  <c r="AK5" i="66" s="1"/>
  <c r="E9" i="65"/>
  <c r="F9" i="65"/>
  <c r="G9" i="65"/>
  <c r="H9" i="65"/>
  <c r="H10" i="65" s="1"/>
  <c r="I9" i="65"/>
  <c r="J9" i="65"/>
  <c r="J10" i="65" s="1"/>
  <c r="J11" i="65" s="1"/>
  <c r="K9" i="65"/>
  <c r="L9" i="65"/>
  <c r="M9" i="65"/>
  <c r="N9" i="65"/>
  <c r="O9" i="65"/>
  <c r="P9" i="65"/>
  <c r="P10" i="65" s="1"/>
  <c r="Q9" i="65"/>
  <c r="R9" i="65"/>
  <c r="R10" i="65" s="1"/>
  <c r="R11" i="65" s="1"/>
  <c r="S9" i="65"/>
  <c r="T9" i="65"/>
  <c r="U9" i="65"/>
  <c r="V9" i="65"/>
  <c r="W9" i="65"/>
  <c r="X9" i="65"/>
  <c r="X10" i="65" s="1"/>
  <c r="Y9" i="65"/>
  <c r="Z9" i="65"/>
  <c r="AA9" i="65"/>
  <c r="AB9" i="65"/>
  <c r="AC9" i="65"/>
  <c r="AD9" i="65"/>
  <c r="AD10" i="65" s="1"/>
  <c r="AD11" i="65" s="1"/>
  <c r="AE9" i="65"/>
  <c r="AF9" i="65"/>
  <c r="AG9" i="65"/>
  <c r="AH9" i="65"/>
  <c r="AI9" i="65"/>
  <c r="AJ9" i="65"/>
  <c r="AK9" i="65"/>
  <c r="D9" i="65"/>
  <c r="C9" i="65" s="1"/>
  <c r="AK18" i="65"/>
  <c r="AJ18" i="65"/>
  <c r="AI18" i="65"/>
  <c r="AH18" i="65"/>
  <c r="AG18" i="65"/>
  <c r="AF18" i="65"/>
  <c r="AE18" i="65"/>
  <c r="AD18" i="65"/>
  <c r="AC18" i="65"/>
  <c r="AB18" i="65"/>
  <c r="AA18" i="65"/>
  <c r="Z18" i="65"/>
  <c r="Y18" i="65"/>
  <c r="X18" i="65"/>
  <c r="W18" i="65"/>
  <c r="V18" i="65"/>
  <c r="U18" i="65"/>
  <c r="T18" i="65"/>
  <c r="S18" i="65"/>
  <c r="R18" i="65"/>
  <c r="Q18" i="65"/>
  <c r="P18" i="65"/>
  <c r="O18" i="65"/>
  <c r="N18" i="65"/>
  <c r="M18" i="65"/>
  <c r="L18" i="65"/>
  <c r="K18" i="65"/>
  <c r="J18" i="65"/>
  <c r="I18" i="65"/>
  <c r="H18" i="65"/>
  <c r="G18" i="65"/>
  <c r="F18" i="65"/>
  <c r="C18" i="65" s="1"/>
  <c r="E18" i="65"/>
  <c r="D18" i="65"/>
  <c r="B18" i="65"/>
  <c r="D17" i="65"/>
  <c r="B17" i="65"/>
  <c r="D16" i="65"/>
  <c r="B16" i="65"/>
  <c r="AK15" i="65"/>
  <c r="AJ15" i="65"/>
  <c r="AI15" i="65"/>
  <c r="AH15" i="65"/>
  <c r="AG15" i="65"/>
  <c r="AF15" i="65"/>
  <c r="AE15" i="65"/>
  <c r="AD15" i="65"/>
  <c r="D15" i="65"/>
  <c r="B15" i="65"/>
  <c r="D14" i="65"/>
  <c r="B14" i="65"/>
  <c r="AK13" i="65"/>
  <c r="AJ13" i="65"/>
  <c r="AI13" i="65"/>
  <c r="AH13" i="65"/>
  <c r="AG13" i="65"/>
  <c r="AF13" i="65"/>
  <c r="AE13" i="65"/>
  <c r="AD13" i="65"/>
  <c r="AC13" i="65"/>
  <c r="B13" i="65"/>
  <c r="AE11" i="65"/>
  <c r="AK10" i="65"/>
  <c r="AH10" i="65"/>
  <c r="AH11" i="65" s="1"/>
  <c r="AC10" i="65"/>
  <c r="Y10" i="65"/>
  <c r="V10" i="65"/>
  <c r="U10" i="65"/>
  <c r="T10" i="65"/>
  <c r="Q10" i="65"/>
  <c r="N10" i="65"/>
  <c r="N11" i="65" s="1"/>
  <c r="M10" i="65"/>
  <c r="L10" i="65"/>
  <c r="I10" i="65"/>
  <c r="F10" i="65"/>
  <c r="E10" i="65"/>
  <c r="D10" i="65"/>
  <c r="AE10" i="65"/>
  <c r="W10" i="65"/>
  <c r="V11" i="65"/>
  <c r="O10" i="65"/>
  <c r="O11" i="65" s="1"/>
  <c r="G10" i="65"/>
  <c r="F11" i="65"/>
  <c r="C8" i="65"/>
  <c r="E6" i="65"/>
  <c r="F6" i="65" s="1"/>
  <c r="G6" i="65" s="1"/>
  <c r="H6" i="65" s="1"/>
  <c r="I6" i="65" s="1"/>
  <c r="J6" i="65" s="1"/>
  <c r="K6" i="65" s="1"/>
  <c r="L6" i="65" s="1"/>
  <c r="M6" i="65" s="1"/>
  <c r="N6" i="65" s="1"/>
  <c r="O6" i="65" s="1"/>
  <c r="P6" i="65" s="1"/>
  <c r="Q6" i="65" s="1"/>
  <c r="R6" i="65" s="1"/>
  <c r="S6" i="65" s="1"/>
  <c r="T6" i="65" s="1"/>
  <c r="U6" i="65" s="1"/>
  <c r="V6" i="65" s="1"/>
  <c r="W6" i="65" s="1"/>
  <c r="X6" i="65" s="1"/>
  <c r="Y6" i="65" s="1"/>
  <c r="Z6" i="65" s="1"/>
  <c r="AA6" i="65" s="1"/>
  <c r="AB6" i="65" s="1"/>
  <c r="AC6" i="65" s="1"/>
  <c r="AD6" i="65" s="1"/>
  <c r="AE6" i="65" s="1"/>
  <c r="AF6" i="65" s="1"/>
  <c r="AG6" i="65" s="1"/>
  <c r="AH6" i="65" s="1"/>
  <c r="AI6" i="65" s="1"/>
  <c r="AJ6" i="65" s="1"/>
  <c r="AK6" i="65" s="1"/>
  <c r="F5" i="65"/>
  <c r="G5" i="65" s="1"/>
  <c r="H5" i="65" s="1"/>
  <c r="I5" i="65" s="1"/>
  <c r="J5" i="65" s="1"/>
  <c r="K5" i="65" s="1"/>
  <c r="L5" i="65" s="1"/>
  <c r="M5" i="65" s="1"/>
  <c r="N5" i="65" s="1"/>
  <c r="O5" i="65" s="1"/>
  <c r="P5" i="65" s="1"/>
  <c r="Q5" i="65" s="1"/>
  <c r="R5" i="65" s="1"/>
  <c r="S5" i="65" s="1"/>
  <c r="T5" i="65" s="1"/>
  <c r="U5" i="65" s="1"/>
  <c r="V5" i="65" s="1"/>
  <c r="W5" i="65" s="1"/>
  <c r="X5" i="65" s="1"/>
  <c r="Y5" i="65" s="1"/>
  <c r="Z5" i="65" s="1"/>
  <c r="AA5" i="65" s="1"/>
  <c r="AB5" i="65" s="1"/>
  <c r="AC5" i="65" s="1"/>
  <c r="AD5" i="65" s="1"/>
  <c r="AE5" i="65" s="1"/>
  <c r="AF5" i="65" s="1"/>
  <c r="AG5" i="65" s="1"/>
  <c r="AH5" i="65" s="1"/>
  <c r="AI5" i="65" s="1"/>
  <c r="AJ5" i="65" s="1"/>
  <c r="AK5" i="65" s="1"/>
  <c r="C46" i="64"/>
  <c r="E43" i="64"/>
  <c r="F43" i="64"/>
  <c r="G43" i="64"/>
  <c r="H43" i="64"/>
  <c r="I43" i="64"/>
  <c r="J43" i="64"/>
  <c r="D43" i="64"/>
  <c r="F54" i="64"/>
  <c r="E54" i="64"/>
  <c r="D54" i="64"/>
  <c r="C54" i="64"/>
  <c r="D41" i="64"/>
  <c r="E40" i="64" s="1"/>
  <c r="E41" i="64" s="1"/>
  <c r="F40" i="64" s="1"/>
  <c r="F41" i="64" s="1"/>
  <c r="G40" i="64" s="1"/>
  <c r="G41" i="64" s="1"/>
  <c r="H40" i="64" s="1"/>
  <c r="H41" i="64" s="1"/>
  <c r="I40" i="64" s="1"/>
  <c r="I41" i="64" s="1"/>
  <c r="J40" i="64" s="1"/>
  <c r="J41" i="64" s="1"/>
  <c r="K31" i="64"/>
  <c r="G31" i="64"/>
  <c r="H31" i="64"/>
  <c r="I31" i="64"/>
  <c r="J31" i="64"/>
  <c r="F31" i="64"/>
  <c r="D33" i="39"/>
  <c r="C14" i="64"/>
  <c r="E11" i="64"/>
  <c r="F11" i="64"/>
  <c r="G11" i="64"/>
  <c r="H11" i="64"/>
  <c r="I11" i="64"/>
  <c r="J11" i="64"/>
  <c r="D11" i="64"/>
  <c r="D9" i="64"/>
  <c r="E8" i="64" s="1"/>
  <c r="E9" i="64" s="1"/>
  <c r="F8" i="64" s="1"/>
  <c r="F9" i="64" s="1"/>
  <c r="G8" i="64" s="1"/>
  <c r="G9" i="64" s="1"/>
  <c r="H8" i="64" s="1"/>
  <c r="H9" i="64" s="1"/>
  <c r="I8" i="64" s="1"/>
  <c r="I9" i="64" s="1"/>
  <c r="J8" i="64" s="1"/>
  <c r="J9" i="64" s="1"/>
  <c r="C9" i="63"/>
  <c r="C12" i="63" s="1"/>
  <c r="C13" i="63" s="1"/>
  <c r="D13" i="63" s="1"/>
  <c r="D9" i="63"/>
  <c r="F9" i="63"/>
  <c r="H9" i="63"/>
  <c r="K9" i="63"/>
  <c r="C10" i="63"/>
  <c r="D10" i="63"/>
  <c r="G10" i="63"/>
  <c r="G12" i="63" s="1"/>
  <c r="J10" i="63"/>
  <c r="C11" i="63"/>
  <c r="D11" i="63"/>
  <c r="E11" i="63"/>
  <c r="E12" i="63" s="1"/>
  <c r="H11" i="63"/>
  <c r="J11" i="63"/>
  <c r="D12" i="63"/>
  <c r="F12" i="63"/>
  <c r="H12" i="63"/>
  <c r="J12" i="63"/>
  <c r="K12" i="63"/>
  <c r="L12" i="63"/>
  <c r="M12" i="63"/>
  <c r="O12" i="63"/>
  <c r="P12" i="63"/>
  <c r="Q12" i="63"/>
  <c r="R12" i="63"/>
  <c r="S12" i="63"/>
  <c r="U12" i="63"/>
  <c r="M9" i="63"/>
  <c r="O9" i="63"/>
  <c r="P9" i="63"/>
  <c r="R9" i="63"/>
  <c r="O11" i="63"/>
  <c r="Q11" i="63"/>
  <c r="S11" i="63"/>
  <c r="U11" i="63"/>
  <c r="L10" i="63"/>
  <c r="O10" i="63"/>
  <c r="Q10" i="63"/>
  <c r="S10" i="63"/>
  <c r="U10" i="63"/>
  <c r="D8" i="63"/>
  <c r="E8" i="63"/>
  <c r="F8" i="63"/>
  <c r="G8" i="63"/>
  <c r="H8" i="63"/>
  <c r="I8" i="63"/>
  <c r="J8" i="63"/>
  <c r="K8" i="63"/>
  <c r="L8" i="63"/>
  <c r="M8" i="63"/>
  <c r="N8" i="63"/>
  <c r="O8" i="63"/>
  <c r="P8" i="63"/>
  <c r="Q8" i="63"/>
  <c r="R8" i="63"/>
  <c r="S8" i="63"/>
  <c r="T8" i="63"/>
  <c r="U8" i="63"/>
  <c r="C8" i="63"/>
  <c r="D5" i="63"/>
  <c r="E5" i="63"/>
  <c r="F5" i="63"/>
  <c r="C5" i="63"/>
  <c r="D4" i="63"/>
  <c r="E4" i="63"/>
  <c r="F4" i="63"/>
  <c r="C4" i="63"/>
  <c r="D3" i="63"/>
  <c r="E3" i="63"/>
  <c r="F3" i="63"/>
  <c r="G3" i="63"/>
  <c r="H3" i="63"/>
  <c r="I3" i="63"/>
  <c r="J3" i="63"/>
  <c r="K3" i="63"/>
  <c r="L3" i="63"/>
  <c r="M3" i="63"/>
  <c r="N3" i="63"/>
  <c r="O3" i="63"/>
  <c r="P3" i="63"/>
  <c r="Q3" i="63"/>
  <c r="R3" i="63"/>
  <c r="S3" i="63"/>
  <c r="T3" i="63"/>
  <c r="U3" i="63"/>
  <c r="V3" i="63"/>
  <c r="W3" i="63"/>
  <c r="X3" i="63"/>
  <c r="Y3" i="63"/>
  <c r="Z3" i="63"/>
  <c r="AA3" i="63"/>
  <c r="AB3" i="63"/>
  <c r="AC3" i="63"/>
  <c r="AD3" i="63"/>
  <c r="AE3" i="63"/>
  <c r="AF3" i="63"/>
  <c r="AG3" i="63"/>
  <c r="AH3" i="63"/>
  <c r="C3" i="63"/>
  <c r="D2" i="63"/>
  <c r="E2" i="63" s="1"/>
  <c r="F2" i="63" s="1"/>
  <c r="G2" i="63" s="1"/>
  <c r="H2" i="63" s="1"/>
  <c r="I2" i="63" s="1"/>
  <c r="J2" i="63" s="1"/>
  <c r="K2" i="63" s="1"/>
  <c r="L2" i="63" s="1"/>
  <c r="M2" i="63" s="1"/>
  <c r="N2" i="63" s="1"/>
  <c r="O2" i="63" s="1"/>
  <c r="P2" i="63" s="1"/>
  <c r="Q2" i="63" s="1"/>
  <c r="R2" i="63" s="1"/>
  <c r="S2" i="63" s="1"/>
  <c r="T2" i="63" s="1"/>
  <c r="U2" i="63" s="1"/>
  <c r="V2" i="63" s="1"/>
  <c r="W2" i="63" s="1"/>
  <c r="X2" i="63" s="1"/>
  <c r="Y2" i="63" s="1"/>
  <c r="Z2" i="63" s="1"/>
  <c r="AA2" i="63" s="1"/>
  <c r="AB2" i="63" s="1"/>
  <c r="AC2" i="63" s="1"/>
  <c r="AD2" i="63" s="1"/>
  <c r="AE2" i="63" s="1"/>
  <c r="AF2" i="63" s="1"/>
  <c r="AG2" i="63" s="1"/>
  <c r="AH2" i="63" s="1"/>
  <c r="C11" i="61"/>
  <c r="D11" i="61"/>
  <c r="E10" i="61"/>
  <c r="E11" i="61" s="1"/>
  <c r="K63" i="64" l="1"/>
  <c r="Q11" i="66"/>
  <c r="G11" i="66"/>
  <c r="K11" i="66"/>
  <c r="O11" i="66"/>
  <c r="S11" i="66"/>
  <c r="W11" i="66"/>
  <c r="AA11" i="66"/>
  <c r="AE11" i="66"/>
  <c r="AI11" i="66"/>
  <c r="AK10" i="66"/>
  <c r="AK11" i="66" s="1"/>
  <c r="M11" i="66"/>
  <c r="AC11" i="66"/>
  <c r="D11" i="66"/>
  <c r="H11" i="66"/>
  <c r="L11" i="66"/>
  <c r="P11" i="66"/>
  <c r="T11" i="66"/>
  <c r="X11" i="66"/>
  <c r="AB11" i="66"/>
  <c r="AF11" i="66"/>
  <c r="AJ10" i="66"/>
  <c r="AJ11" i="66"/>
  <c r="E10" i="66"/>
  <c r="I10" i="66"/>
  <c r="I11" i="66" s="1"/>
  <c r="M10" i="66"/>
  <c r="Q10" i="66"/>
  <c r="U10" i="66"/>
  <c r="U11" i="66" s="1"/>
  <c r="Y10" i="66"/>
  <c r="Y11" i="66" s="1"/>
  <c r="AC10" i="66"/>
  <c r="AG10" i="66"/>
  <c r="AG11" i="66" s="1"/>
  <c r="C18" i="66"/>
  <c r="Z10" i="65"/>
  <c r="Z11" i="65" s="1"/>
  <c r="K10" i="65"/>
  <c r="K11" i="65" s="1"/>
  <c r="S10" i="65"/>
  <c r="S11" i="65" s="1"/>
  <c r="AA10" i="65"/>
  <c r="AA11" i="65" s="1"/>
  <c r="AI10" i="65"/>
  <c r="AI11" i="65"/>
  <c r="G11" i="65"/>
  <c r="W11" i="65"/>
  <c r="I11" i="65"/>
  <c r="Y11" i="65"/>
  <c r="D11" i="65"/>
  <c r="H11" i="65"/>
  <c r="L11" i="65"/>
  <c r="P11" i="65"/>
  <c r="T11" i="65"/>
  <c r="X11" i="65"/>
  <c r="AB11" i="65"/>
  <c r="AJ10" i="65"/>
  <c r="AJ11" i="65" s="1"/>
  <c r="E11" i="65"/>
  <c r="M11" i="65"/>
  <c r="Q11" i="65"/>
  <c r="U11" i="65"/>
  <c r="AC11" i="65"/>
  <c r="AK11" i="65"/>
  <c r="AF10" i="65"/>
  <c r="AF11" i="65" s="1"/>
  <c r="AB10" i="65"/>
  <c r="AG10" i="65"/>
  <c r="AG11" i="65" s="1"/>
  <c r="E13" i="63"/>
  <c r="F13" i="63" s="1"/>
  <c r="G13" i="63" s="1"/>
  <c r="H13" i="63" s="1"/>
  <c r="I13" i="63" s="1"/>
  <c r="J13" i="63" s="1"/>
  <c r="K13" i="63" s="1"/>
  <c r="L13" i="63" s="1"/>
  <c r="M13" i="63" s="1"/>
  <c r="N13" i="63" s="1"/>
  <c r="O13" i="63" s="1"/>
  <c r="P13" i="63" s="1"/>
  <c r="Q13" i="63" s="1"/>
  <c r="R13" i="63" s="1"/>
  <c r="S13" i="63" s="1"/>
  <c r="T13" i="63" s="1"/>
  <c r="U13" i="63" s="1"/>
  <c r="F10" i="61"/>
  <c r="G10" i="61" s="1"/>
  <c r="H10" i="61" s="1"/>
  <c r="I10" i="61" s="1"/>
  <c r="J10" i="61" s="1"/>
  <c r="J11" i="61" s="1"/>
  <c r="F11" i="61"/>
  <c r="H11" i="61"/>
  <c r="I11" i="61"/>
  <c r="C10" i="66" l="1"/>
  <c r="C11" i="66" s="1"/>
  <c r="E11" i="66"/>
  <c r="C10" i="65"/>
  <c r="C11" i="65" s="1"/>
  <c r="G11" i="61"/>
  <c r="D8" i="61" l="1"/>
  <c r="E7" i="61" s="1"/>
  <c r="E8" i="61" s="1"/>
  <c r="F7" i="61" s="1"/>
  <c r="F8" i="61" s="1"/>
  <c r="G7" i="61" s="1"/>
  <c r="G8" i="61" s="1"/>
  <c r="H7" i="61" s="1"/>
  <c r="H8" i="61" s="1"/>
  <c r="I7" i="61" s="1"/>
  <c r="I8" i="61" s="1"/>
  <c r="J7" i="61" s="1"/>
  <c r="J8" i="61" s="1"/>
  <c r="D12" i="58"/>
  <c r="D13" i="58"/>
  <c r="J13" i="58"/>
  <c r="K13" i="58"/>
  <c r="L13" i="58"/>
  <c r="D14" i="58"/>
  <c r="J14" i="58"/>
  <c r="K14" i="58"/>
  <c r="L14" i="58"/>
  <c r="D15" i="58"/>
  <c r="D16" i="58"/>
  <c r="J16" i="58"/>
  <c r="K16" i="58"/>
  <c r="L16" i="58"/>
  <c r="E11" i="58"/>
  <c r="L12" i="59"/>
  <c r="H12" i="59"/>
  <c r="I12" i="59"/>
  <c r="J12" i="59"/>
  <c r="K12" i="59"/>
  <c r="G12" i="59"/>
  <c r="K7" i="59"/>
  <c r="K8" i="59" s="1"/>
  <c r="C32" i="57"/>
  <c r="C30" i="57"/>
  <c r="C26" i="57"/>
  <c r="H26" i="57"/>
  <c r="I26" i="57"/>
  <c r="J26" i="57"/>
  <c r="K26" i="57"/>
  <c r="C27" i="57"/>
  <c r="D27" i="57"/>
  <c r="E27" i="57"/>
  <c r="F27" i="57"/>
  <c r="G27" i="57"/>
  <c r="H27" i="57"/>
  <c r="I27" i="57"/>
  <c r="J27" i="57"/>
  <c r="K27" i="57"/>
  <c r="C25" i="57"/>
  <c r="K22" i="57"/>
  <c r="C22" i="57"/>
  <c r="D16" i="57"/>
  <c r="E16" i="57"/>
  <c r="F16" i="57"/>
  <c r="G16" i="57"/>
  <c r="C16" i="57"/>
  <c r="D20" i="58"/>
  <c r="L19" i="58"/>
  <c r="D19" i="58"/>
  <c r="D11" i="58"/>
  <c r="J15" i="57"/>
  <c r="K15" i="57"/>
  <c r="C15" i="57"/>
  <c r="K12" i="57"/>
  <c r="K7" i="57"/>
  <c r="K8" i="57"/>
  <c r="D11" i="57"/>
  <c r="E11" i="57"/>
  <c r="F11" i="57"/>
  <c r="G11" i="57"/>
  <c r="D12" i="57"/>
  <c r="E12" i="57"/>
  <c r="F12" i="57"/>
  <c r="G12" i="57"/>
  <c r="H12" i="57"/>
  <c r="I12" i="57"/>
  <c r="J12" i="57"/>
  <c r="C12" i="57"/>
  <c r="C11" i="57"/>
  <c r="C10" i="57"/>
  <c r="D7" i="59"/>
  <c r="D8" i="59" s="1"/>
  <c r="E7" i="59" s="1"/>
  <c r="E8" i="59" s="1"/>
  <c r="F7" i="59" s="1"/>
  <c r="F8" i="59" s="1"/>
  <c r="G7" i="59" s="1"/>
  <c r="G8" i="59" s="1"/>
  <c r="H7" i="59" s="1"/>
  <c r="H8" i="59" s="1"/>
  <c r="I7" i="59" s="1"/>
  <c r="I8" i="59" s="1"/>
  <c r="J7" i="59" s="1"/>
  <c r="J8" i="59" s="1"/>
  <c r="E7" i="58"/>
  <c r="E8" i="58" s="1"/>
  <c r="F7" i="58" s="1"/>
  <c r="F8" i="58" s="1"/>
  <c r="G7" i="58" s="1"/>
  <c r="G8" i="58" s="1"/>
  <c r="H7" i="58" s="1"/>
  <c r="H8" i="58" s="1"/>
  <c r="I7" i="58" s="1"/>
  <c r="I8" i="58" s="1"/>
  <c r="J7" i="58" s="1"/>
  <c r="J8" i="58" s="1"/>
  <c r="K7" i="58" s="1"/>
  <c r="K8" i="58" s="1"/>
  <c r="L7" i="58" s="1"/>
  <c r="L8" i="58" s="1"/>
  <c r="D8" i="57"/>
  <c r="E7" i="57" s="1"/>
  <c r="E8" i="57" s="1"/>
  <c r="F7" i="57" s="1"/>
  <c r="F8" i="57" s="1"/>
  <c r="G7" i="57" s="1"/>
  <c r="G8" i="57" s="1"/>
  <c r="H7" i="57" s="1"/>
  <c r="H8" i="57" s="1"/>
  <c r="I7" i="57" s="1"/>
  <c r="I8" i="57" s="1"/>
  <c r="J7" i="57" s="1"/>
  <c r="J8" i="57" s="1"/>
  <c r="D7" i="57"/>
  <c r="D79" i="39"/>
  <c r="H50" i="39"/>
  <c r="E79" i="32"/>
  <c r="AI98" i="32"/>
  <c r="BZ79" i="32"/>
  <c r="E76" i="32"/>
  <c r="E80" i="32"/>
  <c r="E81" i="32"/>
  <c r="E75" i="32"/>
  <c r="E74" i="32"/>
  <c r="D17" i="58" l="1"/>
  <c r="I180" i="54"/>
  <c r="H180" i="54"/>
  <c r="G180" i="54"/>
  <c r="F180" i="54"/>
  <c r="E180" i="54"/>
  <c r="E18" i="58" l="1"/>
  <c r="D168" i="54"/>
  <c r="Z27" i="54" l="1"/>
  <c r="CE84" i="32" l="1"/>
  <c r="CD84" i="32"/>
  <c r="CC84" i="32"/>
  <c r="CB84" i="32"/>
  <c r="CA84" i="32"/>
  <c r="BZ84" i="32"/>
  <c r="BY84" i="32"/>
  <c r="BX84" i="32"/>
  <c r="BW84" i="32"/>
  <c r="BV84" i="32"/>
  <c r="BU84" i="32"/>
  <c r="BT84" i="32"/>
  <c r="BS84" i="32"/>
  <c r="BR84" i="32"/>
  <c r="BQ84" i="32"/>
  <c r="BP84" i="32"/>
  <c r="BO84" i="32"/>
  <c r="BN84" i="32"/>
  <c r="BM84" i="32"/>
  <c r="BL84" i="32"/>
  <c r="BK84" i="32"/>
  <c r="BJ84" i="32"/>
  <c r="BI84" i="32"/>
  <c r="BH84" i="32"/>
  <c r="BG84" i="32"/>
  <c r="BF84" i="32"/>
  <c r="BE84" i="32"/>
  <c r="BD84" i="32"/>
  <c r="BC84" i="32"/>
  <c r="BB84" i="32"/>
  <c r="BA84" i="32"/>
  <c r="AZ84" i="32"/>
  <c r="AY84" i="32"/>
  <c r="AX84" i="32"/>
  <c r="AW84" i="32"/>
  <c r="AV84" i="32"/>
  <c r="AU84" i="32"/>
  <c r="AT84" i="32"/>
  <c r="AS84" i="32"/>
  <c r="AR84" i="32"/>
  <c r="AQ84" i="32"/>
  <c r="AP84" i="32"/>
  <c r="AO84" i="32"/>
  <c r="AN84" i="32"/>
  <c r="AM84" i="32"/>
  <c r="AL84" i="32"/>
  <c r="AK84" i="32"/>
  <c r="AJ84" i="32"/>
  <c r="AI84" i="32"/>
  <c r="AH84" i="32"/>
  <c r="AG84" i="32"/>
  <c r="AF84" i="32"/>
  <c r="AE84" i="32"/>
  <c r="AD84" i="32"/>
  <c r="AC84" i="32"/>
  <c r="AB84" i="32"/>
  <c r="AA84" i="32"/>
  <c r="Z84" i="32"/>
  <c r="Y84" i="32"/>
  <c r="X84" i="32"/>
  <c r="W84" i="32"/>
  <c r="V84" i="32"/>
  <c r="U84" i="32"/>
  <c r="T84" i="32"/>
  <c r="S84" i="32"/>
  <c r="R84" i="32"/>
  <c r="Q84" i="32"/>
  <c r="P84" i="32"/>
  <c r="O84" i="32"/>
  <c r="N84" i="32"/>
  <c r="M84" i="32"/>
  <c r="L84" i="32"/>
  <c r="K84" i="32"/>
  <c r="J84" i="32"/>
  <c r="I84" i="32"/>
  <c r="G84" i="32"/>
  <c r="H84" i="32"/>
  <c r="CE99" i="32" l="1"/>
  <c r="CD99" i="32"/>
  <c r="CC99" i="32"/>
  <c r="CB99" i="32"/>
  <c r="CA99" i="32"/>
  <c r="BZ99" i="32"/>
  <c r="BY99" i="32"/>
  <c r="BX99" i="32"/>
  <c r="BW99" i="32"/>
  <c r="BV99" i="32"/>
  <c r="BU99" i="32"/>
  <c r="BT99" i="32"/>
  <c r="BS99" i="32"/>
  <c r="BR99" i="32"/>
  <c r="BQ99" i="32"/>
  <c r="BP99" i="32"/>
  <c r="BO99" i="32"/>
  <c r="BN99" i="32"/>
  <c r="BM99" i="32"/>
  <c r="BL99" i="32"/>
  <c r="CE98" i="32"/>
  <c r="CD98" i="32"/>
  <c r="CC98" i="32"/>
  <c r="CB98" i="32"/>
  <c r="CA98" i="32"/>
  <c r="BZ98" i="32"/>
  <c r="BY98" i="32"/>
  <c r="BX98" i="32"/>
  <c r="BW98" i="32"/>
  <c r="BV98" i="32"/>
  <c r="BU98" i="32"/>
  <c r="BT98" i="32"/>
  <c r="BS98" i="32"/>
  <c r="BR98" i="32"/>
  <c r="BQ98" i="32"/>
  <c r="BP98" i="32"/>
  <c r="BO98" i="32"/>
  <c r="BN98" i="32"/>
  <c r="BM98" i="32"/>
  <c r="BL98" i="32"/>
  <c r="M32" i="54"/>
  <c r="C32" i="3"/>
  <c r="C21" i="3"/>
  <c r="AK18" i="44"/>
  <c r="AK13" i="44"/>
  <c r="AJ18" i="44"/>
  <c r="AJ13" i="44"/>
  <c r="AI18" i="44"/>
  <c r="AI13" i="44"/>
  <c r="D43" i="50"/>
  <c r="AB53" i="54" l="1"/>
  <c r="AA53" i="54"/>
  <c r="Z53" i="54"/>
  <c r="Y53" i="54"/>
  <c r="X53" i="54"/>
  <c r="W53" i="54"/>
  <c r="V53" i="54"/>
  <c r="U53" i="54"/>
  <c r="T53" i="54"/>
  <c r="S53" i="54"/>
  <c r="R53" i="54"/>
  <c r="Q53" i="54"/>
  <c r="P53" i="54"/>
  <c r="O53" i="54"/>
  <c r="N53" i="54"/>
  <c r="M53" i="54"/>
  <c r="L53" i="54"/>
  <c r="K53" i="54"/>
  <c r="Y27" i="54"/>
  <c r="X27" i="54"/>
  <c r="W27" i="54"/>
  <c r="V27" i="54"/>
  <c r="U27" i="54"/>
  <c r="T27" i="54"/>
  <c r="S27" i="54"/>
  <c r="R27" i="54"/>
  <c r="Q27" i="54"/>
  <c r="P27" i="54"/>
  <c r="O27" i="54"/>
  <c r="N27" i="54"/>
  <c r="M27" i="54"/>
  <c r="L27" i="54"/>
  <c r="K27" i="54"/>
  <c r="AK74" i="54" l="1"/>
  <c r="AJ74" i="54"/>
  <c r="AI74" i="54"/>
  <c r="AH74" i="54"/>
  <c r="AG74" i="54"/>
  <c r="AF74" i="54"/>
  <c r="AE74" i="54"/>
  <c r="AD74" i="54"/>
  <c r="AC74" i="54"/>
  <c r="Z4" i="63" s="1"/>
  <c r="AB74" i="54"/>
  <c r="Y4" i="63" s="1"/>
  <c r="AA74" i="54"/>
  <c r="X4" i="63" s="1"/>
  <c r="Z74" i="54"/>
  <c r="W4" i="63" s="1"/>
  <c r="AD102" i="54" l="1"/>
  <c r="AA5" i="63" s="1"/>
  <c r="AA4" i="63"/>
  <c r="AH102" i="54"/>
  <c r="AE5" i="63" s="1"/>
  <c r="AE4" i="63"/>
  <c r="AE102" i="54"/>
  <c r="AB5" i="63" s="1"/>
  <c r="AB4" i="63"/>
  <c r="AI102" i="54"/>
  <c r="AF5" i="63" s="1"/>
  <c r="AF4" i="63"/>
  <c r="AF102" i="54"/>
  <c r="AC5" i="63" s="1"/>
  <c r="AC4" i="63"/>
  <c r="AJ102" i="54"/>
  <c r="AG5" i="63" s="1"/>
  <c r="AG4" i="63"/>
  <c r="AG102" i="54"/>
  <c r="AD5" i="63" s="1"/>
  <c r="AD4" i="63"/>
  <c r="AK102" i="54"/>
  <c r="AH5" i="63" s="1"/>
  <c r="AH4" i="63"/>
  <c r="C17" i="57"/>
  <c r="N140" i="32"/>
  <c r="C133" i="54"/>
  <c r="C129" i="54"/>
  <c r="C124" i="54"/>
  <c r="C122" i="54"/>
  <c r="C120" i="54"/>
  <c r="C114" i="54"/>
  <c r="C112" i="54"/>
  <c r="C110" i="54"/>
  <c r="C108" i="54"/>
  <c r="C97" i="54"/>
  <c r="C95" i="54"/>
  <c r="C93" i="54"/>
  <c r="C92" i="54"/>
  <c r="C86" i="54"/>
  <c r="C84" i="54"/>
  <c r="C82" i="54"/>
  <c r="C80" i="54"/>
  <c r="C69" i="54"/>
  <c r="C67" i="54"/>
  <c r="C65" i="54"/>
  <c r="C59" i="54"/>
  <c r="C55" i="54"/>
  <c r="C53" i="54"/>
  <c r="C51" i="54"/>
  <c r="C42" i="54"/>
  <c r="C40" i="54"/>
  <c r="C38" i="54"/>
  <c r="C27" i="54"/>
  <c r="C25" i="54"/>
  <c r="C14" i="54"/>
  <c r="C12" i="54"/>
  <c r="C6" i="54"/>
  <c r="AK130" i="54"/>
  <c r="AK117" i="54"/>
  <c r="AK89" i="54"/>
  <c r="AK75" i="54"/>
  <c r="AK62" i="54"/>
  <c r="AK45" i="54"/>
  <c r="AK32" i="54"/>
  <c r="AK46" i="54" s="1"/>
  <c r="AK21" i="54"/>
  <c r="AK20" i="54"/>
  <c r="AK7" i="54"/>
  <c r="AK176" i="54" s="1"/>
  <c r="AJ130" i="54"/>
  <c r="AJ117" i="54"/>
  <c r="AJ103" i="54"/>
  <c r="AJ89" i="54"/>
  <c r="AJ75" i="54"/>
  <c r="AJ62" i="54"/>
  <c r="AJ46" i="54"/>
  <c r="AJ45" i="54"/>
  <c r="AJ32" i="54"/>
  <c r="AJ21" i="54"/>
  <c r="AJ20" i="54"/>
  <c r="AJ178" i="54" s="1"/>
  <c r="AJ7" i="54"/>
  <c r="AJ176" i="54" s="1"/>
  <c r="AI130" i="54"/>
  <c r="AI117" i="54"/>
  <c r="AI103" i="54"/>
  <c r="AI89" i="54"/>
  <c r="AI75" i="54"/>
  <c r="AI62" i="54"/>
  <c r="AI45" i="54"/>
  <c r="AI32" i="54"/>
  <c r="AI46" i="54" s="1"/>
  <c r="AI21" i="54"/>
  <c r="AI20" i="54"/>
  <c r="AI178" i="54" s="1"/>
  <c r="AI7" i="54"/>
  <c r="AH130" i="54"/>
  <c r="AH117" i="54"/>
  <c r="AH89" i="54"/>
  <c r="AH75" i="54"/>
  <c r="AH62" i="54"/>
  <c r="AH45" i="54"/>
  <c r="AH32" i="54"/>
  <c r="AH46" i="54" s="1"/>
  <c r="AH21" i="54"/>
  <c r="AH20" i="54"/>
  <c r="AH178" i="54" s="1"/>
  <c r="AH7" i="54"/>
  <c r="AK44" i="3"/>
  <c r="AJ44" i="3"/>
  <c r="AI44" i="3"/>
  <c r="U143" i="32"/>
  <c r="U142" i="32"/>
  <c r="U141" i="32"/>
  <c r="T143" i="32"/>
  <c r="T142" i="32"/>
  <c r="T141" i="32"/>
  <c r="BK99" i="32"/>
  <c r="BJ99" i="32"/>
  <c r="BI99" i="32"/>
  <c r="BH99" i="32"/>
  <c r="BG99" i="32"/>
  <c r="BF99" i="32"/>
  <c r="BE99" i="32"/>
  <c r="BD99" i="32"/>
  <c r="BC99" i="32"/>
  <c r="BB99" i="32"/>
  <c r="BA99" i="32"/>
  <c r="AZ99" i="32"/>
  <c r="AY99" i="32"/>
  <c r="AX99" i="32"/>
  <c r="AW99" i="32"/>
  <c r="AV99" i="32"/>
  <c r="AU99" i="32"/>
  <c r="AT99" i="32"/>
  <c r="AS99" i="32"/>
  <c r="AR99" i="32"/>
  <c r="AQ99" i="32"/>
  <c r="AP99" i="32"/>
  <c r="AO99" i="32"/>
  <c r="AN99" i="32"/>
  <c r="AM99" i="32"/>
  <c r="AL99" i="32"/>
  <c r="AK99" i="32"/>
  <c r="AJ99" i="32"/>
  <c r="AI99" i="32"/>
  <c r="AH99" i="32"/>
  <c r="AG99" i="32"/>
  <c r="AF99" i="32"/>
  <c r="AE99" i="32"/>
  <c r="AD99" i="32"/>
  <c r="AC99" i="32"/>
  <c r="AB99" i="32"/>
  <c r="AA99" i="32"/>
  <c r="Z99" i="32"/>
  <c r="Y99" i="32"/>
  <c r="X99" i="32"/>
  <c r="W99" i="32"/>
  <c r="V99" i="32"/>
  <c r="U99" i="32"/>
  <c r="T99" i="32"/>
  <c r="S99" i="32"/>
  <c r="R99" i="32"/>
  <c r="Q99" i="32"/>
  <c r="P99" i="32"/>
  <c r="O99" i="32"/>
  <c r="N99" i="32"/>
  <c r="M99" i="32"/>
  <c r="L99" i="32"/>
  <c r="K99" i="32"/>
  <c r="J99" i="32"/>
  <c r="I99" i="32"/>
  <c r="BK98" i="32"/>
  <c r="BJ98" i="32"/>
  <c r="BI98" i="32"/>
  <c r="BH98" i="32"/>
  <c r="BG98" i="32"/>
  <c r="BF98" i="32"/>
  <c r="BE98" i="32"/>
  <c r="BD98" i="32"/>
  <c r="BC98" i="32"/>
  <c r="BB98" i="32"/>
  <c r="BA98" i="32"/>
  <c r="AZ98" i="32"/>
  <c r="AY98" i="32"/>
  <c r="AX98" i="32"/>
  <c r="AW98" i="32"/>
  <c r="AV98" i="32"/>
  <c r="AU98" i="32"/>
  <c r="AT98" i="32"/>
  <c r="AS98" i="32"/>
  <c r="AR98" i="32"/>
  <c r="AQ98" i="32"/>
  <c r="AP98" i="32"/>
  <c r="AO98" i="32"/>
  <c r="AN98" i="32"/>
  <c r="AM98" i="32"/>
  <c r="AL98" i="32"/>
  <c r="AK98" i="32"/>
  <c r="AJ98" i="32"/>
  <c r="AH98" i="32"/>
  <c r="AG98" i="32"/>
  <c r="AF98" i="32"/>
  <c r="AE98" i="32"/>
  <c r="AD98" i="32"/>
  <c r="AC98" i="32"/>
  <c r="AB98" i="32"/>
  <c r="AA98" i="32"/>
  <c r="Z98" i="32"/>
  <c r="Y98" i="32"/>
  <c r="X98" i="32"/>
  <c r="W98" i="32"/>
  <c r="V98" i="32"/>
  <c r="U98" i="32"/>
  <c r="T98" i="32"/>
  <c r="S98" i="32"/>
  <c r="R98" i="32"/>
  <c r="Q98" i="32"/>
  <c r="P98" i="32"/>
  <c r="O98" i="32"/>
  <c r="N98" i="32"/>
  <c r="M98" i="32"/>
  <c r="L98" i="32"/>
  <c r="K98" i="32"/>
  <c r="J98" i="32"/>
  <c r="I98" i="32"/>
  <c r="BY96" i="32"/>
  <c r="BI96" i="32"/>
  <c r="AS96" i="32"/>
  <c r="AC96" i="32"/>
  <c r="M96" i="32"/>
  <c r="BY95" i="32"/>
  <c r="BN95" i="32"/>
  <c r="BD95" i="32"/>
  <c r="AS95" i="32"/>
  <c r="AH95" i="32"/>
  <c r="X95" i="32"/>
  <c r="M95" i="32"/>
  <c r="AK94" i="32"/>
  <c r="U94" i="32"/>
  <c r="CE93" i="32"/>
  <c r="CD93" i="32"/>
  <c r="CD94" i="32" s="1"/>
  <c r="CC93" i="32"/>
  <c r="CC96" i="32" s="1"/>
  <c r="CB93" i="32"/>
  <c r="CB94" i="32" s="1"/>
  <c r="CA93" i="32"/>
  <c r="CA94" i="32" s="1"/>
  <c r="BZ93" i="32"/>
  <c r="BZ94" i="32" s="1"/>
  <c r="BY93" i="32"/>
  <c r="BY94" i="32" s="1"/>
  <c r="BX93" i="32"/>
  <c r="BX95" i="32" s="1"/>
  <c r="BW93" i="32"/>
  <c r="BW96" i="32" s="1"/>
  <c r="BV93" i="32"/>
  <c r="BV94" i="32" s="1"/>
  <c r="BU93" i="32"/>
  <c r="BU94" i="32" s="1"/>
  <c r="BT93" i="32"/>
  <c r="BT94" i="32" s="1"/>
  <c r="BS93" i="32"/>
  <c r="BS94" i="32" s="1"/>
  <c r="BR93" i="32"/>
  <c r="BR95" i="32" s="1"/>
  <c r="BQ93" i="32"/>
  <c r="BQ94" i="32" s="1"/>
  <c r="BP93" i="32"/>
  <c r="BP95" i="32" s="1"/>
  <c r="BO93" i="32"/>
  <c r="BN93" i="32"/>
  <c r="BN94" i="32" s="1"/>
  <c r="BM93" i="32"/>
  <c r="BM96" i="32" s="1"/>
  <c r="BL93" i="32"/>
  <c r="BL94" i="32" s="1"/>
  <c r="BK93" i="32"/>
  <c r="BK94" i="32" s="1"/>
  <c r="BJ93" i="32"/>
  <c r="BJ94" i="32" s="1"/>
  <c r="BI93" i="32"/>
  <c r="BI95" i="32" s="1"/>
  <c r="BH93" i="32"/>
  <c r="BH95" i="32" s="1"/>
  <c r="BG93" i="32"/>
  <c r="BG96" i="32" s="1"/>
  <c r="BF93" i="32"/>
  <c r="BF94" i="32" s="1"/>
  <c r="BE93" i="32"/>
  <c r="BE96" i="32" s="1"/>
  <c r="BD93" i="32"/>
  <c r="BD94" i="32" s="1"/>
  <c r="BC93" i="32"/>
  <c r="BC94" i="32" s="1"/>
  <c r="BB93" i="32"/>
  <c r="BB95" i="32" s="1"/>
  <c r="BA93" i="32"/>
  <c r="BA95" i="32" s="1"/>
  <c r="AZ93" i="32"/>
  <c r="AZ95" i="32" s="1"/>
  <c r="AY93" i="32"/>
  <c r="AY96" i="32" s="1"/>
  <c r="AX93" i="32"/>
  <c r="AX94" i="32" s="1"/>
  <c r="AW93" i="32"/>
  <c r="AW94" i="32" s="1"/>
  <c r="AV93" i="32"/>
  <c r="AV94" i="32" s="1"/>
  <c r="AU93" i="32"/>
  <c r="AU94" i="32" s="1"/>
  <c r="AT93" i="32"/>
  <c r="AT94" i="32" s="1"/>
  <c r="AS93" i="32"/>
  <c r="AS94" i="32" s="1"/>
  <c r="AR93" i="32"/>
  <c r="AR95" i="32" s="1"/>
  <c r="AQ93" i="32"/>
  <c r="AP93" i="32"/>
  <c r="AP94" i="32" s="1"/>
  <c r="AO93" i="32"/>
  <c r="AO96" i="32" s="1"/>
  <c r="AN93" i="32"/>
  <c r="AN94" i="32" s="1"/>
  <c r="AM93" i="32"/>
  <c r="AM94" i="32" s="1"/>
  <c r="AL93" i="32"/>
  <c r="AL95" i="32" s="1"/>
  <c r="AK93" i="32"/>
  <c r="AK96" i="32" s="1"/>
  <c r="AJ93" i="32"/>
  <c r="AJ95" i="32" s="1"/>
  <c r="AI93" i="32"/>
  <c r="AH93" i="32"/>
  <c r="AH94" i="32" s="1"/>
  <c r="AG93" i="32"/>
  <c r="AG94" i="32" s="1"/>
  <c r="AF93" i="32"/>
  <c r="AF94" i="32" s="1"/>
  <c r="AE93" i="32"/>
  <c r="AE94" i="32" s="1"/>
  <c r="AD93" i="32"/>
  <c r="AD94" i="32" s="1"/>
  <c r="AC93" i="32"/>
  <c r="AC95" i="32" s="1"/>
  <c r="AB93" i="32"/>
  <c r="AB95" i="32" s="1"/>
  <c r="AA93" i="32"/>
  <c r="Z93" i="32"/>
  <c r="Z94" i="32" s="1"/>
  <c r="Y93" i="32"/>
  <c r="Y96" i="32" s="1"/>
  <c r="X93" i="32"/>
  <c r="X94" i="32" s="1"/>
  <c r="W93" i="32"/>
  <c r="W94" i="32" s="1"/>
  <c r="V93" i="32"/>
  <c r="V95" i="32" s="1"/>
  <c r="U93" i="32"/>
  <c r="U95" i="32" s="1"/>
  <c r="T93" i="32"/>
  <c r="T95" i="32" s="1"/>
  <c r="S93" i="32"/>
  <c r="R93" i="32"/>
  <c r="R94" i="32" s="1"/>
  <c r="Q93" i="32"/>
  <c r="Q96" i="32" s="1"/>
  <c r="P93" i="32"/>
  <c r="P94" i="32" s="1"/>
  <c r="O93" i="32"/>
  <c r="O94" i="32" s="1"/>
  <c r="N93" i="32"/>
  <c r="N94" i="32" s="1"/>
  <c r="M93" i="32"/>
  <c r="M94" i="32" s="1"/>
  <c r="L93" i="32"/>
  <c r="L95" i="32" s="1"/>
  <c r="K93" i="32"/>
  <c r="J93" i="32"/>
  <c r="J94" i="32" s="1"/>
  <c r="I93" i="32"/>
  <c r="I94" i="32" s="1"/>
  <c r="CE90" i="32"/>
  <c r="CD90" i="32"/>
  <c r="CC90" i="32"/>
  <c r="CB90" i="32"/>
  <c r="CA90" i="32"/>
  <c r="BZ90" i="32"/>
  <c r="BY90" i="32"/>
  <c r="BX90" i="32"/>
  <c r="BW90" i="32"/>
  <c r="BV90" i="32"/>
  <c r="BU90" i="32"/>
  <c r="BT90" i="32"/>
  <c r="BS90" i="32"/>
  <c r="BR90" i="32"/>
  <c r="BQ90" i="32"/>
  <c r="BP90" i="32"/>
  <c r="BO90" i="32"/>
  <c r="BN90" i="32"/>
  <c r="BM90" i="32"/>
  <c r="BL90" i="32"/>
  <c r="BK90" i="32"/>
  <c r="BJ90" i="32"/>
  <c r="BI90" i="32"/>
  <c r="BH90" i="32"/>
  <c r="BG90" i="32"/>
  <c r="BF90" i="32"/>
  <c r="BE90" i="32"/>
  <c r="BD90" i="32"/>
  <c r="BC90" i="32"/>
  <c r="BB90" i="32"/>
  <c r="BA90" i="32"/>
  <c r="AZ90" i="32"/>
  <c r="AY90" i="32"/>
  <c r="AX90" i="32"/>
  <c r="AW90" i="32"/>
  <c r="AV90" i="32"/>
  <c r="AU90" i="32"/>
  <c r="AT90" i="32"/>
  <c r="AS90" i="32"/>
  <c r="AR90" i="32"/>
  <c r="AQ90" i="32"/>
  <c r="AP90" i="32"/>
  <c r="AO90" i="32"/>
  <c r="AN90" i="32"/>
  <c r="AM90" i="32"/>
  <c r="AL90" i="32"/>
  <c r="AK90" i="32"/>
  <c r="AJ90" i="32"/>
  <c r="AI90" i="32"/>
  <c r="AH90" i="32"/>
  <c r="AG90" i="32"/>
  <c r="AF90" i="32"/>
  <c r="AE90" i="32"/>
  <c r="AD90" i="32"/>
  <c r="AC90" i="32"/>
  <c r="AB90" i="32"/>
  <c r="AA90" i="32"/>
  <c r="Z90" i="32"/>
  <c r="Y90" i="32"/>
  <c r="X90" i="32"/>
  <c r="W90" i="32"/>
  <c r="V90" i="32"/>
  <c r="U90" i="32"/>
  <c r="T90" i="32"/>
  <c r="S90" i="32"/>
  <c r="R90" i="32"/>
  <c r="Q90" i="32"/>
  <c r="P90" i="32"/>
  <c r="O90" i="32"/>
  <c r="N90" i="32"/>
  <c r="M90" i="32"/>
  <c r="L90" i="32"/>
  <c r="K90" i="32"/>
  <c r="J90" i="32"/>
  <c r="I90" i="32"/>
  <c r="CE89" i="32"/>
  <c r="CD89" i="32"/>
  <c r="CC89" i="32"/>
  <c r="CB89" i="32"/>
  <c r="CA89" i="32"/>
  <c r="BZ89" i="32"/>
  <c r="BY89" i="32"/>
  <c r="BX89" i="32"/>
  <c r="BW89" i="32"/>
  <c r="BV89" i="32"/>
  <c r="BU89" i="32"/>
  <c r="BT89" i="32"/>
  <c r="BS89" i="32"/>
  <c r="BR89" i="32"/>
  <c r="BQ89" i="32"/>
  <c r="BP89" i="32"/>
  <c r="BO89" i="32"/>
  <c r="BN89" i="32"/>
  <c r="BM89" i="32"/>
  <c r="BL89" i="32"/>
  <c r="BK89" i="32"/>
  <c r="BJ89" i="32"/>
  <c r="BI89" i="32"/>
  <c r="BH89" i="32"/>
  <c r="BG89" i="32"/>
  <c r="BF89" i="32"/>
  <c r="BE89" i="32"/>
  <c r="BD89" i="32"/>
  <c r="BC89" i="32"/>
  <c r="BB89" i="32"/>
  <c r="BA89" i="32"/>
  <c r="AZ89" i="32"/>
  <c r="AY89" i="32"/>
  <c r="AX89" i="32"/>
  <c r="AW89" i="32"/>
  <c r="AV89" i="32"/>
  <c r="AU89" i="32"/>
  <c r="AT89" i="32"/>
  <c r="AS89" i="32"/>
  <c r="AR89" i="32"/>
  <c r="AQ89" i="32"/>
  <c r="AP89" i="32"/>
  <c r="AO89" i="32"/>
  <c r="AN89" i="32"/>
  <c r="AM89" i="32"/>
  <c r="AL89" i="32"/>
  <c r="AK89" i="32"/>
  <c r="AJ89" i="32"/>
  <c r="AI89" i="32"/>
  <c r="AH89" i="32"/>
  <c r="AG89" i="32"/>
  <c r="AF89" i="32"/>
  <c r="AE89" i="32"/>
  <c r="AD89" i="32"/>
  <c r="AB89" i="32"/>
  <c r="AA89" i="32"/>
  <c r="Z89" i="32"/>
  <c r="Y89" i="32"/>
  <c r="X89" i="32"/>
  <c r="W89" i="32"/>
  <c r="V89" i="32"/>
  <c r="U89" i="32"/>
  <c r="T89" i="32"/>
  <c r="S89" i="32"/>
  <c r="R89" i="32"/>
  <c r="Q89" i="32"/>
  <c r="P89" i="32"/>
  <c r="O89" i="32"/>
  <c r="N89" i="32"/>
  <c r="M89" i="32"/>
  <c r="L89" i="32"/>
  <c r="K89" i="32"/>
  <c r="J89" i="32"/>
  <c r="I89" i="32"/>
  <c r="G90" i="32"/>
  <c r="G89" i="32"/>
  <c r="CE5" i="32"/>
  <c r="CC86" i="32"/>
  <c r="BZ86" i="32"/>
  <c r="BY86" i="32"/>
  <c r="BX86" i="32"/>
  <c r="BU86" i="32"/>
  <c r="BR86" i="32"/>
  <c r="BQ86" i="32"/>
  <c r="BP86" i="32"/>
  <c r="BM86" i="32"/>
  <c r="BJ86" i="32"/>
  <c r="BI86" i="32"/>
  <c r="BH86" i="32"/>
  <c r="BE86" i="32"/>
  <c r="BB86" i="32"/>
  <c r="BA86" i="32"/>
  <c r="AZ86" i="32"/>
  <c r="AW86" i="32"/>
  <c r="AT86" i="32"/>
  <c r="AS86" i="32"/>
  <c r="AR86" i="32"/>
  <c r="AO86" i="32"/>
  <c r="AL86" i="32"/>
  <c r="AK86" i="32"/>
  <c r="AJ86" i="32"/>
  <c r="AG86" i="32"/>
  <c r="AD86" i="32"/>
  <c r="AC86" i="32"/>
  <c r="AB86" i="32"/>
  <c r="Y86" i="32"/>
  <c r="V86" i="32"/>
  <c r="U86" i="32"/>
  <c r="T86" i="32"/>
  <c r="Q86" i="32"/>
  <c r="N86" i="32"/>
  <c r="M86" i="32"/>
  <c r="L86" i="32"/>
  <c r="I86" i="32"/>
  <c r="CC85" i="32"/>
  <c r="CB85" i="32"/>
  <c r="CA85" i="32"/>
  <c r="BY85" i="32"/>
  <c r="BX85" i="32"/>
  <c r="BU85" i="32"/>
  <c r="BT85" i="32"/>
  <c r="BS85" i="32"/>
  <c r="BQ85" i="32"/>
  <c r="BP85" i="32"/>
  <c r="BM85" i="32"/>
  <c r="BL85" i="32"/>
  <c r="BK85" i="32"/>
  <c r="BI85" i="32"/>
  <c r="BH85" i="32"/>
  <c r="BE85" i="32"/>
  <c r="BD85" i="32"/>
  <c r="BC85" i="32"/>
  <c r="BA85" i="32"/>
  <c r="AZ85" i="32"/>
  <c r="AW85" i="32"/>
  <c r="AV85" i="32"/>
  <c r="AU85" i="32"/>
  <c r="AS85" i="32"/>
  <c r="AR85" i="32"/>
  <c r="AO85" i="32"/>
  <c r="AN85" i="32"/>
  <c r="AM85" i="32"/>
  <c r="AK85" i="32"/>
  <c r="AJ85" i="32"/>
  <c r="AG85" i="32"/>
  <c r="AF85" i="32"/>
  <c r="AE85" i="32"/>
  <c r="AC85" i="32"/>
  <c r="AB85" i="32"/>
  <c r="Y85" i="32"/>
  <c r="X85" i="32"/>
  <c r="W85" i="32"/>
  <c r="U85" i="32"/>
  <c r="T85" i="32"/>
  <c r="Q85" i="32"/>
  <c r="P85" i="32"/>
  <c r="O85" i="32"/>
  <c r="M85" i="32"/>
  <c r="L85" i="32"/>
  <c r="I85" i="32"/>
  <c r="H85" i="32"/>
  <c r="CD85" i="32"/>
  <c r="CB86" i="32"/>
  <c r="CA86" i="32"/>
  <c r="BZ85" i="32"/>
  <c r="BW85" i="32"/>
  <c r="BV85" i="32"/>
  <c r="BT86" i="32"/>
  <c r="BS86" i="32"/>
  <c r="BR85" i="32"/>
  <c r="BO85" i="32"/>
  <c r="BN85" i="32"/>
  <c r="BL86" i="32"/>
  <c r="BK86" i="32"/>
  <c r="BJ85" i="32"/>
  <c r="BG85" i="32"/>
  <c r="BF85" i="32"/>
  <c r="BD86" i="32"/>
  <c r="BC86" i="32"/>
  <c r="BB85" i="32"/>
  <c r="AY85" i="32"/>
  <c r="AX85" i="32"/>
  <c r="AV86" i="32"/>
  <c r="AU86" i="32"/>
  <c r="AT85" i="32"/>
  <c r="AQ85" i="32"/>
  <c r="AP85" i="32"/>
  <c r="AN86" i="32"/>
  <c r="AM86" i="32"/>
  <c r="AL85" i="32"/>
  <c r="AI85" i="32"/>
  <c r="AH85" i="32"/>
  <c r="AF86" i="32"/>
  <c r="AE86" i="32"/>
  <c r="AD85" i="32"/>
  <c r="AA85" i="32"/>
  <c r="Z85" i="32"/>
  <c r="X86" i="32"/>
  <c r="W86" i="32"/>
  <c r="V85" i="32"/>
  <c r="S85" i="32"/>
  <c r="R85" i="32"/>
  <c r="P86" i="32"/>
  <c r="O86" i="32"/>
  <c r="N85" i="32"/>
  <c r="K85" i="32"/>
  <c r="J85" i="32"/>
  <c r="H86" i="32"/>
  <c r="G86" i="32"/>
  <c r="G85" i="32"/>
  <c r="CD81" i="32"/>
  <c r="BV81" i="32"/>
  <c r="BN81" i="32"/>
  <c r="BF81" i="32"/>
  <c r="AX81" i="32"/>
  <c r="AP81" i="32"/>
  <c r="AH81" i="32"/>
  <c r="Z81" i="32"/>
  <c r="R81" i="32"/>
  <c r="J81" i="32"/>
  <c r="CC80" i="32"/>
  <c r="BT80" i="32"/>
  <c r="BF80" i="32"/>
  <c r="AW80" i="32"/>
  <c r="AN80" i="32"/>
  <c r="Z80" i="32"/>
  <c r="Q80" i="32"/>
  <c r="H80" i="32"/>
  <c r="CD79" i="32"/>
  <c r="CD80" i="32" s="1"/>
  <c r="CC79" i="32"/>
  <c r="CC81" i="32" s="1"/>
  <c r="CB79" i="32"/>
  <c r="CB80" i="32" s="1"/>
  <c r="CA79" i="32"/>
  <c r="CA81" i="32" s="1"/>
  <c r="BZ81" i="32"/>
  <c r="BY79" i="32"/>
  <c r="BY80" i="32" s="1"/>
  <c r="BX79" i="32"/>
  <c r="BX81" i="32" s="1"/>
  <c r="BW79" i="32"/>
  <c r="BW80" i="32" s="1"/>
  <c r="BV79" i="32"/>
  <c r="BV80" i="32" s="1"/>
  <c r="BU79" i="32"/>
  <c r="BU81" i="32" s="1"/>
  <c r="BT79" i="32"/>
  <c r="BT81" i="32" s="1"/>
  <c r="BS79" i="32"/>
  <c r="BS81" i="32" s="1"/>
  <c r="BR79" i="32"/>
  <c r="BR81" i="32" s="1"/>
  <c r="BQ79" i="32"/>
  <c r="BQ80" i="32" s="1"/>
  <c r="BP79" i="32"/>
  <c r="BP80" i="32" s="1"/>
  <c r="BO79" i="32"/>
  <c r="BO80" i="32" s="1"/>
  <c r="BN79" i="32"/>
  <c r="BN80" i="32" s="1"/>
  <c r="BM79" i="32"/>
  <c r="BM81" i="32" s="1"/>
  <c r="BL79" i="32"/>
  <c r="BL81" i="32" s="1"/>
  <c r="BK79" i="32"/>
  <c r="BK81" i="32" s="1"/>
  <c r="BJ79" i="32"/>
  <c r="BJ81" i="32" s="1"/>
  <c r="BI79" i="32"/>
  <c r="BI80" i="32" s="1"/>
  <c r="BH79" i="32"/>
  <c r="BH81" i="32" s="1"/>
  <c r="BG79" i="32"/>
  <c r="BG80" i="32" s="1"/>
  <c r="BF79" i="32"/>
  <c r="BE79" i="32"/>
  <c r="BE81" i="32" s="1"/>
  <c r="BD79" i="32"/>
  <c r="BD81" i="32" s="1"/>
  <c r="BC79" i="32"/>
  <c r="BC81" i="32" s="1"/>
  <c r="BB79" i="32"/>
  <c r="BB81" i="32" s="1"/>
  <c r="BA79" i="32"/>
  <c r="BA80" i="32" s="1"/>
  <c r="AZ79" i="32"/>
  <c r="AZ80" i="32" s="1"/>
  <c r="AY79" i="32"/>
  <c r="AY80" i="32" s="1"/>
  <c r="AX79" i="32"/>
  <c r="AX80" i="32" s="1"/>
  <c r="AW79" i="32"/>
  <c r="AW81" i="32" s="1"/>
  <c r="AV79" i="32"/>
  <c r="AV80" i="32" s="1"/>
  <c r="AU79" i="32"/>
  <c r="AU81" i="32" s="1"/>
  <c r="AT79" i="32"/>
  <c r="AT81" i="32" s="1"/>
  <c r="AS79" i="32"/>
  <c r="AS80" i="32" s="1"/>
  <c r="AR79" i="32"/>
  <c r="AR80" i="32" s="1"/>
  <c r="AQ79" i="32"/>
  <c r="AQ80" i="32" s="1"/>
  <c r="AP79" i="32"/>
  <c r="AP80" i="32" s="1"/>
  <c r="AO79" i="32"/>
  <c r="AO81" i="32" s="1"/>
  <c r="AN79" i="32"/>
  <c r="AN81" i="32" s="1"/>
  <c r="AM79" i="32"/>
  <c r="AM81" i="32" s="1"/>
  <c r="AL79" i="32"/>
  <c r="AL81" i="32" s="1"/>
  <c r="AK79" i="32"/>
  <c r="AK80" i="32" s="1"/>
  <c r="AJ79" i="32"/>
  <c r="AJ81" i="32" s="1"/>
  <c r="AI79" i="32"/>
  <c r="AI80" i="32" s="1"/>
  <c r="AH79" i="32"/>
  <c r="AH80" i="32" s="1"/>
  <c r="AG79" i="32"/>
  <c r="AG81" i="32" s="1"/>
  <c r="AF79" i="32"/>
  <c r="AF81" i="32" s="1"/>
  <c r="AE79" i="32"/>
  <c r="AE81" i="32" s="1"/>
  <c r="AD79" i="32"/>
  <c r="AD81" i="32" s="1"/>
  <c r="AC79" i="32"/>
  <c r="AC80" i="32" s="1"/>
  <c r="AB79" i="32"/>
  <c r="AB80" i="32" s="1"/>
  <c r="AA79" i="32"/>
  <c r="AA80" i="32" s="1"/>
  <c r="Z79" i="32"/>
  <c r="Y79" i="32"/>
  <c r="Y81" i="32" s="1"/>
  <c r="X79" i="32"/>
  <c r="X81" i="32" s="1"/>
  <c r="W79" i="32"/>
  <c r="W81" i="32" s="1"/>
  <c r="V79" i="32"/>
  <c r="V81" i="32" s="1"/>
  <c r="U79" i="32"/>
  <c r="U80" i="32" s="1"/>
  <c r="T79" i="32"/>
  <c r="T81" i="32" s="1"/>
  <c r="S79" i="32"/>
  <c r="S80" i="32" s="1"/>
  <c r="R79" i="32"/>
  <c r="R80" i="32" s="1"/>
  <c r="Q79" i="32"/>
  <c r="Q81" i="32" s="1"/>
  <c r="P79" i="32"/>
  <c r="P80" i="32" s="1"/>
  <c r="O79" i="32"/>
  <c r="O81" i="32" s="1"/>
  <c r="N79" i="32"/>
  <c r="N81" i="32" s="1"/>
  <c r="M79" i="32"/>
  <c r="M80" i="32" s="1"/>
  <c r="L79" i="32"/>
  <c r="L80" i="32" s="1"/>
  <c r="K79" i="32"/>
  <c r="K80" i="32" s="1"/>
  <c r="J79" i="32"/>
  <c r="J80" i="32" s="1"/>
  <c r="I79" i="32"/>
  <c r="I81" i="32" s="1"/>
  <c r="H79" i="32"/>
  <c r="H81" i="32" s="1"/>
  <c r="BY76" i="32"/>
  <c r="BQ76" i="32"/>
  <c r="AW76" i="32"/>
  <c r="AO76" i="32"/>
  <c r="AG76" i="32"/>
  <c r="Y76" i="32"/>
  <c r="Q76" i="32"/>
  <c r="I76" i="32"/>
  <c r="BY75" i="32"/>
  <c r="BS75" i="32"/>
  <c r="BL75" i="32"/>
  <c r="BC75" i="32"/>
  <c r="AO75" i="32"/>
  <c r="AJ75" i="32"/>
  <c r="AB75" i="32"/>
  <c r="T75" i="32"/>
  <c r="M75" i="32"/>
  <c r="CD74" i="32"/>
  <c r="CD75" i="32" s="1"/>
  <c r="CC74" i="32"/>
  <c r="CC75" i="32" s="1"/>
  <c r="CB74" i="32"/>
  <c r="CB76" i="32" s="1"/>
  <c r="CA74" i="32"/>
  <c r="CA76" i="32" s="1"/>
  <c r="BZ74" i="32"/>
  <c r="BY74" i="32"/>
  <c r="BX74" i="32"/>
  <c r="BX76" i="32" s="1"/>
  <c r="BW74" i="32"/>
  <c r="BW75" i="32" s="1"/>
  <c r="BV74" i="32"/>
  <c r="BV75" i="32" s="1"/>
  <c r="BU74" i="32"/>
  <c r="BU76" i="32" s="1"/>
  <c r="BT74" i="32"/>
  <c r="BT76" i="32" s="1"/>
  <c r="BS74" i="32"/>
  <c r="BS76" i="32" s="1"/>
  <c r="BR74" i="32"/>
  <c r="BQ74" i="32"/>
  <c r="BQ75" i="32" s="1"/>
  <c r="BP74" i="32"/>
  <c r="BP76" i="32" s="1"/>
  <c r="BO74" i="32"/>
  <c r="BO75" i="32" s="1"/>
  <c r="BN74" i="32"/>
  <c r="BN75" i="32" s="1"/>
  <c r="BM74" i="32"/>
  <c r="BM76" i="32" s="1"/>
  <c r="BL74" i="32"/>
  <c r="BL76" i="32" s="1"/>
  <c r="BK74" i="32"/>
  <c r="BK76" i="32" s="1"/>
  <c r="BJ74" i="32"/>
  <c r="BJ75" i="32" s="1"/>
  <c r="BI74" i="32"/>
  <c r="BI76" i="32" s="1"/>
  <c r="BH74" i="32"/>
  <c r="BH76" i="32" s="1"/>
  <c r="BG74" i="32"/>
  <c r="BG75" i="32" s="1"/>
  <c r="BF74" i="32"/>
  <c r="BF75" i="32" s="1"/>
  <c r="BE74" i="32"/>
  <c r="BE75" i="32" s="1"/>
  <c r="BD74" i="32"/>
  <c r="BD76" i="32" s="1"/>
  <c r="BC74" i="32"/>
  <c r="BC76" i="32" s="1"/>
  <c r="BB74" i="32"/>
  <c r="BB75" i="32" s="1"/>
  <c r="BA74" i="32"/>
  <c r="BA75" i="32" s="1"/>
  <c r="AZ74" i="32"/>
  <c r="AZ76" i="32" s="1"/>
  <c r="AY74" i="32"/>
  <c r="AY75" i="32" s="1"/>
  <c r="AX74" i="32"/>
  <c r="AX75" i="32" s="1"/>
  <c r="AW74" i="32"/>
  <c r="AW75" i="32" s="1"/>
  <c r="AV74" i="32"/>
  <c r="AV76" i="32" s="1"/>
  <c r="AU74" i="32"/>
  <c r="AU76" i="32" s="1"/>
  <c r="AT74" i="32"/>
  <c r="AS74" i="32"/>
  <c r="AS76" i="32" s="1"/>
  <c r="AR74" i="32"/>
  <c r="AR76" i="32" s="1"/>
  <c r="AQ74" i="32"/>
  <c r="AQ75" i="32" s="1"/>
  <c r="AP74" i="32"/>
  <c r="AP75" i="32" s="1"/>
  <c r="AO74" i="32"/>
  <c r="AN74" i="32"/>
  <c r="AN76" i="32" s="1"/>
  <c r="AM74" i="32"/>
  <c r="AM76" i="32" s="1"/>
  <c r="AL74" i="32"/>
  <c r="AK74" i="32"/>
  <c r="AK76" i="32" s="1"/>
  <c r="AJ74" i="32"/>
  <c r="AJ76" i="32" s="1"/>
  <c r="AI74" i="32"/>
  <c r="AI75" i="32" s="1"/>
  <c r="AH74" i="32"/>
  <c r="AH75" i="32" s="1"/>
  <c r="AG74" i="32"/>
  <c r="AG75" i="32" s="1"/>
  <c r="AF74" i="32"/>
  <c r="AF76" i="32" s="1"/>
  <c r="AE74" i="32"/>
  <c r="AE76" i="32" s="1"/>
  <c r="AD74" i="32"/>
  <c r="AC74" i="32"/>
  <c r="AC76" i="32" s="1"/>
  <c r="AB74" i="32"/>
  <c r="AB76" i="32" s="1"/>
  <c r="AA74" i="32"/>
  <c r="AA75" i="32" s="1"/>
  <c r="Z74" i="32"/>
  <c r="Z75" i="32" s="1"/>
  <c r="Y74" i="32"/>
  <c r="Y75" i="32" s="1"/>
  <c r="X74" i="32"/>
  <c r="X76" i="32" s="1"/>
  <c r="W74" i="32"/>
  <c r="W76" i="32" s="1"/>
  <c r="V74" i="32"/>
  <c r="U74" i="32"/>
  <c r="U76" i="32" s="1"/>
  <c r="T74" i="32"/>
  <c r="T76" i="32" s="1"/>
  <c r="S74" i="32"/>
  <c r="S75" i="32" s="1"/>
  <c r="R74" i="32"/>
  <c r="R75" i="32" s="1"/>
  <c r="Q74" i="32"/>
  <c r="Q75" i="32" s="1"/>
  <c r="P74" i="32"/>
  <c r="P76" i="32" s="1"/>
  <c r="O74" i="32"/>
  <c r="O76" i="32" s="1"/>
  <c r="N74" i="32"/>
  <c r="M74" i="32"/>
  <c r="M76" i="32" s="1"/>
  <c r="L74" i="32"/>
  <c r="L75" i="32" s="1"/>
  <c r="K74" i="32"/>
  <c r="K75" i="32" s="1"/>
  <c r="J74" i="32"/>
  <c r="J75" i="32" s="1"/>
  <c r="I74" i="32"/>
  <c r="I75" i="32" s="1"/>
  <c r="H74" i="32"/>
  <c r="H76" i="32" s="1"/>
  <c r="CD72" i="32"/>
  <c r="CC72" i="32"/>
  <c r="CB72" i="32"/>
  <c r="CA72" i="32"/>
  <c r="BZ72" i="32"/>
  <c r="BY72" i="32"/>
  <c r="BX72" i="32"/>
  <c r="BW72" i="32"/>
  <c r="BV72" i="32"/>
  <c r="BU72" i="32"/>
  <c r="BT72" i="32"/>
  <c r="BS72" i="32"/>
  <c r="BR72" i="32"/>
  <c r="BQ72" i="32"/>
  <c r="BP72" i="32"/>
  <c r="BO72" i="32"/>
  <c r="BN72" i="32"/>
  <c r="BM72" i="32"/>
  <c r="BL72" i="32"/>
  <c r="BK72" i="32"/>
  <c r="BJ72" i="32"/>
  <c r="BI72" i="32"/>
  <c r="BH72" i="32"/>
  <c r="BG72" i="32"/>
  <c r="BF72" i="32"/>
  <c r="BE72" i="32"/>
  <c r="BD72" i="32"/>
  <c r="BC72" i="32"/>
  <c r="BB72" i="32"/>
  <c r="BA72" i="32"/>
  <c r="AZ72" i="32"/>
  <c r="AY72" i="32"/>
  <c r="AX72" i="32"/>
  <c r="AW72" i="32"/>
  <c r="AV72" i="32"/>
  <c r="AU72" i="32"/>
  <c r="AT72" i="32"/>
  <c r="AS72" i="32"/>
  <c r="AR72" i="32"/>
  <c r="AQ72" i="32"/>
  <c r="AP72" i="32"/>
  <c r="AO72" i="32"/>
  <c r="AN72" i="32"/>
  <c r="AM72" i="32"/>
  <c r="AL72" i="32"/>
  <c r="AK72" i="32"/>
  <c r="AJ72" i="32"/>
  <c r="AI72" i="32"/>
  <c r="AH72" i="32"/>
  <c r="AG72" i="32"/>
  <c r="AF72" i="32"/>
  <c r="AE72" i="32"/>
  <c r="AD72" i="32"/>
  <c r="AC72" i="32"/>
  <c r="AB72" i="32"/>
  <c r="AA72" i="32"/>
  <c r="Z72" i="32"/>
  <c r="Y72" i="32"/>
  <c r="X72" i="32"/>
  <c r="W72" i="32"/>
  <c r="V72" i="32"/>
  <c r="U72" i="32"/>
  <c r="T72" i="32"/>
  <c r="S72" i="32"/>
  <c r="R72" i="32"/>
  <c r="Q72" i="32"/>
  <c r="P72" i="32"/>
  <c r="O72" i="32"/>
  <c r="N72" i="32"/>
  <c r="M72" i="32"/>
  <c r="L72" i="32"/>
  <c r="K72" i="32"/>
  <c r="J72" i="32"/>
  <c r="I72" i="32"/>
  <c r="H72" i="32"/>
  <c r="AH103" i="54" l="1"/>
  <c r="AK103" i="54"/>
  <c r="AH22" i="54"/>
  <c r="N75" i="32"/>
  <c r="N76" i="32"/>
  <c r="K96" i="32"/>
  <c r="K94" i="32"/>
  <c r="S95" i="32"/>
  <c r="S94" i="32"/>
  <c r="AA95" i="32"/>
  <c r="AA94" i="32"/>
  <c r="BO96" i="32"/>
  <c r="BO94" i="32"/>
  <c r="CE95" i="32"/>
  <c r="CE94" i="32"/>
  <c r="BW94" i="32"/>
  <c r="V75" i="32"/>
  <c r="V76" i="32"/>
  <c r="AI96" i="32"/>
  <c r="AI94" i="32"/>
  <c r="AQ95" i="32"/>
  <c r="AQ94" i="32"/>
  <c r="AD75" i="32"/>
  <c r="AD76" i="32"/>
  <c r="AL75" i="32"/>
  <c r="AL76" i="32"/>
  <c r="AT75" i="32"/>
  <c r="AT76" i="32"/>
  <c r="BR75" i="32"/>
  <c r="BR76" i="32"/>
  <c r="BZ75" i="32"/>
  <c r="BZ76" i="32"/>
  <c r="BG94" i="32"/>
  <c r="AI173" i="54"/>
  <c r="AI180" i="54"/>
  <c r="H75" i="32"/>
  <c r="O75" i="32"/>
  <c r="U75" i="32"/>
  <c r="AC75" i="32"/>
  <c r="AK75" i="32"/>
  <c r="AR75" i="32"/>
  <c r="BD75" i="32"/>
  <c r="BM75" i="32"/>
  <c r="BT75" i="32"/>
  <c r="CA75" i="32"/>
  <c r="L76" i="32"/>
  <c r="BE76" i="32"/>
  <c r="I80" i="32"/>
  <c r="AF80" i="32"/>
  <c r="AO80" i="32"/>
  <c r="BL80" i="32"/>
  <c r="BU80" i="32"/>
  <c r="M81" i="32"/>
  <c r="U81" i="32"/>
  <c r="AC81" i="32"/>
  <c r="AK81" i="32"/>
  <c r="AS81" i="32"/>
  <c r="BA81" i="32"/>
  <c r="BI81" i="32"/>
  <c r="BQ81" i="32"/>
  <c r="BY81" i="32"/>
  <c r="BI94" i="32"/>
  <c r="P95" i="32"/>
  <c r="Z95" i="32"/>
  <c r="AK95" i="32"/>
  <c r="AV95" i="32"/>
  <c r="BF95" i="32"/>
  <c r="BQ95" i="32"/>
  <c r="CB95" i="32"/>
  <c r="R96" i="32"/>
  <c r="AH96" i="32"/>
  <c r="AX96" i="32"/>
  <c r="BN96" i="32"/>
  <c r="CD96" i="32"/>
  <c r="AH176" i="54"/>
  <c r="P75" i="32"/>
  <c r="X75" i="32"/>
  <c r="AF75" i="32"/>
  <c r="AM75" i="32"/>
  <c r="AS75" i="32"/>
  <c r="BP75" i="32"/>
  <c r="BU75" i="32"/>
  <c r="CB75" i="32"/>
  <c r="CC76" i="32"/>
  <c r="X80" i="32"/>
  <c r="AG80" i="32"/>
  <c r="BD80" i="32"/>
  <c r="BM80" i="32"/>
  <c r="P81" i="32"/>
  <c r="AV81" i="32"/>
  <c r="CB81" i="32"/>
  <c r="AC94" i="32"/>
  <c r="R95" i="32"/>
  <c r="AN95" i="32"/>
  <c r="AX95" i="32"/>
  <c r="BT95" i="32"/>
  <c r="CD95" i="32"/>
  <c r="U96" i="32"/>
  <c r="BA96" i="32"/>
  <c r="BQ96" i="32"/>
  <c r="AJ180" i="54"/>
  <c r="AJ173" i="54"/>
  <c r="AN75" i="32"/>
  <c r="AU75" i="32"/>
  <c r="BK75" i="32"/>
  <c r="BX75" i="32"/>
  <c r="Y80" i="32"/>
  <c r="BE80" i="32"/>
  <c r="BA94" i="32"/>
  <c r="J95" i="32"/>
  <c r="AF95" i="32"/>
  <c r="AP95" i="32"/>
  <c r="BL95" i="32"/>
  <c r="BV95" i="32"/>
  <c r="J96" i="32"/>
  <c r="Z96" i="32"/>
  <c r="AP96" i="32"/>
  <c r="BF96" i="32"/>
  <c r="BV96" i="32"/>
  <c r="AH180" i="54"/>
  <c r="AH173" i="54"/>
  <c r="AI176" i="54"/>
  <c r="AK22" i="54"/>
  <c r="AK178" i="54"/>
  <c r="AK173" i="54"/>
  <c r="AK180" i="54"/>
  <c r="AJ18" i="3"/>
  <c r="AJ15" i="44" s="1"/>
  <c r="AK18" i="3"/>
  <c r="AK15" i="44" s="1"/>
  <c r="AI18" i="3"/>
  <c r="AI15" i="44" s="1"/>
  <c r="AY94" i="32"/>
  <c r="AZ75" i="32"/>
  <c r="BA76" i="32"/>
  <c r="BH75" i="32"/>
  <c r="BB76" i="32"/>
  <c r="AV75" i="32"/>
  <c r="BI75" i="32"/>
  <c r="BJ76" i="32"/>
  <c r="AI22" i="54"/>
  <c r="AJ22" i="54"/>
  <c r="Q94" i="32"/>
  <c r="Y94" i="32"/>
  <c r="AO94" i="32"/>
  <c r="BE94" i="32"/>
  <c r="BM94" i="32"/>
  <c r="CC94" i="32"/>
  <c r="N95" i="32"/>
  <c r="AD95" i="32"/>
  <c r="AT95" i="32"/>
  <c r="BJ95" i="32"/>
  <c r="BZ95" i="32"/>
  <c r="S96" i="32"/>
  <c r="AA96" i="32"/>
  <c r="AQ96" i="32"/>
  <c r="CE96" i="32"/>
  <c r="O95" i="32"/>
  <c r="W95" i="32"/>
  <c r="AE95" i="32"/>
  <c r="AM95" i="32"/>
  <c r="AU95" i="32"/>
  <c r="BC95" i="32"/>
  <c r="BK95" i="32"/>
  <c r="BS95" i="32"/>
  <c r="CA95" i="32"/>
  <c r="L96" i="32"/>
  <c r="T96" i="32"/>
  <c r="AB96" i="32"/>
  <c r="AJ96" i="32"/>
  <c r="AR96" i="32"/>
  <c r="AZ96" i="32"/>
  <c r="BH96" i="32"/>
  <c r="BP96" i="32"/>
  <c r="BX96" i="32"/>
  <c r="L94" i="32"/>
  <c r="T94" i="32"/>
  <c r="AB94" i="32"/>
  <c r="AJ94" i="32"/>
  <c r="AR94" i="32"/>
  <c r="AZ94" i="32"/>
  <c r="BH94" i="32"/>
  <c r="BP94" i="32"/>
  <c r="BX94" i="32"/>
  <c r="I95" i="32"/>
  <c r="Q95" i="32"/>
  <c r="Y95" i="32"/>
  <c r="AG95" i="32"/>
  <c r="AO95" i="32"/>
  <c r="AW95" i="32"/>
  <c r="BE95" i="32"/>
  <c r="BM95" i="32"/>
  <c r="BU95" i="32"/>
  <c r="CC95" i="32"/>
  <c r="N96" i="32"/>
  <c r="V96" i="32"/>
  <c r="AD96" i="32"/>
  <c r="AL96" i="32"/>
  <c r="AT96" i="32"/>
  <c r="BB96" i="32"/>
  <c r="BJ96" i="32"/>
  <c r="BR96" i="32"/>
  <c r="BZ96" i="32"/>
  <c r="O96" i="32"/>
  <c r="W96" i="32"/>
  <c r="AE96" i="32"/>
  <c r="AM96" i="32"/>
  <c r="AU96" i="32"/>
  <c r="BC96" i="32"/>
  <c r="BK96" i="32"/>
  <c r="BS96" i="32"/>
  <c r="CA96" i="32"/>
  <c r="V94" i="32"/>
  <c r="AL94" i="32"/>
  <c r="BB94" i="32"/>
  <c r="BR94" i="32"/>
  <c r="K95" i="32"/>
  <c r="AI95" i="32"/>
  <c r="AY95" i="32"/>
  <c r="BG95" i="32"/>
  <c r="BO95" i="32"/>
  <c r="BW95" i="32"/>
  <c r="P96" i="32"/>
  <c r="X96" i="32"/>
  <c r="AF96" i="32"/>
  <c r="AN96" i="32"/>
  <c r="AV96" i="32"/>
  <c r="BD96" i="32"/>
  <c r="BL96" i="32"/>
  <c r="BT96" i="32"/>
  <c r="CB96" i="32"/>
  <c r="I96" i="32"/>
  <c r="AG96" i="32"/>
  <c r="AW96" i="32"/>
  <c r="BU96" i="32"/>
  <c r="J86" i="32"/>
  <c r="R86" i="32"/>
  <c r="Z86" i="32"/>
  <c r="AH86" i="32"/>
  <c r="AP86" i="32"/>
  <c r="AX86" i="32"/>
  <c r="BF86" i="32"/>
  <c r="BN86" i="32"/>
  <c r="BV86" i="32"/>
  <c r="CD86" i="32"/>
  <c r="K86" i="32"/>
  <c r="S86" i="32"/>
  <c r="AA86" i="32"/>
  <c r="AI86" i="32"/>
  <c r="AQ86" i="32"/>
  <c r="AY86" i="32"/>
  <c r="BG86" i="32"/>
  <c r="BO86" i="32"/>
  <c r="BW86" i="32"/>
  <c r="T80" i="32"/>
  <c r="AJ80" i="32"/>
  <c r="BH80" i="32"/>
  <c r="BX80" i="32"/>
  <c r="N80" i="32"/>
  <c r="V80" i="32"/>
  <c r="AD80" i="32"/>
  <c r="AL80" i="32"/>
  <c r="AT80" i="32"/>
  <c r="BB80" i="32"/>
  <c r="BJ80" i="32"/>
  <c r="BR80" i="32"/>
  <c r="BZ80" i="32"/>
  <c r="K81" i="32"/>
  <c r="S81" i="32"/>
  <c r="AA81" i="32"/>
  <c r="AI81" i="32"/>
  <c r="AQ81" i="32"/>
  <c r="AY81" i="32"/>
  <c r="BG81" i="32"/>
  <c r="BO81" i="32"/>
  <c r="BW81" i="32"/>
  <c r="O80" i="32"/>
  <c r="W80" i="32"/>
  <c r="AE80" i="32"/>
  <c r="AM80" i="32"/>
  <c r="AU80" i="32"/>
  <c r="BC80" i="32"/>
  <c r="BK80" i="32"/>
  <c r="BS80" i="32"/>
  <c r="CA80" i="32"/>
  <c r="L81" i="32"/>
  <c r="AB81" i="32"/>
  <c r="AR81" i="32"/>
  <c r="AZ81" i="32"/>
  <c r="BP81" i="32"/>
  <c r="J76" i="32"/>
  <c r="R76" i="32"/>
  <c r="Z76" i="32"/>
  <c r="AH76" i="32"/>
  <c r="AP76" i="32"/>
  <c r="AX76" i="32"/>
  <c r="BF76" i="32"/>
  <c r="BN76" i="32"/>
  <c r="BV76" i="32"/>
  <c r="CD76" i="32"/>
  <c r="K76" i="32"/>
  <c r="S76" i="32"/>
  <c r="AA76" i="32"/>
  <c r="AI76" i="32"/>
  <c r="AQ76" i="32"/>
  <c r="AY76" i="32"/>
  <c r="BG76" i="32"/>
  <c r="BO76" i="32"/>
  <c r="BW76" i="32"/>
  <c r="AE75" i="32"/>
  <c r="AA5" i="32" l="1"/>
  <c r="Z5" i="32"/>
  <c r="Y5" i="32"/>
  <c r="X5" i="32"/>
  <c r="W5" i="32"/>
  <c r="V5" i="32"/>
  <c r="CD5" i="32"/>
  <c r="CC5" i="32"/>
  <c r="CE6" i="32" s="1"/>
  <c r="CB5" i="32"/>
  <c r="CA5" i="32"/>
  <c r="BZ5" i="32"/>
  <c r="BY5" i="32"/>
  <c r="BX5" i="32"/>
  <c r="BW5" i="32"/>
  <c r="BY6" i="32" s="1"/>
  <c r="BV5" i="32"/>
  <c r="BU5" i="32"/>
  <c r="BT5" i="32"/>
  <c r="BS5" i="32"/>
  <c r="BR5" i="32"/>
  <c r="BQ5" i="32"/>
  <c r="BP5" i="32"/>
  <c r="BO5" i="32"/>
  <c r="BN5" i="32"/>
  <c r="BM5" i="32"/>
  <c r="BL5" i="32"/>
  <c r="BK5" i="32"/>
  <c r="BJ5" i="32"/>
  <c r="BI5" i="32"/>
  <c r="BH5" i="32"/>
  <c r="BG5" i="32"/>
  <c r="BF5" i="32"/>
  <c r="BE5" i="32"/>
  <c r="BD5" i="32"/>
  <c r="BC5" i="32"/>
  <c r="BB5" i="32"/>
  <c r="BA5" i="32"/>
  <c r="AZ5" i="32"/>
  <c r="AY5" i="32"/>
  <c r="AX5" i="32"/>
  <c r="AW5" i="32"/>
  <c r="AV5" i="32"/>
  <c r="AU5" i="32"/>
  <c r="AT5" i="32"/>
  <c r="AS5" i="32"/>
  <c r="AR5" i="32"/>
  <c r="AQ5" i="32"/>
  <c r="AP5" i="32"/>
  <c r="AO5" i="32"/>
  <c r="AN5" i="32"/>
  <c r="AM5" i="32"/>
  <c r="AL5" i="32"/>
  <c r="AK5" i="32"/>
  <c r="AJ5" i="32"/>
  <c r="AI5" i="32"/>
  <c r="AH5" i="32"/>
  <c r="AG5" i="32"/>
  <c r="AF5" i="32"/>
  <c r="AE5" i="32"/>
  <c r="AD5" i="32"/>
  <c r="AB5" i="32"/>
  <c r="U5" i="32"/>
  <c r="T5" i="32"/>
  <c r="S5" i="32"/>
  <c r="R5" i="32"/>
  <c r="Q5" i="32"/>
  <c r="P5" i="32"/>
  <c r="CB6" i="32" l="1"/>
  <c r="L59" i="39"/>
  <c r="L46" i="39"/>
  <c r="L75" i="39" s="1"/>
  <c r="D83" i="39"/>
  <c r="D62" i="39"/>
  <c r="D48" i="39"/>
  <c r="K46" i="39"/>
  <c r="K75" i="39" s="1"/>
  <c r="J46" i="39"/>
  <c r="J75" i="39" s="1"/>
  <c r="I46" i="39"/>
  <c r="I75" i="39" s="1"/>
  <c r="H46" i="39"/>
  <c r="H75" i="39" s="1"/>
  <c r="G46" i="39"/>
  <c r="G75" i="39" s="1"/>
  <c r="F46" i="39"/>
  <c r="F75" i="39" s="1"/>
  <c r="E46" i="39"/>
  <c r="E75" i="39" s="1"/>
  <c r="D46" i="39"/>
  <c r="D75" i="39" s="1"/>
  <c r="AH18" i="44" l="1"/>
  <c r="AH13" i="44"/>
  <c r="AH44" i="3"/>
  <c r="AC16" i="32"/>
  <c r="AC89" i="32" l="1"/>
  <c r="AC5" i="32"/>
  <c r="D164" i="54"/>
  <c r="D163" i="54"/>
  <c r="D162" i="54"/>
  <c r="D161" i="54"/>
  <c r="D70" i="54"/>
  <c r="D8" i="3" l="1"/>
  <c r="D7" i="3"/>
  <c r="AG7" i="54"/>
  <c r="AG176" i="54" s="1"/>
  <c r="K10" i="27"/>
  <c r="AD103" i="54"/>
  <c r="D73" i="54"/>
  <c r="D18" i="54"/>
  <c r="D31" i="54" s="1"/>
  <c r="D5" i="54"/>
  <c r="E5" i="54" s="1"/>
  <c r="F5" i="54" s="1"/>
  <c r="G5" i="54" s="1"/>
  <c r="H5" i="54" s="1"/>
  <c r="I5" i="54" s="1"/>
  <c r="J5" i="54" s="1"/>
  <c r="K5" i="54" s="1"/>
  <c r="L5" i="54" s="1"/>
  <c r="M5" i="54" s="1"/>
  <c r="N5" i="54" s="1"/>
  <c r="O5" i="54" s="1"/>
  <c r="P5" i="54" s="1"/>
  <c r="Q5" i="54" s="1"/>
  <c r="R5" i="54" s="1"/>
  <c r="S5" i="54" s="1"/>
  <c r="T5" i="54" s="1"/>
  <c r="U5" i="54" s="1"/>
  <c r="V5" i="54" s="1"/>
  <c r="W5" i="54" s="1"/>
  <c r="X5" i="54" s="1"/>
  <c r="Y5" i="54" s="1"/>
  <c r="Z5" i="54" s="1"/>
  <c r="AA5" i="54" s="1"/>
  <c r="AB5" i="54" s="1"/>
  <c r="AC5" i="54" s="1"/>
  <c r="AD5" i="54" s="1"/>
  <c r="AE5" i="54" s="1"/>
  <c r="AF5" i="54" s="1"/>
  <c r="AG5" i="54" s="1"/>
  <c r="AH5" i="54" s="1"/>
  <c r="AI5" i="54" s="1"/>
  <c r="AJ5" i="54" s="1"/>
  <c r="AK5" i="54" s="1"/>
  <c r="H17" i="53"/>
  <c r="H23" i="53" s="1"/>
  <c r="H22" i="53" s="1"/>
  <c r="F17" i="53"/>
  <c r="F18" i="53" s="1"/>
  <c r="D26" i="53"/>
  <c r="E2" i="54"/>
  <c r="F2" i="54" s="1"/>
  <c r="G2" i="54" s="1"/>
  <c r="H2" i="54" s="1"/>
  <c r="I2" i="54" s="1"/>
  <c r="J2" i="54" s="1"/>
  <c r="K2" i="54" s="1"/>
  <c r="L2" i="54" s="1"/>
  <c r="M2" i="54" s="1"/>
  <c r="N2" i="54" s="1"/>
  <c r="O2" i="54" s="1"/>
  <c r="P2" i="54" s="1"/>
  <c r="Q2" i="54" s="1"/>
  <c r="R2" i="54" s="1"/>
  <c r="S2" i="54" s="1"/>
  <c r="T2" i="54" s="1"/>
  <c r="U2" i="54" s="1"/>
  <c r="V2" i="54" s="1"/>
  <c r="W2" i="54" s="1"/>
  <c r="X2" i="54" s="1"/>
  <c r="Y2" i="54" s="1"/>
  <c r="Z2" i="54" s="1"/>
  <c r="AA2" i="54" s="1"/>
  <c r="AB2" i="54" s="1"/>
  <c r="AC2" i="54" s="1"/>
  <c r="AD2" i="54" s="1"/>
  <c r="AE2" i="54" s="1"/>
  <c r="AF2" i="54" s="1"/>
  <c r="AG2" i="54" s="1"/>
  <c r="AH2" i="54" s="1"/>
  <c r="AI2" i="54" s="1"/>
  <c r="AJ2" i="54" s="1"/>
  <c r="AK2" i="54" s="1"/>
  <c r="F1" i="54"/>
  <c r="G1" i="54" s="1"/>
  <c r="H1" i="54" s="1"/>
  <c r="I1" i="54" s="1"/>
  <c r="J1" i="54" s="1"/>
  <c r="K1" i="54" s="1"/>
  <c r="L1" i="54" s="1"/>
  <c r="M1" i="54" s="1"/>
  <c r="N1" i="54" s="1"/>
  <c r="O1" i="54" s="1"/>
  <c r="P1" i="54" s="1"/>
  <c r="Q1" i="54" s="1"/>
  <c r="R1" i="54" s="1"/>
  <c r="S1" i="54" s="1"/>
  <c r="T1" i="54" s="1"/>
  <c r="U1" i="54" s="1"/>
  <c r="V1" i="54" s="1"/>
  <c r="W1" i="54" s="1"/>
  <c r="X1" i="54" s="1"/>
  <c r="Y1" i="54" s="1"/>
  <c r="Z1" i="54" s="1"/>
  <c r="AA1" i="54" s="1"/>
  <c r="AB1" i="54" s="1"/>
  <c r="AC1" i="54" s="1"/>
  <c r="AD1" i="54" s="1"/>
  <c r="AE1" i="54" s="1"/>
  <c r="AF1" i="54" s="1"/>
  <c r="AG1" i="54" s="1"/>
  <c r="AH1" i="54" s="1"/>
  <c r="AI1" i="54" s="1"/>
  <c r="AJ1" i="54" s="1"/>
  <c r="AK1" i="54" s="1"/>
  <c r="G4" i="54"/>
  <c r="H4" i="54" s="1"/>
  <c r="I4" i="54" s="1"/>
  <c r="J4" i="54" s="1"/>
  <c r="K4" i="54" s="1"/>
  <c r="L4" i="54" s="1"/>
  <c r="M4" i="54" s="1"/>
  <c r="N4" i="54" s="1"/>
  <c r="O4" i="54" s="1"/>
  <c r="P4" i="54" s="1"/>
  <c r="Q4" i="54" s="1"/>
  <c r="R4" i="54" s="1"/>
  <c r="S4" i="54" s="1"/>
  <c r="T4" i="54" s="1"/>
  <c r="U4" i="54" s="1"/>
  <c r="V4" i="54" s="1"/>
  <c r="W4" i="54" s="1"/>
  <c r="X4" i="54" s="1"/>
  <c r="Y4" i="54" s="1"/>
  <c r="Z4" i="54" s="1"/>
  <c r="AA4" i="54" s="1"/>
  <c r="AB4" i="54" s="1"/>
  <c r="AC4" i="54" s="1"/>
  <c r="AD4" i="54" s="1"/>
  <c r="AE4" i="54" s="1"/>
  <c r="AF4" i="54" s="1"/>
  <c r="AG4" i="54" s="1"/>
  <c r="AH4" i="54" s="1"/>
  <c r="AI4" i="54" s="1"/>
  <c r="AJ4" i="54" s="1"/>
  <c r="AK4" i="54" s="1"/>
  <c r="D165" i="54"/>
  <c r="E134" i="54"/>
  <c r="F134" i="54" s="1"/>
  <c r="G134" i="54" s="1"/>
  <c r="H134" i="54" s="1"/>
  <c r="I134" i="54" s="1"/>
  <c r="J134" i="54" s="1"/>
  <c r="K134" i="54" s="1"/>
  <c r="A134" i="54"/>
  <c r="A132" i="54"/>
  <c r="A131" i="54" s="1"/>
  <c r="W131" i="54" s="1"/>
  <c r="AG130" i="54"/>
  <c r="AF130" i="54"/>
  <c r="AE130" i="54"/>
  <c r="AD130" i="54"/>
  <c r="AC130" i="54"/>
  <c r="AB130" i="54"/>
  <c r="AA130" i="54"/>
  <c r="Z130" i="54"/>
  <c r="Y130" i="54"/>
  <c r="X130" i="54"/>
  <c r="W130" i="54"/>
  <c r="V130" i="54"/>
  <c r="U130" i="54"/>
  <c r="T130" i="54"/>
  <c r="S130" i="54"/>
  <c r="R130" i="54"/>
  <c r="Q130" i="54"/>
  <c r="P130" i="54"/>
  <c r="O130" i="54"/>
  <c r="N130" i="54"/>
  <c r="M130" i="54"/>
  <c r="L130" i="54"/>
  <c r="K130" i="54"/>
  <c r="J130" i="54"/>
  <c r="I130" i="54"/>
  <c r="H130" i="54"/>
  <c r="G130" i="54"/>
  <c r="F130" i="54"/>
  <c r="E130" i="54"/>
  <c r="D125" i="54"/>
  <c r="F107" i="54"/>
  <c r="G107" i="54" s="1"/>
  <c r="H107" i="54" s="1"/>
  <c r="I107" i="54" s="1"/>
  <c r="J107" i="54" s="1"/>
  <c r="K107" i="54" s="1"/>
  <c r="L107" i="54" s="1"/>
  <c r="M107" i="54" s="1"/>
  <c r="N107" i="54" s="1"/>
  <c r="O107" i="54" s="1"/>
  <c r="P107" i="54" s="1"/>
  <c r="Q107" i="54" s="1"/>
  <c r="R107" i="54" s="1"/>
  <c r="S107" i="54" s="1"/>
  <c r="T107" i="54" s="1"/>
  <c r="U107" i="54" s="1"/>
  <c r="V107" i="54" s="1"/>
  <c r="W107" i="54" s="1"/>
  <c r="X107" i="54" s="1"/>
  <c r="Y107" i="54" s="1"/>
  <c r="Z107" i="54" s="1"/>
  <c r="AA107" i="54" s="1"/>
  <c r="AB107" i="54" s="1"/>
  <c r="AC107" i="54" s="1"/>
  <c r="I103" i="54"/>
  <c r="H103" i="54"/>
  <c r="G103" i="54"/>
  <c r="F103" i="54"/>
  <c r="E103" i="54"/>
  <c r="AE103" i="54"/>
  <c r="AC102" i="54"/>
  <c r="AB102" i="54"/>
  <c r="AA102" i="54"/>
  <c r="Z102" i="54"/>
  <c r="H100" i="54"/>
  <c r="I100" i="54" s="1"/>
  <c r="J100" i="54" s="1"/>
  <c r="K100" i="54" s="1"/>
  <c r="L100" i="54" s="1"/>
  <c r="M100" i="54" s="1"/>
  <c r="N100" i="54" s="1"/>
  <c r="O100" i="54" s="1"/>
  <c r="P100" i="54" s="1"/>
  <c r="Q100" i="54" s="1"/>
  <c r="R100" i="54" s="1"/>
  <c r="S100" i="54" s="1"/>
  <c r="T100" i="54" s="1"/>
  <c r="U100" i="54" s="1"/>
  <c r="V100" i="54" s="1"/>
  <c r="W100" i="54" s="1"/>
  <c r="X100" i="54" s="1"/>
  <c r="Y100" i="54" s="1"/>
  <c r="Z100" i="54" s="1"/>
  <c r="AA100" i="54" s="1"/>
  <c r="AB100" i="54" s="1"/>
  <c r="AC100" i="54" s="1"/>
  <c r="AD100" i="54" s="1"/>
  <c r="AE100" i="54" s="1"/>
  <c r="AF100" i="54" s="1"/>
  <c r="AG100" i="54" s="1"/>
  <c r="AH100" i="54" s="1"/>
  <c r="AI100" i="54" s="1"/>
  <c r="AJ100" i="54" s="1"/>
  <c r="AK100" i="54" s="1"/>
  <c r="D98" i="54"/>
  <c r="F79" i="54"/>
  <c r="G79" i="54" s="1"/>
  <c r="H79" i="54" s="1"/>
  <c r="I79" i="54" s="1"/>
  <c r="J79" i="54" s="1"/>
  <c r="K79" i="54" s="1"/>
  <c r="L79" i="54" s="1"/>
  <c r="M79" i="54" s="1"/>
  <c r="N79" i="54" s="1"/>
  <c r="O79" i="54" s="1"/>
  <c r="P79" i="54" s="1"/>
  <c r="Q79" i="54" s="1"/>
  <c r="R79" i="54" s="1"/>
  <c r="S79" i="54" s="1"/>
  <c r="T79" i="54" s="1"/>
  <c r="U79" i="54" s="1"/>
  <c r="V79" i="54" s="1"/>
  <c r="W79" i="54" s="1"/>
  <c r="X79" i="54" s="1"/>
  <c r="Y79" i="54" s="1"/>
  <c r="Z79" i="54" s="1"/>
  <c r="AA79" i="54" s="1"/>
  <c r="AB79" i="54" s="1"/>
  <c r="AC79" i="54" s="1"/>
  <c r="AD79" i="54" s="1"/>
  <c r="AE79" i="54" s="1"/>
  <c r="AF79" i="54" s="1"/>
  <c r="AG79" i="54" s="1"/>
  <c r="AH79" i="54" s="1"/>
  <c r="AI79" i="54" s="1"/>
  <c r="AJ79" i="54" s="1"/>
  <c r="AK79" i="54" s="1"/>
  <c r="AG103" i="54"/>
  <c r="AF103" i="54"/>
  <c r="Y74" i="54"/>
  <c r="X74" i="54"/>
  <c r="W74" i="54"/>
  <c r="V74" i="54"/>
  <c r="U74" i="54"/>
  <c r="T74" i="54"/>
  <c r="S74" i="54"/>
  <c r="R74" i="54"/>
  <c r="Q74" i="54"/>
  <c r="P74" i="54"/>
  <c r="O74" i="54"/>
  <c r="N74" i="54"/>
  <c r="M74" i="54"/>
  <c r="L74" i="54"/>
  <c r="K74" i="54"/>
  <c r="H4" i="63" s="1"/>
  <c r="J74" i="54"/>
  <c r="G4" i="63" s="1"/>
  <c r="G72" i="54"/>
  <c r="H72" i="54" s="1"/>
  <c r="I72" i="54" s="1"/>
  <c r="J72" i="54" s="1"/>
  <c r="K72" i="54" s="1"/>
  <c r="L72" i="54" s="1"/>
  <c r="M72" i="54" s="1"/>
  <c r="N72" i="54" s="1"/>
  <c r="O72" i="54" s="1"/>
  <c r="P72" i="54" s="1"/>
  <c r="Q72" i="54" s="1"/>
  <c r="R72" i="54" s="1"/>
  <c r="S72" i="54" s="1"/>
  <c r="T72" i="54" s="1"/>
  <c r="U72" i="54" s="1"/>
  <c r="V72" i="54" s="1"/>
  <c r="W72" i="54" s="1"/>
  <c r="X72" i="54" s="1"/>
  <c r="Y72" i="54" s="1"/>
  <c r="Z72" i="54" s="1"/>
  <c r="AA72" i="54" s="1"/>
  <c r="AB72" i="54" s="1"/>
  <c r="AC72" i="54" s="1"/>
  <c r="AD72" i="54" s="1"/>
  <c r="AE72" i="54" s="1"/>
  <c r="AF72" i="54" s="1"/>
  <c r="AG72" i="54" s="1"/>
  <c r="AH72" i="54" s="1"/>
  <c r="AI72" i="54" s="1"/>
  <c r="AJ72" i="54" s="1"/>
  <c r="AK72" i="54" s="1"/>
  <c r="E50" i="54"/>
  <c r="F50" i="54" s="1"/>
  <c r="G50" i="54" s="1"/>
  <c r="H50" i="54" s="1"/>
  <c r="I50" i="54" s="1"/>
  <c r="J50" i="54" s="1"/>
  <c r="K50" i="54" s="1"/>
  <c r="L50" i="54" s="1"/>
  <c r="M50" i="54" s="1"/>
  <c r="N50" i="54" s="1"/>
  <c r="O50" i="54" s="1"/>
  <c r="P50" i="54" s="1"/>
  <c r="Q50" i="54" s="1"/>
  <c r="R50" i="54" s="1"/>
  <c r="S50" i="54" s="1"/>
  <c r="T50" i="54" s="1"/>
  <c r="U50" i="54" s="1"/>
  <c r="V50" i="54" s="1"/>
  <c r="W50" i="54" s="1"/>
  <c r="X50" i="54" s="1"/>
  <c r="Y50" i="54" s="1"/>
  <c r="Z50" i="54" s="1"/>
  <c r="AA50" i="54" s="1"/>
  <c r="AB50" i="54" s="1"/>
  <c r="AC50" i="54" s="1"/>
  <c r="AD50" i="54" s="1"/>
  <c r="AE50" i="54" s="1"/>
  <c r="AF50" i="54" s="1"/>
  <c r="AG50" i="54" s="1"/>
  <c r="AH50" i="54" s="1"/>
  <c r="AI50" i="54" s="1"/>
  <c r="AJ50" i="54" s="1"/>
  <c r="AK50" i="54" s="1"/>
  <c r="A48" i="54"/>
  <c r="H48" i="54" s="1"/>
  <c r="E47" i="54"/>
  <c r="F47" i="54" s="1"/>
  <c r="G47" i="54" s="1"/>
  <c r="H47" i="54" s="1"/>
  <c r="I47" i="54" s="1"/>
  <c r="J47" i="54" s="1"/>
  <c r="K47" i="54" s="1"/>
  <c r="L47" i="54" s="1"/>
  <c r="M47" i="54" s="1"/>
  <c r="N47" i="54" s="1"/>
  <c r="O47" i="54" s="1"/>
  <c r="P47" i="54" s="1"/>
  <c r="Q47" i="54" s="1"/>
  <c r="R47" i="54" s="1"/>
  <c r="S47" i="54" s="1"/>
  <c r="T47" i="54" s="1"/>
  <c r="U47" i="54" s="1"/>
  <c r="V47" i="54" s="1"/>
  <c r="W47" i="54" s="1"/>
  <c r="X47" i="54" s="1"/>
  <c r="Y47" i="54" s="1"/>
  <c r="Z47" i="54" s="1"/>
  <c r="AA47" i="54" s="1"/>
  <c r="AB47" i="54" s="1"/>
  <c r="AC47" i="54" s="1"/>
  <c r="AD47" i="54" s="1"/>
  <c r="AE47" i="54" s="1"/>
  <c r="AF47" i="54" s="1"/>
  <c r="AG47" i="54" s="1"/>
  <c r="AH47" i="54" s="1"/>
  <c r="AI47" i="54" s="1"/>
  <c r="AJ47" i="54" s="1"/>
  <c r="AK47" i="54" s="1"/>
  <c r="AG45" i="54"/>
  <c r="AF45" i="54"/>
  <c r="AE45" i="54"/>
  <c r="AD45" i="54"/>
  <c r="AC45" i="54"/>
  <c r="AB45" i="54"/>
  <c r="AA45" i="54"/>
  <c r="Z45" i="54"/>
  <c r="Y45" i="54"/>
  <c r="X45" i="54"/>
  <c r="W45" i="54"/>
  <c r="V45" i="54"/>
  <c r="U45" i="54"/>
  <c r="T45" i="54"/>
  <c r="S45" i="54"/>
  <c r="R45" i="54"/>
  <c r="Q45" i="54"/>
  <c r="P45" i="54"/>
  <c r="O45" i="54"/>
  <c r="N45" i="54"/>
  <c r="M45" i="54"/>
  <c r="L45" i="54"/>
  <c r="L48" i="54" s="1"/>
  <c r="K45" i="54"/>
  <c r="J45" i="54"/>
  <c r="G43" i="54"/>
  <c r="H43" i="54" s="1"/>
  <c r="I43" i="54" s="1"/>
  <c r="J43" i="54" s="1"/>
  <c r="K43" i="54" s="1"/>
  <c r="L43" i="54" s="1"/>
  <c r="M43" i="54" s="1"/>
  <c r="N43" i="54" s="1"/>
  <c r="O43" i="54" s="1"/>
  <c r="P43" i="54" s="1"/>
  <c r="Q43" i="54" s="1"/>
  <c r="R43" i="54" s="1"/>
  <c r="S43" i="54" s="1"/>
  <c r="T43" i="54" s="1"/>
  <c r="U43" i="54" s="1"/>
  <c r="V43" i="54" s="1"/>
  <c r="W43" i="54" s="1"/>
  <c r="X43" i="54" s="1"/>
  <c r="Y43" i="54" s="1"/>
  <c r="Z43" i="54" s="1"/>
  <c r="AA43" i="54" s="1"/>
  <c r="AB43" i="54" s="1"/>
  <c r="AC43" i="54" s="1"/>
  <c r="AD43" i="54" s="1"/>
  <c r="AE43" i="54" s="1"/>
  <c r="AF43" i="54" s="1"/>
  <c r="AG43" i="54" s="1"/>
  <c r="AH43" i="54" s="1"/>
  <c r="AI43" i="54" s="1"/>
  <c r="AJ43" i="54" s="1"/>
  <c r="AK43" i="54" s="1"/>
  <c r="E34" i="54"/>
  <c r="F34" i="54" s="1"/>
  <c r="G34" i="54" s="1"/>
  <c r="H34" i="54" s="1"/>
  <c r="I34" i="54" s="1"/>
  <c r="J34" i="54" s="1"/>
  <c r="K34" i="54" s="1"/>
  <c r="L34" i="54" s="1"/>
  <c r="M34" i="54" s="1"/>
  <c r="N34" i="54" s="1"/>
  <c r="O34" i="54" s="1"/>
  <c r="P34" i="54" s="1"/>
  <c r="Q34" i="54" s="1"/>
  <c r="R34" i="54" s="1"/>
  <c r="S34" i="54" s="1"/>
  <c r="T34" i="54" s="1"/>
  <c r="U34" i="54" s="1"/>
  <c r="V34" i="54" s="1"/>
  <c r="W34" i="54" s="1"/>
  <c r="X34" i="54" s="1"/>
  <c r="A33" i="54"/>
  <c r="AG32" i="54"/>
  <c r="AG46" i="54" s="1"/>
  <c r="AF32" i="54"/>
  <c r="AF46" i="54" s="1"/>
  <c r="AE32" i="54"/>
  <c r="AE46" i="54" s="1"/>
  <c r="AD32" i="54"/>
  <c r="AD46" i="54" s="1"/>
  <c r="AC32" i="54"/>
  <c r="AC46" i="54" s="1"/>
  <c r="AB32" i="54"/>
  <c r="AB46" i="54" s="1"/>
  <c r="AA32" i="54"/>
  <c r="AA46" i="54" s="1"/>
  <c r="Z32" i="54"/>
  <c r="Z46" i="54" s="1"/>
  <c r="Y32" i="54"/>
  <c r="Y46" i="54" s="1"/>
  <c r="X32" i="54"/>
  <c r="X46" i="54" s="1"/>
  <c r="W32" i="54"/>
  <c r="W46" i="54" s="1"/>
  <c r="V32" i="54"/>
  <c r="V46" i="54" s="1"/>
  <c r="U32" i="54"/>
  <c r="U46" i="54" s="1"/>
  <c r="T32" i="54"/>
  <c r="T46" i="54" s="1"/>
  <c r="S32" i="54"/>
  <c r="R32" i="54"/>
  <c r="R46" i="54" s="1"/>
  <c r="Q32" i="54"/>
  <c r="Q46" i="54" s="1"/>
  <c r="P32" i="54"/>
  <c r="P46" i="54" s="1"/>
  <c r="O32" i="54"/>
  <c r="O46" i="54" s="1"/>
  <c r="N32" i="54"/>
  <c r="N46" i="54" s="1"/>
  <c r="M46" i="54"/>
  <c r="L32" i="54"/>
  <c r="L46" i="54" s="1"/>
  <c r="K32" i="54"/>
  <c r="J32" i="54"/>
  <c r="J46" i="54" s="1"/>
  <c r="B31" i="54"/>
  <c r="G30" i="54"/>
  <c r="H30" i="54" s="1"/>
  <c r="I30" i="54" s="1"/>
  <c r="J30" i="54" s="1"/>
  <c r="K30" i="54" s="1"/>
  <c r="L30" i="54" s="1"/>
  <c r="M30" i="54" s="1"/>
  <c r="N30" i="54" s="1"/>
  <c r="O30" i="54" s="1"/>
  <c r="P30" i="54" s="1"/>
  <c r="Q30" i="54" s="1"/>
  <c r="R30" i="54" s="1"/>
  <c r="S30" i="54" s="1"/>
  <c r="T30" i="54" s="1"/>
  <c r="U30" i="54" s="1"/>
  <c r="V30" i="54" s="1"/>
  <c r="W30" i="54" s="1"/>
  <c r="X30" i="54" s="1"/>
  <c r="Y30" i="54" s="1"/>
  <c r="Z30" i="54" s="1"/>
  <c r="AA30" i="54" s="1"/>
  <c r="AB30" i="54" s="1"/>
  <c r="AC30" i="54" s="1"/>
  <c r="AD30" i="54" s="1"/>
  <c r="AE30" i="54" s="1"/>
  <c r="AF30" i="54" s="1"/>
  <c r="AG30" i="54" s="1"/>
  <c r="AH30" i="54" s="1"/>
  <c r="AI30" i="54" s="1"/>
  <c r="AJ30" i="54" s="1"/>
  <c r="AK30" i="54" s="1"/>
  <c r="AG21" i="54"/>
  <c r="AF21" i="54"/>
  <c r="AE21" i="54"/>
  <c r="AD21" i="54"/>
  <c r="AC21" i="54"/>
  <c r="AB21" i="54"/>
  <c r="AA21" i="54"/>
  <c r="Z21" i="54"/>
  <c r="Y21" i="54"/>
  <c r="X21" i="54"/>
  <c r="W21" i="54"/>
  <c r="V21" i="54"/>
  <c r="U21" i="54"/>
  <c r="T21" i="54"/>
  <c r="S21" i="54"/>
  <c r="R21" i="54"/>
  <c r="Q21" i="54"/>
  <c r="P21" i="54"/>
  <c r="O21" i="54"/>
  <c r="N21" i="54"/>
  <c r="M21" i="54"/>
  <c r="L21" i="54"/>
  <c r="K21" i="54"/>
  <c r="J21" i="54"/>
  <c r="I21" i="54"/>
  <c r="H21" i="54"/>
  <c r="G21" i="54"/>
  <c r="F21" i="54"/>
  <c r="E21" i="54"/>
  <c r="AG20" i="54"/>
  <c r="AG178" i="54" s="1"/>
  <c r="AF20" i="54"/>
  <c r="AF178" i="54" s="1"/>
  <c r="AE20" i="54"/>
  <c r="AD20" i="54"/>
  <c r="AD178" i="54" s="1"/>
  <c r="AC20" i="54"/>
  <c r="AC178" i="54" s="1"/>
  <c r="AB20" i="54"/>
  <c r="AB178" i="54" s="1"/>
  <c r="AA20" i="54"/>
  <c r="Z20" i="54"/>
  <c r="Z178" i="54" s="1"/>
  <c r="Y20" i="54"/>
  <c r="Y178" i="54" s="1"/>
  <c r="X20" i="54"/>
  <c r="X178" i="54" s="1"/>
  <c r="W20" i="54"/>
  <c r="W178" i="54" s="1"/>
  <c r="V20" i="54"/>
  <c r="V178" i="54" s="1"/>
  <c r="U20" i="54"/>
  <c r="U178" i="54" s="1"/>
  <c r="T20" i="54"/>
  <c r="T178" i="54" s="1"/>
  <c r="S20" i="54"/>
  <c r="S178" i="54" s="1"/>
  <c r="R20" i="54"/>
  <c r="R178" i="54" s="1"/>
  <c r="Q20" i="54"/>
  <c r="Q178" i="54" s="1"/>
  <c r="P20" i="54"/>
  <c r="P178" i="54" s="1"/>
  <c r="O20" i="54"/>
  <c r="O178" i="54" s="1"/>
  <c r="N20" i="54"/>
  <c r="N178" i="54" s="1"/>
  <c r="M20" i="54"/>
  <c r="M178" i="54" s="1"/>
  <c r="L20" i="54"/>
  <c r="L178" i="54" s="1"/>
  <c r="K20" i="54"/>
  <c r="K178" i="54" s="1"/>
  <c r="J20" i="54"/>
  <c r="J178" i="54" s="1"/>
  <c r="I20" i="54"/>
  <c r="H20" i="54"/>
  <c r="G20" i="54"/>
  <c r="F20" i="54"/>
  <c r="E20" i="54"/>
  <c r="B18" i="54"/>
  <c r="G17" i="54"/>
  <c r="H17" i="54" s="1"/>
  <c r="I17" i="54" s="1"/>
  <c r="J17" i="54" s="1"/>
  <c r="K17" i="54" s="1"/>
  <c r="L17" i="54" s="1"/>
  <c r="M17" i="54" s="1"/>
  <c r="N17" i="54" s="1"/>
  <c r="O17" i="54" s="1"/>
  <c r="P17" i="54" s="1"/>
  <c r="Q17" i="54" s="1"/>
  <c r="R17" i="54" s="1"/>
  <c r="S17" i="54" s="1"/>
  <c r="T17" i="54" s="1"/>
  <c r="U17" i="54" s="1"/>
  <c r="V17" i="54" s="1"/>
  <c r="W17" i="54" s="1"/>
  <c r="X17" i="54" s="1"/>
  <c r="Y17" i="54" s="1"/>
  <c r="Z17" i="54" s="1"/>
  <c r="AA17" i="54" s="1"/>
  <c r="AB17" i="54" s="1"/>
  <c r="AC17" i="54" s="1"/>
  <c r="AD17" i="54" s="1"/>
  <c r="AE17" i="54" s="1"/>
  <c r="AF17" i="54" s="1"/>
  <c r="AG17" i="54" s="1"/>
  <c r="AH17" i="54" s="1"/>
  <c r="AI17" i="54" s="1"/>
  <c r="AJ17" i="54" s="1"/>
  <c r="AK17" i="54" s="1"/>
  <c r="E11" i="54"/>
  <c r="F11" i="54" s="1"/>
  <c r="G11" i="54" s="1"/>
  <c r="H11" i="54" s="1"/>
  <c r="I11" i="54" s="1"/>
  <c r="J11" i="54" s="1"/>
  <c r="K11" i="54" s="1"/>
  <c r="L11" i="54" s="1"/>
  <c r="M11" i="54" s="1"/>
  <c r="N11" i="54" s="1"/>
  <c r="O11" i="54" s="1"/>
  <c r="P11" i="54" s="1"/>
  <c r="Q11" i="54" s="1"/>
  <c r="R11" i="54" s="1"/>
  <c r="S11" i="54" s="1"/>
  <c r="T11" i="54" s="1"/>
  <c r="U11" i="54" s="1"/>
  <c r="V11" i="54" s="1"/>
  <c r="W11" i="54" s="1"/>
  <c r="X11" i="54" s="1"/>
  <c r="Y11" i="54" s="1"/>
  <c r="Z11" i="54" s="1"/>
  <c r="AA11" i="54" s="1"/>
  <c r="AB11" i="54" s="1"/>
  <c r="AC11" i="54" s="1"/>
  <c r="AD11" i="54" s="1"/>
  <c r="AE11" i="54" s="1"/>
  <c r="AF11" i="54" s="1"/>
  <c r="AG11" i="54" s="1"/>
  <c r="AH11" i="54" s="1"/>
  <c r="AI11" i="54" s="1"/>
  <c r="AJ11" i="54" s="1"/>
  <c r="AK11" i="54" s="1"/>
  <c r="E8" i="54"/>
  <c r="AF7" i="54"/>
  <c r="AF176" i="54" s="1"/>
  <c r="AE7" i="54"/>
  <c r="AE176" i="54" s="1"/>
  <c r="AD7" i="54"/>
  <c r="AD176" i="54" s="1"/>
  <c r="AC7" i="54"/>
  <c r="AC176" i="54" s="1"/>
  <c r="AB7" i="54"/>
  <c r="AB176" i="54" s="1"/>
  <c r="AA7" i="54"/>
  <c r="AA176" i="54" s="1"/>
  <c r="Z7" i="54"/>
  <c r="Z176" i="54" s="1"/>
  <c r="Y7" i="54"/>
  <c r="Y176" i="54" s="1"/>
  <c r="X7" i="54"/>
  <c r="X176" i="54" s="1"/>
  <c r="W7" i="54"/>
  <c r="W176" i="54" s="1"/>
  <c r="V7" i="54"/>
  <c r="V176" i="54" s="1"/>
  <c r="U7" i="54"/>
  <c r="U176" i="54" s="1"/>
  <c r="T7" i="54"/>
  <c r="T176" i="54" s="1"/>
  <c r="S7" i="54"/>
  <c r="S176" i="54" s="1"/>
  <c r="R7" i="54"/>
  <c r="R176" i="54" s="1"/>
  <c r="Q7" i="54"/>
  <c r="Q176" i="54" s="1"/>
  <c r="P7" i="54"/>
  <c r="P176" i="54" s="1"/>
  <c r="O7" i="54"/>
  <c r="O176" i="54" s="1"/>
  <c r="N7" i="54"/>
  <c r="N176" i="54" s="1"/>
  <c r="M7" i="54"/>
  <c r="M176" i="54" s="1"/>
  <c r="L7" i="54"/>
  <c r="L176" i="54" s="1"/>
  <c r="K7" i="54"/>
  <c r="K176" i="54" s="1"/>
  <c r="J7" i="54"/>
  <c r="J176" i="54" s="1"/>
  <c r="I7" i="54"/>
  <c r="I176" i="54" s="1"/>
  <c r="H7" i="54"/>
  <c r="H176" i="54" s="1"/>
  <c r="G7" i="54"/>
  <c r="G176" i="54" s="1"/>
  <c r="F7" i="54"/>
  <c r="F176" i="54" s="1"/>
  <c r="E7" i="54"/>
  <c r="E176" i="54" s="1"/>
  <c r="B5" i="54"/>
  <c r="F16" i="53"/>
  <c r="E16" i="53"/>
  <c r="D16" i="53"/>
  <c r="I14" i="53"/>
  <c r="C6" i="50" s="1"/>
  <c r="I13" i="53"/>
  <c r="C7" i="50" s="1"/>
  <c r="I12" i="53"/>
  <c r="P44" i="3"/>
  <c r="O44" i="3"/>
  <c r="D23" i="39"/>
  <c r="V50" i="3"/>
  <c r="W50" i="3" s="1"/>
  <c r="X50" i="3" s="1"/>
  <c r="Y50" i="3" s="1"/>
  <c r="Z50" i="3" s="1"/>
  <c r="AA50" i="3" s="1"/>
  <c r="AB50" i="3" s="1"/>
  <c r="AC50" i="3" s="1"/>
  <c r="AD50" i="3" s="1"/>
  <c r="AE50" i="3" s="1"/>
  <c r="AF50" i="3" s="1"/>
  <c r="AG50" i="3" s="1"/>
  <c r="AH50" i="3" s="1"/>
  <c r="S143" i="32"/>
  <c r="S142" i="32"/>
  <c r="S141" i="32"/>
  <c r="R143" i="32"/>
  <c r="R142" i="32"/>
  <c r="R141" i="32"/>
  <c r="Q143" i="32"/>
  <c r="Q142" i="32"/>
  <c r="Q141" i="32"/>
  <c r="P143" i="32"/>
  <c r="P142" i="32"/>
  <c r="P141" i="32"/>
  <c r="D14" i="39"/>
  <c r="D53" i="39" s="1"/>
  <c r="D15" i="39"/>
  <c r="D16" i="39"/>
  <c r="D17" i="39"/>
  <c r="D24" i="39"/>
  <c r="D80" i="39" s="1"/>
  <c r="D25" i="39"/>
  <c r="D81" i="39" s="1"/>
  <c r="D26" i="39"/>
  <c r="D82" i="39" s="1"/>
  <c r="D36" i="39"/>
  <c r="D50" i="39" s="1"/>
  <c r="D37" i="39"/>
  <c r="D84" i="39" s="1"/>
  <c r="D38" i="39"/>
  <c r="N102" i="54" l="1"/>
  <c r="K4" i="63"/>
  <c r="V102" i="54"/>
  <c r="S4" i="63"/>
  <c r="AC103" i="54"/>
  <c r="Z5" i="63"/>
  <c r="O102" i="54"/>
  <c r="L4" i="63"/>
  <c r="S102" i="54"/>
  <c r="P4" i="63"/>
  <c r="W102" i="54"/>
  <c r="T4" i="63"/>
  <c r="Z103" i="54"/>
  <c r="W5" i="63"/>
  <c r="L102" i="54"/>
  <c r="I4" i="63"/>
  <c r="P102" i="54"/>
  <c r="M4" i="63"/>
  <c r="T102" i="54"/>
  <c r="Q4" i="63"/>
  <c r="X102" i="54"/>
  <c r="U4" i="63"/>
  <c r="AA103" i="54"/>
  <c r="X5" i="63"/>
  <c r="R102" i="54"/>
  <c r="O4" i="63"/>
  <c r="M102" i="54"/>
  <c r="J4" i="63"/>
  <c r="Q102" i="54"/>
  <c r="N4" i="63"/>
  <c r="U102" i="54"/>
  <c r="R4" i="63"/>
  <c r="Y102" i="54"/>
  <c r="V4" i="63"/>
  <c r="AB103" i="54"/>
  <c r="Y5" i="63"/>
  <c r="D176" i="54"/>
  <c r="V173" i="54"/>
  <c r="V180" i="54"/>
  <c r="AA22" i="54"/>
  <c r="AA178" i="54"/>
  <c r="AE22" i="54"/>
  <c r="AE178" i="54"/>
  <c r="L180" i="54"/>
  <c r="L173" i="54"/>
  <c r="P180" i="54"/>
  <c r="P173" i="54"/>
  <c r="T180" i="54"/>
  <c r="T173" i="54"/>
  <c r="X180" i="54"/>
  <c r="X173" i="54"/>
  <c r="AB180" i="54"/>
  <c r="AB173" i="54"/>
  <c r="AF180" i="54"/>
  <c r="AF173" i="54"/>
  <c r="E178" i="54"/>
  <c r="E173" i="54"/>
  <c r="I178" i="54"/>
  <c r="I173" i="54"/>
  <c r="J180" i="54"/>
  <c r="J173" i="54"/>
  <c r="N180" i="54"/>
  <c r="N173" i="54"/>
  <c r="R180" i="54"/>
  <c r="R173" i="54"/>
  <c r="Z180" i="54"/>
  <c r="Z173" i="54"/>
  <c r="AD180" i="54"/>
  <c r="AD173" i="54"/>
  <c r="AH33" i="54"/>
  <c r="AI33" i="54"/>
  <c r="AJ33" i="54"/>
  <c r="AK33" i="54"/>
  <c r="G22" i="54"/>
  <c r="G173" i="54"/>
  <c r="G178" i="54"/>
  <c r="H178" i="54"/>
  <c r="H173" i="54"/>
  <c r="K22" i="54"/>
  <c r="S22" i="54"/>
  <c r="M180" i="54"/>
  <c r="M173" i="54"/>
  <c r="Q173" i="54"/>
  <c r="Q180" i="54"/>
  <c r="U173" i="54"/>
  <c r="U180" i="54"/>
  <c r="Y180" i="54"/>
  <c r="Y173" i="54"/>
  <c r="AC180" i="54"/>
  <c r="AC173" i="54"/>
  <c r="AG173" i="54"/>
  <c r="AG180" i="54"/>
  <c r="F173" i="54"/>
  <c r="F178" i="54"/>
  <c r="O173" i="54"/>
  <c r="O180" i="54"/>
  <c r="S33" i="54"/>
  <c r="W173" i="54"/>
  <c r="W180" i="54"/>
  <c r="AA173" i="54"/>
  <c r="AA180" i="54"/>
  <c r="AE173" i="54"/>
  <c r="AE180" i="54"/>
  <c r="O131" i="54"/>
  <c r="R131" i="54"/>
  <c r="R132" i="54" s="1"/>
  <c r="AG131" i="54"/>
  <c r="AH131" i="54"/>
  <c r="AH132" i="54" s="1"/>
  <c r="AK131" i="54"/>
  <c r="AK132" i="54" s="1"/>
  <c r="AJ131" i="54"/>
  <c r="AJ132" i="54" s="1"/>
  <c r="AI131" i="54"/>
  <c r="AI132" i="54" s="1"/>
  <c r="AJ48" i="54"/>
  <c r="AK48" i="54"/>
  <c r="AH48" i="54"/>
  <c r="AI48" i="54"/>
  <c r="C130" i="54"/>
  <c r="C45" i="54"/>
  <c r="C32" i="54"/>
  <c r="C7" i="54"/>
  <c r="C20" i="54"/>
  <c r="K102" i="54"/>
  <c r="H5" i="63" s="1"/>
  <c r="C74" i="54"/>
  <c r="D55" i="39"/>
  <c r="D85" i="39"/>
  <c r="D58" i="39"/>
  <c r="H22" i="54"/>
  <c r="Y22" i="54"/>
  <c r="Y33" i="54"/>
  <c r="Y168" i="54" s="1"/>
  <c r="D17" i="53"/>
  <c r="D18" i="53" s="1"/>
  <c r="L22" i="54"/>
  <c r="T22" i="54"/>
  <c r="AB22" i="54"/>
  <c r="AA48" i="54"/>
  <c r="AA52" i="54" s="1"/>
  <c r="E9" i="54"/>
  <c r="M22" i="54"/>
  <c r="U22" i="54"/>
  <c r="AC22" i="54"/>
  <c r="H52" i="54"/>
  <c r="I22" i="54"/>
  <c r="AG22" i="54"/>
  <c r="Q22" i="54"/>
  <c r="D18" i="39"/>
  <c r="D20" i="39" s="1"/>
  <c r="BS6" i="32"/>
  <c r="BV6" i="32"/>
  <c r="BP6" i="32"/>
  <c r="E18" i="54"/>
  <c r="F18" i="54" s="1"/>
  <c r="G18" i="54" s="1"/>
  <c r="H18" i="54" s="1"/>
  <c r="I18" i="54" s="1"/>
  <c r="J18" i="54" s="1"/>
  <c r="O22" i="54"/>
  <c r="W22" i="54"/>
  <c r="H33" i="54"/>
  <c r="H168" i="54" s="1"/>
  <c r="P48" i="54"/>
  <c r="P52" i="54" s="1"/>
  <c r="S131" i="54"/>
  <c r="S132" i="54" s="1"/>
  <c r="F22" i="54"/>
  <c r="N22" i="54"/>
  <c r="V22" i="54"/>
  <c r="AD22" i="54"/>
  <c r="P22" i="54"/>
  <c r="X22" i="54"/>
  <c r="AF22" i="54"/>
  <c r="M33" i="54"/>
  <c r="M35" i="54" s="1"/>
  <c r="T48" i="54"/>
  <c r="T52" i="54" s="1"/>
  <c r="W132" i="54"/>
  <c r="X48" i="54"/>
  <c r="X52" i="54" s="1"/>
  <c r="AE131" i="54"/>
  <c r="AE132" i="54" s="1"/>
  <c r="J22" i="54"/>
  <c r="R22" i="54"/>
  <c r="Z22" i="54"/>
  <c r="AB48" i="54"/>
  <c r="AB52" i="54" s="1"/>
  <c r="AF48" i="54"/>
  <c r="AF52" i="54" s="1"/>
  <c r="G131" i="54"/>
  <c r="G132" i="54" s="1"/>
  <c r="M48" i="54"/>
  <c r="M52" i="54" s="1"/>
  <c r="U48" i="54"/>
  <c r="U52" i="54" s="1"/>
  <c r="AC48" i="54"/>
  <c r="AC52" i="54" s="1"/>
  <c r="E48" i="54"/>
  <c r="E52" i="54" s="1"/>
  <c r="O132" i="54"/>
  <c r="S35" i="54"/>
  <c r="X39" i="54"/>
  <c r="Y34" i="54"/>
  <c r="Y35" i="54" s="1"/>
  <c r="D44" i="54"/>
  <c r="E44" i="54" s="1"/>
  <c r="F44" i="54" s="1"/>
  <c r="G44" i="54" s="1"/>
  <c r="H44" i="54" s="1"/>
  <c r="I44" i="54" s="1"/>
  <c r="J44" i="54" s="1"/>
  <c r="K44" i="54" s="1"/>
  <c r="L44" i="54" s="1"/>
  <c r="M44" i="54" s="1"/>
  <c r="N44" i="54" s="1"/>
  <c r="O44" i="54" s="1"/>
  <c r="P44" i="54" s="1"/>
  <c r="Q44" i="54" s="1"/>
  <c r="R44" i="54" s="1"/>
  <c r="S44" i="54" s="1"/>
  <c r="T44" i="54" s="1"/>
  <c r="U44" i="54" s="1"/>
  <c r="V44" i="54" s="1"/>
  <c r="W44" i="54" s="1"/>
  <c r="X44" i="54" s="1"/>
  <c r="Y44" i="54" s="1"/>
  <c r="Z44" i="54" s="1"/>
  <c r="AA44" i="54" s="1"/>
  <c r="AB44" i="54" s="1"/>
  <c r="AC44" i="54" s="1"/>
  <c r="AD44" i="54" s="1"/>
  <c r="AE44" i="54" s="1"/>
  <c r="AF44" i="54" s="1"/>
  <c r="AG44" i="54" s="1"/>
  <c r="AH44" i="54" s="1"/>
  <c r="AI44" i="54" s="1"/>
  <c r="AJ44" i="54" s="1"/>
  <c r="AK44" i="54" s="1"/>
  <c r="E31" i="54"/>
  <c r="F31" i="54" s="1"/>
  <c r="G31" i="54" s="1"/>
  <c r="H31" i="54" s="1"/>
  <c r="I31" i="54" s="1"/>
  <c r="J31" i="54" s="1"/>
  <c r="K31" i="54" s="1"/>
  <c r="L31" i="54" s="1"/>
  <c r="M31" i="54" s="1"/>
  <c r="N31" i="54" s="1"/>
  <c r="O31" i="54" s="1"/>
  <c r="P31" i="54" s="1"/>
  <c r="Q31" i="54" s="1"/>
  <c r="R31" i="54" s="1"/>
  <c r="S31" i="54" s="1"/>
  <c r="T31" i="54" s="1"/>
  <c r="U31" i="54" s="1"/>
  <c r="V31" i="54" s="1"/>
  <c r="W31" i="54" s="1"/>
  <c r="X31" i="54" s="1"/>
  <c r="Y31" i="54" s="1"/>
  <c r="Z31" i="54" s="1"/>
  <c r="AA31" i="54" s="1"/>
  <c r="AB31" i="54" s="1"/>
  <c r="AC31" i="54" s="1"/>
  <c r="AD31" i="54" s="1"/>
  <c r="AE31" i="54" s="1"/>
  <c r="AF31" i="54" s="1"/>
  <c r="AG31" i="54" s="1"/>
  <c r="AH31" i="54" s="1"/>
  <c r="AI31" i="54" s="1"/>
  <c r="AJ31" i="54" s="1"/>
  <c r="AK31" i="54" s="1"/>
  <c r="K46" i="54"/>
  <c r="Z33" i="54"/>
  <c r="Z168" i="54" s="1"/>
  <c r="R33" i="54"/>
  <c r="R168" i="54" s="1"/>
  <c r="J33" i="54"/>
  <c r="J168" i="54" s="1"/>
  <c r="AD33" i="54"/>
  <c r="AD168" i="54" s="1"/>
  <c r="V33" i="54"/>
  <c r="V35" i="54" s="1"/>
  <c r="N33" i="54"/>
  <c r="N35" i="54" s="1"/>
  <c r="F33" i="54"/>
  <c r="AE33" i="54"/>
  <c r="AE168" i="54" s="1"/>
  <c r="T33" i="54"/>
  <c r="T35" i="54" s="1"/>
  <c r="I33" i="54"/>
  <c r="AB33" i="54"/>
  <c r="AB168" i="54" s="1"/>
  <c r="Q33" i="54"/>
  <c r="Q35" i="54" s="1"/>
  <c r="G33" i="54"/>
  <c r="AA33" i="54"/>
  <c r="AA168" i="54" s="1"/>
  <c r="P33" i="54"/>
  <c r="P35" i="54" s="1"/>
  <c r="E33" i="54"/>
  <c r="E168" i="54" s="1"/>
  <c r="AG33" i="54"/>
  <c r="AG168" i="54" s="1"/>
  <c r="W33" i="54"/>
  <c r="W35" i="54" s="1"/>
  <c r="L33" i="54"/>
  <c r="L35" i="54" s="1"/>
  <c r="AF33" i="54"/>
  <c r="AF168" i="54" s="1"/>
  <c r="U33" i="54"/>
  <c r="U35" i="54" s="1"/>
  <c r="K33" i="54"/>
  <c r="AC33" i="54"/>
  <c r="AC168" i="54" s="1"/>
  <c r="S46" i="54"/>
  <c r="AD107" i="54"/>
  <c r="AE107" i="54" s="1"/>
  <c r="AF107" i="54" s="1"/>
  <c r="AG107" i="54" s="1"/>
  <c r="AH107" i="54" s="1"/>
  <c r="AI107" i="54" s="1"/>
  <c r="AJ107" i="54" s="1"/>
  <c r="AK107" i="54" s="1"/>
  <c r="E22" i="54"/>
  <c r="O33" i="54"/>
  <c r="O35" i="54" s="1"/>
  <c r="F8" i="54"/>
  <c r="G8" i="54" s="1"/>
  <c r="H8" i="54" s="1"/>
  <c r="X33" i="54"/>
  <c r="X35" i="54" s="1"/>
  <c r="L52" i="54"/>
  <c r="D101" i="54"/>
  <c r="E73" i="54"/>
  <c r="F73" i="54" s="1"/>
  <c r="G73" i="54" s="1"/>
  <c r="H73" i="54" s="1"/>
  <c r="I73" i="54" s="1"/>
  <c r="J73" i="54" s="1"/>
  <c r="K73" i="54" s="1"/>
  <c r="L73" i="54" s="1"/>
  <c r="M73" i="54" s="1"/>
  <c r="N73" i="54" s="1"/>
  <c r="O73" i="54" s="1"/>
  <c r="P73" i="54" s="1"/>
  <c r="Q73" i="54" s="1"/>
  <c r="R73" i="54" s="1"/>
  <c r="S73" i="54" s="1"/>
  <c r="T73" i="54" s="1"/>
  <c r="U73" i="54" s="1"/>
  <c r="V73" i="54" s="1"/>
  <c r="W73" i="54" s="1"/>
  <c r="X73" i="54" s="1"/>
  <c r="Y73" i="54" s="1"/>
  <c r="Z73" i="54" s="1"/>
  <c r="AA73" i="54" s="1"/>
  <c r="AB73" i="54" s="1"/>
  <c r="AC73" i="54" s="1"/>
  <c r="AD73" i="54" s="1"/>
  <c r="AE73" i="54" s="1"/>
  <c r="AF73" i="54" s="1"/>
  <c r="AG73" i="54" s="1"/>
  <c r="AH73" i="54" s="1"/>
  <c r="AI73" i="54" s="1"/>
  <c r="AJ73" i="54" s="1"/>
  <c r="AK73" i="54" s="1"/>
  <c r="F48" i="54"/>
  <c r="N48" i="54"/>
  <c r="V48" i="54"/>
  <c r="AD48" i="54"/>
  <c r="G48" i="54"/>
  <c r="O48" i="54"/>
  <c r="W48" i="54"/>
  <c r="AE48" i="54"/>
  <c r="I48" i="54"/>
  <c r="Q48" i="54"/>
  <c r="Y48" i="54"/>
  <c r="AG48" i="54"/>
  <c r="J48" i="54"/>
  <c r="R48" i="54"/>
  <c r="Z48" i="54"/>
  <c r="J102" i="54"/>
  <c r="G5" i="63" s="1"/>
  <c r="K48" i="54"/>
  <c r="S48" i="54"/>
  <c r="L134" i="54"/>
  <c r="K135" i="54"/>
  <c r="K137" i="54" s="1"/>
  <c r="K164" i="54" s="1"/>
  <c r="I135" i="54"/>
  <c r="I137" i="54" s="1"/>
  <c r="I164" i="54" s="1"/>
  <c r="AG132" i="54"/>
  <c r="J135" i="54"/>
  <c r="G135" i="54"/>
  <c r="G137" i="54" s="1"/>
  <c r="G164" i="54" s="1"/>
  <c r="Q131" i="54"/>
  <c r="Q132" i="54" s="1"/>
  <c r="AF131" i="54"/>
  <c r="AF132" i="54" s="1"/>
  <c r="X131" i="54"/>
  <c r="X132" i="54" s="1"/>
  <c r="P131" i="54"/>
  <c r="P132" i="54" s="1"/>
  <c r="H131" i="54"/>
  <c r="H132" i="54" s="1"/>
  <c r="AD131" i="54"/>
  <c r="AD132" i="54" s="1"/>
  <c r="V131" i="54"/>
  <c r="V132" i="54" s="1"/>
  <c r="N131" i="54"/>
  <c r="N132" i="54" s="1"/>
  <c r="F131" i="54"/>
  <c r="F132" i="54" s="1"/>
  <c r="AC131" i="54"/>
  <c r="AC132" i="54" s="1"/>
  <c r="U131" i="54"/>
  <c r="U132" i="54" s="1"/>
  <c r="M131" i="54"/>
  <c r="E131" i="54"/>
  <c r="E132" i="54" s="1"/>
  <c r="AB131" i="54"/>
  <c r="AB132" i="54" s="1"/>
  <c r="T131" i="54"/>
  <c r="T132" i="54" s="1"/>
  <c r="L131" i="54"/>
  <c r="L132" i="54" s="1"/>
  <c r="I131" i="54"/>
  <c r="I132" i="54" s="1"/>
  <c r="Y131" i="54"/>
  <c r="Y132" i="54" s="1"/>
  <c r="M132" i="54"/>
  <c r="J131" i="54"/>
  <c r="J132" i="54" s="1"/>
  <c r="Z131" i="54"/>
  <c r="Z132" i="54" s="1"/>
  <c r="H135" i="54"/>
  <c r="H137" i="54" s="1"/>
  <c r="H164" i="54" s="1"/>
  <c r="F135" i="54"/>
  <c r="F137" i="54" s="1"/>
  <c r="K131" i="54"/>
  <c r="K132" i="54" s="1"/>
  <c r="AA131" i="54"/>
  <c r="AA132" i="54" s="1"/>
  <c r="E135" i="54"/>
  <c r="I16" i="53"/>
  <c r="AG44" i="3"/>
  <c r="AF44" i="3"/>
  <c r="AE44" i="3"/>
  <c r="AD44" i="3"/>
  <c r="AC44" i="3"/>
  <c r="AB44" i="3"/>
  <c r="AA44" i="3"/>
  <c r="Z44" i="3"/>
  <c r="G44" i="3"/>
  <c r="F44" i="3"/>
  <c r="E44" i="3"/>
  <c r="D44" i="3"/>
  <c r="D46" i="3" s="1"/>
  <c r="D43" i="3"/>
  <c r="D45" i="3" s="1"/>
  <c r="D38" i="3"/>
  <c r="B20" i="3"/>
  <c r="B19" i="3"/>
  <c r="B18" i="3"/>
  <c r="D13" i="3"/>
  <c r="C12" i="3"/>
  <c r="E6" i="3"/>
  <c r="F6" i="3" s="1"/>
  <c r="G6" i="3" s="1"/>
  <c r="H6" i="3" s="1"/>
  <c r="I6" i="3" s="1"/>
  <c r="J6" i="3" s="1"/>
  <c r="K6" i="3" s="1"/>
  <c r="L6" i="3" s="1"/>
  <c r="M6" i="3" s="1"/>
  <c r="N6" i="3" s="1"/>
  <c r="O6" i="3" s="1"/>
  <c r="P6" i="3" s="1"/>
  <c r="Q6" i="3" s="1"/>
  <c r="R6" i="3" s="1"/>
  <c r="S6" i="3" s="1"/>
  <c r="T6" i="3" s="1"/>
  <c r="F5" i="3"/>
  <c r="G5" i="3" s="1"/>
  <c r="H5" i="3" s="1"/>
  <c r="I5" i="3" s="1"/>
  <c r="J5" i="3" s="1"/>
  <c r="K5" i="3" s="1"/>
  <c r="L5" i="3" s="1"/>
  <c r="M5" i="3" s="1"/>
  <c r="N5" i="3" s="1"/>
  <c r="O5" i="3" s="1"/>
  <c r="P5" i="3" s="1"/>
  <c r="Q5" i="3" s="1"/>
  <c r="R5" i="3" s="1"/>
  <c r="S5" i="3" s="1"/>
  <c r="T5" i="3" s="1"/>
  <c r="U5" i="3" s="1"/>
  <c r="V5" i="3" s="1"/>
  <c r="W5" i="3" s="1"/>
  <c r="X5" i="3" s="1"/>
  <c r="Y5" i="3" s="1"/>
  <c r="Z5" i="3" s="1"/>
  <c r="AA5" i="3" s="1"/>
  <c r="AB5" i="3" s="1"/>
  <c r="AC5" i="3" s="1"/>
  <c r="AD5" i="3" s="1"/>
  <c r="AE5" i="3" s="1"/>
  <c r="AF5" i="3" s="1"/>
  <c r="AG5" i="3" s="1"/>
  <c r="AH5" i="3" s="1"/>
  <c r="AI5" i="3" s="1"/>
  <c r="AJ5" i="3" s="1"/>
  <c r="AK5" i="3" s="1"/>
  <c r="M143" i="32"/>
  <c r="M142" i="32"/>
  <c r="M141" i="32"/>
  <c r="G35" i="27"/>
  <c r="U103" i="54" l="1"/>
  <c r="R5" i="63"/>
  <c r="M103" i="54"/>
  <c r="J5" i="63"/>
  <c r="T103" i="54"/>
  <c r="Q5" i="63"/>
  <c r="L103" i="54"/>
  <c r="I5" i="63"/>
  <c r="W103" i="54"/>
  <c r="T5" i="63"/>
  <c r="O103" i="54"/>
  <c r="L5" i="63"/>
  <c r="V103" i="54"/>
  <c r="S5" i="63"/>
  <c r="Y103" i="54"/>
  <c r="V5" i="63"/>
  <c r="Q103" i="54"/>
  <c r="N5" i="63"/>
  <c r="R103" i="54"/>
  <c r="O5" i="63"/>
  <c r="X103" i="54"/>
  <c r="U5" i="63"/>
  <c r="P103" i="54"/>
  <c r="M5" i="63"/>
  <c r="S103" i="54"/>
  <c r="P5" i="63"/>
  <c r="N103" i="54"/>
  <c r="K5" i="63"/>
  <c r="H35" i="54"/>
  <c r="K18" i="54"/>
  <c r="L18" i="54" s="1"/>
  <c r="M18" i="54" s="1"/>
  <c r="N18" i="54" s="1"/>
  <c r="O18" i="54" s="1"/>
  <c r="P18" i="54" s="1"/>
  <c r="Q18" i="54" s="1"/>
  <c r="R18" i="54" s="1"/>
  <c r="S18" i="54" s="1"/>
  <c r="T18" i="54" s="1"/>
  <c r="U18" i="54" s="1"/>
  <c r="V18" i="54" s="1"/>
  <c r="W18" i="54" s="1"/>
  <c r="X18" i="54" s="1"/>
  <c r="Y18" i="54" s="1"/>
  <c r="Z18" i="54" s="1"/>
  <c r="AA18" i="54" s="1"/>
  <c r="AB18" i="54" s="1"/>
  <c r="AC18" i="54" s="1"/>
  <c r="AD18" i="54" s="1"/>
  <c r="AE18" i="54" s="1"/>
  <c r="AF18" i="54" s="1"/>
  <c r="AG18" i="54" s="1"/>
  <c r="AH18" i="54" s="1"/>
  <c r="AI18" i="54" s="1"/>
  <c r="AJ18" i="54" s="1"/>
  <c r="AK18" i="54" s="1"/>
  <c r="S173" i="54"/>
  <c r="S180" i="54"/>
  <c r="S168" i="54"/>
  <c r="K173" i="54"/>
  <c r="K180" i="54"/>
  <c r="K168" i="54"/>
  <c r="U168" i="54"/>
  <c r="AK168" i="54"/>
  <c r="AK7" i="3"/>
  <c r="T168" i="54"/>
  <c r="F35" i="54"/>
  <c r="F168" i="54"/>
  <c r="AJ7" i="3"/>
  <c r="AJ168" i="54"/>
  <c r="N168" i="54"/>
  <c r="D173" i="54"/>
  <c r="X168" i="54"/>
  <c r="V168" i="54"/>
  <c r="U6" i="3"/>
  <c r="V6" i="3" s="1"/>
  <c r="W6" i="3" s="1"/>
  <c r="X6" i="3" s="1"/>
  <c r="Y6" i="3" s="1"/>
  <c r="Z6" i="3" s="1"/>
  <c r="AA6" i="3" s="1"/>
  <c r="AB6" i="3" s="1"/>
  <c r="AC6" i="3" s="1"/>
  <c r="AD6" i="3" s="1"/>
  <c r="AE6" i="3" s="1"/>
  <c r="AF6" i="3" s="1"/>
  <c r="AG6" i="3" s="1"/>
  <c r="AH6" i="3" s="1"/>
  <c r="AI6" i="3" s="1"/>
  <c r="AJ6" i="3" s="1"/>
  <c r="T4" i="3"/>
  <c r="W168" i="54"/>
  <c r="O168" i="54"/>
  <c r="M168" i="54"/>
  <c r="AI168" i="54"/>
  <c r="AI7" i="3"/>
  <c r="D180" i="54"/>
  <c r="D178" i="54"/>
  <c r="L168" i="54"/>
  <c r="I35" i="54"/>
  <c r="I168" i="54"/>
  <c r="G9" i="54"/>
  <c r="G35" i="54"/>
  <c r="G56" i="54" s="1"/>
  <c r="G168" i="54"/>
  <c r="Q168" i="54"/>
  <c r="AH168" i="54"/>
  <c r="P168" i="54"/>
  <c r="AK52" i="54"/>
  <c r="AJ52" i="54"/>
  <c r="AH52" i="54"/>
  <c r="F11" i="3"/>
  <c r="F164" i="54"/>
  <c r="AI52" i="54"/>
  <c r="C22" i="54"/>
  <c r="AH23" i="54" s="1"/>
  <c r="C132" i="54"/>
  <c r="J137" i="54"/>
  <c r="J164" i="54" s="1"/>
  <c r="K103" i="54"/>
  <c r="C102" i="54"/>
  <c r="C48" i="54"/>
  <c r="C46" i="54"/>
  <c r="K35" i="54"/>
  <c r="C33" i="54"/>
  <c r="D87" i="39"/>
  <c r="E86" i="39" s="1"/>
  <c r="E57" i="39"/>
  <c r="D59" i="39"/>
  <c r="D66" i="39" s="1"/>
  <c r="D68" i="39" s="1"/>
  <c r="J35" i="54"/>
  <c r="R35" i="54"/>
  <c r="E13" i="54"/>
  <c r="E15" i="54" s="1"/>
  <c r="F9" i="54"/>
  <c r="F13" i="54" s="1"/>
  <c r="F15" i="54" s="1"/>
  <c r="N52" i="54"/>
  <c r="M134" i="54"/>
  <c r="L135" i="54"/>
  <c r="L137" i="54" s="1"/>
  <c r="L164" i="54" s="1"/>
  <c r="E101" i="54"/>
  <c r="F101" i="54" s="1"/>
  <c r="G101" i="54" s="1"/>
  <c r="H101" i="54" s="1"/>
  <c r="I101" i="54" s="1"/>
  <c r="J101" i="54" s="1"/>
  <c r="K101" i="54" s="1"/>
  <c r="L101" i="54" s="1"/>
  <c r="M101" i="54" s="1"/>
  <c r="N101" i="54" s="1"/>
  <c r="O101" i="54" s="1"/>
  <c r="P101" i="54" s="1"/>
  <c r="Q101" i="54" s="1"/>
  <c r="R101" i="54" s="1"/>
  <c r="S101" i="54" s="1"/>
  <c r="T101" i="54" s="1"/>
  <c r="U101" i="54" s="1"/>
  <c r="V101" i="54" s="1"/>
  <c r="W101" i="54" s="1"/>
  <c r="X101" i="54" s="1"/>
  <c r="Y101" i="54" s="1"/>
  <c r="Z101" i="54" s="1"/>
  <c r="AA101" i="54" s="1"/>
  <c r="AB101" i="54" s="1"/>
  <c r="AC101" i="54" s="1"/>
  <c r="AD101" i="54" s="1"/>
  <c r="AE101" i="54" s="1"/>
  <c r="AF101" i="54" s="1"/>
  <c r="AG101" i="54" s="1"/>
  <c r="AH101" i="54" s="1"/>
  <c r="AI101" i="54" s="1"/>
  <c r="AJ101" i="54" s="1"/>
  <c r="AK101" i="54" s="1"/>
  <c r="D128" i="54"/>
  <c r="E128" i="54" s="1"/>
  <c r="K52" i="54"/>
  <c r="O52" i="54"/>
  <c r="G13" i="54"/>
  <c r="J103" i="54"/>
  <c r="G52" i="54"/>
  <c r="E137" i="54"/>
  <c r="Z52" i="54"/>
  <c r="E54" i="54"/>
  <c r="E179" i="54" s="1"/>
  <c r="Y39" i="54"/>
  <c r="Z34" i="54"/>
  <c r="Z35" i="54" s="1"/>
  <c r="F52" i="54"/>
  <c r="R52" i="54"/>
  <c r="AG52" i="54"/>
  <c r="E35" i="54"/>
  <c r="J52" i="54"/>
  <c r="Y52" i="54"/>
  <c r="AE52" i="54"/>
  <c r="Q52" i="54"/>
  <c r="AD52" i="54"/>
  <c r="S52" i="54"/>
  <c r="I52" i="54"/>
  <c r="W52" i="54"/>
  <c r="V52" i="54"/>
  <c r="H9" i="54"/>
  <c r="I8" i="54"/>
  <c r="J11" i="3"/>
  <c r="I11" i="3"/>
  <c r="K11" i="3"/>
  <c r="G11" i="3"/>
  <c r="H11" i="3"/>
  <c r="C168" i="54" l="1"/>
  <c r="G15" i="54"/>
  <c r="F56" i="54"/>
  <c r="E175" i="54"/>
  <c r="F128" i="54"/>
  <c r="E171" i="54"/>
  <c r="C103" i="54"/>
  <c r="AK6" i="3"/>
  <c r="AJ4" i="3"/>
  <c r="F175" i="54"/>
  <c r="E164" i="54"/>
  <c r="AJ23" i="54"/>
  <c r="AI23" i="54"/>
  <c r="E23" i="54"/>
  <c r="AK23" i="54"/>
  <c r="L11" i="3"/>
  <c r="C52" i="54"/>
  <c r="AK54" i="54"/>
  <c r="AK179" i="54" s="1"/>
  <c r="AH54" i="54"/>
  <c r="AH179" i="54" s="1"/>
  <c r="AI54" i="54"/>
  <c r="AI179" i="54" s="1"/>
  <c r="AJ54" i="54"/>
  <c r="AJ179" i="54" s="1"/>
  <c r="AJ49" i="54"/>
  <c r="AK49" i="54"/>
  <c r="AH49" i="54"/>
  <c r="AI49" i="54"/>
  <c r="AG49" i="54"/>
  <c r="D88" i="39"/>
  <c r="J54" i="54"/>
  <c r="J179" i="54" s="1"/>
  <c r="G49" i="54"/>
  <c r="Y49" i="54"/>
  <c r="BM6" i="32"/>
  <c r="BG6" i="32"/>
  <c r="BJ6" i="32"/>
  <c r="BD6" i="32"/>
  <c r="AD49" i="54"/>
  <c r="G175" i="54"/>
  <c r="N49" i="54"/>
  <c r="Q49" i="54"/>
  <c r="O49" i="54"/>
  <c r="I54" i="54"/>
  <c r="I179" i="54" s="1"/>
  <c r="F49" i="54"/>
  <c r="Y54" i="54"/>
  <c r="Y179" i="54" s="1"/>
  <c r="AF54" i="54"/>
  <c r="AF179" i="54" s="1"/>
  <c r="AC54" i="54"/>
  <c r="AC179" i="54" s="1"/>
  <c r="W49" i="54"/>
  <c r="AE49" i="54"/>
  <c r="J49" i="54"/>
  <c r="X54" i="54"/>
  <c r="X179" i="54" s="1"/>
  <c r="M49" i="54"/>
  <c r="P49" i="54"/>
  <c r="AF49" i="54"/>
  <c r="X49" i="54"/>
  <c r="H49" i="54"/>
  <c r="U49" i="54"/>
  <c r="L49" i="54"/>
  <c r="E49" i="54"/>
  <c r="T49" i="54"/>
  <c r="AC49" i="54"/>
  <c r="AB49" i="54"/>
  <c r="AA49" i="54"/>
  <c r="W54" i="54"/>
  <c r="W179" i="54" s="1"/>
  <c r="S54" i="54"/>
  <c r="S179" i="54" s="1"/>
  <c r="AE54" i="54"/>
  <c r="AE179" i="54" s="1"/>
  <c r="M54" i="54"/>
  <c r="M179" i="54" s="1"/>
  <c r="I49" i="54"/>
  <c r="AD54" i="54"/>
  <c r="AD179" i="54" s="1"/>
  <c r="O54" i="54"/>
  <c r="O179" i="54" s="1"/>
  <c r="E56" i="54"/>
  <c r="AG54" i="54"/>
  <c r="AG179" i="54" s="1"/>
  <c r="R49" i="54"/>
  <c r="K49" i="54"/>
  <c r="N54" i="54"/>
  <c r="N179" i="54" s="1"/>
  <c r="J8" i="54"/>
  <c r="I9" i="54"/>
  <c r="V54" i="54"/>
  <c r="V179" i="54" s="1"/>
  <c r="P54" i="54"/>
  <c r="P179" i="54" s="1"/>
  <c r="U54" i="54"/>
  <c r="U179" i="54" s="1"/>
  <c r="F54" i="54"/>
  <c r="F179" i="54" s="1"/>
  <c r="H54" i="54"/>
  <c r="H179" i="54" s="1"/>
  <c r="Z39" i="54"/>
  <c r="AA34" i="54"/>
  <c r="AB54" i="54"/>
  <c r="AB179" i="54" s="1"/>
  <c r="Z49" i="54"/>
  <c r="G54" i="54"/>
  <c r="G179" i="54" s="1"/>
  <c r="L54" i="54"/>
  <c r="L179" i="54" s="1"/>
  <c r="H13" i="54"/>
  <c r="H56" i="54"/>
  <c r="V49" i="54"/>
  <c r="S49" i="54"/>
  <c r="Q54" i="54"/>
  <c r="Q179" i="54" s="1"/>
  <c r="R54" i="54"/>
  <c r="R179" i="54" s="1"/>
  <c r="K54" i="54"/>
  <c r="K179" i="54" s="1"/>
  <c r="AA54" i="54"/>
  <c r="AA179" i="54" s="1"/>
  <c r="N134" i="54"/>
  <c r="M135" i="54"/>
  <c r="Z54" i="54"/>
  <c r="Z179" i="54" s="1"/>
  <c r="Q23" i="54"/>
  <c r="T23" i="54"/>
  <c r="L23" i="54"/>
  <c r="J23" i="54"/>
  <c r="G23" i="54"/>
  <c r="N23" i="54"/>
  <c r="P23" i="54"/>
  <c r="R23" i="54"/>
  <c r="AE23" i="54"/>
  <c r="I23" i="54"/>
  <c r="H23" i="54"/>
  <c r="Z23" i="54"/>
  <c r="M23" i="54"/>
  <c r="AA23" i="54"/>
  <c r="AB23" i="54"/>
  <c r="X23" i="54"/>
  <c r="K23" i="54"/>
  <c r="U23" i="54"/>
  <c r="V23" i="54"/>
  <c r="F23" i="54"/>
  <c r="O23" i="54"/>
  <c r="AG23" i="54"/>
  <c r="AC23" i="54"/>
  <c r="AF23" i="54"/>
  <c r="S23" i="54"/>
  <c r="Y23" i="54"/>
  <c r="AD23" i="54"/>
  <c r="W23" i="54"/>
  <c r="T54" i="54"/>
  <c r="T179" i="54" s="1"/>
  <c r="E11" i="3"/>
  <c r="D17" i="48"/>
  <c r="D15" i="48"/>
  <c r="D11" i="48"/>
  <c r="E21" i="48"/>
  <c r="F21" i="48" s="1"/>
  <c r="G21" i="48" s="1"/>
  <c r="H21" i="48" s="1"/>
  <c r="I21" i="48" s="1"/>
  <c r="J21" i="48" s="1"/>
  <c r="K21" i="48" s="1"/>
  <c r="L21" i="48" s="1"/>
  <c r="M21" i="48" s="1"/>
  <c r="N21" i="48" s="1"/>
  <c r="O21" i="48" s="1"/>
  <c r="P21" i="48" s="1"/>
  <c r="Q21" i="48" s="1"/>
  <c r="R21" i="48" s="1"/>
  <c r="S21" i="48" s="1"/>
  <c r="T21" i="48" s="1"/>
  <c r="U21" i="48" s="1"/>
  <c r="V21" i="48" s="1"/>
  <c r="W21" i="48" s="1"/>
  <c r="X21" i="48" s="1"/>
  <c r="Y21" i="48" s="1"/>
  <c r="Z21" i="48" s="1"/>
  <c r="AA21" i="48" s="1"/>
  <c r="AB21" i="48" s="1"/>
  <c r="AC21" i="48" s="1"/>
  <c r="AD21" i="48" s="1"/>
  <c r="AE21" i="48" s="1"/>
  <c r="AF21" i="48" s="1"/>
  <c r="AG21" i="48" s="1"/>
  <c r="E7" i="48"/>
  <c r="F7" i="48" s="1"/>
  <c r="G7" i="48" s="1"/>
  <c r="H7" i="48" s="1"/>
  <c r="I7" i="48" s="1"/>
  <c r="J7" i="48" s="1"/>
  <c r="K7" i="48" s="1"/>
  <c r="L7" i="48" s="1"/>
  <c r="M7" i="48" s="1"/>
  <c r="N7" i="48" s="1"/>
  <c r="O7" i="48" s="1"/>
  <c r="P7" i="48" s="1"/>
  <c r="Q7" i="48" s="1"/>
  <c r="R7" i="48" s="1"/>
  <c r="S7" i="48" s="1"/>
  <c r="T7" i="48" s="1"/>
  <c r="U7" i="48" s="1"/>
  <c r="V7" i="48" s="1"/>
  <c r="W7" i="48" s="1"/>
  <c r="X7" i="48" s="1"/>
  <c r="Y7" i="48" s="1"/>
  <c r="Z7" i="48" s="1"/>
  <c r="AA7" i="48" s="1"/>
  <c r="AB7" i="48" s="1"/>
  <c r="AC7" i="48" s="1"/>
  <c r="AD7" i="48" s="1"/>
  <c r="AE7" i="48" s="1"/>
  <c r="AF7" i="48" s="1"/>
  <c r="AG7" i="48" s="1"/>
  <c r="F6" i="48"/>
  <c r="G6" i="48" s="1"/>
  <c r="H6" i="48" s="1"/>
  <c r="I6" i="48" s="1"/>
  <c r="J6" i="48" s="1"/>
  <c r="K6" i="48" s="1"/>
  <c r="L6" i="48" s="1"/>
  <c r="M6" i="48" s="1"/>
  <c r="N6" i="48" s="1"/>
  <c r="O6" i="48" s="1"/>
  <c r="P6" i="48" s="1"/>
  <c r="Q6" i="48" s="1"/>
  <c r="R6" i="48" s="1"/>
  <c r="S6" i="48" s="1"/>
  <c r="T6" i="48" s="1"/>
  <c r="U6" i="48" s="1"/>
  <c r="V6" i="48" s="1"/>
  <c r="W6" i="48" s="1"/>
  <c r="X6" i="48" s="1"/>
  <c r="Y6" i="48" s="1"/>
  <c r="Z6" i="48" s="1"/>
  <c r="AA6" i="48" s="1"/>
  <c r="AB6" i="48" s="1"/>
  <c r="AC6" i="48" s="1"/>
  <c r="AD6" i="48" s="1"/>
  <c r="AE6" i="48" s="1"/>
  <c r="AF6" i="48" s="1"/>
  <c r="AG6" i="48" s="1"/>
  <c r="P34" i="47"/>
  <c r="N34" i="47"/>
  <c r="L34" i="47"/>
  <c r="J34" i="47"/>
  <c r="C10" i="47"/>
  <c r="D9" i="44"/>
  <c r="D10" i="44" s="1"/>
  <c r="F5" i="47"/>
  <c r="G5" i="47" s="1"/>
  <c r="H5" i="47" s="1"/>
  <c r="I5" i="47" s="1"/>
  <c r="J5" i="47" s="1"/>
  <c r="K5" i="47" s="1"/>
  <c r="L5" i="47" s="1"/>
  <c r="M5" i="47" s="1"/>
  <c r="N5" i="47" s="1"/>
  <c r="O5" i="47" s="1"/>
  <c r="P5" i="47" s="1"/>
  <c r="Q5" i="47" s="1"/>
  <c r="R5" i="47" s="1"/>
  <c r="S5" i="47" s="1"/>
  <c r="T5" i="47" s="1"/>
  <c r="U5" i="47" s="1"/>
  <c r="V5" i="47" s="1"/>
  <c r="W5" i="47" s="1"/>
  <c r="X5" i="47" s="1"/>
  <c r="Y5" i="47" s="1"/>
  <c r="Z5" i="47" s="1"/>
  <c r="AA5" i="47" s="1"/>
  <c r="AB5" i="47" s="1"/>
  <c r="AC5" i="47" s="1"/>
  <c r="AD5" i="47" s="1"/>
  <c r="AE5" i="47" s="1"/>
  <c r="AF5" i="47" s="1"/>
  <c r="AG5" i="47" s="1"/>
  <c r="AI6" i="47"/>
  <c r="AI7" i="47" s="1"/>
  <c r="AI8" i="47" s="1"/>
  <c r="AI9" i="47" s="1"/>
  <c r="AG15" i="47"/>
  <c r="AF15" i="47"/>
  <c r="AE15" i="47"/>
  <c r="AD15" i="47"/>
  <c r="AC15" i="47"/>
  <c r="D30" i="47"/>
  <c r="A15" i="47"/>
  <c r="E6" i="47"/>
  <c r="F6" i="47" s="1"/>
  <c r="G6" i="47" s="1"/>
  <c r="H6" i="47" s="1"/>
  <c r="I6" i="47" s="1"/>
  <c r="J6" i="47" s="1"/>
  <c r="K6" i="47" s="1"/>
  <c r="L6" i="47" s="1"/>
  <c r="M6" i="47" s="1"/>
  <c r="N6" i="47" s="1"/>
  <c r="O6" i="47" s="1"/>
  <c r="P6" i="47" s="1"/>
  <c r="Q6" i="47" s="1"/>
  <c r="R6" i="47" s="1"/>
  <c r="S6" i="47" s="1"/>
  <c r="T6" i="47" s="1"/>
  <c r="U6" i="47" s="1"/>
  <c r="V6" i="47" s="1"/>
  <c r="W6" i="47" s="1"/>
  <c r="X6" i="47" s="1"/>
  <c r="Y6" i="47" s="1"/>
  <c r="Z6" i="47" s="1"/>
  <c r="AA6" i="47" s="1"/>
  <c r="AB6" i="47" s="1"/>
  <c r="AC6" i="47" s="1"/>
  <c r="AD6" i="47" s="1"/>
  <c r="AE6" i="47" s="1"/>
  <c r="AF6" i="47" s="1"/>
  <c r="AG6" i="47" s="1"/>
  <c r="AG18" i="44"/>
  <c r="AF18" i="44"/>
  <c r="AE18" i="44"/>
  <c r="AD18" i="44"/>
  <c r="AC18" i="44"/>
  <c r="AG13" i="44"/>
  <c r="AF13" i="44"/>
  <c r="AE13" i="44"/>
  <c r="AD13" i="44"/>
  <c r="AC13" i="44"/>
  <c r="AB18" i="44"/>
  <c r="AA18" i="44"/>
  <c r="D17" i="44"/>
  <c r="D16" i="44"/>
  <c r="D15" i="44"/>
  <c r="D14" i="44"/>
  <c r="B18" i="44"/>
  <c r="B14" i="44"/>
  <c r="B13" i="44"/>
  <c r="C8" i="44"/>
  <c r="E6" i="44"/>
  <c r="F6" i="44" s="1"/>
  <c r="G6" i="44" s="1"/>
  <c r="H6" i="44" s="1"/>
  <c r="I6" i="44" s="1"/>
  <c r="J6" i="44" s="1"/>
  <c r="K6" i="44" s="1"/>
  <c r="L6" i="44" s="1"/>
  <c r="M6" i="44" s="1"/>
  <c r="N6" i="44" s="1"/>
  <c r="O6" i="44" s="1"/>
  <c r="P6" i="44" s="1"/>
  <c r="Q6" i="44" s="1"/>
  <c r="R6" i="44" s="1"/>
  <c r="S6" i="44" s="1"/>
  <c r="T6" i="44" s="1"/>
  <c r="U6" i="44" s="1"/>
  <c r="V6" i="44" s="1"/>
  <c r="W6" i="44" s="1"/>
  <c r="X6" i="44" s="1"/>
  <c r="Y6" i="44" s="1"/>
  <c r="Z6" i="44" s="1"/>
  <c r="AA6" i="44" s="1"/>
  <c r="AB6" i="44" s="1"/>
  <c r="AC6" i="44" s="1"/>
  <c r="AD6" i="44" s="1"/>
  <c r="AE6" i="44" s="1"/>
  <c r="AF6" i="44" s="1"/>
  <c r="AG6" i="44" s="1"/>
  <c r="AH6" i="44" s="1"/>
  <c r="AI6" i="44" s="1"/>
  <c r="AJ6" i="44" s="1"/>
  <c r="AK6" i="44" s="1"/>
  <c r="F5" i="44"/>
  <c r="G5" i="44" s="1"/>
  <c r="H5" i="44" s="1"/>
  <c r="I5" i="44" s="1"/>
  <c r="J5" i="44" s="1"/>
  <c r="K5" i="44" s="1"/>
  <c r="L5" i="44" s="1"/>
  <c r="M5" i="44" s="1"/>
  <c r="N5" i="44" s="1"/>
  <c r="O5" i="44" s="1"/>
  <c r="P5" i="44" s="1"/>
  <c r="Q5" i="44" s="1"/>
  <c r="R5" i="44" s="1"/>
  <c r="S5" i="44" s="1"/>
  <c r="T5" i="44" s="1"/>
  <c r="U5" i="44" s="1"/>
  <c r="V5" i="44" s="1"/>
  <c r="W5" i="44" s="1"/>
  <c r="X5" i="44" s="1"/>
  <c r="Y5" i="44" s="1"/>
  <c r="Z5" i="44" s="1"/>
  <c r="AA5" i="44" s="1"/>
  <c r="AB5" i="44" s="1"/>
  <c r="AC5" i="44" s="1"/>
  <c r="AD5" i="44" s="1"/>
  <c r="AE5" i="44" s="1"/>
  <c r="AF5" i="44" s="1"/>
  <c r="AG5" i="44" s="1"/>
  <c r="AH5" i="44" s="1"/>
  <c r="AI5" i="44" s="1"/>
  <c r="AJ5" i="44" s="1"/>
  <c r="AK5" i="44" s="1"/>
  <c r="H15" i="54" l="1"/>
  <c r="H175" i="54" s="1"/>
  <c r="D179" i="54"/>
  <c r="G128" i="54"/>
  <c r="F171" i="54"/>
  <c r="C23" i="54"/>
  <c r="C54" i="54"/>
  <c r="C49" i="54"/>
  <c r="K8" i="54"/>
  <c r="J9" i="54"/>
  <c r="AB34" i="54"/>
  <c r="AA39" i="54"/>
  <c r="AA35" i="54"/>
  <c r="I13" i="54"/>
  <c r="I56" i="54"/>
  <c r="M137" i="54"/>
  <c r="O134" i="54"/>
  <c r="N135" i="54"/>
  <c r="N137" i="54" s="1"/>
  <c r="D11" i="44"/>
  <c r="D14" i="3"/>
  <c r="D8" i="47"/>
  <c r="D11" i="47" s="1"/>
  <c r="D12" i="47" s="1"/>
  <c r="AI10" i="47"/>
  <c r="AI11" i="47" s="1"/>
  <c r="AI12" i="47" s="1"/>
  <c r="AI13" i="47" s="1"/>
  <c r="AI14" i="47" s="1"/>
  <c r="AI15" i="47" s="1"/>
  <c r="AI16" i="47" s="1"/>
  <c r="AI17" i="47" s="1"/>
  <c r="AI18" i="47" s="1"/>
  <c r="G72" i="32"/>
  <c r="G70" i="32"/>
  <c r="H70" i="32"/>
  <c r="I70" i="32"/>
  <c r="J70" i="32"/>
  <c r="K70" i="32"/>
  <c r="L70" i="32"/>
  <c r="M70" i="32"/>
  <c r="N70" i="32"/>
  <c r="O70" i="32"/>
  <c r="P70" i="32"/>
  <c r="Q70" i="32"/>
  <c r="R70" i="32"/>
  <c r="S70" i="32"/>
  <c r="T70" i="32"/>
  <c r="U70" i="32"/>
  <c r="V70" i="32"/>
  <c r="W70" i="32"/>
  <c r="X70" i="32"/>
  <c r="Y70" i="32"/>
  <c r="Z70" i="32"/>
  <c r="AA70" i="32"/>
  <c r="AB70" i="32"/>
  <c r="AC70" i="32"/>
  <c r="AD70" i="32"/>
  <c r="AE70" i="32"/>
  <c r="AF70" i="32"/>
  <c r="AG70" i="32"/>
  <c r="AH70" i="32"/>
  <c r="AI70" i="32"/>
  <c r="AJ70" i="32"/>
  <c r="AK70" i="32"/>
  <c r="AL70" i="32"/>
  <c r="AM70" i="32"/>
  <c r="AN70" i="32"/>
  <c r="AO70" i="32"/>
  <c r="AP70" i="32"/>
  <c r="AQ70" i="32"/>
  <c r="G74" i="32"/>
  <c r="BB7" i="43"/>
  <c r="BA5" i="43"/>
  <c r="AZ7" i="43"/>
  <c r="AX5" i="43"/>
  <c r="AT5" i="43"/>
  <c r="AS7" i="43"/>
  <c r="AR7" i="43"/>
  <c r="AP7" i="43"/>
  <c r="AN5" i="43"/>
  <c r="AL7" i="43"/>
  <c r="AK7" i="43"/>
  <c r="AJ7" i="43"/>
  <c r="AH7" i="43"/>
  <c r="AD5" i="43"/>
  <c r="AC5" i="43"/>
  <c r="Z5" i="43"/>
  <c r="X5" i="43"/>
  <c r="V7" i="43"/>
  <c r="U7" i="43"/>
  <c r="N5" i="43"/>
  <c r="M5" i="43"/>
  <c r="L5" i="43"/>
  <c r="J7" i="43"/>
  <c r="AW5" i="43"/>
  <c r="AS5" i="43"/>
  <c r="AO5" i="43"/>
  <c r="AI7" i="43"/>
  <c r="AH5" i="43"/>
  <c r="AG5" i="43"/>
  <c r="AF5" i="43"/>
  <c r="AA7" i="43"/>
  <c r="Y7" i="43"/>
  <c r="Q5" i="43"/>
  <c r="P7" i="43"/>
  <c r="K7" i="43"/>
  <c r="I7" i="43"/>
  <c r="BA6" i="32"/>
  <c r="A9" i="43"/>
  <c r="A10" i="43" s="1"/>
  <c r="A11" i="43" s="1"/>
  <c r="A12" i="43" s="1"/>
  <c r="A13" i="43" s="1"/>
  <c r="A14" i="43" s="1"/>
  <c r="A15" i="43" s="1"/>
  <c r="A16" i="43" s="1"/>
  <c r="A17" i="43" s="1"/>
  <c r="A18" i="43" s="1"/>
  <c r="A20" i="43" s="1"/>
  <c r="A21" i="43" s="1"/>
  <c r="A22" i="43" s="1"/>
  <c r="A23" i="43" s="1"/>
  <c r="A25" i="43" s="1"/>
  <c r="A26" i="43" s="1"/>
  <c r="A27" i="43" s="1"/>
  <c r="A28" i="43" s="1"/>
  <c r="A29" i="43" s="1"/>
  <c r="A30" i="43" s="1"/>
  <c r="A31" i="43" s="1"/>
  <c r="A32" i="43" s="1"/>
  <c r="A33" i="43" s="1"/>
  <c r="A34" i="43" s="1"/>
  <c r="A35" i="43" s="1"/>
  <c r="A36" i="43" s="1"/>
  <c r="A37" i="43" s="1"/>
  <c r="A38" i="43" s="1"/>
  <c r="A39" i="43" s="1"/>
  <c r="A40" i="43" s="1"/>
  <c r="A41" i="43" s="1"/>
  <c r="A42" i="43" s="1"/>
  <c r="A43" i="43" s="1"/>
  <c r="A44" i="43" s="1"/>
  <c r="A45" i="43" s="1"/>
  <c r="A46" i="43" s="1"/>
  <c r="A47" i="43" s="1"/>
  <c r="A48" i="43" s="1"/>
  <c r="A49" i="43" s="1"/>
  <c r="A50" i="43" s="1"/>
  <c r="A51" i="43" s="1"/>
  <c r="A52" i="43" s="1"/>
  <c r="A53" i="43" s="1"/>
  <c r="A54" i="43" s="1"/>
  <c r="A55" i="43" s="1"/>
  <c r="A56" i="43" s="1"/>
  <c r="A57" i="43" s="1"/>
  <c r="A58" i="43" s="1"/>
  <c r="A59" i="43" s="1"/>
  <c r="A60" i="43" s="1"/>
  <c r="A61" i="43" s="1"/>
  <c r="A62" i="43" s="1"/>
  <c r="A63" i="43" s="1"/>
  <c r="A64" i="43" s="1"/>
  <c r="A65" i="43" s="1"/>
  <c r="A66" i="43" s="1"/>
  <c r="A67" i="43" s="1"/>
  <c r="A68" i="43" s="1"/>
  <c r="A69" i="43" s="1"/>
  <c r="A70" i="43" s="1"/>
  <c r="A71" i="43" s="1"/>
  <c r="AY7" i="43"/>
  <c r="AV7" i="43"/>
  <c r="AT7" i="43"/>
  <c r="AQ7" i="43"/>
  <c r="AO7" i="43"/>
  <c r="AD7" i="43"/>
  <c r="AC7" i="43"/>
  <c r="AB7" i="43"/>
  <c r="T7" i="43"/>
  <c r="S7" i="43"/>
  <c r="R7" i="43"/>
  <c r="L7" i="43"/>
  <c r="BB6" i="43"/>
  <c r="BA6" i="43"/>
  <c r="AZ6" i="43"/>
  <c r="AY6" i="43"/>
  <c r="AX6" i="43"/>
  <c r="AW6" i="43"/>
  <c r="AV6" i="43"/>
  <c r="AU6" i="43"/>
  <c r="AT6" i="43"/>
  <c r="AS6" i="43"/>
  <c r="AR6" i="43"/>
  <c r="AQ6" i="43"/>
  <c r="AP6" i="43"/>
  <c r="AO6" i="43"/>
  <c r="AN6" i="43"/>
  <c r="AM6" i="43"/>
  <c r="AL6" i="43"/>
  <c r="AK6" i="43"/>
  <c r="AJ6" i="43"/>
  <c r="AI6" i="43"/>
  <c r="AH6" i="43"/>
  <c r="AG6" i="43"/>
  <c r="AF6" i="43"/>
  <c r="AE6" i="43"/>
  <c r="AD6" i="43"/>
  <c r="AC6" i="43"/>
  <c r="AB6" i="43"/>
  <c r="AA6" i="43"/>
  <c r="Z6" i="43"/>
  <c r="Y6" i="43"/>
  <c r="X6" i="43"/>
  <c r="W6" i="43"/>
  <c r="V6" i="43"/>
  <c r="U6" i="43"/>
  <c r="T6" i="43"/>
  <c r="S6" i="43"/>
  <c r="R6" i="43"/>
  <c r="Q6" i="43"/>
  <c r="P6" i="43"/>
  <c r="O6" i="43"/>
  <c r="N6" i="43"/>
  <c r="M6" i="43"/>
  <c r="L6" i="43"/>
  <c r="K6" i="43"/>
  <c r="J6" i="43"/>
  <c r="I6" i="43"/>
  <c r="AZ5" i="43"/>
  <c r="AY5" i="43"/>
  <c r="AV5" i="43"/>
  <c r="AQ5" i="43"/>
  <c r="AP5" i="43"/>
  <c r="AL5" i="43"/>
  <c r="AK5" i="43"/>
  <c r="AJ5" i="43"/>
  <c r="AI5" i="43"/>
  <c r="AB5" i="43"/>
  <c r="AA5" i="43"/>
  <c r="V5" i="43"/>
  <c r="T5" i="43"/>
  <c r="S5" i="43"/>
  <c r="R5" i="43"/>
  <c r="P5" i="43"/>
  <c r="K5" i="43"/>
  <c r="J4" i="43"/>
  <c r="K4" i="43" s="1"/>
  <c r="L4" i="43" s="1"/>
  <c r="M4" i="43" s="1"/>
  <c r="N4" i="43" s="1"/>
  <c r="O4" i="43" s="1"/>
  <c r="P4" i="43" s="1"/>
  <c r="Q4" i="43" s="1"/>
  <c r="R4" i="43" s="1"/>
  <c r="S4" i="43" s="1"/>
  <c r="T4" i="43" s="1"/>
  <c r="U4" i="43" s="1"/>
  <c r="V4" i="43" s="1"/>
  <c r="W4" i="43" s="1"/>
  <c r="X4" i="43" s="1"/>
  <c r="Y4" i="43" s="1"/>
  <c r="Z4" i="43" s="1"/>
  <c r="AA4" i="43" s="1"/>
  <c r="AB4" i="43" s="1"/>
  <c r="AC4" i="43" s="1"/>
  <c r="AD4" i="43" s="1"/>
  <c r="AE4" i="43" s="1"/>
  <c r="AF4" i="43" s="1"/>
  <c r="AG4" i="43" s="1"/>
  <c r="AH4" i="43" s="1"/>
  <c r="AI4" i="43" s="1"/>
  <c r="AJ4" i="43" s="1"/>
  <c r="AK4" i="43" s="1"/>
  <c r="AL4" i="43" s="1"/>
  <c r="AM4" i="43" s="1"/>
  <c r="AN4" i="43" s="1"/>
  <c r="AO4" i="43" s="1"/>
  <c r="AP4" i="43" s="1"/>
  <c r="AQ4" i="43" s="1"/>
  <c r="AR4" i="43" s="1"/>
  <c r="AS4" i="43" s="1"/>
  <c r="AT4" i="43" s="1"/>
  <c r="AU4" i="43" s="1"/>
  <c r="AV4" i="43" s="1"/>
  <c r="AW4" i="43" s="1"/>
  <c r="AX4" i="43" s="1"/>
  <c r="AY4" i="43" s="1"/>
  <c r="AZ4" i="43" s="1"/>
  <c r="BA4" i="43" s="1"/>
  <c r="BB4" i="43" s="1"/>
  <c r="I15" i="54" l="1"/>
  <c r="I175" i="54" s="1"/>
  <c r="G76" i="32"/>
  <c r="G75" i="32"/>
  <c r="H128" i="54"/>
  <c r="G171" i="54"/>
  <c r="M164" i="54"/>
  <c r="N11" i="3"/>
  <c r="N164" i="54"/>
  <c r="P134" i="54"/>
  <c r="O135" i="54"/>
  <c r="J13" i="54"/>
  <c r="J56" i="54"/>
  <c r="AC34" i="54"/>
  <c r="AB39" i="54"/>
  <c r="AB35" i="54"/>
  <c r="L8" i="54"/>
  <c r="K9" i="54"/>
  <c r="M11" i="3"/>
  <c r="D15" i="3"/>
  <c r="D10" i="48" s="1"/>
  <c r="D9" i="48" s="1"/>
  <c r="AU6" i="32"/>
  <c r="AX6" i="32"/>
  <c r="AI19" i="47"/>
  <c r="D13" i="47"/>
  <c r="E72" i="32"/>
  <c r="BB5" i="43"/>
  <c r="M7" i="43"/>
  <c r="AX7" i="43"/>
  <c r="N7" i="43"/>
  <c r="BA7" i="43"/>
  <c r="AR5" i="43"/>
  <c r="AN7" i="43"/>
  <c r="Q7" i="43"/>
  <c r="AW7" i="43"/>
  <c r="I5" i="43"/>
  <c r="J5" i="43"/>
  <c r="U5" i="43"/>
  <c r="Y5" i="43"/>
  <c r="Z7" i="43"/>
  <c r="O7" i="43"/>
  <c r="W7" i="43"/>
  <c r="AE7" i="43"/>
  <c r="AU7" i="43"/>
  <c r="AM7" i="43"/>
  <c r="AF7" i="43"/>
  <c r="X7" i="43"/>
  <c r="AG7" i="43"/>
  <c r="O5" i="43"/>
  <c r="W5" i="43"/>
  <c r="AE5" i="43"/>
  <c r="AM5" i="43"/>
  <c r="AU5" i="43"/>
  <c r="H6" i="43"/>
  <c r="J15" i="54" l="1"/>
  <c r="J175" i="54" s="1"/>
  <c r="I128" i="54"/>
  <c r="H171" i="54"/>
  <c r="K13" i="54"/>
  <c r="K15" i="54" s="1"/>
  <c r="K56" i="54"/>
  <c r="M8" i="54"/>
  <c r="L9" i="54"/>
  <c r="O137" i="54"/>
  <c r="Q134" i="54"/>
  <c r="P135" i="54"/>
  <c r="P137" i="54" s="1"/>
  <c r="AC39" i="54"/>
  <c r="AD34" i="54"/>
  <c r="AC35" i="54"/>
  <c r="AI20" i="47"/>
  <c r="H5" i="43"/>
  <c r="H7" i="43"/>
  <c r="J128" i="54" l="1"/>
  <c r="I171" i="54"/>
  <c r="O164" i="54"/>
  <c r="P11" i="3"/>
  <c r="P164" i="54"/>
  <c r="N8" i="54"/>
  <c r="M9" i="54"/>
  <c r="AD39" i="54"/>
  <c r="AE34" i="54"/>
  <c r="AD35" i="54"/>
  <c r="R134" i="54"/>
  <c r="Q135" i="54"/>
  <c r="Q137" i="54" s="1"/>
  <c r="L13" i="54"/>
  <c r="L56" i="54"/>
  <c r="O11" i="3"/>
  <c r="L31" i="29"/>
  <c r="M32" i="29" s="1"/>
  <c r="L15" i="54" l="1"/>
  <c r="L175" i="54" s="1"/>
  <c r="K175" i="54"/>
  <c r="K128" i="54"/>
  <c r="J171" i="54"/>
  <c r="Q11" i="3"/>
  <c r="Q164" i="54"/>
  <c r="O8" i="54"/>
  <c r="N9" i="54"/>
  <c r="S134" i="54"/>
  <c r="R135" i="54"/>
  <c r="R137" i="54" s="1"/>
  <c r="AE39" i="54"/>
  <c r="AF34" i="54"/>
  <c r="AE35" i="54"/>
  <c r="M13" i="54"/>
  <c r="M56" i="54"/>
  <c r="O22" i="42"/>
  <c r="N22" i="42"/>
  <c r="M22" i="42"/>
  <c r="L22" i="42"/>
  <c r="K22" i="42"/>
  <c r="J22" i="42"/>
  <c r="I22" i="42"/>
  <c r="H22" i="42"/>
  <c r="G22" i="42"/>
  <c r="F22" i="42"/>
  <c r="E22" i="42"/>
  <c r="AG187" i="41"/>
  <c r="AF187" i="41"/>
  <c r="AE187" i="41"/>
  <c r="AD187" i="41"/>
  <c r="AC187" i="41"/>
  <c r="AB187" i="41"/>
  <c r="AA187" i="41"/>
  <c r="Z187" i="41"/>
  <c r="Y187" i="41"/>
  <c r="X187" i="41"/>
  <c r="W187" i="41"/>
  <c r="V187" i="41"/>
  <c r="U187" i="41"/>
  <c r="T187" i="41"/>
  <c r="S187" i="41"/>
  <c r="R187" i="41"/>
  <c r="Q187" i="41"/>
  <c r="P187" i="41"/>
  <c r="O187" i="41"/>
  <c r="N187" i="41"/>
  <c r="M187" i="41"/>
  <c r="L187" i="41"/>
  <c r="K187" i="41"/>
  <c r="J187" i="41"/>
  <c r="I187" i="41"/>
  <c r="H187" i="41"/>
  <c r="G187" i="41"/>
  <c r="F187" i="41"/>
  <c r="E187" i="41"/>
  <c r="E175" i="41"/>
  <c r="F175" i="41" s="1"/>
  <c r="C174" i="41"/>
  <c r="A173" i="41"/>
  <c r="A172" i="41" s="1"/>
  <c r="AG171" i="41"/>
  <c r="AF171" i="41"/>
  <c r="AE171" i="41"/>
  <c r="AD171" i="41"/>
  <c r="AC171" i="41"/>
  <c r="AB171" i="41"/>
  <c r="AA171" i="41"/>
  <c r="Z171" i="41"/>
  <c r="Y171" i="41"/>
  <c r="X171" i="41"/>
  <c r="W171" i="41"/>
  <c r="V171" i="41"/>
  <c r="U171" i="41"/>
  <c r="T171" i="41"/>
  <c r="S171" i="41"/>
  <c r="L171" i="41"/>
  <c r="E171" i="41"/>
  <c r="D167" i="41"/>
  <c r="C152" i="41"/>
  <c r="C145" i="41"/>
  <c r="H142" i="41"/>
  <c r="I142" i="41" s="1"/>
  <c r="J142" i="41" s="1"/>
  <c r="K142" i="41" s="1"/>
  <c r="L142" i="41" s="1"/>
  <c r="M142" i="41" s="1"/>
  <c r="N142" i="41" s="1"/>
  <c r="O142" i="41" s="1"/>
  <c r="P142" i="41" s="1"/>
  <c r="Q142" i="41" s="1"/>
  <c r="R142" i="41" s="1"/>
  <c r="S142" i="41" s="1"/>
  <c r="T142" i="41" s="1"/>
  <c r="U142" i="41" s="1"/>
  <c r="V142" i="41" s="1"/>
  <c r="W142" i="41" s="1"/>
  <c r="X142" i="41" s="1"/>
  <c r="Y142" i="41" s="1"/>
  <c r="Z142" i="41" s="1"/>
  <c r="AA142" i="41" s="1"/>
  <c r="AB142" i="41" s="1"/>
  <c r="AC142" i="41" s="1"/>
  <c r="AD142" i="41" s="1"/>
  <c r="AE142" i="41" s="1"/>
  <c r="AF142" i="41" s="1"/>
  <c r="AG142" i="41" s="1"/>
  <c r="D140" i="41"/>
  <c r="C124" i="41"/>
  <c r="C117" i="41"/>
  <c r="G114" i="41"/>
  <c r="H114" i="41" s="1"/>
  <c r="I114" i="41" s="1"/>
  <c r="J114" i="41" s="1"/>
  <c r="K114" i="41" s="1"/>
  <c r="L114" i="41" s="1"/>
  <c r="M114" i="41" s="1"/>
  <c r="N114" i="41" s="1"/>
  <c r="O114" i="41" s="1"/>
  <c r="P114" i="41" s="1"/>
  <c r="Q114" i="41" s="1"/>
  <c r="R114" i="41" s="1"/>
  <c r="S114" i="41" s="1"/>
  <c r="T114" i="41" s="1"/>
  <c r="U114" i="41" s="1"/>
  <c r="V114" i="41" s="1"/>
  <c r="W114" i="41" s="1"/>
  <c r="X114" i="41" s="1"/>
  <c r="Y114" i="41" s="1"/>
  <c r="Z114" i="41" s="1"/>
  <c r="AA114" i="41" s="1"/>
  <c r="AB114" i="41" s="1"/>
  <c r="AC114" i="41" s="1"/>
  <c r="AD114" i="41" s="1"/>
  <c r="AE114" i="41" s="1"/>
  <c r="AF114" i="41" s="1"/>
  <c r="AG114" i="41" s="1"/>
  <c r="D112" i="41"/>
  <c r="C95" i="41"/>
  <c r="E92" i="41"/>
  <c r="F92" i="41" s="1"/>
  <c r="G92" i="41" s="1"/>
  <c r="H92" i="41" s="1"/>
  <c r="I92" i="41" s="1"/>
  <c r="J92" i="41" s="1"/>
  <c r="K92" i="41" s="1"/>
  <c r="L92" i="41" s="1"/>
  <c r="M92" i="41" s="1"/>
  <c r="N92" i="41" s="1"/>
  <c r="O92" i="41" s="1"/>
  <c r="P92" i="41" s="1"/>
  <c r="Q92" i="41" s="1"/>
  <c r="R92" i="41" s="1"/>
  <c r="S92" i="41" s="1"/>
  <c r="T92" i="41" s="1"/>
  <c r="U92" i="41" s="1"/>
  <c r="V92" i="41" s="1"/>
  <c r="W92" i="41" s="1"/>
  <c r="X92" i="41" s="1"/>
  <c r="Y92" i="41" s="1"/>
  <c r="Z92" i="41" s="1"/>
  <c r="AA92" i="41" s="1"/>
  <c r="AB92" i="41" s="1"/>
  <c r="AC92" i="41" s="1"/>
  <c r="AD92" i="41" s="1"/>
  <c r="AE92" i="41" s="1"/>
  <c r="AF92" i="41" s="1"/>
  <c r="AG92" i="41" s="1"/>
  <c r="L90" i="41"/>
  <c r="A90" i="41"/>
  <c r="K90" i="41" s="1"/>
  <c r="E89" i="41"/>
  <c r="E90" i="41" s="1"/>
  <c r="C88" i="41"/>
  <c r="G85" i="41"/>
  <c r="H85" i="41" s="1"/>
  <c r="I85" i="41" s="1"/>
  <c r="J85" i="41" s="1"/>
  <c r="K85" i="41" s="1"/>
  <c r="L85" i="41" s="1"/>
  <c r="M85" i="41" s="1"/>
  <c r="N85" i="41" s="1"/>
  <c r="O85" i="41" s="1"/>
  <c r="P85" i="41" s="1"/>
  <c r="Q85" i="41" s="1"/>
  <c r="R85" i="41" s="1"/>
  <c r="S85" i="41" s="1"/>
  <c r="T85" i="41" s="1"/>
  <c r="U85" i="41" s="1"/>
  <c r="V85" i="41" s="1"/>
  <c r="W85" i="41" s="1"/>
  <c r="X85" i="41" s="1"/>
  <c r="Y85" i="41" s="1"/>
  <c r="Z85" i="41" s="1"/>
  <c r="AA85" i="41" s="1"/>
  <c r="AB85" i="41" s="1"/>
  <c r="AC85" i="41" s="1"/>
  <c r="AD85" i="41" s="1"/>
  <c r="AE85" i="41" s="1"/>
  <c r="AF85" i="41" s="1"/>
  <c r="AG85" i="41" s="1"/>
  <c r="C82" i="41"/>
  <c r="C75" i="41"/>
  <c r="B73" i="41"/>
  <c r="G72" i="41"/>
  <c r="H72" i="41" s="1"/>
  <c r="I72" i="41" s="1"/>
  <c r="J72" i="41" s="1"/>
  <c r="K72" i="41" s="1"/>
  <c r="L72" i="41" s="1"/>
  <c r="M72" i="41" s="1"/>
  <c r="N72" i="41" s="1"/>
  <c r="O72" i="41" s="1"/>
  <c r="P72" i="41" s="1"/>
  <c r="Q72" i="41" s="1"/>
  <c r="R72" i="41" s="1"/>
  <c r="S72" i="41" s="1"/>
  <c r="T72" i="41" s="1"/>
  <c r="U72" i="41" s="1"/>
  <c r="V72" i="41" s="1"/>
  <c r="W72" i="41" s="1"/>
  <c r="X72" i="41" s="1"/>
  <c r="Y72" i="41" s="1"/>
  <c r="Z72" i="41" s="1"/>
  <c r="AA72" i="41" s="1"/>
  <c r="AB72" i="41" s="1"/>
  <c r="AC72" i="41" s="1"/>
  <c r="AD72" i="41" s="1"/>
  <c r="AE72" i="41" s="1"/>
  <c r="AF72" i="41" s="1"/>
  <c r="AG72" i="41" s="1"/>
  <c r="C69" i="41"/>
  <c r="C62" i="41"/>
  <c r="D60" i="41"/>
  <c r="D115" i="41" s="1"/>
  <c r="B60" i="41"/>
  <c r="G59" i="41"/>
  <c r="H59" i="41" s="1"/>
  <c r="I59" i="41" s="1"/>
  <c r="J59" i="41" s="1"/>
  <c r="K59" i="41" s="1"/>
  <c r="L59" i="41" s="1"/>
  <c r="M59" i="41" s="1"/>
  <c r="N59" i="41" s="1"/>
  <c r="O59" i="41" s="1"/>
  <c r="P59" i="41" s="1"/>
  <c r="Q59" i="41" s="1"/>
  <c r="R59" i="41" s="1"/>
  <c r="S59" i="41" s="1"/>
  <c r="T59" i="41" s="1"/>
  <c r="U59" i="41" s="1"/>
  <c r="V59" i="41" s="1"/>
  <c r="W59" i="41" s="1"/>
  <c r="X59" i="41" s="1"/>
  <c r="Y59" i="41" s="1"/>
  <c r="Z59" i="41" s="1"/>
  <c r="AA59" i="41" s="1"/>
  <c r="AB59" i="41" s="1"/>
  <c r="AC59" i="41" s="1"/>
  <c r="AD59" i="41" s="1"/>
  <c r="AE59" i="41" s="1"/>
  <c r="AF59" i="41" s="1"/>
  <c r="AG59" i="41" s="1"/>
  <c r="C56" i="41"/>
  <c r="C49" i="41"/>
  <c r="D47" i="41"/>
  <c r="E47" i="41" s="1"/>
  <c r="F47" i="41" s="1"/>
  <c r="G47" i="41" s="1"/>
  <c r="H47" i="41" s="1"/>
  <c r="I47" i="41" s="1"/>
  <c r="J47" i="41" s="1"/>
  <c r="K47" i="41" s="1"/>
  <c r="L47" i="41" s="1"/>
  <c r="M47" i="41" s="1"/>
  <c r="N47" i="41" s="1"/>
  <c r="O47" i="41" s="1"/>
  <c r="P47" i="41" s="1"/>
  <c r="Q47" i="41" s="1"/>
  <c r="R47" i="41" s="1"/>
  <c r="S47" i="41" s="1"/>
  <c r="T47" i="41" s="1"/>
  <c r="U47" i="41" s="1"/>
  <c r="V47" i="41" s="1"/>
  <c r="W47" i="41" s="1"/>
  <c r="X47" i="41" s="1"/>
  <c r="Y47" i="41" s="1"/>
  <c r="Z47" i="41" s="1"/>
  <c r="AA47" i="41" s="1"/>
  <c r="AB47" i="41" s="1"/>
  <c r="AC47" i="41" s="1"/>
  <c r="AD47" i="41" s="1"/>
  <c r="AE47" i="41" s="1"/>
  <c r="AF47" i="41" s="1"/>
  <c r="AG47" i="41" s="1"/>
  <c r="B47" i="41"/>
  <c r="G46" i="41"/>
  <c r="H46" i="41" s="1"/>
  <c r="I46" i="41" s="1"/>
  <c r="J46" i="41" s="1"/>
  <c r="K46" i="41" s="1"/>
  <c r="L46" i="41" s="1"/>
  <c r="M46" i="41" s="1"/>
  <c r="N46" i="41" s="1"/>
  <c r="O46" i="41" s="1"/>
  <c r="P46" i="41" s="1"/>
  <c r="Q46" i="41" s="1"/>
  <c r="R46" i="41" s="1"/>
  <c r="S46" i="41" s="1"/>
  <c r="T46" i="41" s="1"/>
  <c r="U46" i="41" s="1"/>
  <c r="V46" i="41" s="1"/>
  <c r="W46" i="41" s="1"/>
  <c r="X46" i="41" s="1"/>
  <c r="Y46" i="41" s="1"/>
  <c r="Z46" i="41" s="1"/>
  <c r="AA46" i="41" s="1"/>
  <c r="AB46" i="41" s="1"/>
  <c r="AC46" i="41" s="1"/>
  <c r="AD46" i="41" s="1"/>
  <c r="AE46" i="41" s="1"/>
  <c r="AF46" i="41" s="1"/>
  <c r="AG46" i="41" s="1"/>
  <c r="C40" i="41"/>
  <c r="AG34" i="41"/>
  <c r="AF34" i="41"/>
  <c r="AE34" i="41"/>
  <c r="AD34" i="41"/>
  <c r="AC34" i="41"/>
  <c r="AB34" i="41"/>
  <c r="AA34" i="41"/>
  <c r="Z34" i="41"/>
  <c r="Y34" i="41"/>
  <c r="X34" i="41"/>
  <c r="W34" i="41"/>
  <c r="V34" i="41"/>
  <c r="U34" i="41"/>
  <c r="T34" i="41"/>
  <c r="S34" i="41"/>
  <c r="D34" i="41"/>
  <c r="D36" i="41" s="1"/>
  <c r="D33" i="41"/>
  <c r="D35" i="41" s="1"/>
  <c r="D28" i="41"/>
  <c r="M22" i="41"/>
  <c r="M34" i="41" s="1"/>
  <c r="D20" i="41"/>
  <c r="D25" i="41" s="1"/>
  <c r="D15" i="41"/>
  <c r="B13" i="41"/>
  <c r="B12" i="41"/>
  <c r="B11" i="41"/>
  <c r="A9" i="41"/>
  <c r="C6" i="41"/>
  <c r="E2" i="41"/>
  <c r="F2" i="41" s="1"/>
  <c r="G2" i="41" s="1"/>
  <c r="H2" i="41" s="1"/>
  <c r="I2" i="41" s="1"/>
  <c r="J2" i="41" s="1"/>
  <c r="K2" i="41" s="1"/>
  <c r="L2" i="41" s="1"/>
  <c r="M2" i="41" s="1"/>
  <c r="N2" i="41" s="1"/>
  <c r="O2" i="41" s="1"/>
  <c r="P2" i="41" s="1"/>
  <c r="Q2" i="41" s="1"/>
  <c r="R2" i="41" s="1"/>
  <c r="S2" i="41" s="1"/>
  <c r="T2" i="41" s="1"/>
  <c r="U2" i="41" s="1"/>
  <c r="V2" i="41" s="1"/>
  <c r="W2" i="41" s="1"/>
  <c r="X2" i="41" s="1"/>
  <c r="Y2" i="41" s="1"/>
  <c r="Z2" i="41" s="1"/>
  <c r="AA2" i="41" s="1"/>
  <c r="AB2" i="41" s="1"/>
  <c r="AC2" i="41" s="1"/>
  <c r="AD2" i="41" s="1"/>
  <c r="AE2" i="41" s="1"/>
  <c r="AF2" i="41" s="1"/>
  <c r="AG2" i="41" s="1"/>
  <c r="F1" i="41"/>
  <c r="G1" i="41" s="1"/>
  <c r="H1" i="41" s="1"/>
  <c r="I1" i="41" s="1"/>
  <c r="J1" i="41" s="1"/>
  <c r="K1" i="41" s="1"/>
  <c r="L1" i="41" s="1"/>
  <c r="M1" i="41" s="1"/>
  <c r="N1" i="41" s="1"/>
  <c r="O1" i="41" s="1"/>
  <c r="P1" i="41" s="1"/>
  <c r="Q1" i="41" s="1"/>
  <c r="R1" i="41" s="1"/>
  <c r="S1" i="41" s="1"/>
  <c r="T1" i="41" s="1"/>
  <c r="U1" i="41" s="1"/>
  <c r="V1" i="41" s="1"/>
  <c r="W1" i="41" s="1"/>
  <c r="X1" i="41" s="1"/>
  <c r="Y1" i="41" s="1"/>
  <c r="Z1" i="41" s="1"/>
  <c r="AA1" i="41" s="1"/>
  <c r="AB1" i="41" s="1"/>
  <c r="AC1" i="41" s="1"/>
  <c r="AD1" i="41" s="1"/>
  <c r="AE1" i="41" s="1"/>
  <c r="AF1" i="41" s="1"/>
  <c r="AG1" i="41" s="1"/>
  <c r="M22" i="40"/>
  <c r="AG187" i="40"/>
  <c r="AF187" i="40"/>
  <c r="AE187" i="40"/>
  <c r="AD187" i="40"/>
  <c r="AC187" i="40"/>
  <c r="AB187" i="40"/>
  <c r="AA187" i="40"/>
  <c r="Z187" i="40"/>
  <c r="Y187" i="40"/>
  <c r="X187" i="40"/>
  <c r="W187" i="40"/>
  <c r="V187" i="40"/>
  <c r="U187" i="40"/>
  <c r="T187" i="40"/>
  <c r="S187" i="40"/>
  <c r="R187" i="40"/>
  <c r="Q187" i="40"/>
  <c r="P187" i="40"/>
  <c r="O187" i="40"/>
  <c r="N187" i="40"/>
  <c r="M187" i="40"/>
  <c r="L187" i="40"/>
  <c r="K187" i="40"/>
  <c r="J187" i="40"/>
  <c r="I187" i="40"/>
  <c r="H187" i="40"/>
  <c r="G187" i="40"/>
  <c r="F187" i="40"/>
  <c r="E187" i="40"/>
  <c r="E175" i="40"/>
  <c r="F175" i="40" s="1"/>
  <c r="C174" i="40"/>
  <c r="A173" i="40"/>
  <c r="A172" i="40" s="1"/>
  <c r="AG171" i="40"/>
  <c r="AF171" i="40"/>
  <c r="AE171" i="40"/>
  <c r="AD171" i="40"/>
  <c r="AC171" i="40"/>
  <c r="AB171" i="40"/>
  <c r="AA171" i="40"/>
  <c r="Z171" i="40"/>
  <c r="Y171" i="40"/>
  <c r="X171" i="40"/>
  <c r="W171" i="40"/>
  <c r="V171" i="40"/>
  <c r="U171" i="40"/>
  <c r="T171" i="40"/>
  <c r="S171" i="40"/>
  <c r="L171" i="40"/>
  <c r="E171" i="40"/>
  <c r="D167" i="40"/>
  <c r="C152" i="40"/>
  <c r="C145" i="40"/>
  <c r="H142" i="40"/>
  <c r="I142" i="40" s="1"/>
  <c r="J142" i="40" s="1"/>
  <c r="K142" i="40" s="1"/>
  <c r="L142" i="40" s="1"/>
  <c r="M142" i="40" s="1"/>
  <c r="N142" i="40" s="1"/>
  <c r="O142" i="40" s="1"/>
  <c r="P142" i="40" s="1"/>
  <c r="Q142" i="40" s="1"/>
  <c r="R142" i="40" s="1"/>
  <c r="S142" i="40" s="1"/>
  <c r="T142" i="40" s="1"/>
  <c r="U142" i="40" s="1"/>
  <c r="V142" i="40" s="1"/>
  <c r="W142" i="40" s="1"/>
  <c r="X142" i="40" s="1"/>
  <c r="Y142" i="40" s="1"/>
  <c r="Z142" i="40" s="1"/>
  <c r="AA142" i="40" s="1"/>
  <c r="AB142" i="40" s="1"/>
  <c r="AC142" i="40" s="1"/>
  <c r="AD142" i="40" s="1"/>
  <c r="AE142" i="40" s="1"/>
  <c r="AF142" i="40" s="1"/>
  <c r="AG142" i="40" s="1"/>
  <c r="D140" i="40"/>
  <c r="C124" i="40"/>
  <c r="C117" i="40"/>
  <c r="G114" i="40"/>
  <c r="H114" i="40" s="1"/>
  <c r="I114" i="40" s="1"/>
  <c r="J114" i="40" s="1"/>
  <c r="K114" i="40" s="1"/>
  <c r="L114" i="40" s="1"/>
  <c r="M114" i="40" s="1"/>
  <c r="N114" i="40" s="1"/>
  <c r="O114" i="40" s="1"/>
  <c r="P114" i="40" s="1"/>
  <c r="Q114" i="40" s="1"/>
  <c r="R114" i="40" s="1"/>
  <c r="S114" i="40" s="1"/>
  <c r="T114" i="40" s="1"/>
  <c r="U114" i="40" s="1"/>
  <c r="V114" i="40" s="1"/>
  <c r="W114" i="40" s="1"/>
  <c r="X114" i="40" s="1"/>
  <c r="Y114" i="40" s="1"/>
  <c r="Z114" i="40" s="1"/>
  <c r="AA114" i="40" s="1"/>
  <c r="AB114" i="40" s="1"/>
  <c r="AC114" i="40" s="1"/>
  <c r="AD114" i="40" s="1"/>
  <c r="AE114" i="40" s="1"/>
  <c r="AF114" i="40" s="1"/>
  <c r="AG114" i="40" s="1"/>
  <c r="D112" i="40"/>
  <c r="C95" i="40"/>
  <c r="E92" i="40"/>
  <c r="F92" i="40" s="1"/>
  <c r="G92" i="40" s="1"/>
  <c r="H92" i="40" s="1"/>
  <c r="I92" i="40" s="1"/>
  <c r="J92" i="40" s="1"/>
  <c r="K92" i="40" s="1"/>
  <c r="L92" i="40" s="1"/>
  <c r="M92" i="40" s="1"/>
  <c r="N92" i="40" s="1"/>
  <c r="O92" i="40" s="1"/>
  <c r="P92" i="40" s="1"/>
  <c r="Q92" i="40" s="1"/>
  <c r="R92" i="40" s="1"/>
  <c r="S92" i="40" s="1"/>
  <c r="T92" i="40" s="1"/>
  <c r="U92" i="40" s="1"/>
  <c r="V92" i="40" s="1"/>
  <c r="W92" i="40" s="1"/>
  <c r="X92" i="40" s="1"/>
  <c r="Y92" i="40" s="1"/>
  <c r="Z92" i="40" s="1"/>
  <c r="AA92" i="40" s="1"/>
  <c r="AB92" i="40" s="1"/>
  <c r="AC92" i="40" s="1"/>
  <c r="AD92" i="40" s="1"/>
  <c r="AE92" i="40" s="1"/>
  <c r="AF92" i="40" s="1"/>
  <c r="AG92" i="40" s="1"/>
  <c r="A90" i="40"/>
  <c r="L90" i="40" s="1"/>
  <c r="E89" i="40"/>
  <c r="F89" i="40" s="1"/>
  <c r="G89" i="40" s="1"/>
  <c r="H89" i="40" s="1"/>
  <c r="I89" i="40" s="1"/>
  <c r="J89" i="40" s="1"/>
  <c r="K89" i="40" s="1"/>
  <c r="L89" i="40" s="1"/>
  <c r="M89" i="40" s="1"/>
  <c r="N89" i="40" s="1"/>
  <c r="O89" i="40" s="1"/>
  <c r="C88" i="40"/>
  <c r="G85" i="40"/>
  <c r="H85" i="40" s="1"/>
  <c r="I85" i="40" s="1"/>
  <c r="J85" i="40" s="1"/>
  <c r="K85" i="40" s="1"/>
  <c r="L85" i="40" s="1"/>
  <c r="M85" i="40" s="1"/>
  <c r="N85" i="40" s="1"/>
  <c r="O85" i="40" s="1"/>
  <c r="P85" i="40" s="1"/>
  <c r="Q85" i="40" s="1"/>
  <c r="R85" i="40" s="1"/>
  <c r="S85" i="40" s="1"/>
  <c r="T85" i="40" s="1"/>
  <c r="U85" i="40" s="1"/>
  <c r="V85" i="40" s="1"/>
  <c r="W85" i="40" s="1"/>
  <c r="X85" i="40" s="1"/>
  <c r="Y85" i="40" s="1"/>
  <c r="Z85" i="40" s="1"/>
  <c r="AA85" i="40" s="1"/>
  <c r="AB85" i="40" s="1"/>
  <c r="AC85" i="40" s="1"/>
  <c r="AD85" i="40" s="1"/>
  <c r="AE85" i="40" s="1"/>
  <c r="AF85" i="40" s="1"/>
  <c r="AG85" i="40" s="1"/>
  <c r="C82" i="40"/>
  <c r="C75" i="40"/>
  <c r="B73" i="40"/>
  <c r="G72" i="40"/>
  <c r="H72" i="40" s="1"/>
  <c r="I72" i="40" s="1"/>
  <c r="J72" i="40" s="1"/>
  <c r="K72" i="40" s="1"/>
  <c r="L72" i="40" s="1"/>
  <c r="M72" i="40" s="1"/>
  <c r="N72" i="40" s="1"/>
  <c r="O72" i="40" s="1"/>
  <c r="P72" i="40" s="1"/>
  <c r="Q72" i="40" s="1"/>
  <c r="R72" i="40" s="1"/>
  <c r="S72" i="40" s="1"/>
  <c r="T72" i="40" s="1"/>
  <c r="U72" i="40" s="1"/>
  <c r="V72" i="40" s="1"/>
  <c r="W72" i="40" s="1"/>
  <c r="X72" i="40" s="1"/>
  <c r="Y72" i="40" s="1"/>
  <c r="Z72" i="40" s="1"/>
  <c r="AA72" i="40" s="1"/>
  <c r="AB72" i="40" s="1"/>
  <c r="AC72" i="40" s="1"/>
  <c r="AD72" i="40" s="1"/>
  <c r="AE72" i="40" s="1"/>
  <c r="AF72" i="40" s="1"/>
  <c r="AG72" i="40" s="1"/>
  <c r="C69" i="40"/>
  <c r="C62" i="40"/>
  <c r="D60" i="40"/>
  <c r="B60" i="40"/>
  <c r="G59" i="40"/>
  <c r="H59" i="40" s="1"/>
  <c r="I59" i="40" s="1"/>
  <c r="J59" i="40" s="1"/>
  <c r="K59" i="40" s="1"/>
  <c r="L59" i="40" s="1"/>
  <c r="M59" i="40" s="1"/>
  <c r="N59" i="40" s="1"/>
  <c r="O59" i="40" s="1"/>
  <c r="P59" i="40" s="1"/>
  <c r="Q59" i="40" s="1"/>
  <c r="R59" i="40" s="1"/>
  <c r="S59" i="40" s="1"/>
  <c r="T59" i="40" s="1"/>
  <c r="U59" i="40" s="1"/>
  <c r="V59" i="40" s="1"/>
  <c r="W59" i="40" s="1"/>
  <c r="X59" i="40" s="1"/>
  <c r="Y59" i="40" s="1"/>
  <c r="Z59" i="40" s="1"/>
  <c r="AA59" i="40" s="1"/>
  <c r="AB59" i="40" s="1"/>
  <c r="AC59" i="40" s="1"/>
  <c r="AD59" i="40" s="1"/>
  <c r="AE59" i="40" s="1"/>
  <c r="AF59" i="40" s="1"/>
  <c r="AG59" i="40" s="1"/>
  <c r="C56" i="40"/>
  <c r="C49" i="40"/>
  <c r="D47" i="40"/>
  <c r="E47" i="40" s="1"/>
  <c r="F47" i="40" s="1"/>
  <c r="G47" i="40" s="1"/>
  <c r="H47" i="40" s="1"/>
  <c r="I47" i="40" s="1"/>
  <c r="J47" i="40" s="1"/>
  <c r="K47" i="40" s="1"/>
  <c r="L47" i="40" s="1"/>
  <c r="M47" i="40" s="1"/>
  <c r="N47" i="40" s="1"/>
  <c r="O47" i="40" s="1"/>
  <c r="P47" i="40" s="1"/>
  <c r="Q47" i="40" s="1"/>
  <c r="R47" i="40" s="1"/>
  <c r="S47" i="40" s="1"/>
  <c r="T47" i="40" s="1"/>
  <c r="U47" i="40" s="1"/>
  <c r="V47" i="40" s="1"/>
  <c r="W47" i="40" s="1"/>
  <c r="X47" i="40" s="1"/>
  <c r="Y47" i="40" s="1"/>
  <c r="Z47" i="40" s="1"/>
  <c r="AA47" i="40" s="1"/>
  <c r="AB47" i="40" s="1"/>
  <c r="AC47" i="40" s="1"/>
  <c r="AD47" i="40" s="1"/>
  <c r="AE47" i="40" s="1"/>
  <c r="AF47" i="40" s="1"/>
  <c r="AG47" i="40" s="1"/>
  <c r="B47" i="40"/>
  <c r="G46" i="40"/>
  <c r="H46" i="40" s="1"/>
  <c r="I46" i="40" s="1"/>
  <c r="J46" i="40" s="1"/>
  <c r="K46" i="40" s="1"/>
  <c r="L46" i="40" s="1"/>
  <c r="M46" i="40" s="1"/>
  <c r="N46" i="40" s="1"/>
  <c r="O46" i="40" s="1"/>
  <c r="P46" i="40" s="1"/>
  <c r="Q46" i="40" s="1"/>
  <c r="R46" i="40" s="1"/>
  <c r="S46" i="40" s="1"/>
  <c r="T46" i="40" s="1"/>
  <c r="U46" i="40" s="1"/>
  <c r="V46" i="40" s="1"/>
  <c r="W46" i="40" s="1"/>
  <c r="X46" i="40" s="1"/>
  <c r="Y46" i="40" s="1"/>
  <c r="Z46" i="40" s="1"/>
  <c r="AA46" i="40" s="1"/>
  <c r="AB46" i="40" s="1"/>
  <c r="AC46" i="40" s="1"/>
  <c r="AD46" i="40" s="1"/>
  <c r="AE46" i="40" s="1"/>
  <c r="AF46" i="40" s="1"/>
  <c r="AG46" i="40" s="1"/>
  <c r="C40" i="40"/>
  <c r="AG34" i="40"/>
  <c r="AF34" i="40"/>
  <c r="AE34" i="40"/>
  <c r="AD34" i="40"/>
  <c r="AC34" i="40"/>
  <c r="AB34" i="40"/>
  <c r="AA34" i="40"/>
  <c r="Z34" i="40"/>
  <c r="Y34" i="40"/>
  <c r="X34" i="40"/>
  <c r="W34" i="40"/>
  <c r="V34" i="40"/>
  <c r="U34" i="40"/>
  <c r="T34" i="40"/>
  <c r="S34" i="40"/>
  <c r="D34" i="40"/>
  <c r="D36" i="40" s="1"/>
  <c r="D33" i="40"/>
  <c r="D35" i="40" s="1"/>
  <c r="D28" i="40"/>
  <c r="D20" i="40"/>
  <c r="D25" i="40" s="1"/>
  <c r="D29" i="40" s="1"/>
  <c r="D15" i="40"/>
  <c r="B13" i="40"/>
  <c r="B12" i="40"/>
  <c r="B11" i="40"/>
  <c r="A9" i="40"/>
  <c r="C6" i="40"/>
  <c r="E2" i="40"/>
  <c r="F2" i="40" s="1"/>
  <c r="G2" i="40" s="1"/>
  <c r="H2" i="40" s="1"/>
  <c r="I2" i="40" s="1"/>
  <c r="J2" i="40" s="1"/>
  <c r="K2" i="40" s="1"/>
  <c r="L2" i="40" s="1"/>
  <c r="M2" i="40" s="1"/>
  <c r="N2" i="40" s="1"/>
  <c r="O2" i="40" s="1"/>
  <c r="P2" i="40" s="1"/>
  <c r="Q2" i="40" s="1"/>
  <c r="R2" i="40" s="1"/>
  <c r="S2" i="40" s="1"/>
  <c r="T2" i="40" s="1"/>
  <c r="U2" i="40" s="1"/>
  <c r="V2" i="40" s="1"/>
  <c r="W2" i="40" s="1"/>
  <c r="X2" i="40" s="1"/>
  <c r="Y2" i="40" s="1"/>
  <c r="Z2" i="40" s="1"/>
  <c r="AA2" i="40" s="1"/>
  <c r="AB2" i="40" s="1"/>
  <c r="AC2" i="40" s="1"/>
  <c r="AD2" i="40" s="1"/>
  <c r="AE2" i="40" s="1"/>
  <c r="AF2" i="40" s="1"/>
  <c r="AG2" i="40" s="1"/>
  <c r="F1" i="40"/>
  <c r="G1" i="40" s="1"/>
  <c r="H1" i="40" s="1"/>
  <c r="I1" i="40" s="1"/>
  <c r="J1" i="40" s="1"/>
  <c r="K1" i="40" s="1"/>
  <c r="L1" i="40" s="1"/>
  <c r="M1" i="40" s="1"/>
  <c r="N1" i="40" s="1"/>
  <c r="O1" i="40" s="1"/>
  <c r="P1" i="40" s="1"/>
  <c r="Q1" i="40" s="1"/>
  <c r="R1" i="40" s="1"/>
  <c r="S1" i="40" s="1"/>
  <c r="T1" i="40" s="1"/>
  <c r="U1" i="40" s="1"/>
  <c r="V1" i="40" s="1"/>
  <c r="W1" i="40" s="1"/>
  <c r="X1" i="40" s="1"/>
  <c r="Y1" i="40" s="1"/>
  <c r="Z1" i="40" s="1"/>
  <c r="AA1" i="40" s="1"/>
  <c r="AB1" i="40" s="1"/>
  <c r="AC1" i="40" s="1"/>
  <c r="AD1" i="40" s="1"/>
  <c r="AE1" i="40" s="1"/>
  <c r="AF1" i="40" s="1"/>
  <c r="AG1" i="40" s="1"/>
  <c r="B38" i="39"/>
  <c r="B37" i="39"/>
  <c r="B36" i="39"/>
  <c r="E7" i="39"/>
  <c r="AG187" i="38"/>
  <c r="AF187" i="38"/>
  <c r="AE187" i="38"/>
  <c r="AD187" i="38"/>
  <c r="AC187" i="38"/>
  <c r="AB187" i="38"/>
  <c r="AA187" i="38"/>
  <c r="Z187" i="38"/>
  <c r="Y187" i="38"/>
  <c r="X187" i="38"/>
  <c r="W187" i="38"/>
  <c r="V187" i="38"/>
  <c r="U187" i="38"/>
  <c r="T187" i="38"/>
  <c r="S187" i="38"/>
  <c r="R187" i="38"/>
  <c r="Q187" i="38"/>
  <c r="P187" i="38"/>
  <c r="O187" i="38"/>
  <c r="N187" i="38"/>
  <c r="M187" i="38"/>
  <c r="L187" i="38"/>
  <c r="K187" i="38"/>
  <c r="J187" i="38"/>
  <c r="I187" i="38"/>
  <c r="H187" i="38"/>
  <c r="G187" i="38"/>
  <c r="F187" i="38"/>
  <c r="E187" i="38"/>
  <c r="E175" i="38"/>
  <c r="F175" i="38" s="1"/>
  <c r="C174" i="38"/>
  <c r="A173" i="38"/>
  <c r="A172" i="38" s="1"/>
  <c r="AG171" i="38"/>
  <c r="AF171" i="38"/>
  <c r="AE171" i="38"/>
  <c r="AD171" i="38"/>
  <c r="AC171" i="38"/>
  <c r="AB171" i="38"/>
  <c r="AA171" i="38"/>
  <c r="Z171" i="38"/>
  <c r="Y171" i="38"/>
  <c r="X171" i="38"/>
  <c r="W171" i="38"/>
  <c r="V171" i="38"/>
  <c r="U171" i="38"/>
  <c r="T171" i="38"/>
  <c r="S171" i="38"/>
  <c r="L171" i="38"/>
  <c r="E171" i="38"/>
  <c r="D167" i="38"/>
  <c r="C152" i="38"/>
  <c r="C145" i="38"/>
  <c r="H142" i="38"/>
  <c r="I142" i="38" s="1"/>
  <c r="J142" i="38" s="1"/>
  <c r="K142" i="38" s="1"/>
  <c r="L142" i="38" s="1"/>
  <c r="M142" i="38" s="1"/>
  <c r="N142" i="38" s="1"/>
  <c r="O142" i="38" s="1"/>
  <c r="P142" i="38" s="1"/>
  <c r="Q142" i="38" s="1"/>
  <c r="R142" i="38" s="1"/>
  <c r="S142" i="38" s="1"/>
  <c r="T142" i="38" s="1"/>
  <c r="U142" i="38" s="1"/>
  <c r="V142" i="38" s="1"/>
  <c r="W142" i="38" s="1"/>
  <c r="X142" i="38" s="1"/>
  <c r="Y142" i="38" s="1"/>
  <c r="Z142" i="38" s="1"/>
  <c r="AA142" i="38" s="1"/>
  <c r="AB142" i="38" s="1"/>
  <c r="AC142" i="38" s="1"/>
  <c r="AD142" i="38" s="1"/>
  <c r="AE142" i="38" s="1"/>
  <c r="AF142" i="38" s="1"/>
  <c r="AG142" i="38" s="1"/>
  <c r="D140" i="38"/>
  <c r="C124" i="38"/>
  <c r="C117" i="38"/>
  <c r="G114" i="38"/>
  <c r="H114" i="38" s="1"/>
  <c r="I114" i="38" s="1"/>
  <c r="J114" i="38" s="1"/>
  <c r="K114" i="38" s="1"/>
  <c r="L114" i="38" s="1"/>
  <c r="M114" i="38" s="1"/>
  <c r="N114" i="38" s="1"/>
  <c r="O114" i="38" s="1"/>
  <c r="P114" i="38" s="1"/>
  <c r="Q114" i="38" s="1"/>
  <c r="R114" i="38" s="1"/>
  <c r="S114" i="38" s="1"/>
  <c r="T114" i="38" s="1"/>
  <c r="U114" i="38" s="1"/>
  <c r="V114" i="38" s="1"/>
  <c r="W114" i="38" s="1"/>
  <c r="X114" i="38" s="1"/>
  <c r="Y114" i="38" s="1"/>
  <c r="Z114" i="38" s="1"/>
  <c r="AA114" i="38" s="1"/>
  <c r="AB114" i="38" s="1"/>
  <c r="AC114" i="38" s="1"/>
  <c r="AD114" i="38" s="1"/>
  <c r="AE114" i="38" s="1"/>
  <c r="AF114" i="38" s="1"/>
  <c r="AG114" i="38" s="1"/>
  <c r="D112" i="38"/>
  <c r="C95" i="38"/>
  <c r="E92" i="38"/>
  <c r="F92" i="38" s="1"/>
  <c r="G92" i="38" s="1"/>
  <c r="H92" i="38" s="1"/>
  <c r="I92" i="38" s="1"/>
  <c r="J92" i="38" s="1"/>
  <c r="K92" i="38" s="1"/>
  <c r="L92" i="38" s="1"/>
  <c r="M92" i="38" s="1"/>
  <c r="N92" i="38" s="1"/>
  <c r="O92" i="38" s="1"/>
  <c r="P92" i="38" s="1"/>
  <c r="Q92" i="38" s="1"/>
  <c r="R92" i="38" s="1"/>
  <c r="S92" i="38" s="1"/>
  <c r="T92" i="38" s="1"/>
  <c r="U92" i="38" s="1"/>
  <c r="V92" i="38" s="1"/>
  <c r="W92" i="38" s="1"/>
  <c r="X92" i="38" s="1"/>
  <c r="Y92" i="38" s="1"/>
  <c r="Z92" i="38" s="1"/>
  <c r="AA92" i="38" s="1"/>
  <c r="AB92" i="38" s="1"/>
  <c r="AC92" i="38" s="1"/>
  <c r="AD92" i="38" s="1"/>
  <c r="AE92" i="38" s="1"/>
  <c r="AF92" i="38" s="1"/>
  <c r="AG92" i="38" s="1"/>
  <c r="I90" i="38"/>
  <c r="A90" i="38"/>
  <c r="L90" i="38" s="1"/>
  <c r="E89" i="38"/>
  <c r="C88" i="38"/>
  <c r="H85" i="38"/>
  <c r="I85" i="38" s="1"/>
  <c r="J85" i="38" s="1"/>
  <c r="K85" i="38" s="1"/>
  <c r="L85" i="38" s="1"/>
  <c r="M85" i="38" s="1"/>
  <c r="N85" i="38" s="1"/>
  <c r="O85" i="38" s="1"/>
  <c r="P85" i="38" s="1"/>
  <c r="Q85" i="38" s="1"/>
  <c r="R85" i="38" s="1"/>
  <c r="S85" i="38" s="1"/>
  <c r="T85" i="38" s="1"/>
  <c r="U85" i="38" s="1"/>
  <c r="V85" i="38" s="1"/>
  <c r="W85" i="38" s="1"/>
  <c r="X85" i="38" s="1"/>
  <c r="Y85" i="38" s="1"/>
  <c r="Z85" i="38" s="1"/>
  <c r="AA85" i="38" s="1"/>
  <c r="AB85" i="38" s="1"/>
  <c r="AC85" i="38" s="1"/>
  <c r="AD85" i="38" s="1"/>
  <c r="AE85" i="38" s="1"/>
  <c r="AF85" i="38" s="1"/>
  <c r="AG85" i="38" s="1"/>
  <c r="G85" i="38"/>
  <c r="C82" i="38"/>
  <c r="C75" i="38"/>
  <c r="B73" i="38"/>
  <c r="G72" i="38"/>
  <c r="H72" i="38" s="1"/>
  <c r="I72" i="38" s="1"/>
  <c r="J72" i="38" s="1"/>
  <c r="K72" i="38" s="1"/>
  <c r="L72" i="38" s="1"/>
  <c r="M72" i="38" s="1"/>
  <c r="N72" i="38" s="1"/>
  <c r="O72" i="38" s="1"/>
  <c r="P72" i="38" s="1"/>
  <c r="Q72" i="38" s="1"/>
  <c r="R72" i="38" s="1"/>
  <c r="S72" i="38" s="1"/>
  <c r="T72" i="38" s="1"/>
  <c r="U72" i="38" s="1"/>
  <c r="V72" i="38" s="1"/>
  <c r="W72" i="38" s="1"/>
  <c r="X72" i="38" s="1"/>
  <c r="Y72" i="38" s="1"/>
  <c r="Z72" i="38" s="1"/>
  <c r="AA72" i="38" s="1"/>
  <c r="AB72" i="38" s="1"/>
  <c r="AC72" i="38" s="1"/>
  <c r="AD72" i="38" s="1"/>
  <c r="AE72" i="38" s="1"/>
  <c r="AF72" i="38" s="1"/>
  <c r="AG72" i="38" s="1"/>
  <c r="C69" i="38"/>
  <c r="C62" i="38"/>
  <c r="D60" i="38"/>
  <c r="B60" i="38"/>
  <c r="G59" i="38"/>
  <c r="H59" i="38" s="1"/>
  <c r="I59" i="38" s="1"/>
  <c r="J59" i="38" s="1"/>
  <c r="K59" i="38" s="1"/>
  <c r="L59" i="38" s="1"/>
  <c r="M59" i="38" s="1"/>
  <c r="N59" i="38" s="1"/>
  <c r="O59" i="38" s="1"/>
  <c r="P59" i="38" s="1"/>
  <c r="Q59" i="38" s="1"/>
  <c r="R59" i="38" s="1"/>
  <c r="S59" i="38" s="1"/>
  <c r="T59" i="38" s="1"/>
  <c r="U59" i="38" s="1"/>
  <c r="V59" i="38" s="1"/>
  <c r="W59" i="38" s="1"/>
  <c r="X59" i="38" s="1"/>
  <c r="Y59" i="38" s="1"/>
  <c r="Z59" i="38" s="1"/>
  <c r="AA59" i="38" s="1"/>
  <c r="AB59" i="38" s="1"/>
  <c r="AC59" i="38" s="1"/>
  <c r="AD59" i="38" s="1"/>
  <c r="AE59" i="38" s="1"/>
  <c r="AF59" i="38" s="1"/>
  <c r="AG59" i="38" s="1"/>
  <c r="C56" i="38"/>
  <c r="C49" i="38"/>
  <c r="E47" i="38"/>
  <c r="F47" i="38" s="1"/>
  <c r="G47" i="38" s="1"/>
  <c r="H47" i="38" s="1"/>
  <c r="I47" i="38" s="1"/>
  <c r="J47" i="38" s="1"/>
  <c r="K47" i="38" s="1"/>
  <c r="L47" i="38" s="1"/>
  <c r="M47" i="38" s="1"/>
  <c r="N47" i="38" s="1"/>
  <c r="O47" i="38" s="1"/>
  <c r="P47" i="38" s="1"/>
  <c r="Q47" i="38" s="1"/>
  <c r="R47" i="38" s="1"/>
  <c r="S47" i="38" s="1"/>
  <c r="T47" i="38" s="1"/>
  <c r="U47" i="38" s="1"/>
  <c r="V47" i="38" s="1"/>
  <c r="W47" i="38" s="1"/>
  <c r="X47" i="38" s="1"/>
  <c r="Y47" i="38" s="1"/>
  <c r="Z47" i="38" s="1"/>
  <c r="AA47" i="38" s="1"/>
  <c r="AB47" i="38" s="1"/>
  <c r="AC47" i="38" s="1"/>
  <c r="AD47" i="38" s="1"/>
  <c r="AE47" i="38" s="1"/>
  <c r="AF47" i="38" s="1"/>
  <c r="AG47" i="38" s="1"/>
  <c r="D47" i="38"/>
  <c r="B47" i="38"/>
  <c r="G46" i="38"/>
  <c r="H46" i="38" s="1"/>
  <c r="I46" i="38" s="1"/>
  <c r="J46" i="38" s="1"/>
  <c r="K46" i="38" s="1"/>
  <c r="L46" i="38" s="1"/>
  <c r="M46" i="38" s="1"/>
  <c r="N46" i="38" s="1"/>
  <c r="O46" i="38" s="1"/>
  <c r="P46" i="38" s="1"/>
  <c r="Q46" i="38" s="1"/>
  <c r="R46" i="38" s="1"/>
  <c r="S46" i="38" s="1"/>
  <c r="T46" i="38" s="1"/>
  <c r="U46" i="38" s="1"/>
  <c r="V46" i="38" s="1"/>
  <c r="W46" i="38" s="1"/>
  <c r="X46" i="38" s="1"/>
  <c r="Y46" i="38" s="1"/>
  <c r="Z46" i="38" s="1"/>
  <c r="AA46" i="38" s="1"/>
  <c r="AB46" i="38" s="1"/>
  <c r="AC46" i="38" s="1"/>
  <c r="AD46" i="38" s="1"/>
  <c r="AE46" i="38" s="1"/>
  <c r="AF46" i="38" s="1"/>
  <c r="AG46" i="38" s="1"/>
  <c r="C40" i="38"/>
  <c r="AG34" i="38"/>
  <c r="AF34" i="38"/>
  <c r="AE34" i="38"/>
  <c r="AD34" i="38"/>
  <c r="AC34" i="38"/>
  <c r="AB34" i="38"/>
  <c r="AA34" i="38"/>
  <c r="Z34" i="38"/>
  <c r="Y34" i="38"/>
  <c r="X34" i="38"/>
  <c r="W34" i="38"/>
  <c r="V34" i="38"/>
  <c r="U34" i="38"/>
  <c r="T34" i="38"/>
  <c r="S34" i="38"/>
  <c r="D34" i="38"/>
  <c r="D36" i="38" s="1"/>
  <c r="D33" i="38"/>
  <c r="D35" i="38" s="1"/>
  <c r="D28" i="38"/>
  <c r="D20" i="38"/>
  <c r="D15" i="38"/>
  <c r="B13" i="38"/>
  <c r="B12" i="38"/>
  <c r="B11" i="38"/>
  <c r="A9" i="38"/>
  <c r="C6" i="38"/>
  <c r="E2" i="38"/>
  <c r="F2" i="38" s="1"/>
  <c r="G2" i="38" s="1"/>
  <c r="H2" i="38" s="1"/>
  <c r="I2" i="38" s="1"/>
  <c r="J2" i="38" s="1"/>
  <c r="K2" i="38" s="1"/>
  <c r="L2" i="38" s="1"/>
  <c r="M2" i="38" s="1"/>
  <c r="N2" i="38" s="1"/>
  <c r="O2" i="38" s="1"/>
  <c r="P2" i="38" s="1"/>
  <c r="Q2" i="38" s="1"/>
  <c r="R2" i="38" s="1"/>
  <c r="S2" i="38" s="1"/>
  <c r="T2" i="38" s="1"/>
  <c r="U2" i="38" s="1"/>
  <c r="V2" i="38" s="1"/>
  <c r="W2" i="38" s="1"/>
  <c r="X2" i="38" s="1"/>
  <c r="Y2" i="38" s="1"/>
  <c r="Z2" i="38" s="1"/>
  <c r="AA2" i="38" s="1"/>
  <c r="AB2" i="38" s="1"/>
  <c r="AC2" i="38" s="1"/>
  <c r="AD2" i="38" s="1"/>
  <c r="AE2" i="38" s="1"/>
  <c r="AF2" i="38" s="1"/>
  <c r="AG2" i="38" s="1"/>
  <c r="F1" i="38"/>
  <c r="G1" i="38" s="1"/>
  <c r="H1" i="38" s="1"/>
  <c r="I1" i="38" s="1"/>
  <c r="J1" i="38" s="1"/>
  <c r="K1" i="38" s="1"/>
  <c r="L1" i="38" s="1"/>
  <c r="M1" i="38" s="1"/>
  <c r="N1" i="38" s="1"/>
  <c r="O1" i="38" s="1"/>
  <c r="P1" i="38" s="1"/>
  <c r="Q1" i="38" s="1"/>
  <c r="R1" i="38" s="1"/>
  <c r="S1" i="38" s="1"/>
  <c r="T1" i="38" s="1"/>
  <c r="U1" i="38" s="1"/>
  <c r="V1" i="38" s="1"/>
  <c r="W1" i="38" s="1"/>
  <c r="X1" i="38" s="1"/>
  <c r="Y1" i="38" s="1"/>
  <c r="Z1" i="38" s="1"/>
  <c r="AA1" i="38" s="1"/>
  <c r="AB1" i="38" s="1"/>
  <c r="AC1" i="38" s="1"/>
  <c r="AD1" i="38" s="1"/>
  <c r="AE1" i="38" s="1"/>
  <c r="AF1" i="38" s="1"/>
  <c r="AG1" i="38" s="1"/>
  <c r="H23" i="27"/>
  <c r="H25" i="27" s="1"/>
  <c r="I10" i="27"/>
  <c r="F15" i="37"/>
  <c r="P81" i="37"/>
  <c r="N81" i="37"/>
  <c r="P80" i="37"/>
  <c r="N80" i="37"/>
  <c r="N78" i="37"/>
  <c r="I77" i="37"/>
  <c r="F82" i="37" s="1"/>
  <c r="G82" i="37" s="1"/>
  <c r="I76" i="37"/>
  <c r="J76" i="37" s="1"/>
  <c r="I75" i="37"/>
  <c r="J75" i="37" s="1"/>
  <c r="G71" i="37"/>
  <c r="H71" i="37" s="1"/>
  <c r="G70" i="37"/>
  <c r="H70" i="37" s="1"/>
  <c r="BQ63" i="37"/>
  <c r="H56" i="37"/>
  <c r="H55" i="37"/>
  <c r="H54" i="37"/>
  <c r="H53" i="37"/>
  <c r="H49" i="37"/>
  <c r="H48" i="37"/>
  <c r="H47" i="37"/>
  <c r="H46" i="37"/>
  <c r="H42" i="37"/>
  <c r="H41" i="37"/>
  <c r="BQ40" i="37"/>
  <c r="H40" i="37"/>
  <c r="H39" i="37"/>
  <c r="M28" i="37"/>
  <c r="F20" i="37"/>
  <c r="L18" i="37"/>
  <c r="M20" i="37" s="1"/>
  <c r="O20" i="37" s="1"/>
  <c r="F18" i="37"/>
  <c r="G18" i="37" s="1"/>
  <c r="BQ9" i="37"/>
  <c r="BQ10" i="37" s="1"/>
  <c r="BO6" i="37"/>
  <c r="BN6" i="37"/>
  <c r="BM6" i="37"/>
  <c r="BL6" i="37"/>
  <c r="BK6" i="37"/>
  <c r="BJ6" i="37"/>
  <c r="BI6" i="37"/>
  <c r="BH6" i="37"/>
  <c r="BG6" i="37"/>
  <c r="BF6" i="37"/>
  <c r="BE6" i="37"/>
  <c r="BD6" i="37"/>
  <c r="BC6" i="37"/>
  <c r="BB6" i="37"/>
  <c r="BA6" i="37"/>
  <c r="AZ6" i="37"/>
  <c r="AY6" i="37"/>
  <c r="AX6" i="37"/>
  <c r="AW6" i="37"/>
  <c r="AV6" i="37"/>
  <c r="AU6" i="37"/>
  <c r="AT6" i="37"/>
  <c r="AS6" i="37"/>
  <c r="AR6" i="37"/>
  <c r="AQ6" i="37"/>
  <c r="AP6" i="37"/>
  <c r="AO6" i="37"/>
  <c r="AN6" i="37"/>
  <c r="AM6" i="37"/>
  <c r="AL6" i="37"/>
  <c r="AK6" i="37"/>
  <c r="AJ6" i="37"/>
  <c r="AI6" i="37"/>
  <c r="AH6" i="37"/>
  <c r="AG6" i="37"/>
  <c r="AF6" i="37"/>
  <c r="AE6" i="37"/>
  <c r="AD6" i="37"/>
  <c r="AC6" i="37"/>
  <c r="AB6" i="37"/>
  <c r="AA6" i="37"/>
  <c r="Z6" i="37"/>
  <c r="Y6" i="37"/>
  <c r="X6" i="37"/>
  <c r="W6" i="37"/>
  <c r="V6" i="37"/>
  <c r="U6" i="37"/>
  <c r="T6" i="37"/>
  <c r="S6" i="37"/>
  <c r="R6" i="37"/>
  <c r="Q6" i="37"/>
  <c r="P6" i="37"/>
  <c r="O6" i="37"/>
  <c r="N6" i="37"/>
  <c r="M6" i="37"/>
  <c r="L6" i="37"/>
  <c r="K6" i="37"/>
  <c r="J6" i="37"/>
  <c r="I6" i="37"/>
  <c r="H6" i="37"/>
  <c r="BO5" i="37"/>
  <c r="BN5" i="37"/>
  <c r="BM5" i="37"/>
  <c r="BL5" i="37"/>
  <c r="BK5" i="37"/>
  <c r="BJ5" i="37"/>
  <c r="BI5" i="37"/>
  <c r="BH5" i="37"/>
  <c r="BG5" i="37"/>
  <c r="BF5" i="37"/>
  <c r="BE5" i="37"/>
  <c r="BD5" i="37"/>
  <c r="BC5" i="37"/>
  <c r="BB5" i="37"/>
  <c r="BA5" i="37"/>
  <c r="AZ5" i="37"/>
  <c r="AY5" i="37"/>
  <c r="AX5" i="37"/>
  <c r="AW5" i="37"/>
  <c r="AV5" i="37"/>
  <c r="AU5" i="37"/>
  <c r="AT5" i="37"/>
  <c r="AS5" i="37"/>
  <c r="AR5" i="37"/>
  <c r="AQ5" i="37"/>
  <c r="AP5" i="37"/>
  <c r="AO5" i="37"/>
  <c r="AN5" i="37"/>
  <c r="AM5" i="37"/>
  <c r="AL5" i="37"/>
  <c r="AK5" i="37"/>
  <c r="AJ5" i="37"/>
  <c r="AI5" i="37"/>
  <c r="AH5" i="37"/>
  <c r="AG5" i="37"/>
  <c r="AF5" i="37"/>
  <c r="AE5" i="37"/>
  <c r="AD5" i="37"/>
  <c r="AC5" i="37"/>
  <c r="AB5" i="37"/>
  <c r="AA5" i="37"/>
  <c r="Z5" i="37"/>
  <c r="Y5" i="37"/>
  <c r="X5" i="37"/>
  <c r="W5" i="37"/>
  <c r="V5" i="37"/>
  <c r="U5" i="37"/>
  <c r="T5" i="37"/>
  <c r="S5" i="37"/>
  <c r="R5" i="37"/>
  <c r="Q5" i="37"/>
  <c r="P5" i="37"/>
  <c r="O5" i="37"/>
  <c r="N5" i="37"/>
  <c r="M5" i="37"/>
  <c r="L5" i="37"/>
  <c r="K5" i="37"/>
  <c r="J5" i="37"/>
  <c r="I5" i="37"/>
  <c r="H5" i="37"/>
  <c r="BQ4" i="37"/>
  <c r="BQ5" i="37" s="1"/>
  <c r="BQ6" i="37" s="1"/>
  <c r="BQ7" i="37" s="1"/>
  <c r="BQ8" i="37" s="1"/>
  <c r="BO4" i="37"/>
  <c r="BO7" i="37" s="1"/>
  <c r="BN4" i="37"/>
  <c r="BN7" i="37" s="1"/>
  <c r="BM4" i="37"/>
  <c r="BM7" i="37" s="1"/>
  <c r="BL4" i="37"/>
  <c r="BL7" i="37" s="1"/>
  <c r="BK4" i="37"/>
  <c r="BK7" i="37" s="1"/>
  <c r="BJ4" i="37"/>
  <c r="BJ7" i="37" s="1"/>
  <c r="BI4" i="37"/>
  <c r="BI7" i="37" s="1"/>
  <c r="BH4" i="37"/>
  <c r="BH7" i="37" s="1"/>
  <c r="BG4" i="37"/>
  <c r="BG7" i="37" s="1"/>
  <c r="BF4" i="37"/>
  <c r="BF7" i="37" s="1"/>
  <c r="BE4" i="37"/>
  <c r="BE7" i="37" s="1"/>
  <c r="BD4" i="37"/>
  <c r="BD7" i="37" s="1"/>
  <c r="BC4" i="37"/>
  <c r="BC7" i="37" s="1"/>
  <c r="BB4" i="37"/>
  <c r="BB7" i="37" s="1"/>
  <c r="BA4" i="37"/>
  <c r="BA7" i="37" s="1"/>
  <c r="AZ4" i="37"/>
  <c r="AZ7" i="37" s="1"/>
  <c r="AY4" i="37"/>
  <c r="AY7" i="37" s="1"/>
  <c r="AX4" i="37"/>
  <c r="AX7" i="37" s="1"/>
  <c r="AW4" i="37"/>
  <c r="AW7" i="37" s="1"/>
  <c r="AV4" i="37"/>
  <c r="AV7" i="37" s="1"/>
  <c r="AU4" i="37"/>
  <c r="AU7" i="37" s="1"/>
  <c r="AT4" i="37"/>
  <c r="AT7" i="37" s="1"/>
  <c r="AS4" i="37"/>
  <c r="AS7" i="37" s="1"/>
  <c r="AR4" i="37"/>
  <c r="AR7" i="37" s="1"/>
  <c r="AQ4" i="37"/>
  <c r="AQ7" i="37" s="1"/>
  <c r="AP4" i="37"/>
  <c r="AP7" i="37" s="1"/>
  <c r="AO4" i="37"/>
  <c r="AO7" i="37" s="1"/>
  <c r="AN4" i="37"/>
  <c r="AN7" i="37" s="1"/>
  <c r="AM4" i="37"/>
  <c r="AM7" i="37" s="1"/>
  <c r="AL4" i="37"/>
  <c r="AL7" i="37" s="1"/>
  <c r="AK4" i="37"/>
  <c r="AK7" i="37" s="1"/>
  <c r="AJ4" i="37"/>
  <c r="AJ7" i="37" s="1"/>
  <c r="AI4" i="37"/>
  <c r="AI7" i="37" s="1"/>
  <c r="AH4" i="37"/>
  <c r="AH7" i="37" s="1"/>
  <c r="AG4" i="37"/>
  <c r="AG7" i="37" s="1"/>
  <c r="AF4" i="37"/>
  <c r="AF7" i="37" s="1"/>
  <c r="AE4" i="37"/>
  <c r="AE7" i="37" s="1"/>
  <c r="AD4" i="37"/>
  <c r="AD7" i="37" s="1"/>
  <c r="AC4" i="37"/>
  <c r="AC7" i="37" s="1"/>
  <c r="AB4" i="37"/>
  <c r="AB7" i="37" s="1"/>
  <c r="AA4" i="37"/>
  <c r="AA7" i="37" s="1"/>
  <c r="Z4" i="37"/>
  <c r="Z7" i="37" s="1"/>
  <c r="Y4" i="37"/>
  <c r="Y7" i="37" s="1"/>
  <c r="X4" i="37"/>
  <c r="X7" i="37" s="1"/>
  <c r="W4" i="37"/>
  <c r="W7" i="37" s="1"/>
  <c r="V4" i="37"/>
  <c r="V7" i="37" s="1"/>
  <c r="U4" i="37"/>
  <c r="U7" i="37" s="1"/>
  <c r="T4" i="37"/>
  <c r="T7" i="37" s="1"/>
  <c r="S4" i="37"/>
  <c r="S7" i="37" s="1"/>
  <c r="R4" i="37"/>
  <c r="R7" i="37" s="1"/>
  <c r="Q4" i="37"/>
  <c r="Q7" i="37" s="1"/>
  <c r="P4" i="37"/>
  <c r="P7" i="37" s="1"/>
  <c r="O4" i="37"/>
  <c r="O7" i="37" s="1"/>
  <c r="N4" i="37"/>
  <c r="N7" i="37" s="1"/>
  <c r="M4" i="37"/>
  <c r="M7" i="37" s="1"/>
  <c r="L4" i="37"/>
  <c r="L7" i="37" s="1"/>
  <c r="K4" i="37"/>
  <c r="K7" i="37" s="1"/>
  <c r="J4" i="37"/>
  <c r="J7" i="37" s="1"/>
  <c r="I4" i="37"/>
  <c r="I7" i="37" s="1"/>
  <c r="H4" i="37"/>
  <c r="H7" i="37" s="1"/>
  <c r="BO3" i="37"/>
  <c r="BN3" i="37"/>
  <c r="BM3" i="37"/>
  <c r="BL3" i="37"/>
  <c r="BK3" i="37"/>
  <c r="BJ3" i="37"/>
  <c r="BI3" i="37"/>
  <c r="BH3" i="37"/>
  <c r="BG3" i="37"/>
  <c r="BF3" i="37"/>
  <c r="BE3" i="37"/>
  <c r="BD3" i="37"/>
  <c r="BC3" i="37"/>
  <c r="BB3" i="37"/>
  <c r="BA3" i="37"/>
  <c r="AZ3" i="37"/>
  <c r="AY3" i="37"/>
  <c r="AX3" i="37"/>
  <c r="AW3" i="37"/>
  <c r="AV3" i="37"/>
  <c r="AU3" i="37"/>
  <c r="AT3" i="37"/>
  <c r="AS3" i="37"/>
  <c r="AR3" i="37"/>
  <c r="AQ3" i="37"/>
  <c r="AP3" i="37"/>
  <c r="AO3" i="37"/>
  <c r="AN3" i="37"/>
  <c r="AM3" i="37"/>
  <c r="AL3" i="37"/>
  <c r="AK3" i="37"/>
  <c r="AJ3" i="37"/>
  <c r="AI3" i="37"/>
  <c r="AH3" i="37"/>
  <c r="AG3" i="37"/>
  <c r="AF3" i="37"/>
  <c r="AE3" i="37"/>
  <c r="AD3" i="37"/>
  <c r="AC3" i="37"/>
  <c r="AB3" i="37"/>
  <c r="AA3" i="37"/>
  <c r="Z3" i="37"/>
  <c r="Y3" i="37"/>
  <c r="X3" i="37"/>
  <c r="W3" i="37"/>
  <c r="V3" i="37"/>
  <c r="U3" i="37"/>
  <c r="T3" i="37"/>
  <c r="S3" i="37"/>
  <c r="R3" i="37"/>
  <c r="Q3" i="37"/>
  <c r="P3" i="37"/>
  <c r="O3" i="37"/>
  <c r="N3" i="37"/>
  <c r="M3" i="37"/>
  <c r="L3" i="37"/>
  <c r="K3" i="37"/>
  <c r="J3" i="37"/>
  <c r="I3" i="37"/>
  <c r="H3" i="37"/>
  <c r="A2" i="37"/>
  <c r="A1" i="37"/>
  <c r="M15" i="54" l="1"/>
  <c r="M175" i="54" s="1"/>
  <c r="L128" i="54"/>
  <c r="K171" i="54"/>
  <c r="R11" i="3"/>
  <c r="R164" i="54"/>
  <c r="M90" i="41"/>
  <c r="E60" i="41"/>
  <c r="F60" i="41" s="1"/>
  <c r="G60" i="41" s="1"/>
  <c r="H60" i="41" s="1"/>
  <c r="I60" i="41" s="1"/>
  <c r="J60" i="41" s="1"/>
  <c r="K60" i="41" s="1"/>
  <c r="L60" i="41" s="1"/>
  <c r="M60" i="41" s="1"/>
  <c r="N60" i="41" s="1"/>
  <c r="O60" i="41" s="1"/>
  <c r="P60" i="41" s="1"/>
  <c r="Q60" i="41" s="1"/>
  <c r="R60" i="41" s="1"/>
  <c r="S60" i="41" s="1"/>
  <c r="T60" i="41" s="1"/>
  <c r="U60" i="41" s="1"/>
  <c r="V60" i="41" s="1"/>
  <c r="W60" i="41" s="1"/>
  <c r="X60" i="41" s="1"/>
  <c r="Y60" i="41" s="1"/>
  <c r="Z60" i="41" s="1"/>
  <c r="AA60" i="41" s="1"/>
  <c r="AB60" i="41" s="1"/>
  <c r="AC60" i="41" s="1"/>
  <c r="AD60" i="41" s="1"/>
  <c r="AE60" i="41" s="1"/>
  <c r="AF60" i="41" s="1"/>
  <c r="AG60" i="41" s="1"/>
  <c r="F89" i="41"/>
  <c r="G89" i="41" s="1"/>
  <c r="H89" i="41" s="1"/>
  <c r="I89" i="41" s="1"/>
  <c r="J89" i="41" s="1"/>
  <c r="K89" i="41" s="1"/>
  <c r="L89" i="41" s="1"/>
  <c r="M89" i="41" s="1"/>
  <c r="N89" i="41" s="1"/>
  <c r="O89" i="41" s="1"/>
  <c r="P89" i="41" s="1"/>
  <c r="AF39" i="54"/>
  <c r="AG34" i="54"/>
  <c r="AH34" i="54" s="1"/>
  <c r="AF35" i="54"/>
  <c r="N13" i="54"/>
  <c r="N56" i="54"/>
  <c r="T134" i="54"/>
  <c r="S135" i="54"/>
  <c r="S137" i="54" s="1"/>
  <c r="S164" i="54" s="1"/>
  <c r="P8" i="54"/>
  <c r="O9" i="54"/>
  <c r="H57" i="37"/>
  <c r="M30" i="37"/>
  <c r="N30" i="37" s="1"/>
  <c r="J90" i="40"/>
  <c r="H90" i="40"/>
  <c r="H94" i="40" s="1"/>
  <c r="H43" i="37"/>
  <c r="H50" i="37"/>
  <c r="F81" i="37"/>
  <c r="G81" i="37" s="1"/>
  <c r="D187" i="41"/>
  <c r="F90" i="41"/>
  <c r="F94" i="41" s="1"/>
  <c r="G90" i="41"/>
  <c r="G94" i="41" s="1"/>
  <c r="D29" i="41"/>
  <c r="D30" i="41" s="1"/>
  <c r="E28" i="41" s="1"/>
  <c r="G175" i="41"/>
  <c r="F176" i="41"/>
  <c r="F178" i="41" s="1"/>
  <c r="F5" i="41" s="1"/>
  <c r="D37" i="41"/>
  <c r="D38" i="41" s="1"/>
  <c r="E33" i="41" s="1"/>
  <c r="Q89" i="41"/>
  <c r="P90" i="41"/>
  <c r="O90" i="41"/>
  <c r="E94" i="41"/>
  <c r="K94" i="41"/>
  <c r="D143" i="41"/>
  <c r="E115" i="41"/>
  <c r="F115" i="41" s="1"/>
  <c r="G115" i="41" s="1"/>
  <c r="H115" i="41" s="1"/>
  <c r="I115" i="41" s="1"/>
  <c r="J115" i="41" s="1"/>
  <c r="K115" i="41" s="1"/>
  <c r="L115" i="41" s="1"/>
  <c r="M115" i="41" s="1"/>
  <c r="N115" i="41" s="1"/>
  <c r="O115" i="41" s="1"/>
  <c r="P115" i="41" s="1"/>
  <c r="Q115" i="41" s="1"/>
  <c r="R115" i="41" s="1"/>
  <c r="S115" i="41" s="1"/>
  <c r="T115" i="41" s="1"/>
  <c r="U115" i="41" s="1"/>
  <c r="V115" i="41" s="1"/>
  <c r="W115" i="41" s="1"/>
  <c r="X115" i="41" s="1"/>
  <c r="Y115" i="41" s="1"/>
  <c r="Z115" i="41" s="1"/>
  <c r="AA115" i="41" s="1"/>
  <c r="AB115" i="41" s="1"/>
  <c r="AC115" i="41" s="1"/>
  <c r="AD115" i="41" s="1"/>
  <c r="AE115" i="41" s="1"/>
  <c r="AF115" i="41" s="1"/>
  <c r="AG115" i="41" s="1"/>
  <c r="L94" i="41"/>
  <c r="D73" i="41"/>
  <c r="M94" i="41"/>
  <c r="H90" i="41"/>
  <c r="I90" i="41"/>
  <c r="J90" i="41"/>
  <c r="AC172" i="41"/>
  <c r="AC173" i="41" s="1"/>
  <c r="U172" i="41"/>
  <c r="U173" i="41" s="1"/>
  <c r="M172" i="41"/>
  <c r="M173" i="41" s="1"/>
  <c r="E172" i="41"/>
  <c r="E173" i="41" s="1"/>
  <c r="AB172" i="41"/>
  <c r="AB173" i="41" s="1"/>
  <c r="T172" i="41"/>
  <c r="T173" i="41" s="1"/>
  <c r="L172" i="41"/>
  <c r="L173" i="41" s="1"/>
  <c r="AA172" i="41"/>
  <c r="AA173" i="41" s="1"/>
  <c r="S172" i="41"/>
  <c r="S173" i="41" s="1"/>
  <c r="K172" i="41"/>
  <c r="K173" i="41" s="1"/>
  <c r="Z172" i="41"/>
  <c r="Z173" i="41" s="1"/>
  <c r="R172" i="41"/>
  <c r="R173" i="41" s="1"/>
  <c r="J172" i="41"/>
  <c r="J173" i="41" s="1"/>
  <c r="AG172" i="41"/>
  <c r="AG173" i="41" s="1"/>
  <c r="Y172" i="41"/>
  <c r="Y173" i="41" s="1"/>
  <c r="Q172" i="41"/>
  <c r="Q173" i="41" s="1"/>
  <c r="I172" i="41"/>
  <c r="I173" i="41" s="1"/>
  <c r="AF172" i="41"/>
  <c r="AF173" i="41" s="1"/>
  <c r="X172" i="41"/>
  <c r="X173" i="41" s="1"/>
  <c r="P172" i="41"/>
  <c r="P173" i="41" s="1"/>
  <c r="H172" i="41"/>
  <c r="H173" i="41" s="1"/>
  <c r="AE172" i="41"/>
  <c r="AE173" i="41" s="1"/>
  <c r="W172" i="41"/>
  <c r="W173" i="41" s="1"/>
  <c r="O172" i="41"/>
  <c r="O173" i="41" s="1"/>
  <c r="G172" i="41"/>
  <c r="G173" i="41" s="1"/>
  <c r="AD172" i="41"/>
  <c r="AD173" i="41" s="1"/>
  <c r="V172" i="41"/>
  <c r="V173" i="41" s="1"/>
  <c r="N172" i="41"/>
  <c r="N173" i="41" s="1"/>
  <c r="F172" i="41"/>
  <c r="F173" i="41" s="1"/>
  <c r="E176" i="41"/>
  <c r="C171" i="41"/>
  <c r="D187" i="40"/>
  <c r="D30" i="40"/>
  <c r="E28" i="40" s="1"/>
  <c r="P89" i="40"/>
  <c r="O90" i="40"/>
  <c r="D37" i="40"/>
  <c r="D115" i="40"/>
  <c r="D73" i="40"/>
  <c r="E60" i="40"/>
  <c r="F60" i="40" s="1"/>
  <c r="G60" i="40" s="1"/>
  <c r="H60" i="40" s="1"/>
  <c r="I60" i="40" s="1"/>
  <c r="J60" i="40" s="1"/>
  <c r="K60" i="40" s="1"/>
  <c r="L60" i="40" s="1"/>
  <c r="M60" i="40" s="1"/>
  <c r="N60" i="40" s="1"/>
  <c r="O60" i="40" s="1"/>
  <c r="P60" i="40" s="1"/>
  <c r="Q60" i="40" s="1"/>
  <c r="R60" i="40" s="1"/>
  <c r="S60" i="40" s="1"/>
  <c r="T60" i="40" s="1"/>
  <c r="U60" i="40" s="1"/>
  <c r="V60" i="40" s="1"/>
  <c r="W60" i="40" s="1"/>
  <c r="X60" i="40" s="1"/>
  <c r="Y60" i="40" s="1"/>
  <c r="Z60" i="40" s="1"/>
  <c r="AA60" i="40" s="1"/>
  <c r="AB60" i="40" s="1"/>
  <c r="AC60" i="40" s="1"/>
  <c r="AD60" i="40" s="1"/>
  <c r="AE60" i="40" s="1"/>
  <c r="AF60" i="40" s="1"/>
  <c r="AG60" i="40" s="1"/>
  <c r="L94" i="40"/>
  <c r="J94" i="40"/>
  <c r="K90" i="40"/>
  <c r="E90" i="40"/>
  <c r="M90" i="40"/>
  <c r="F90" i="40"/>
  <c r="G90" i="40"/>
  <c r="I90" i="40"/>
  <c r="AC172" i="40"/>
  <c r="U172" i="40"/>
  <c r="M172" i="40"/>
  <c r="M173" i="40" s="1"/>
  <c r="E172" i="40"/>
  <c r="E173" i="40" s="1"/>
  <c r="AB172" i="40"/>
  <c r="T172" i="40"/>
  <c r="T173" i="40" s="1"/>
  <c r="L172" i="40"/>
  <c r="L173" i="40" s="1"/>
  <c r="AA172" i="40"/>
  <c r="AA173" i="40" s="1"/>
  <c r="S172" i="40"/>
  <c r="S173" i="40" s="1"/>
  <c r="K172" i="40"/>
  <c r="K173" i="40" s="1"/>
  <c r="Z172" i="40"/>
  <c r="Z173" i="40" s="1"/>
  <c r="R172" i="40"/>
  <c r="R173" i="40" s="1"/>
  <c r="J172" i="40"/>
  <c r="J173" i="40" s="1"/>
  <c r="AG172" i="40"/>
  <c r="AG173" i="40" s="1"/>
  <c r="Y172" i="40"/>
  <c r="Y173" i="40" s="1"/>
  <c r="Q172" i="40"/>
  <c r="Q173" i="40" s="1"/>
  <c r="I172" i="40"/>
  <c r="I173" i="40" s="1"/>
  <c r="AF172" i="40"/>
  <c r="AF173" i="40" s="1"/>
  <c r="X172" i="40"/>
  <c r="X173" i="40" s="1"/>
  <c r="P172" i="40"/>
  <c r="P173" i="40" s="1"/>
  <c r="H172" i="40"/>
  <c r="H173" i="40" s="1"/>
  <c r="AE172" i="40"/>
  <c r="AE173" i="40" s="1"/>
  <c r="W172" i="40"/>
  <c r="W173" i="40" s="1"/>
  <c r="O172" i="40"/>
  <c r="O173" i="40" s="1"/>
  <c r="G172" i="40"/>
  <c r="G173" i="40" s="1"/>
  <c r="AD172" i="40"/>
  <c r="AD173" i="40" s="1"/>
  <c r="V172" i="40"/>
  <c r="N172" i="40"/>
  <c r="N173" i="40" s="1"/>
  <c r="F172" i="40"/>
  <c r="F173" i="40" s="1"/>
  <c r="AB173" i="40"/>
  <c r="G175" i="40"/>
  <c r="F176" i="40"/>
  <c r="F178" i="40" s="1"/>
  <c r="F5" i="40" s="1"/>
  <c r="U173" i="40"/>
  <c r="AC173" i="40"/>
  <c r="V173" i="40"/>
  <c r="E176" i="40"/>
  <c r="C171" i="40"/>
  <c r="E8" i="39"/>
  <c r="AD172" i="38"/>
  <c r="AD173" i="38" s="1"/>
  <c r="AE172" i="38"/>
  <c r="AE173" i="38" s="1"/>
  <c r="K172" i="38"/>
  <c r="K173" i="38" s="1"/>
  <c r="Y172" i="38"/>
  <c r="I172" i="38"/>
  <c r="I173" i="38" s="1"/>
  <c r="W172" i="38"/>
  <c r="W173" i="38" s="1"/>
  <c r="G172" i="38"/>
  <c r="G173" i="38" s="1"/>
  <c r="U172" i="38"/>
  <c r="U173" i="38" s="1"/>
  <c r="E172" i="38"/>
  <c r="E173" i="38" s="1"/>
  <c r="S172" i="38"/>
  <c r="S173" i="38" s="1"/>
  <c r="Q172" i="38"/>
  <c r="Q173" i="38" s="1"/>
  <c r="O172" i="38"/>
  <c r="O173" i="38" s="1"/>
  <c r="AG172" i="38"/>
  <c r="M172" i="38"/>
  <c r="M173" i="38" s="1"/>
  <c r="D187" i="38"/>
  <c r="D25" i="38"/>
  <c r="D37" i="38"/>
  <c r="L94" i="38"/>
  <c r="K90" i="38"/>
  <c r="D115" i="38"/>
  <c r="D73" i="38"/>
  <c r="E60" i="38"/>
  <c r="F60" i="38" s="1"/>
  <c r="G60" i="38" s="1"/>
  <c r="H60" i="38" s="1"/>
  <c r="I60" i="38" s="1"/>
  <c r="J60" i="38" s="1"/>
  <c r="K60" i="38" s="1"/>
  <c r="L60" i="38" s="1"/>
  <c r="M60" i="38" s="1"/>
  <c r="N60" i="38" s="1"/>
  <c r="O60" i="38" s="1"/>
  <c r="P60" i="38" s="1"/>
  <c r="Q60" i="38" s="1"/>
  <c r="R60" i="38" s="1"/>
  <c r="S60" i="38" s="1"/>
  <c r="T60" i="38" s="1"/>
  <c r="U60" i="38" s="1"/>
  <c r="V60" i="38" s="1"/>
  <c r="W60" i="38" s="1"/>
  <c r="X60" i="38" s="1"/>
  <c r="Y60" i="38" s="1"/>
  <c r="Z60" i="38" s="1"/>
  <c r="AA60" i="38" s="1"/>
  <c r="AB60" i="38" s="1"/>
  <c r="AC60" i="38" s="1"/>
  <c r="AD60" i="38" s="1"/>
  <c r="AE60" i="38" s="1"/>
  <c r="AF60" i="38" s="1"/>
  <c r="AG60" i="38" s="1"/>
  <c r="I94" i="38"/>
  <c r="H90" i="38"/>
  <c r="G90" i="38"/>
  <c r="M90" i="38"/>
  <c r="J90" i="38"/>
  <c r="F90" i="38"/>
  <c r="F89" i="38"/>
  <c r="G89" i="38" s="1"/>
  <c r="H89" i="38" s="1"/>
  <c r="I89" i="38" s="1"/>
  <c r="J89" i="38" s="1"/>
  <c r="K89" i="38" s="1"/>
  <c r="L89" i="38" s="1"/>
  <c r="M89" i="38" s="1"/>
  <c r="N89" i="38" s="1"/>
  <c r="O89" i="38" s="1"/>
  <c r="E90" i="38"/>
  <c r="G175" i="38"/>
  <c r="F176" i="38"/>
  <c r="F178" i="38" s="1"/>
  <c r="F5" i="38" s="1"/>
  <c r="H172" i="38"/>
  <c r="H173" i="38" s="1"/>
  <c r="P172" i="38"/>
  <c r="P173" i="38" s="1"/>
  <c r="X172" i="38"/>
  <c r="X173" i="38" s="1"/>
  <c r="AF172" i="38"/>
  <c r="AF173" i="38" s="1"/>
  <c r="Y173" i="38"/>
  <c r="AG173" i="38"/>
  <c r="E176" i="38"/>
  <c r="C171" i="38"/>
  <c r="J172" i="38"/>
  <c r="J173" i="38" s="1"/>
  <c r="R172" i="38"/>
  <c r="R173" i="38" s="1"/>
  <c r="Z172" i="38"/>
  <c r="Z173" i="38" s="1"/>
  <c r="AA172" i="38"/>
  <c r="AA173" i="38" s="1"/>
  <c r="L172" i="38"/>
  <c r="L173" i="38" s="1"/>
  <c r="T172" i="38"/>
  <c r="T173" i="38" s="1"/>
  <c r="AB172" i="38"/>
  <c r="AB173" i="38" s="1"/>
  <c r="AC172" i="38"/>
  <c r="AC173" i="38" s="1"/>
  <c r="F172" i="38"/>
  <c r="F173" i="38" s="1"/>
  <c r="N172" i="38"/>
  <c r="N173" i="38" s="1"/>
  <c r="V172" i="38"/>
  <c r="V173" i="38" s="1"/>
  <c r="F22" i="37"/>
  <c r="G72" i="37" s="1"/>
  <c r="H72" i="37" s="1"/>
  <c r="E81" i="37" s="1"/>
  <c r="H81" i="37" s="1"/>
  <c r="J77" i="37"/>
  <c r="L12" i="37"/>
  <c r="N12" i="37" s="1"/>
  <c r="M15" i="37" s="1"/>
  <c r="O15" i="37" s="1"/>
  <c r="N15" i="54" l="1"/>
  <c r="N175" i="54" s="1"/>
  <c r="G96" i="41"/>
  <c r="S11" i="3"/>
  <c r="AH39" i="54"/>
  <c r="AI34" i="54"/>
  <c r="AH35" i="54"/>
  <c r="M128" i="54"/>
  <c r="L171" i="54"/>
  <c r="E36" i="39"/>
  <c r="E15" i="39"/>
  <c r="F96" i="41"/>
  <c r="O13" i="54"/>
  <c r="O15" i="54" s="1"/>
  <c r="O56" i="54"/>
  <c r="P9" i="54"/>
  <c r="Q8" i="54"/>
  <c r="U134" i="54"/>
  <c r="T135" i="54"/>
  <c r="T137" i="54" s="1"/>
  <c r="AG39" i="54"/>
  <c r="AG35" i="54"/>
  <c r="H59" i="37"/>
  <c r="F24" i="37" s="1"/>
  <c r="F30" i="37" s="1"/>
  <c r="D170" i="41"/>
  <c r="E170" i="41" s="1"/>
  <c r="F170" i="41" s="1"/>
  <c r="G170" i="41" s="1"/>
  <c r="H170" i="41" s="1"/>
  <c r="I170" i="41" s="1"/>
  <c r="J170" i="41" s="1"/>
  <c r="K170" i="41" s="1"/>
  <c r="L170" i="41" s="1"/>
  <c r="M170" i="41" s="1"/>
  <c r="N170" i="41" s="1"/>
  <c r="O170" i="41" s="1"/>
  <c r="P170" i="41" s="1"/>
  <c r="Q170" i="41" s="1"/>
  <c r="R170" i="41" s="1"/>
  <c r="S170" i="41" s="1"/>
  <c r="T170" i="41" s="1"/>
  <c r="U170" i="41" s="1"/>
  <c r="V170" i="41" s="1"/>
  <c r="W170" i="41" s="1"/>
  <c r="X170" i="41" s="1"/>
  <c r="Y170" i="41" s="1"/>
  <c r="Z170" i="41" s="1"/>
  <c r="AA170" i="41" s="1"/>
  <c r="AB170" i="41" s="1"/>
  <c r="AC170" i="41" s="1"/>
  <c r="AD170" i="41" s="1"/>
  <c r="AE170" i="41" s="1"/>
  <c r="AF170" i="41" s="1"/>
  <c r="AG170" i="41" s="1"/>
  <c r="E143" i="41"/>
  <c r="F143" i="41" s="1"/>
  <c r="G143" i="41" s="1"/>
  <c r="H143" i="41" s="1"/>
  <c r="I143" i="41" s="1"/>
  <c r="J143" i="41" s="1"/>
  <c r="K143" i="41" s="1"/>
  <c r="L143" i="41" s="1"/>
  <c r="M143" i="41" s="1"/>
  <c r="N143" i="41" s="1"/>
  <c r="O143" i="41" s="1"/>
  <c r="P143" i="41" s="1"/>
  <c r="Q143" i="41" s="1"/>
  <c r="R143" i="41" s="1"/>
  <c r="S143" i="41" s="1"/>
  <c r="T143" i="41" s="1"/>
  <c r="U143" i="41" s="1"/>
  <c r="V143" i="41" s="1"/>
  <c r="W143" i="41" s="1"/>
  <c r="X143" i="41" s="1"/>
  <c r="Y143" i="41" s="1"/>
  <c r="Z143" i="41" s="1"/>
  <c r="AA143" i="41" s="1"/>
  <c r="AB143" i="41" s="1"/>
  <c r="AC143" i="41" s="1"/>
  <c r="AD143" i="41" s="1"/>
  <c r="AE143" i="41" s="1"/>
  <c r="AF143" i="41" s="1"/>
  <c r="AG143" i="41" s="1"/>
  <c r="E96" i="41"/>
  <c r="C173" i="41"/>
  <c r="O94" i="41"/>
  <c r="E73" i="41"/>
  <c r="F73" i="41" s="1"/>
  <c r="G73" i="41" s="1"/>
  <c r="H73" i="41" s="1"/>
  <c r="I73" i="41" s="1"/>
  <c r="J73" i="41" s="1"/>
  <c r="K73" i="41" s="1"/>
  <c r="L73" i="41" s="1"/>
  <c r="M73" i="41" s="1"/>
  <c r="N73" i="41" s="1"/>
  <c r="O73" i="41" s="1"/>
  <c r="P73" i="41" s="1"/>
  <c r="Q73" i="41" s="1"/>
  <c r="R73" i="41" s="1"/>
  <c r="S73" i="41" s="1"/>
  <c r="T73" i="41" s="1"/>
  <c r="U73" i="41" s="1"/>
  <c r="V73" i="41" s="1"/>
  <c r="W73" i="41" s="1"/>
  <c r="X73" i="41" s="1"/>
  <c r="Y73" i="41" s="1"/>
  <c r="Z73" i="41" s="1"/>
  <c r="AA73" i="41" s="1"/>
  <c r="AB73" i="41" s="1"/>
  <c r="AC73" i="41" s="1"/>
  <c r="AD73" i="41" s="1"/>
  <c r="AE73" i="41" s="1"/>
  <c r="AF73" i="41" s="1"/>
  <c r="AG73" i="41" s="1"/>
  <c r="D86" i="41"/>
  <c r="E86" i="41" s="1"/>
  <c r="F86" i="41" s="1"/>
  <c r="G86" i="41" s="1"/>
  <c r="H86" i="41" s="1"/>
  <c r="I86" i="41" s="1"/>
  <c r="J86" i="41" s="1"/>
  <c r="K86" i="41" s="1"/>
  <c r="L86" i="41" s="1"/>
  <c r="M86" i="41" s="1"/>
  <c r="N86" i="41" s="1"/>
  <c r="O86" i="41" s="1"/>
  <c r="P86" i="41" s="1"/>
  <c r="Q86" i="41" s="1"/>
  <c r="R86" i="41" s="1"/>
  <c r="S86" i="41" s="1"/>
  <c r="T86" i="41" s="1"/>
  <c r="U86" i="41" s="1"/>
  <c r="V86" i="41" s="1"/>
  <c r="W86" i="41" s="1"/>
  <c r="X86" i="41" s="1"/>
  <c r="Y86" i="41" s="1"/>
  <c r="Z86" i="41" s="1"/>
  <c r="AA86" i="41" s="1"/>
  <c r="AB86" i="41" s="1"/>
  <c r="AC86" i="41" s="1"/>
  <c r="AD86" i="41" s="1"/>
  <c r="AE86" i="41" s="1"/>
  <c r="AF86" i="41" s="1"/>
  <c r="AG86" i="41" s="1"/>
  <c r="E178" i="41"/>
  <c r="H94" i="41"/>
  <c r="H96" i="41" s="1"/>
  <c r="P94" i="41"/>
  <c r="J94" i="41"/>
  <c r="R89" i="41"/>
  <c r="Q90" i="41"/>
  <c r="H175" i="41"/>
  <c r="G176" i="41"/>
  <c r="G178" i="41" s="1"/>
  <c r="G5" i="41" s="1"/>
  <c r="E35" i="41"/>
  <c r="I94" i="41"/>
  <c r="C173" i="40"/>
  <c r="E178" i="40"/>
  <c r="I94" i="40"/>
  <c r="E94" i="40"/>
  <c r="K94" i="40"/>
  <c r="G94" i="40"/>
  <c r="F94" i="40"/>
  <c r="H175" i="40"/>
  <c r="G176" i="40"/>
  <c r="G178" i="40" s="1"/>
  <c r="G5" i="40" s="1"/>
  <c r="D86" i="40"/>
  <c r="E86" i="40" s="1"/>
  <c r="F86" i="40" s="1"/>
  <c r="G86" i="40" s="1"/>
  <c r="H86" i="40" s="1"/>
  <c r="I86" i="40" s="1"/>
  <c r="J86" i="40" s="1"/>
  <c r="K86" i="40" s="1"/>
  <c r="L86" i="40" s="1"/>
  <c r="M86" i="40" s="1"/>
  <c r="N86" i="40" s="1"/>
  <c r="O86" i="40" s="1"/>
  <c r="P86" i="40" s="1"/>
  <c r="Q86" i="40" s="1"/>
  <c r="R86" i="40" s="1"/>
  <c r="S86" i="40" s="1"/>
  <c r="T86" i="40" s="1"/>
  <c r="U86" i="40" s="1"/>
  <c r="V86" i="40" s="1"/>
  <c r="W86" i="40" s="1"/>
  <c r="X86" i="40" s="1"/>
  <c r="Y86" i="40" s="1"/>
  <c r="Z86" i="40" s="1"/>
  <c r="AA86" i="40" s="1"/>
  <c r="AB86" i="40" s="1"/>
  <c r="AC86" i="40" s="1"/>
  <c r="AD86" i="40" s="1"/>
  <c r="AE86" i="40" s="1"/>
  <c r="AF86" i="40" s="1"/>
  <c r="AG86" i="40" s="1"/>
  <c r="E73" i="40"/>
  <c r="F73" i="40" s="1"/>
  <c r="G73" i="40" s="1"/>
  <c r="H73" i="40" s="1"/>
  <c r="I73" i="40" s="1"/>
  <c r="J73" i="40" s="1"/>
  <c r="K73" i="40" s="1"/>
  <c r="L73" i="40" s="1"/>
  <c r="M73" i="40" s="1"/>
  <c r="N73" i="40" s="1"/>
  <c r="O73" i="40" s="1"/>
  <c r="P73" i="40" s="1"/>
  <c r="Q73" i="40" s="1"/>
  <c r="R73" i="40" s="1"/>
  <c r="S73" i="40" s="1"/>
  <c r="T73" i="40" s="1"/>
  <c r="U73" i="40" s="1"/>
  <c r="V73" i="40" s="1"/>
  <c r="W73" i="40" s="1"/>
  <c r="X73" i="40" s="1"/>
  <c r="Y73" i="40" s="1"/>
  <c r="Z73" i="40" s="1"/>
  <c r="AA73" i="40" s="1"/>
  <c r="AB73" i="40" s="1"/>
  <c r="AC73" i="40" s="1"/>
  <c r="AD73" i="40" s="1"/>
  <c r="AE73" i="40" s="1"/>
  <c r="AF73" i="40" s="1"/>
  <c r="AG73" i="40" s="1"/>
  <c r="O94" i="40"/>
  <c r="D143" i="40"/>
  <c r="E115" i="40"/>
  <c r="F115" i="40" s="1"/>
  <c r="G115" i="40" s="1"/>
  <c r="H115" i="40" s="1"/>
  <c r="I115" i="40" s="1"/>
  <c r="J115" i="40" s="1"/>
  <c r="K115" i="40" s="1"/>
  <c r="L115" i="40" s="1"/>
  <c r="M115" i="40" s="1"/>
  <c r="N115" i="40" s="1"/>
  <c r="O115" i="40" s="1"/>
  <c r="P115" i="40" s="1"/>
  <c r="Q115" i="40" s="1"/>
  <c r="R115" i="40" s="1"/>
  <c r="S115" i="40" s="1"/>
  <c r="T115" i="40" s="1"/>
  <c r="U115" i="40" s="1"/>
  <c r="V115" i="40" s="1"/>
  <c r="W115" i="40" s="1"/>
  <c r="X115" i="40" s="1"/>
  <c r="Y115" i="40" s="1"/>
  <c r="Z115" i="40" s="1"/>
  <c r="AA115" i="40" s="1"/>
  <c r="AB115" i="40" s="1"/>
  <c r="AC115" i="40" s="1"/>
  <c r="AD115" i="40" s="1"/>
  <c r="AE115" i="40" s="1"/>
  <c r="AF115" i="40" s="1"/>
  <c r="AG115" i="40" s="1"/>
  <c r="D38" i="40"/>
  <c r="E33" i="40" s="1"/>
  <c r="Q89" i="40"/>
  <c r="P90" i="40"/>
  <c r="M94" i="40"/>
  <c r="F7" i="39"/>
  <c r="C173" i="38"/>
  <c r="M94" i="38"/>
  <c r="E178" i="38"/>
  <c r="E94" i="38"/>
  <c r="D29" i="38"/>
  <c r="D30" i="38" s="1"/>
  <c r="E28" i="38" s="1"/>
  <c r="H175" i="38"/>
  <c r="G176" i="38"/>
  <c r="G178" i="38" s="1"/>
  <c r="G5" i="38" s="1"/>
  <c r="D86" i="38"/>
  <c r="E86" i="38" s="1"/>
  <c r="F86" i="38" s="1"/>
  <c r="G86" i="38" s="1"/>
  <c r="H86" i="38" s="1"/>
  <c r="I86" i="38" s="1"/>
  <c r="J86" i="38" s="1"/>
  <c r="K86" i="38" s="1"/>
  <c r="L86" i="38" s="1"/>
  <c r="M86" i="38" s="1"/>
  <c r="N86" i="38" s="1"/>
  <c r="O86" i="38" s="1"/>
  <c r="P86" i="38" s="1"/>
  <c r="Q86" i="38" s="1"/>
  <c r="R86" i="38" s="1"/>
  <c r="S86" i="38" s="1"/>
  <c r="T86" i="38" s="1"/>
  <c r="U86" i="38" s="1"/>
  <c r="V86" i="38" s="1"/>
  <c r="W86" i="38" s="1"/>
  <c r="X86" i="38" s="1"/>
  <c r="Y86" i="38" s="1"/>
  <c r="Z86" i="38" s="1"/>
  <c r="AA86" i="38" s="1"/>
  <c r="AB86" i="38" s="1"/>
  <c r="AC86" i="38" s="1"/>
  <c r="AD86" i="38" s="1"/>
  <c r="AE86" i="38" s="1"/>
  <c r="AF86" i="38" s="1"/>
  <c r="AG86" i="38" s="1"/>
  <c r="E73" i="38"/>
  <c r="F73" i="38" s="1"/>
  <c r="G73" i="38" s="1"/>
  <c r="H73" i="38" s="1"/>
  <c r="I73" i="38" s="1"/>
  <c r="J73" i="38" s="1"/>
  <c r="K73" i="38" s="1"/>
  <c r="L73" i="38" s="1"/>
  <c r="M73" i="38" s="1"/>
  <c r="N73" i="38" s="1"/>
  <c r="O73" i="38" s="1"/>
  <c r="P73" i="38" s="1"/>
  <c r="Q73" i="38" s="1"/>
  <c r="R73" i="38" s="1"/>
  <c r="S73" i="38" s="1"/>
  <c r="T73" i="38" s="1"/>
  <c r="U73" i="38" s="1"/>
  <c r="V73" i="38" s="1"/>
  <c r="W73" i="38" s="1"/>
  <c r="X73" i="38" s="1"/>
  <c r="Y73" i="38" s="1"/>
  <c r="Z73" i="38" s="1"/>
  <c r="AA73" i="38" s="1"/>
  <c r="AB73" i="38" s="1"/>
  <c r="AC73" i="38" s="1"/>
  <c r="AD73" i="38" s="1"/>
  <c r="AE73" i="38" s="1"/>
  <c r="AF73" i="38" s="1"/>
  <c r="AG73" i="38" s="1"/>
  <c r="F94" i="38"/>
  <c r="E115" i="38"/>
  <c r="F115" i="38" s="1"/>
  <c r="G115" i="38" s="1"/>
  <c r="H115" i="38" s="1"/>
  <c r="I115" i="38" s="1"/>
  <c r="J115" i="38" s="1"/>
  <c r="K115" i="38" s="1"/>
  <c r="L115" i="38" s="1"/>
  <c r="M115" i="38" s="1"/>
  <c r="N115" i="38" s="1"/>
  <c r="O115" i="38" s="1"/>
  <c r="P115" i="38" s="1"/>
  <c r="Q115" i="38" s="1"/>
  <c r="R115" i="38" s="1"/>
  <c r="S115" i="38" s="1"/>
  <c r="T115" i="38" s="1"/>
  <c r="U115" i="38" s="1"/>
  <c r="V115" i="38" s="1"/>
  <c r="W115" i="38" s="1"/>
  <c r="X115" i="38" s="1"/>
  <c r="Y115" i="38" s="1"/>
  <c r="Z115" i="38" s="1"/>
  <c r="AA115" i="38" s="1"/>
  <c r="AB115" i="38" s="1"/>
  <c r="AC115" i="38" s="1"/>
  <c r="AD115" i="38" s="1"/>
  <c r="AE115" i="38" s="1"/>
  <c r="AF115" i="38" s="1"/>
  <c r="AG115" i="38" s="1"/>
  <c r="D143" i="38"/>
  <c r="O90" i="38"/>
  <c r="P89" i="38"/>
  <c r="K94" i="38"/>
  <c r="J94" i="38"/>
  <c r="G94" i="38"/>
  <c r="H94" i="38"/>
  <c r="D38" i="38"/>
  <c r="E33" i="38" s="1"/>
  <c r="E82" i="37"/>
  <c r="H82" i="37" s="1"/>
  <c r="AI39" i="54" l="1"/>
  <c r="AJ34" i="54"/>
  <c r="AI35" i="54"/>
  <c r="N128" i="54"/>
  <c r="M171" i="54"/>
  <c r="T11" i="3"/>
  <c r="T164" i="54"/>
  <c r="O175" i="54"/>
  <c r="F8" i="39"/>
  <c r="F36" i="39" s="1"/>
  <c r="F96" i="40"/>
  <c r="R8" i="54"/>
  <c r="Q9" i="54"/>
  <c r="V134" i="54"/>
  <c r="U135" i="54"/>
  <c r="U137" i="54" s="1"/>
  <c r="P13" i="54"/>
  <c r="P15" i="54" s="1"/>
  <c r="P56" i="54"/>
  <c r="F33" i="37"/>
  <c r="G67" i="37"/>
  <c r="I96" i="41"/>
  <c r="K96" i="41"/>
  <c r="Q94" i="41"/>
  <c r="J96" i="41"/>
  <c r="L96" i="41"/>
  <c r="M96" i="41"/>
  <c r="S89" i="41"/>
  <c r="R90" i="41"/>
  <c r="H176" i="41"/>
  <c r="H178" i="41" s="1"/>
  <c r="H5" i="41" s="1"/>
  <c r="I175" i="41"/>
  <c r="E5" i="41"/>
  <c r="E36" i="41"/>
  <c r="M96" i="40"/>
  <c r="L96" i="40"/>
  <c r="I96" i="40"/>
  <c r="K96" i="40"/>
  <c r="H96" i="40"/>
  <c r="P94" i="40"/>
  <c r="H176" i="40"/>
  <c r="H178" i="40" s="1"/>
  <c r="H5" i="40" s="1"/>
  <c r="I175" i="40"/>
  <c r="Q90" i="40"/>
  <c r="R89" i="40"/>
  <c r="E35" i="40"/>
  <c r="J96" i="40"/>
  <c r="G96" i="40"/>
  <c r="E96" i="40"/>
  <c r="E5" i="40"/>
  <c r="E143" i="40"/>
  <c r="F143" i="40" s="1"/>
  <c r="G143" i="40" s="1"/>
  <c r="H143" i="40" s="1"/>
  <c r="I143" i="40" s="1"/>
  <c r="J143" i="40" s="1"/>
  <c r="K143" i="40" s="1"/>
  <c r="L143" i="40" s="1"/>
  <c r="M143" i="40" s="1"/>
  <c r="N143" i="40" s="1"/>
  <c r="O143" i="40" s="1"/>
  <c r="P143" i="40" s="1"/>
  <c r="Q143" i="40" s="1"/>
  <c r="R143" i="40" s="1"/>
  <c r="S143" i="40" s="1"/>
  <c r="T143" i="40" s="1"/>
  <c r="U143" i="40" s="1"/>
  <c r="V143" i="40" s="1"/>
  <c r="W143" i="40" s="1"/>
  <c r="X143" i="40" s="1"/>
  <c r="Y143" i="40" s="1"/>
  <c r="Z143" i="40" s="1"/>
  <c r="AA143" i="40" s="1"/>
  <c r="AB143" i="40" s="1"/>
  <c r="AC143" i="40" s="1"/>
  <c r="AD143" i="40" s="1"/>
  <c r="AE143" i="40" s="1"/>
  <c r="AF143" i="40" s="1"/>
  <c r="AG143" i="40" s="1"/>
  <c r="D170" i="40"/>
  <c r="E170" i="40" s="1"/>
  <c r="F170" i="40" s="1"/>
  <c r="G170" i="40" s="1"/>
  <c r="H170" i="40" s="1"/>
  <c r="I170" i="40" s="1"/>
  <c r="J170" i="40" s="1"/>
  <c r="K170" i="40" s="1"/>
  <c r="L170" i="40" s="1"/>
  <c r="M170" i="40" s="1"/>
  <c r="N170" i="40" s="1"/>
  <c r="O170" i="40" s="1"/>
  <c r="P170" i="40" s="1"/>
  <c r="Q170" i="40" s="1"/>
  <c r="R170" i="40" s="1"/>
  <c r="S170" i="40" s="1"/>
  <c r="T170" i="40" s="1"/>
  <c r="U170" i="40" s="1"/>
  <c r="V170" i="40" s="1"/>
  <c r="W170" i="40" s="1"/>
  <c r="X170" i="40" s="1"/>
  <c r="Y170" i="40" s="1"/>
  <c r="Z170" i="40" s="1"/>
  <c r="AA170" i="40" s="1"/>
  <c r="AB170" i="40" s="1"/>
  <c r="AC170" i="40" s="1"/>
  <c r="AD170" i="40" s="1"/>
  <c r="AE170" i="40" s="1"/>
  <c r="AF170" i="40" s="1"/>
  <c r="AG170" i="40" s="1"/>
  <c r="G96" i="38"/>
  <c r="F96" i="38"/>
  <c r="E35" i="38"/>
  <c r="L96" i="38"/>
  <c r="H176" i="38"/>
  <c r="I175" i="38"/>
  <c r="M96" i="38"/>
  <c r="J96" i="38"/>
  <c r="D170" i="38"/>
  <c r="E170" i="38" s="1"/>
  <c r="F170" i="38" s="1"/>
  <c r="G170" i="38" s="1"/>
  <c r="H170" i="38" s="1"/>
  <c r="I170" i="38" s="1"/>
  <c r="J170" i="38" s="1"/>
  <c r="K170" i="38" s="1"/>
  <c r="L170" i="38" s="1"/>
  <c r="M170" i="38" s="1"/>
  <c r="N170" i="38" s="1"/>
  <c r="O170" i="38" s="1"/>
  <c r="P170" i="38" s="1"/>
  <c r="Q170" i="38" s="1"/>
  <c r="R170" i="38" s="1"/>
  <c r="S170" i="38" s="1"/>
  <c r="T170" i="38" s="1"/>
  <c r="U170" i="38" s="1"/>
  <c r="V170" i="38" s="1"/>
  <c r="W170" i="38" s="1"/>
  <c r="X170" i="38" s="1"/>
  <c r="Y170" i="38" s="1"/>
  <c r="Z170" i="38" s="1"/>
  <c r="AA170" i="38" s="1"/>
  <c r="AB170" i="38" s="1"/>
  <c r="AC170" i="38" s="1"/>
  <c r="AD170" i="38" s="1"/>
  <c r="AE170" i="38" s="1"/>
  <c r="AF170" i="38" s="1"/>
  <c r="AG170" i="38" s="1"/>
  <c r="E143" i="38"/>
  <c r="F143" i="38" s="1"/>
  <c r="G143" i="38" s="1"/>
  <c r="H143" i="38" s="1"/>
  <c r="I143" i="38" s="1"/>
  <c r="J143" i="38" s="1"/>
  <c r="K143" i="38" s="1"/>
  <c r="L143" i="38" s="1"/>
  <c r="M143" i="38" s="1"/>
  <c r="N143" i="38" s="1"/>
  <c r="O143" i="38" s="1"/>
  <c r="P143" i="38" s="1"/>
  <c r="Q143" i="38" s="1"/>
  <c r="R143" i="38" s="1"/>
  <c r="S143" i="38" s="1"/>
  <c r="T143" i="38" s="1"/>
  <c r="U143" i="38" s="1"/>
  <c r="V143" i="38" s="1"/>
  <c r="W143" i="38" s="1"/>
  <c r="X143" i="38" s="1"/>
  <c r="Y143" i="38" s="1"/>
  <c r="Z143" i="38" s="1"/>
  <c r="AA143" i="38" s="1"/>
  <c r="AB143" i="38" s="1"/>
  <c r="AC143" i="38" s="1"/>
  <c r="AD143" i="38" s="1"/>
  <c r="AE143" i="38" s="1"/>
  <c r="AF143" i="38" s="1"/>
  <c r="AG143" i="38" s="1"/>
  <c r="E96" i="38"/>
  <c r="E5" i="38"/>
  <c r="P90" i="38"/>
  <c r="Q89" i="38"/>
  <c r="H96" i="38"/>
  <c r="K96" i="38"/>
  <c r="O94" i="38"/>
  <c r="I96" i="38"/>
  <c r="AJ39" i="54" l="1"/>
  <c r="AK34" i="54"/>
  <c r="AJ35" i="54"/>
  <c r="O128" i="54"/>
  <c r="N171" i="54"/>
  <c r="F15" i="39"/>
  <c r="U11" i="3"/>
  <c r="U164" i="54"/>
  <c r="P175" i="54"/>
  <c r="G7" i="39"/>
  <c r="G8" i="39" s="1"/>
  <c r="W134" i="54"/>
  <c r="V135" i="54"/>
  <c r="V137" i="54" s="1"/>
  <c r="Q13" i="54"/>
  <c r="Q56" i="54"/>
  <c r="S8" i="54"/>
  <c r="R9" i="54"/>
  <c r="F41" i="37"/>
  <c r="F47" i="37"/>
  <c r="F53" i="37"/>
  <c r="F46" i="37"/>
  <c r="F55" i="37"/>
  <c r="F40" i="37"/>
  <c r="F42" i="37"/>
  <c r="F34" i="37"/>
  <c r="F49" i="37"/>
  <c r="F39" i="37"/>
  <c r="F56" i="37"/>
  <c r="F48" i="37"/>
  <c r="F54" i="37"/>
  <c r="E23" i="41"/>
  <c r="R94" i="41"/>
  <c r="I176" i="41"/>
  <c r="I178" i="41" s="1"/>
  <c r="I5" i="41" s="1"/>
  <c r="J175" i="41"/>
  <c r="T89" i="41"/>
  <c r="S90" i="41"/>
  <c r="R90" i="40"/>
  <c r="S89" i="40"/>
  <c r="I176" i="40"/>
  <c r="J175" i="40"/>
  <c r="E36" i="40"/>
  <c r="Q94" i="40"/>
  <c r="H178" i="38"/>
  <c r="Q90" i="38"/>
  <c r="R89" i="38"/>
  <c r="P94" i="38"/>
  <c r="E36" i="38"/>
  <c r="I176" i="38"/>
  <c r="I178" i="38" s="1"/>
  <c r="I5" i="38" s="1"/>
  <c r="J175" i="38"/>
  <c r="Q15" i="54" l="1"/>
  <c r="Q175" i="54" s="1"/>
  <c r="AK39" i="54"/>
  <c r="AK35" i="54"/>
  <c r="C35" i="54" s="1"/>
  <c r="P128" i="54"/>
  <c r="O171" i="54"/>
  <c r="G15" i="39"/>
  <c r="G36" i="39"/>
  <c r="V11" i="3"/>
  <c r="V164" i="54"/>
  <c r="H7" i="39"/>
  <c r="H8" i="39" s="1"/>
  <c r="R13" i="54"/>
  <c r="R56" i="54"/>
  <c r="X134" i="54"/>
  <c r="W135" i="54"/>
  <c r="W137" i="54" s="1"/>
  <c r="T8" i="54"/>
  <c r="S9" i="54"/>
  <c r="S94" i="41"/>
  <c r="T90" i="41"/>
  <c r="U89" i="41"/>
  <c r="J176" i="41"/>
  <c r="K175" i="41"/>
  <c r="R94" i="40"/>
  <c r="E23" i="40"/>
  <c r="J176" i="40"/>
  <c r="J178" i="40" s="1"/>
  <c r="J5" i="40" s="1"/>
  <c r="K175" i="40"/>
  <c r="I178" i="40"/>
  <c r="T89" i="40"/>
  <c r="S90" i="40"/>
  <c r="E23" i="38"/>
  <c r="J176" i="38"/>
  <c r="K175" i="38"/>
  <c r="R90" i="38"/>
  <c r="S89" i="38"/>
  <c r="Q94" i="38"/>
  <c r="H5" i="38"/>
  <c r="R15" i="54" l="1"/>
  <c r="R175" i="54" s="1"/>
  <c r="AH36" i="54"/>
  <c r="AI36" i="54"/>
  <c r="V36" i="54"/>
  <c r="U36" i="54"/>
  <c r="M36" i="54"/>
  <c r="P36" i="54"/>
  <c r="W36" i="54"/>
  <c r="Z36" i="54"/>
  <c r="AD36" i="54"/>
  <c r="O36" i="54"/>
  <c r="R36" i="54"/>
  <c r="J36" i="54"/>
  <c r="G36" i="54"/>
  <c r="I36" i="54"/>
  <c r="AA36" i="54"/>
  <c r="AE36" i="54"/>
  <c r="F36" i="54"/>
  <c r="L36" i="54"/>
  <c r="T36" i="54"/>
  <c r="H36" i="54"/>
  <c r="Y36" i="54"/>
  <c r="AB36" i="54"/>
  <c r="AF36" i="54"/>
  <c r="Q36" i="54"/>
  <c r="K36" i="54"/>
  <c r="X36" i="54"/>
  <c r="S36" i="54"/>
  <c r="N36" i="54"/>
  <c r="E36" i="54"/>
  <c r="AC36" i="54"/>
  <c r="AG36" i="54"/>
  <c r="Q128" i="54"/>
  <c r="P171" i="54"/>
  <c r="AJ36" i="54"/>
  <c r="AK36" i="54"/>
  <c r="H15" i="39"/>
  <c r="H36" i="39"/>
  <c r="I7" i="39"/>
  <c r="I8" i="39" s="1"/>
  <c r="W11" i="3"/>
  <c r="W164" i="54"/>
  <c r="S13" i="54"/>
  <c r="S56" i="54"/>
  <c r="U8" i="54"/>
  <c r="T9" i="54"/>
  <c r="Y134" i="54"/>
  <c r="X135" i="54"/>
  <c r="X137" i="54" s="1"/>
  <c r="T94" i="41"/>
  <c r="U90" i="41"/>
  <c r="V89" i="41"/>
  <c r="J178" i="41"/>
  <c r="L175" i="41"/>
  <c r="K176" i="41"/>
  <c r="K178" i="41" s="1"/>
  <c r="K5" i="41" s="1"/>
  <c r="U89" i="40"/>
  <c r="T90" i="40"/>
  <c r="I5" i="40"/>
  <c r="S94" i="40"/>
  <c r="L175" i="40"/>
  <c r="K176" i="40"/>
  <c r="K178" i="40" s="1"/>
  <c r="K5" i="40" s="1"/>
  <c r="T89" i="38"/>
  <c r="S90" i="38"/>
  <c r="L175" i="38"/>
  <c r="K176" i="38"/>
  <c r="K178" i="38" s="1"/>
  <c r="K5" i="38" s="1"/>
  <c r="R94" i="38"/>
  <c r="J178" i="38"/>
  <c r="S15" i="54" l="1"/>
  <c r="S175" i="54" s="1"/>
  <c r="R128" i="54"/>
  <c r="Q171" i="54"/>
  <c r="C36" i="54"/>
  <c r="J7" i="39"/>
  <c r="J8" i="39" s="1"/>
  <c r="I36" i="39"/>
  <c r="X164" i="54"/>
  <c r="Z134" i="54"/>
  <c r="Y135" i="54"/>
  <c r="Y137" i="54" s="1"/>
  <c r="Y164" i="54" s="1"/>
  <c r="T13" i="54"/>
  <c r="T56" i="54"/>
  <c r="U9" i="54"/>
  <c r="V8" i="54"/>
  <c r="X11" i="3"/>
  <c r="J5" i="41"/>
  <c r="W89" i="41"/>
  <c r="V90" i="41"/>
  <c r="U94" i="41"/>
  <c r="M175" i="41"/>
  <c r="L176" i="41"/>
  <c r="M175" i="40"/>
  <c r="L176" i="40"/>
  <c r="T94" i="40"/>
  <c r="V89" i="40"/>
  <c r="U90" i="40"/>
  <c r="S94" i="38"/>
  <c r="U89" i="38"/>
  <c r="T90" i="38"/>
  <c r="J5" i="38"/>
  <c r="M175" i="38"/>
  <c r="L176" i="38"/>
  <c r="T15" i="54" l="1"/>
  <c r="T175" i="54" s="1"/>
  <c r="S128" i="54"/>
  <c r="R171" i="54"/>
  <c r="J36" i="39"/>
  <c r="Y11" i="3"/>
  <c r="I15" i="39" s="1"/>
  <c r="K7" i="39"/>
  <c r="W8" i="54"/>
  <c r="V9" i="54"/>
  <c r="U13" i="54"/>
  <c r="U56" i="54"/>
  <c r="AA134" i="54"/>
  <c r="Z135" i="54"/>
  <c r="N175" i="41"/>
  <c r="M176" i="41"/>
  <c r="M178" i="41" s="1"/>
  <c r="M5" i="41" s="1"/>
  <c r="V94" i="41"/>
  <c r="X89" i="41"/>
  <c r="W90" i="41"/>
  <c r="L178" i="41"/>
  <c r="V90" i="40"/>
  <c r="W89" i="40"/>
  <c r="N175" i="40"/>
  <c r="M176" i="40"/>
  <c r="M178" i="40" s="1"/>
  <c r="M5" i="40" s="1"/>
  <c r="U94" i="40"/>
  <c r="L178" i="40"/>
  <c r="T94" i="38"/>
  <c r="L178" i="38"/>
  <c r="V89" i="38"/>
  <c r="U90" i="38"/>
  <c r="N175" i="38"/>
  <c r="M176" i="38"/>
  <c r="M178" i="38" s="1"/>
  <c r="M5" i="38" s="1"/>
  <c r="U15" i="54" l="1"/>
  <c r="U175" i="54" s="1"/>
  <c r="T128" i="54"/>
  <c r="S171" i="54"/>
  <c r="Z137" i="54"/>
  <c r="K8" i="39"/>
  <c r="AB134" i="54"/>
  <c r="AA135" i="54"/>
  <c r="AA137" i="54" s="1"/>
  <c r="V13" i="54"/>
  <c r="V56" i="54"/>
  <c r="X8" i="54"/>
  <c r="W9" i="54"/>
  <c r="W94" i="41"/>
  <c r="Y89" i="41"/>
  <c r="X90" i="41"/>
  <c r="L5" i="41"/>
  <c r="O175" i="41"/>
  <c r="N176" i="41"/>
  <c r="N178" i="41" s="1"/>
  <c r="N5" i="41" s="1"/>
  <c r="X89" i="40"/>
  <c r="W90" i="40"/>
  <c r="V94" i="40"/>
  <c r="O175" i="40"/>
  <c r="N176" i="40"/>
  <c r="N178" i="40" s="1"/>
  <c r="N5" i="40" s="1"/>
  <c r="L5" i="40"/>
  <c r="O175" i="38"/>
  <c r="N176" i="38"/>
  <c r="N178" i="38" s="1"/>
  <c r="N5" i="38" s="1"/>
  <c r="U94" i="38"/>
  <c r="W89" i="38"/>
  <c r="V90" i="38"/>
  <c r="L5" i="38"/>
  <c r="V15" i="54" l="1"/>
  <c r="V175" i="54" s="1"/>
  <c r="U128" i="54"/>
  <c r="T171" i="54"/>
  <c r="AA11" i="3"/>
  <c r="AA164" i="54"/>
  <c r="K36" i="39"/>
  <c r="Z11" i="3"/>
  <c r="Z164" i="54"/>
  <c r="L7" i="39"/>
  <c r="AC134" i="54"/>
  <c r="AB135" i="54"/>
  <c r="W13" i="54"/>
  <c r="W56" i="54"/>
  <c r="X9" i="54"/>
  <c r="Y8" i="54"/>
  <c r="Z89" i="41"/>
  <c r="Y90" i="41"/>
  <c r="X94" i="41"/>
  <c r="P175" i="41"/>
  <c r="O176" i="41"/>
  <c r="O178" i="41" s="1"/>
  <c r="W94" i="40"/>
  <c r="Y89" i="40"/>
  <c r="X90" i="40"/>
  <c r="P175" i="40"/>
  <c r="O176" i="40"/>
  <c r="O178" i="40" s="1"/>
  <c r="O5" i="40" s="1"/>
  <c r="V94" i="38"/>
  <c r="P175" i="38"/>
  <c r="O176" i="38"/>
  <c r="O178" i="38" s="1"/>
  <c r="W90" i="38"/>
  <c r="X89" i="38"/>
  <c r="W15" i="54" l="1"/>
  <c r="W175" i="54" s="1"/>
  <c r="V128" i="54"/>
  <c r="U171" i="54"/>
  <c r="AB137" i="54"/>
  <c r="L8" i="39"/>
  <c r="Z8" i="54"/>
  <c r="Y9" i="54"/>
  <c r="AD134" i="54"/>
  <c r="AC135" i="54"/>
  <c r="AC137" i="54" s="1"/>
  <c r="X13" i="54"/>
  <c r="X56" i="54"/>
  <c r="Y94" i="41"/>
  <c r="O5" i="41"/>
  <c r="AA89" i="41"/>
  <c r="Z90" i="41"/>
  <c r="P176" i="41"/>
  <c r="P178" i="41" s="1"/>
  <c r="P5" i="41" s="1"/>
  <c r="Q175" i="41"/>
  <c r="P176" i="40"/>
  <c r="P178" i="40" s="1"/>
  <c r="P5" i="40" s="1"/>
  <c r="Q175" i="40"/>
  <c r="Y90" i="40"/>
  <c r="Z89" i="40"/>
  <c r="X94" i="40"/>
  <c r="O5" i="38"/>
  <c r="P176" i="38"/>
  <c r="P178" i="38" s="1"/>
  <c r="P5" i="38" s="1"/>
  <c r="Q175" i="38"/>
  <c r="X90" i="38"/>
  <c r="Y89" i="38"/>
  <c r="W94" i="38"/>
  <c r="X15" i="54" l="1"/>
  <c r="X175" i="54" s="1"/>
  <c r="W128" i="54"/>
  <c r="V171" i="54"/>
  <c r="L36" i="39"/>
  <c r="AC11" i="3"/>
  <c r="AC164" i="54"/>
  <c r="AB11" i="3"/>
  <c r="AB164" i="54"/>
  <c r="AE134" i="54"/>
  <c r="AD135" i="54"/>
  <c r="AD137" i="54" s="1"/>
  <c r="AD164" i="54" s="1"/>
  <c r="AA8" i="54"/>
  <c r="Z9" i="54"/>
  <c r="Y13" i="54"/>
  <c r="Y56" i="54"/>
  <c r="Q176" i="41"/>
  <c r="Q178" i="41" s="1"/>
  <c r="Q5" i="41" s="1"/>
  <c r="R175" i="41"/>
  <c r="Z94" i="41"/>
  <c r="AB89" i="41"/>
  <c r="AA90" i="41"/>
  <c r="Z90" i="40"/>
  <c r="AA89" i="40"/>
  <c r="Y94" i="40"/>
  <c r="Q176" i="40"/>
  <c r="Q178" i="40" s="1"/>
  <c r="Q5" i="40" s="1"/>
  <c r="R175" i="40"/>
  <c r="Y90" i="38"/>
  <c r="Z89" i="38"/>
  <c r="X94" i="38"/>
  <c r="Q176" i="38"/>
  <c r="Q178" i="38" s="1"/>
  <c r="Q5" i="38" s="1"/>
  <c r="R175" i="38"/>
  <c r="Y15" i="54" l="1"/>
  <c r="Y175" i="54" s="1"/>
  <c r="X128" i="54"/>
  <c r="W171" i="54"/>
  <c r="J15" i="39"/>
  <c r="AD11" i="3"/>
  <c r="Z13" i="54"/>
  <c r="Z56" i="54"/>
  <c r="AB8" i="54"/>
  <c r="AA9" i="54"/>
  <c r="AF134" i="54"/>
  <c r="AE135" i="54"/>
  <c r="AE137" i="54" s="1"/>
  <c r="AA94" i="41"/>
  <c r="R176" i="41"/>
  <c r="R178" i="41" s="1"/>
  <c r="R5" i="41" s="1"/>
  <c r="S175" i="41"/>
  <c r="AB90" i="41"/>
  <c r="AC89" i="41"/>
  <c r="R176" i="40"/>
  <c r="R178" i="40" s="1"/>
  <c r="R5" i="40" s="1"/>
  <c r="S175" i="40"/>
  <c r="AB89" i="40"/>
  <c r="AA90" i="40"/>
  <c r="Z94" i="40"/>
  <c r="R176" i="38"/>
  <c r="R178" i="38" s="1"/>
  <c r="R5" i="38" s="1"/>
  <c r="S175" i="38"/>
  <c r="Z90" i="38"/>
  <c r="AA89" i="38"/>
  <c r="Y94" i="38"/>
  <c r="Z15" i="54" l="1"/>
  <c r="Z175" i="54" s="1"/>
  <c r="Y128" i="54"/>
  <c r="X171" i="54"/>
  <c r="AE11" i="3"/>
  <c r="AE164" i="54"/>
  <c r="AG134" i="54"/>
  <c r="AH134" i="54" s="1"/>
  <c r="AF135" i="54"/>
  <c r="AF137" i="54" s="1"/>
  <c r="AA13" i="54"/>
  <c r="AA56" i="54"/>
  <c r="AC8" i="54"/>
  <c r="AB9" i="54"/>
  <c r="T175" i="41"/>
  <c r="S176" i="41"/>
  <c r="S178" i="41" s="1"/>
  <c r="S5" i="41" s="1"/>
  <c r="AC90" i="41"/>
  <c r="AD89" i="41"/>
  <c r="AB94" i="41"/>
  <c r="AA94" i="40"/>
  <c r="AC89" i="40"/>
  <c r="AB90" i="40"/>
  <c r="T175" i="40"/>
  <c r="S176" i="40"/>
  <c r="S178" i="40" s="1"/>
  <c r="S5" i="40" s="1"/>
  <c r="AB89" i="38"/>
  <c r="AA90" i="38"/>
  <c r="T175" i="38"/>
  <c r="S176" i="38"/>
  <c r="S178" i="38" s="1"/>
  <c r="S5" i="38" s="1"/>
  <c r="Z94" i="38"/>
  <c r="AA15" i="54" l="1"/>
  <c r="AA175" i="54" s="1"/>
  <c r="Z128" i="54"/>
  <c r="Y171" i="54"/>
  <c r="AF11" i="3"/>
  <c r="AF164" i="54"/>
  <c r="AI134" i="54"/>
  <c r="AH135" i="54"/>
  <c r="AH137" i="54" s="1"/>
  <c r="AB13" i="54"/>
  <c r="AB56" i="54"/>
  <c r="AD8" i="54"/>
  <c r="AC9" i="54"/>
  <c r="AG135" i="54"/>
  <c r="U175" i="41"/>
  <c r="T176" i="41"/>
  <c r="T178" i="41" s="1"/>
  <c r="T5" i="41" s="1"/>
  <c r="AE89" i="41"/>
  <c r="AD90" i="41"/>
  <c r="AC94" i="41"/>
  <c r="U175" i="40"/>
  <c r="T176" i="40"/>
  <c r="T178" i="40" s="1"/>
  <c r="T5" i="40" s="1"/>
  <c r="AB94" i="40"/>
  <c r="AD89" i="40"/>
  <c r="AC90" i="40"/>
  <c r="U175" i="38"/>
  <c r="T176" i="38"/>
  <c r="T178" i="38" s="1"/>
  <c r="T5" i="38" s="1"/>
  <c r="AA94" i="38"/>
  <c r="AC89" i="38"/>
  <c r="AB90" i="38"/>
  <c r="AB15" i="54" l="1"/>
  <c r="AB175" i="54" s="1"/>
  <c r="AA128" i="54"/>
  <c r="Z171" i="54"/>
  <c r="AH164" i="54"/>
  <c r="AH11" i="3"/>
  <c r="AJ134" i="54"/>
  <c r="AI135" i="54"/>
  <c r="AI137" i="54" s="1"/>
  <c r="AG137" i="54"/>
  <c r="AC13" i="54"/>
  <c r="AC15" i="54" s="1"/>
  <c r="AC56" i="54"/>
  <c r="AE8" i="54"/>
  <c r="AD9" i="54"/>
  <c r="V175" i="41"/>
  <c r="U176" i="41"/>
  <c r="U178" i="41" s="1"/>
  <c r="U5" i="41" s="1"/>
  <c r="AF89" i="41"/>
  <c r="AE90" i="41"/>
  <c r="AD94" i="41"/>
  <c r="AC94" i="40"/>
  <c r="V175" i="40"/>
  <c r="U176" i="40"/>
  <c r="U178" i="40" s="1"/>
  <c r="U5" i="40" s="1"/>
  <c r="AD90" i="40"/>
  <c r="AE89" i="40"/>
  <c r="AB94" i="38"/>
  <c r="AD89" i="38"/>
  <c r="AC90" i="38"/>
  <c r="V175" i="38"/>
  <c r="U176" i="38"/>
  <c r="U178" i="38" s="1"/>
  <c r="U5" i="38" s="1"/>
  <c r="AC175" i="54" l="1"/>
  <c r="D175" i="54" s="1"/>
  <c r="AB128" i="54"/>
  <c r="AA171" i="54"/>
  <c r="AI164" i="54"/>
  <c r="AI11" i="3"/>
  <c r="AJ135" i="54"/>
  <c r="AK134" i="54"/>
  <c r="AK135" i="54" s="1"/>
  <c r="AK137" i="54" s="1"/>
  <c r="AG11" i="3"/>
  <c r="AG164" i="54"/>
  <c r="AD13" i="54"/>
  <c r="AD56" i="54"/>
  <c r="AF8" i="54"/>
  <c r="AE9" i="54"/>
  <c r="AG89" i="41"/>
  <c r="AG90" i="41" s="1"/>
  <c r="AF90" i="41"/>
  <c r="W175" i="41"/>
  <c r="V176" i="41"/>
  <c r="V178" i="41" s="1"/>
  <c r="V5" i="41" s="1"/>
  <c r="AE94" i="41"/>
  <c r="AF89" i="40"/>
  <c r="AE90" i="40"/>
  <c r="AD94" i="40"/>
  <c r="W175" i="40"/>
  <c r="V176" i="40"/>
  <c r="V178" i="40" s="1"/>
  <c r="V5" i="40" s="1"/>
  <c r="AC94" i="38"/>
  <c r="AE89" i="38"/>
  <c r="AD90" i="38"/>
  <c r="W175" i="38"/>
  <c r="V176" i="38"/>
  <c r="V178" i="38" s="1"/>
  <c r="V5" i="38" s="1"/>
  <c r="AD15" i="54" l="1"/>
  <c r="AD175" i="54" s="1"/>
  <c r="AC128" i="54"/>
  <c r="AB171" i="54"/>
  <c r="AK164" i="54"/>
  <c r="AK11" i="3"/>
  <c r="K15" i="39"/>
  <c r="AJ137" i="54"/>
  <c r="C135" i="54"/>
  <c r="AE13" i="54"/>
  <c r="AE56" i="54"/>
  <c r="AF9" i="54"/>
  <c r="AG8" i="54"/>
  <c r="AH8" i="54" s="1"/>
  <c r="AF94" i="41"/>
  <c r="AG94" i="41"/>
  <c r="X175" i="41"/>
  <c r="W176" i="41"/>
  <c r="W178" i="41" s="1"/>
  <c r="W5" i="41" s="1"/>
  <c r="X175" i="40"/>
  <c r="W176" i="40"/>
  <c r="W178" i="40" s="1"/>
  <c r="W5" i="40" s="1"/>
  <c r="AE94" i="40"/>
  <c r="AG89" i="40"/>
  <c r="AG90" i="40" s="1"/>
  <c r="AF90" i="40"/>
  <c r="AD94" i="38"/>
  <c r="X175" i="38"/>
  <c r="W176" i="38"/>
  <c r="W178" i="38" s="1"/>
  <c r="W5" i="38" s="1"/>
  <c r="AE90" i="38"/>
  <c r="AF89" i="38"/>
  <c r="AE15" i="54" l="1"/>
  <c r="AE175" i="54" s="1"/>
  <c r="AI8" i="54"/>
  <c r="AH9" i="54"/>
  <c r="AD128" i="54"/>
  <c r="AC171" i="54"/>
  <c r="AJ164" i="54"/>
  <c r="AJ11" i="3"/>
  <c r="L15" i="39" s="1"/>
  <c r="C15" i="39" s="1"/>
  <c r="C137" i="54"/>
  <c r="C164" i="54" s="1"/>
  <c r="AF13" i="54"/>
  <c r="AF56" i="54"/>
  <c r="AG9" i="54"/>
  <c r="Y175" i="41"/>
  <c r="X176" i="41"/>
  <c r="X178" i="41" s="1"/>
  <c r="AF94" i="40"/>
  <c r="AG94" i="40"/>
  <c r="Y175" i="40"/>
  <c r="X176" i="40"/>
  <c r="X178" i="40" s="1"/>
  <c r="AF90" i="38"/>
  <c r="AG89" i="38"/>
  <c r="AG90" i="38" s="1"/>
  <c r="AE94" i="38"/>
  <c r="Y175" i="38"/>
  <c r="X176" i="38"/>
  <c r="X178" i="38" s="1"/>
  <c r="AF15" i="54" l="1"/>
  <c r="AF175" i="54" s="1"/>
  <c r="AE128" i="54"/>
  <c r="AD171" i="54"/>
  <c r="AH13" i="54"/>
  <c r="AH15" i="54" s="1"/>
  <c r="AH56" i="54"/>
  <c r="AJ8" i="54"/>
  <c r="AI9" i="54"/>
  <c r="C11" i="3"/>
  <c r="AG13" i="54"/>
  <c r="AG15" i="54" s="1"/>
  <c r="AG56" i="54"/>
  <c r="X5" i="41"/>
  <c r="C178" i="41"/>
  <c r="Z175" i="41"/>
  <c r="Y176" i="41"/>
  <c r="Y178" i="41" s="1"/>
  <c r="Y5" i="41" s="1"/>
  <c r="X5" i="40"/>
  <c r="C178" i="40"/>
  <c r="Z175" i="40"/>
  <c r="Y176" i="40"/>
  <c r="Y178" i="40" s="1"/>
  <c r="Y5" i="40" s="1"/>
  <c r="Z175" i="38"/>
  <c r="Y176" i="38"/>
  <c r="Y178" i="38" s="1"/>
  <c r="Y5" i="38" s="1"/>
  <c r="X5" i="38"/>
  <c r="C178" i="38"/>
  <c r="AG94" i="38"/>
  <c r="AF94" i="38"/>
  <c r="AI13" i="54" l="1"/>
  <c r="AI15" i="54" s="1"/>
  <c r="AI175" i="54" s="1"/>
  <c r="AI56" i="54"/>
  <c r="AK8" i="54"/>
  <c r="AK9" i="54" s="1"/>
  <c r="AJ9" i="54"/>
  <c r="AF128" i="54"/>
  <c r="AE171" i="54"/>
  <c r="AH175" i="54"/>
  <c r="AG175" i="54"/>
  <c r="AA175" i="41"/>
  <c r="Z176" i="41"/>
  <c r="Z178" i="41" s="1"/>
  <c r="Z5" i="41" s="1"/>
  <c r="AA175" i="40"/>
  <c r="Z176" i="40"/>
  <c r="Z178" i="40" s="1"/>
  <c r="Z5" i="40" s="1"/>
  <c r="AA175" i="38"/>
  <c r="Z176" i="38"/>
  <c r="Z178" i="38" s="1"/>
  <c r="Z5" i="38" s="1"/>
  <c r="AK13" i="54" l="1"/>
  <c r="AK56" i="54"/>
  <c r="AG128" i="54"/>
  <c r="AF171" i="54"/>
  <c r="AJ13" i="54"/>
  <c r="AJ15" i="54" s="1"/>
  <c r="AJ56" i="54"/>
  <c r="C9" i="54"/>
  <c r="AJ10" i="54" s="1"/>
  <c r="AB175" i="41"/>
  <c r="AA176" i="41"/>
  <c r="AA178" i="41" s="1"/>
  <c r="AA5" i="41" s="1"/>
  <c r="AB175" i="40"/>
  <c r="AA176" i="40"/>
  <c r="AA178" i="40" s="1"/>
  <c r="AA5" i="40" s="1"/>
  <c r="AB175" i="38"/>
  <c r="AA176" i="38"/>
  <c r="AA178" i="38" s="1"/>
  <c r="AA5" i="38" s="1"/>
  <c r="AK15" i="54" l="1"/>
  <c r="AK10" i="54"/>
  <c r="C13" i="54"/>
  <c r="A13" i="54" s="1"/>
  <c r="AK175" i="54"/>
  <c r="AH10" i="54"/>
  <c r="AG10" i="54"/>
  <c r="AI10" i="54"/>
  <c r="E10" i="54"/>
  <c r="I10" i="54"/>
  <c r="M10" i="54"/>
  <c r="Q10" i="54"/>
  <c r="U10" i="54"/>
  <c r="Y10" i="54"/>
  <c r="AC10" i="54"/>
  <c r="AD10" i="54"/>
  <c r="G10" i="54"/>
  <c r="J10" i="54"/>
  <c r="N10" i="54"/>
  <c r="R10" i="54"/>
  <c r="V10" i="54"/>
  <c r="Z10" i="54"/>
  <c r="F10" i="54"/>
  <c r="K10" i="54"/>
  <c r="O10" i="54"/>
  <c r="S10" i="54"/>
  <c r="W10" i="54"/>
  <c r="AA10" i="54"/>
  <c r="AE10" i="54"/>
  <c r="T10" i="54"/>
  <c r="AF10" i="54"/>
  <c r="H10" i="54"/>
  <c r="L10" i="54"/>
  <c r="P10" i="54"/>
  <c r="X10" i="54"/>
  <c r="AB10" i="54"/>
  <c r="AG171" i="54"/>
  <c r="AH128" i="54"/>
  <c r="C56" i="54"/>
  <c r="AC175" i="41"/>
  <c r="AB176" i="41"/>
  <c r="AB178" i="41" s="1"/>
  <c r="AB5" i="41" s="1"/>
  <c r="AC175" i="40"/>
  <c r="AB176" i="40"/>
  <c r="AB178" i="40" s="1"/>
  <c r="AB5" i="40" s="1"/>
  <c r="AC175" i="38"/>
  <c r="AB176" i="38"/>
  <c r="AB178" i="38" s="1"/>
  <c r="AB5" i="38" s="1"/>
  <c r="AI57" i="54" l="1"/>
  <c r="AH57" i="54"/>
  <c r="G57" i="54"/>
  <c r="J57" i="54"/>
  <c r="N57" i="54"/>
  <c r="R57" i="54"/>
  <c r="V57" i="54"/>
  <c r="Z57" i="54"/>
  <c r="AD57" i="54"/>
  <c r="F57" i="54"/>
  <c r="K57" i="54"/>
  <c r="O57" i="54"/>
  <c r="S57" i="54"/>
  <c r="W57" i="54"/>
  <c r="AA57" i="54"/>
  <c r="AE57" i="54"/>
  <c r="H57" i="54"/>
  <c r="L57" i="54"/>
  <c r="P57" i="54"/>
  <c r="T57" i="54"/>
  <c r="X57" i="54"/>
  <c r="AB57" i="54"/>
  <c r="AF57" i="54"/>
  <c r="I57" i="54"/>
  <c r="M57" i="54"/>
  <c r="Q57" i="54"/>
  <c r="U57" i="54"/>
  <c r="Y57" i="54"/>
  <c r="AC57" i="54"/>
  <c r="AG57" i="54"/>
  <c r="AJ175" i="54"/>
  <c r="C15" i="54"/>
  <c r="AH171" i="54"/>
  <c r="AI128" i="54"/>
  <c r="C10" i="54"/>
  <c r="AK57" i="54"/>
  <c r="AJ57" i="54"/>
  <c r="AD175" i="41"/>
  <c r="AC176" i="41"/>
  <c r="AC178" i="41" s="1"/>
  <c r="AC5" i="41" s="1"/>
  <c r="AD175" i="40"/>
  <c r="AC176" i="40"/>
  <c r="AC178" i="40" s="1"/>
  <c r="AC5" i="40" s="1"/>
  <c r="AD175" i="38"/>
  <c r="AC176" i="38"/>
  <c r="AC178" i="38" s="1"/>
  <c r="AC5" i="38" s="1"/>
  <c r="AI171" i="54" l="1"/>
  <c r="AJ128" i="54"/>
  <c r="C57" i="54"/>
  <c r="AE175" i="41"/>
  <c r="AD176" i="41"/>
  <c r="AD178" i="41" s="1"/>
  <c r="AD5" i="41" s="1"/>
  <c r="AE175" i="40"/>
  <c r="AD176" i="40"/>
  <c r="AD178" i="40" s="1"/>
  <c r="AD5" i="40" s="1"/>
  <c r="AE175" i="38"/>
  <c r="AD176" i="38"/>
  <c r="AD178" i="38" s="1"/>
  <c r="AD5" i="38" s="1"/>
  <c r="AJ171" i="54" l="1"/>
  <c r="AK128" i="54"/>
  <c r="AK171" i="54" s="1"/>
  <c r="AF175" i="41"/>
  <c r="AE176" i="41"/>
  <c r="AE178" i="41" s="1"/>
  <c r="AE5" i="41" s="1"/>
  <c r="AF175" i="40"/>
  <c r="AE176" i="40"/>
  <c r="AE178" i="40" s="1"/>
  <c r="AE5" i="40" s="1"/>
  <c r="AF175" i="38"/>
  <c r="AE176" i="38"/>
  <c r="AE178" i="38" s="1"/>
  <c r="AE5" i="38" s="1"/>
  <c r="AG175" i="41" l="1"/>
  <c r="AG176" i="41" s="1"/>
  <c r="AF176" i="41"/>
  <c r="AF178" i="41" s="1"/>
  <c r="AF5" i="41" s="1"/>
  <c r="AG175" i="40"/>
  <c r="AG176" i="40" s="1"/>
  <c r="AF176" i="40"/>
  <c r="AF178" i="40" s="1"/>
  <c r="AF5" i="40" s="1"/>
  <c r="AG175" i="38"/>
  <c r="AG176" i="38" s="1"/>
  <c r="AF176" i="38"/>
  <c r="AF178" i="38" s="1"/>
  <c r="AF5" i="38" s="1"/>
  <c r="AG178" i="41" l="1"/>
  <c r="AG5" i="41" s="1"/>
  <c r="C5" i="41" s="1"/>
  <c r="C176" i="41"/>
  <c r="AG178" i="40"/>
  <c r="AG5" i="40" s="1"/>
  <c r="C5" i="40" s="1"/>
  <c r="C176" i="40"/>
  <c r="AG178" i="38"/>
  <c r="AG5" i="38" s="1"/>
  <c r="C5" i="38" s="1"/>
  <c r="C176" i="38"/>
  <c r="H26" i="27"/>
  <c r="I28" i="27"/>
  <c r="H90" i="32"/>
  <c r="H89" i="32"/>
  <c r="E90" i="32" l="1"/>
  <c r="E89" i="32"/>
  <c r="E84" i="32"/>
  <c r="E85" i="32"/>
  <c r="O143" i="32" l="1"/>
  <c r="O142" i="32"/>
  <c r="O141" i="32"/>
  <c r="N143" i="32"/>
  <c r="N142" i="32"/>
  <c r="N141" i="32"/>
  <c r="H93" i="32" l="1"/>
  <c r="H4" i="32" l="1"/>
  <c r="I4" i="32" s="1"/>
  <c r="J4" i="32" s="1"/>
  <c r="K4" i="32" s="1"/>
  <c r="L4" i="32" s="1"/>
  <c r="M4" i="32" s="1"/>
  <c r="N4" i="32" s="1"/>
  <c r="O4" i="32" s="1"/>
  <c r="P4" i="32" s="1"/>
  <c r="Q4" i="32" s="1"/>
  <c r="R4" i="32" s="1"/>
  <c r="S4" i="32" s="1"/>
  <c r="T4" i="32" s="1"/>
  <c r="U4" i="32" s="1"/>
  <c r="V4" i="32" s="1"/>
  <c r="W4" i="32" s="1"/>
  <c r="X4" i="32" s="1"/>
  <c r="Y4" i="32" s="1"/>
  <c r="Z4" i="32" s="1"/>
  <c r="AA4" i="32" s="1"/>
  <c r="AB4" i="32" s="1"/>
  <c r="AC4" i="32" s="1"/>
  <c r="AD4" i="32" s="1"/>
  <c r="AE4" i="32" s="1"/>
  <c r="AF4" i="32" s="1"/>
  <c r="AG4" i="32" s="1"/>
  <c r="AH4" i="32" s="1"/>
  <c r="AI4" i="32" s="1"/>
  <c r="AJ4" i="32" s="1"/>
  <c r="AK4" i="32" s="1"/>
  <c r="AL4" i="32" s="1"/>
  <c r="AM4" i="32" s="1"/>
  <c r="AN4" i="32" s="1"/>
  <c r="AO4" i="32" s="1"/>
  <c r="AP4" i="32" s="1"/>
  <c r="AQ4" i="32" s="1"/>
  <c r="AR4" i="32" s="1"/>
  <c r="AS4" i="32" s="1"/>
  <c r="AT4" i="32" s="1"/>
  <c r="AU4" i="32" s="1"/>
  <c r="AV4" i="32" s="1"/>
  <c r="AW4" i="32" s="1"/>
  <c r="AX4" i="32" s="1"/>
  <c r="AY4" i="32" s="1"/>
  <c r="AZ4" i="32" s="1"/>
  <c r="BA4" i="32" s="1"/>
  <c r="BB4" i="32" s="1"/>
  <c r="BC4" i="32" s="1"/>
  <c r="BD4" i="32" s="1"/>
  <c r="BE4" i="32" s="1"/>
  <c r="BF4" i="32" s="1"/>
  <c r="BG4" i="32" s="1"/>
  <c r="BH4" i="32" s="1"/>
  <c r="BI4" i="32" s="1"/>
  <c r="BJ4" i="32" s="1"/>
  <c r="BK4" i="32" s="1"/>
  <c r="BL4" i="32" s="1"/>
  <c r="BM4" i="32" s="1"/>
  <c r="BN4" i="32" s="1"/>
  <c r="BO4" i="32" s="1"/>
  <c r="BP4" i="32" s="1"/>
  <c r="BQ4" i="32" s="1"/>
  <c r="BR4" i="32" s="1"/>
  <c r="BS4" i="32" s="1"/>
  <c r="BT4" i="32" s="1"/>
  <c r="BU4" i="32" s="1"/>
  <c r="BV4" i="32" s="1"/>
  <c r="BW4" i="32" s="1"/>
  <c r="BX4" i="32" s="1"/>
  <c r="BY4" i="32" s="1"/>
  <c r="BZ4" i="32" s="1"/>
  <c r="CA4" i="32" s="1"/>
  <c r="CB4" i="32" s="1"/>
  <c r="CC4" i="32" s="1"/>
  <c r="CD4" i="32" s="1"/>
  <c r="CE4" i="32" s="1"/>
  <c r="D13" i="27" l="1"/>
  <c r="B15" i="44" l="1"/>
  <c r="B17" i="47"/>
  <c r="B16" i="44"/>
  <c r="B18" i="47"/>
  <c r="B17" i="44"/>
  <c r="B19" i="47"/>
  <c r="C19" i="30"/>
  <c r="H96" i="32"/>
  <c r="H99" i="32"/>
  <c r="H98" i="32"/>
  <c r="G79" i="32"/>
  <c r="G80" i="32" l="1"/>
  <c r="G81" i="32"/>
  <c r="E99" i="32"/>
  <c r="E93" i="32"/>
  <c r="E98" i="32"/>
  <c r="H95" i="32"/>
  <c r="H94" i="32"/>
  <c r="G101" i="32"/>
  <c r="A9" i="32"/>
  <c r="A10" i="32" s="1"/>
  <c r="A11" i="32" s="1"/>
  <c r="A12" i="32" s="1"/>
  <c r="A13" i="32" s="1"/>
  <c r="A14" i="32" s="1"/>
  <c r="A15" i="32" s="1"/>
  <c r="A16" i="32" s="1"/>
  <c r="A17" i="32" s="1"/>
  <c r="A18" i="32" s="1"/>
  <c r="A19" i="32" s="1"/>
  <c r="A20" i="32" s="1"/>
  <c r="A21" i="32" s="1"/>
  <c r="A22" i="32" s="1"/>
  <c r="A23" i="32" s="1"/>
  <c r="A24" i="32" s="1"/>
  <c r="A25" i="32" s="1"/>
  <c r="A26" i="32" s="1"/>
  <c r="A27" i="32" s="1"/>
  <c r="A28" i="32" s="1"/>
  <c r="A29" i="32" s="1"/>
  <c r="A30" i="32" s="1"/>
  <c r="A31" i="32" s="1"/>
  <c r="A32" i="32" s="1"/>
  <c r="A33" i="32" s="1"/>
  <c r="A34" i="32" s="1"/>
  <c r="A35" i="32" s="1"/>
  <c r="A36" i="32" s="1"/>
  <c r="A37" i="32" s="1"/>
  <c r="A38" i="32" s="1"/>
  <c r="A39" i="32" s="1"/>
  <c r="A40" i="32" s="1"/>
  <c r="A41" i="32" s="1"/>
  <c r="A42" i="32" s="1"/>
  <c r="A43" i="32" s="1"/>
  <c r="A44" i="32" s="1"/>
  <c r="A45" i="32" s="1"/>
  <c r="A46" i="32" s="1"/>
  <c r="A47" i="32" s="1"/>
  <c r="A48" i="32" s="1"/>
  <c r="A49" i="32" s="1"/>
  <c r="A50" i="32" s="1"/>
  <c r="A51" i="32" s="1"/>
  <c r="A52" i="32" s="1"/>
  <c r="A53" i="32" s="1"/>
  <c r="A54" i="32" s="1"/>
  <c r="A55" i="32" s="1"/>
  <c r="A56" i="32" s="1"/>
  <c r="A57" i="32" s="1"/>
  <c r="A58" i="32" s="1"/>
  <c r="A59" i="32" s="1"/>
  <c r="A60" i="32" s="1"/>
  <c r="A61" i="32" s="1"/>
  <c r="A62" i="32" s="1"/>
  <c r="A63" i="32" s="1"/>
  <c r="A64" i="32" s="1"/>
  <c r="A65" i="32" s="1"/>
  <c r="A66" i="32" s="1"/>
  <c r="A67" i="32" s="1"/>
  <c r="A68" i="32" s="1"/>
  <c r="A69" i="32" s="1"/>
  <c r="AR6" i="32"/>
  <c r="O5" i="32"/>
  <c r="N5" i="32"/>
  <c r="M5" i="32"/>
  <c r="L5" i="32"/>
  <c r="K5" i="32"/>
  <c r="J5" i="32"/>
  <c r="I5" i="32"/>
  <c r="H5" i="32"/>
  <c r="G5" i="32"/>
  <c r="E86" i="32" l="1"/>
  <c r="E96" i="32"/>
  <c r="E95" i="32"/>
  <c r="E94" i="32"/>
  <c r="G116" i="32"/>
  <c r="G113" i="32"/>
  <c r="G146" i="32"/>
  <c r="G103" i="32"/>
  <c r="G136" i="32"/>
  <c r="G126" i="32"/>
  <c r="G137" i="32"/>
  <c r="G107" i="32"/>
  <c r="G130" i="32"/>
  <c r="G117" i="32"/>
  <c r="G112" i="32"/>
  <c r="G104" i="32"/>
  <c r="G121" i="32"/>
  <c r="G106" i="32"/>
  <c r="G105" i="32"/>
  <c r="G127" i="32"/>
  <c r="H101" i="32"/>
  <c r="AL6" i="32"/>
  <c r="AF6" i="32"/>
  <c r="AI6" i="32"/>
  <c r="T6" i="32"/>
  <c r="AO6" i="32"/>
  <c r="Z6" i="32"/>
  <c r="Q6" i="32"/>
  <c r="K6" i="32"/>
  <c r="W6" i="32"/>
  <c r="AC6" i="32"/>
  <c r="N6" i="32"/>
  <c r="H6" i="32"/>
  <c r="G122" i="32" l="1"/>
  <c r="D16" i="3"/>
  <c r="H104" i="32"/>
  <c r="H117" i="32"/>
  <c r="E62" i="54" s="1"/>
  <c r="H137" i="32"/>
  <c r="H1" i="32"/>
  <c r="H146" i="32"/>
  <c r="H148" i="32" s="1"/>
  <c r="H103" i="32"/>
  <c r="H130" i="32"/>
  <c r="H107" i="32"/>
  <c r="H127" i="32"/>
  <c r="H126" i="32"/>
  <c r="E116" i="54" s="1"/>
  <c r="H121" i="32"/>
  <c r="E88" i="54" s="1"/>
  <c r="H136" i="32"/>
  <c r="H112" i="32"/>
  <c r="H113" i="32"/>
  <c r="H116" i="32"/>
  <c r="E61" i="54" s="1"/>
  <c r="H106" i="32"/>
  <c r="H105" i="32"/>
  <c r="I105" i="32" s="1"/>
  <c r="G132" i="32"/>
  <c r="G131" i="32"/>
  <c r="G133" i="32"/>
  <c r="G108" i="32"/>
  <c r="I101" i="32"/>
  <c r="D13" i="65" l="1"/>
  <c r="D19" i="65" s="1"/>
  <c r="D13" i="66"/>
  <c r="E140" i="54"/>
  <c r="E117" i="54"/>
  <c r="D22" i="3"/>
  <c r="I113" i="32"/>
  <c r="H122" i="32"/>
  <c r="I127" i="32"/>
  <c r="F117" i="54" s="1"/>
  <c r="I112" i="32"/>
  <c r="I107" i="32"/>
  <c r="E16" i="3"/>
  <c r="I104" i="32"/>
  <c r="I146" i="32"/>
  <c r="I148" i="32" s="1"/>
  <c r="I1" i="32"/>
  <c r="I116" i="32"/>
  <c r="F61" i="54" s="1"/>
  <c r="I103" i="32"/>
  <c r="I126" i="32"/>
  <c r="F116" i="54" s="1"/>
  <c r="I137" i="32"/>
  <c r="I136" i="32"/>
  <c r="I130" i="32"/>
  <c r="I121" i="32"/>
  <c r="I117" i="32"/>
  <c r="F62" i="54" s="1"/>
  <c r="I106" i="32"/>
  <c r="D15" i="47"/>
  <c r="D13" i="44"/>
  <c r="E159" i="38"/>
  <c r="E159" i="41"/>
  <c r="E159" i="40"/>
  <c r="E9" i="41"/>
  <c r="E9" i="40"/>
  <c r="E9" i="38"/>
  <c r="E103" i="41"/>
  <c r="E103" i="40"/>
  <c r="E103" i="38"/>
  <c r="E158" i="40"/>
  <c r="E158" i="41"/>
  <c r="E158" i="38"/>
  <c r="E130" i="38"/>
  <c r="E130" i="41"/>
  <c r="E130" i="40"/>
  <c r="E181" i="41"/>
  <c r="E181" i="40"/>
  <c r="E181" i="38"/>
  <c r="G143" i="32"/>
  <c r="H133" i="32"/>
  <c r="H132" i="32"/>
  <c r="H131" i="32"/>
  <c r="H108" i="32"/>
  <c r="J101" i="32"/>
  <c r="D20" i="65" l="1"/>
  <c r="D23" i="65" s="1"/>
  <c r="D19" i="66"/>
  <c r="D20" i="66"/>
  <c r="E13" i="65"/>
  <c r="E13" i="66"/>
  <c r="F88" i="54"/>
  <c r="E142" i="54"/>
  <c r="D26" i="3"/>
  <c r="F140" i="54"/>
  <c r="F142" i="54" s="1"/>
  <c r="I122" i="32"/>
  <c r="F89" i="54" s="1"/>
  <c r="E89" i="54"/>
  <c r="E131" i="40"/>
  <c r="E131" i="41"/>
  <c r="E131" i="38"/>
  <c r="J117" i="32"/>
  <c r="G62" i="54" s="1"/>
  <c r="F16" i="3"/>
  <c r="J1" i="32"/>
  <c r="J116" i="32"/>
  <c r="J146" i="32"/>
  <c r="J103" i="32"/>
  <c r="J136" i="32"/>
  <c r="J126" i="32"/>
  <c r="J137" i="32"/>
  <c r="J104" i="32"/>
  <c r="J112" i="32"/>
  <c r="J121" i="32"/>
  <c r="G88" i="54" s="1"/>
  <c r="J130" i="32"/>
  <c r="J105" i="32"/>
  <c r="E17" i="3"/>
  <c r="E14" i="66" s="1"/>
  <c r="J107" i="32"/>
  <c r="J127" i="32"/>
  <c r="G117" i="54" s="1"/>
  <c r="J113" i="32"/>
  <c r="E15" i="47"/>
  <c r="J106" i="32"/>
  <c r="D18" i="44"/>
  <c r="D20" i="47"/>
  <c r="E13" i="44"/>
  <c r="D19" i="44"/>
  <c r="E183" i="38"/>
  <c r="F159" i="41"/>
  <c r="F159" i="40"/>
  <c r="F159" i="38"/>
  <c r="E104" i="38"/>
  <c r="E10" i="38"/>
  <c r="E105" i="38"/>
  <c r="E10" i="41"/>
  <c r="E105" i="41"/>
  <c r="E104" i="41"/>
  <c r="E183" i="40"/>
  <c r="F103" i="41"/>
  <c r="F103" i="40"/>
  <c r="F103" i="38"/>
  <c r="E105" i="40"/>
  <c r="E10" i="40"/>
  <c r="E104" i="40"/>
  <c r="F9" i="41"/>
  <c r="F9" i="40"/>
  <c r="F9" i="38"/>
  <c r="F158" i="41"/>
  <c r="F158" i="40"/>
  <c r="F158" i="38"/>
  <c r="F181" i="41"/>
  <c r="F183" i="41" s="1"/>
  <c r="F181" i="38"/>
  <c r="F183" i="38" s="1"/>
  <c r="F181" i="40"/>
  <c r="F183" i="40" s="1"/>
  <c r="E183" i="41"/>
  <c r="F130" i="41"/>
  <c r="F130" i="40"/>
  <c r="F130" i="38"/>
  <c r="G141" i="32"/>
  <c r="G142" i="32"/>
  <c r="I132" i="32"/>
  <c r="I133" i="32"/>
  <c r="I131" i="32"/>
  <c r="I108" i="32"/>
  <c r="K101" i="32"/>
  <c r="D21" i="65" l="1"/>
  <c r="E14" i="65"/>
  <c r="D23" i="66"/>
  <c r="F13" i="65"/>
  <c r="F13" i="66"/>
  <c r="D21" i="66"/>
  <c r="D20" i="44"/>
  <c r="G61" i="54"/>
  <c r="G116" i="54"/>
  <c r="F131" i="40"/>
  <c r="J122" i="32"/>
  <c r="G89" i="54" s="1"/>
  <c r="F131" i="38"/>
  <c r="F131" i="41"/>
  <c r="G140" i="54"/>
  <c r="K105" i="32"/>
  <c r="E18" i="3"/>
  <c r="E15" i="66" s="1"/>
  <c r="K1" i="32"/>
  <c r="K113" i="32"/>
  <c r="K146" i="32"/>
  <c r="K148" i="32" s="1"/>
  <c r="K116" i="32"/>
  <c r="H61" i="54" s="1"/>
  <c r="K103" i="32"/>
  <c r="K126" i="32"/>
  <c r="H116" i="54" s="1"/>
  <c r="K136" i="32"/>
  <c r="K112" i="32"/>
  <c r="K104" i="32"/>
  <c r="K121" i="32"/>
  <c r="K127" i="32"/>
  <c r="G16" i="3"/>
  <c r="K130" i="32"/>
  <c r="K107" i="32"/>
  <c r="F18" i="3"/>
  <c r="F15" i="66" s="1"/>
  <c r="F17" i="3"/>
  <c r="F14" i="66" s="1"/>
  <c r="K117" i="32"/>
  <c r="H62" i="54" s="1"/>
  <c r="K137" i="32"/>
  <c r="E14" i="44"/>
  <c r="K106" i="32"/>
  <c r="L106" i="32" s="1"/>
  <c r="F13" i="44"/>
  <c r="F15" i="47"/>
  <c r="G130" i="41"/>
  <c r="G130" i="40"/>
  <c r="G130" i="38"/>
  <c r="G158" i="38"/>
  <c r="G158" i="40"/>
  <c r="G158" i="41"/>
  <c r="G181" i="41"/>
  <c r="G183" i="41" s="1"/>
  <c r="G181" i="40"/>
  <c r="G181" i="38"/>
  <c r="G183" i="38" s="1"/>
  <c r="E11" i="41"/>
  <c r="F104" i="40"/>
  <c r="F10" i="40"/>
  <c r="F105" i="40"/>
  <c r="E11" i="38"/>
  <c r="G9" i="41"/>
  <c r="G9" i="40"/>
  <c r="G9" i="38"/>
  <c r="G103" i="40"/>
  <c r="G103" i="41"/>
  <c r="G103" i="38"/>
  <c r="F105" i="38"/>
  <c r="F104" i="38"/>
  <c r="F10" i="38"/>
  <c r="G159" i="41"/>
  <c r="G159" i="38"/>
  <c r="G159" i="40"/>
  <c r="E11" i="40"/>
  <c r="F10" i="41"/>
  <c r="F105" i="41"/>
  <c r="F104" i="41"/>
  <c r="J148" i="32"/>
  <c r="J131" i="32"/>
  <c r="J133" i="32"/>
  <c r="J132" i="32"/>
  <c r="J108" i="32"/>
  <c r="L101" i="32"/>
  <c r="F14" i="65" l="1"/>
  <c r="G13" i="65"/>
  <c r="G13" i="66"/>
  <c r="E15" i="65"/>
  <c r="F15" i="44"/>
  <c r="F15" i="65"/>
  <c r="D23" i="3"/>
  <c r="D24" i="3" s="1"/>
  <c r="D14" i="48" s="1"/>
  <c r="D23" i="44"/>
  <c r="D21" i="44"/>
  <c r="H88" i="54"/>
  <c r="L104" i="32"/>
  <c r="F11" i="38"/>
  <c r="F11" i="41"/>
  <c r="G131" i="40"/>
  <c r="G131" i="41"/>
  <c r="K122" i="32"/>
  <c r="H89" i="54" s="1"/>
  <c r="G131" i="38"/>
  <c r="F11" i="40"/>
  <c r="H117" i="54"/>
  <c r="H140" i="54"/>
  <c r="H142" i="54" s="1"/>
  <c r="G142" i="54"/>
  <c r="L130" i="32"/>
  <c r="E15" i="44"/>
  <c r="G15" i="47"/>
  <c r="L127" i="32"/>
  <c r="I117" i="54" s="1"/>
  <c r="L146" i="32"/>
  <c r="G18" i="3"/>
  <c r="G15" i="66" s="1"/>
  <c r="G17" i="3"/>
  <c r="G14" i="66" s="1"/>
  <c r="L105" i="32"/>
  <c r="L113" i="32"/>
  <c r="L1" i="32"/>
  <c r="L116" i="32"/>
  <c r="I61" i="54" s="1"/>
  <c r="L103" i="32"/>
  <c r="L137" i="32"/>
  <c r="L126" i="32"/>
  <c r="I116" i="54" s="1"/>
  <c r="L136" i="32"/>
  <c r="L107" i="32"/>
  <c r="L117" i="32"/>
  <c r="L112" i="32"/>
  <c r="L121" i="32"/>
  <c r="I88" i="54" s="1"/>
  <c r="H16" i="3"/>
  <c r="F14" i="44"/>
  <c r="G13" i="44"/>
  <c r="G105" i="40"/>
  <c r="G104" i="40"/>
  <c r="G10" i="40"/>
  <c r="H130" i="41"/>
  <c r="H130" i="40"/>
  <c r="H130" i="38"/>
  <c r="G10" i="41"/>
  <c r="G105" i="41"/>
  <c r="G104" i="41"/>
  <c r="H159" i="38"/>
  <c r="H159" i="40"/>
  <c r="H159" i="41"/>
  <c r="H158" i="41"/>
  <c r="H158" i="40"/>
  <c r="H158" i="38"/>
  <c r="G10" i="38"/>
  <c r="G104" i="38"/>
  <c r="G105" i="38"/>
  <c r="H9" i="41"/>
  <c r="H9" i="40"/>
  <c r="H9" i="38"/>
  <c r="H181" i="40"/>
  <c r="H183" i="40" s="1"/>
  <c r="H181" i="41"/>
  <c r="H183" i="41" s="1"/>
  <c r="H181" i="38"/>
  <c r="H103" i="41"/>
  <c r="H103" i="40"/>
  <c r="H103" i="38"/>
  <c r="G183" i="40"/>
  <c r="K133" i="32"/>
  <c r="K131" i="32"/>
  <c r="K132" i="32"/>
  <c r="K108" i="32"/>
  <c r="M101" i="32"/>
  <c r="G14" i="65" l="1"/>
  <c r="H13" i="65"/>
  <c r="H13" i="66"/>
  <c r="G15" i="44"/>
  <c r="G15" i="65"/>
  <c r="D27" i="3"/>
  <c r="D29" i="3" s="1"/>
  <c r="D31" i="3" s="1"/>
  <c r="M104" i="32"/>
  <c r="M117" i="32"/>
  <c r="J62" i="54" s="1"/>
  <c r="I62" i="54"/>
  <c r="G11" i="41"/>
  <c r="H131" i="38"/>
  <c r="G11" i="38"/>
  <c r="H131" i="40"/>
  <c r="H131" i="41"/>
  <c r="L122" i="32"/>
  <c r="I89" i="54" s="1"/>
  <c r="I140" i="54"/>
  <c r="I142" i="54" s="1"/>
  <c r="H15" i="47"/>
  <c r="M130" i="32"/>
  <c r="M106" i="32"/>
  <c r="H17" i="3"/>
  <c r="H14" i="66" s="1"/>
  <c r="M127" i="32"/>
  <c r="J117" i="54" s="1"/>
  <c r="M1" i="32"/>
  <c r="M146" i="32"/>
  <c r="M148" i="32" s="1"/>
  <c r="M116" i="32"/>
  <c r="J61" i="54" s="1"/>
  <c r="M103" i="32"/>
  <c r="M137" i="32"/>
  <c r="M136" i="32"/>
  <c r="M126" i="32"/>
  <c r="J116" i="54" s="1"/>
  <c r="M107" i="32"/>
  <c r="M112" i="32"/>
  <c r="I16" i="3"/>
  <c r="M113" i="32"/>
  <c r="M121" i="32"/>
  <c r="J88" i="54" s="1"/>
  <c r="M105" i="32"/>
  <c r="G14" i="44"/>
  <c r="H13" i="44"/>
  <c r="H10" i="41"/>
  <c r="H104" i="41"/>
  <c r="H105" i="41"/>
  <c r="I103" i="41"/>
  <c r="I103" i="40"/>
  <c r="I103" i="38"/>
  <c r="H105" i="38"/>
  <c r="H10" i="38"/>
  <c r="H104" i="38"/>
  <c r="I9" i="41"/>
  <c r="I9" i="38"/>
  <c r="I9" i="40"/>
  <c r="L148" i="32"/>
  <c r="I130" i="41"/>
  <c r="I130" i="40"/>
  <c r="I130" i="38"/>
  <c r="I158" i="40"/>
  <c r="I158" i="41"/>
  <c r="I158" i="38"/>
  <c r="H10" i="40"/>
  <c r="H105" i="40"/>
  <c r="H104" i="40"/>
  <c r="H183" i="38"/>
  <c r="I181" i="38"/>
  <c r="I183" i="38" s="1"/>
  <c r="I181" i="41"/>
  <c r="I183" i="41" s="1"/>
  <c r="I181" i="40"/>
  <c r="I183" i="40" s="1"/>
  <c r="I159" i="41"/>
  <c r="I159" i="40"/>
  <c r="I159" i="38"/>
  <c r="G11" i="40"/>
  <c r="D16" i="47"/>
  <c r="D17" i="47"/>
  <c r="L108" i="32"/>
  <c r="L133" i="32"/>
  <c r="L131" i="32"/>
  <c r="L132" i="32"/>
  <c r="N101" i="32"/>
  <c r="H14" i="65" l="1"/>
  <c r="I13" i="65"/>
  <c r="I13" i="66"/>
  <c r="D16" i="48"/>
  <c r="D13" i="48" s="1"/>
  <c r="N105" i="32"/>
  <c r="D35" i="3"/>
  <c r="D39" i="3" s="1"/>
  <c r="D47" i="3"/>
  <c r="N106" i="32"/>
  <c r="H11" i="40"/>
  <c r="I131" i="38"/>
  <c r="I131" i="41"/>
  <c r="M122" i="32"/>
  <c r="J89" i="54" s="1"/>
  <c r="I131" i="40"/>
  <c r="J140" i="54"/>
  <c r="N127" i="32"/>
  <c r="K117" i="54" s="1"/>
  <c r="N137" i="32"/>
  <c r="O137" i="32" s="1"/>
  <c r="J16" i="3"/>
  <c r="I18" i="3"/>
  <c r="I15" i="66" s="1"/>
  <c r="I17" i="3"/>
  <c r="I14" i="66" s="1"/>
  <c r="N1" i="32"/>
  <c r="N113" i="32"/>
  <c r="N116" i="32"/>
  <c r="K61" i="54" s="1"/>
  <c r="N103" i="32"/>
  <c r="N126" i="32"/>
  <c r="K116" i="54" s="1"/>
  <c r="N136" i="32"/>
  <c r="N117" i="32"/>
  <c r="K62" i="54" s="1"/>
  <c r="N104" i="32"/>
  <c r="N130" i="32"/>
  <c r="N121" i="32"/>
  <c r="K88" i="54" s="1"/>
  <c r="N146" i="32"/>
  <c r="N112" i="32"/>
  <c r="N107" i="32"/>
  <c r="O107" i="32" s="1"/>
  <c r="H18" i="3"/>
  <c r="H15" i="66" s="1"/>
  <c r="I15" i="47"/>
  <c r="H14" i="44"/>
  <c r="I13" i="44"/>
  <c r="J159" i="40"/>
  <c r="J159" i="38"/>
  <c r="J159" i="41"/>
  <c r="J158" i="40"/>
  <c r="J158" i="41"/>
  <c r="J158" i="38"/>
  <c r="J181" i="41"/>
  <c r="J181" i="38"/>
  <c r="J183" i="38" s="1"/>
  <c r="J181" i="40"/>
  <c r="I10" i="41"/>
  <c r="I104" i="41"/>
  <c r="I105" i="41"/>
  <c r="J9" i="41"/>
  <c r="J9" i="38"/>
  <c r="J9" i="40"/>
  <c r="J103" i="41"/>
  <c r="J103" i="40"/>
  <c r="J103" i="38"/>
  <c r="H11" i="38"/>
  <c r="I104" i="38"/>
  <c r="I10" i="38"/>
  <c r="I105" i="38"/>
  <c r="J130" i="41"/>
  <c r="J130" i="40"/>
  <c r="J130" i="38"/>
  <c r="H11" i="41"/>
  <c r="I105" i="40"/>
  <c r="I10" i="40"/>
  <c r="I104" i="40"/>
  <c r="M131" i="32"/>
  <c r="J64" i="54" s="1"/>
  <c r="M132" i="32"/>
  <c r="J91" i="54" s="1"/>
  <c r="M133" i="32"/>
  <c r="J119" i="54" s="1"/>
  <c r="M108" i="32"/>
  <c r="O101" i="32"/>
  <c r="I14" i="65" l="1"/>
  <c r="I15" i="65"/>
  <c r="H15" i="65"/>
  <c r="J13" i="65"/>
  <c r="J13" i="66"/>
  <c r="D48" i="3"/>
  <c r="E43" i="3" s="1"/>
  <c r="D40" i="3"/>
  <c r="E38" i="3" s="1"/>
  <c r="E25" i="39"/>
  <c r="O146" i="32"/>
  <c r="O148" i="32" s="1"/>
  <c r="I11" i="41"/>
  <c r="N122" i="32"/>
  <c r="K131" i="41" s="1"/>
  <c r="I11" i="38"/>
  <c r="J131" i="40"/>
  <c r="J131" i="38"/>
  <c r="J131" i="41"/>
  <c r="J142" i="54"/>
  <c r="K140" i="54"/>
  <c r="K142" i="54" s="1"/>
  <c r="H15" i="44"/>
  <c r="O1" i="32"/>
  <c r="O116" i="32"/>
  <c r="L61" i="54" s="1"/>
  <c r="O103" i="32"/>
  <c r="O126" i="32"/>
  <c r="L116" i="54" s="1"/>
  <c r="O136" i="32"/>
  <c r="L140" i="54" s="1"/>
  <c r="L142" i="54" s="1"/>
  <c r="O104" i="32"/>
  <c r="O117" i="32"/>
  <c r="L62" i="54" s="1"/>
  <c r="O112" i="32"/>
  <c r="O121" i="32"/>
  <c r="L88" i="54" s="1"/>
  <c r="O106" i="32"/>
  <c r="K16" i="3"/>
  <c r="J17" i="3"/>
  <c r="J14" i="66" s="1"/>
  <c r="O127" i="32"/>
  <c r="L117" i="54" s="1"/>
  <c r="O113" i="32"/>
  <c r="O130" i="32"/>
  <c r="O105" i="32"/>
  <c r="N148" i="32"/>
  <c r="E17" i="47"/>
  <c r="I15" i="44"/>
  <c r="I14" i="44"/>
  <c r="J13" i="44"/>
  <c r="J15" i="47"/>
  <c r="K103" i="41"/>
  <c r="K103" i="40"/>
  <c r="K103" i="38"/>
  <c r="K181" i="41"/>
  <c r="K183" i="41" s="1"/>
  <c r="K181" i="40"/>
  <c r="K183" i="40" s="1"/>
  <c r="K181" i="38"/>
  <c r="K183" i="38" s="1"/>
  <c r="J104" i="38"/>
  <c r="J10" i="38"/>
  <c r="J105" i="38"/>
  <c r="J183" i="41"/>
  <c r="J106" i="41"/>
  <c r="J106" i="38"/>
  <c r="J106" i="40"/>
  <c r="J105" i="40"/>
  <c r="J10" i="40"/>
  <c r="J104" i="40"/>
  <c r="K159" i="41"/>
  <c r="K159" i="38"/>
  <c r="K159" i="40"/>
  <c r="J10" i="41"/>
  <c r="J105" i="41"/>
  <c r="J104" i="41"/>
  <c r="J133" i="41"/>
  <c r="J133" i="40"/>
  <c r="J133" i="38"/>
  <c r="K130" i="41"/>
  <c r="K130" i="40"/>
  <c r="K130" i="38"/>
  <c r="J161" i="40"/>
  <c r="J161" i="41"/>
  <c r="J161" i="38"/>
  <c r="K158" i="41"/>
  <c r="K158" i="40"/>
  <c r="K158" i="38"/>
  <c r="I11" i="40"/>
  <c r="K9" i="40"/>
  <c r="K9" i="41"/>
  <c r="K9" i="38"/>
  <c r="J183" i="40"/>
  <c r="F17" i="47"/>
  <c r="N131" i="32"/>
  <c r="K64" i="54" s="1"/>
  <c r="N132" i="32"/>
  <c r="K91" i="54" s="1"/>
  <c r="N133" i="32"/>
  <c r="K119" i="54" s="1"/>
  <c r="N108" i="32"/>
  <c r="P101" i="32"/>
  <c r="J14" i="65" l="1"/>
  <c r="K13" i="65"/>
  <c r="K13" i="66"/>
  <c r="E45" i="3"/>
  <c r="C16" i="64"/>
  <c r="C48" i="64"/>
  <c r="P146" i="32"/>
  <c r="K131" i="40"/>
  <c r="O122" i="32"/>
  <c r="L89" i="54" s="1"/>
  <c r="K89" i="54"/>
  <c r="K18" i="3" s="1"/>
  <c r="K15" i="66" s="1"/>
  <c r="K131" i="38"/>
  <c r="P117" i="32"/>
  <c r="M62" i="54" s="1"/>
  <c r="P1" i="32"/>
  <c r="P113" i="32"/>
  <c r="P116" i="32"/>
  <c r="M61" i="54" s="1"/>
  <c r="P103" i="32"/>
  <c r="P126" i="32"/>
  <c r="M116" i="54" s="1"/>
  <c r="P136" i="32"/>
  <c r="P130" i="32"/>
  <c r="P105" i="32"/>
  <c r="P104" i="32"/>
  <c r="P121" i="32"/>
  <c r="M88" i="54" s="1"/>
  <c r="J18" i="3"/>
  <c r="J15" i="66" s="1"/>
  <c r="L16" i="3"/>
  <c r="P127" i="32"/>
  <c r="M117" i="54" s="1"/>
  <c r="P107" i="32"/>
  <c r="K17" i="3"/>
  <c r="K14" i="66" s="1"/>
  <c r="P106" i="32"/>
  <c r="P112" i="32"/>
  <c r="P137" i="32"/>
  <c r="J20" i="3"/>
  <c r="J17" i="66" s="1"/>
  <c r="J14" i="44"/>
  <c r="K13" i="44"/>
  <c r="K15" i="47"/>
  <c r="J108" i="41"/>
  <c r="J13" i="38"/>
  <c r="J13" i="40"/>
  <c r="L103" i="41"/>
  <c r="L103" i="40"/>
  <c r="L103" i="38"/>
  <c r="K161" i="41"/>
  <c r="K161" i="38"/>
  <c r="K161" i="40"/>
  <c r="K133" i="41"/>
  <c r="K133" i="40"/>
  <c r="K133" i="38"/>
  <c r="L181" i="41"/>
  <c r="L183" i="41" s="1"/>
  <c r="L181" i="40"/>
  <c r="L183" i="40" s="1"/>
  <c r="L181" i="38"/>
  <c r="L183" i="38" s="1"/>
  <c r="J11" i="41"/>
  <c r="J108" i="40"/>
  <c r="J11" i="40"/>
  <c r="K106" i="41"/>
  <c r="K106" i="38"/>
  <c r="K106" i="40"/>
  <c r="J11" i="38"/>
  <c r="K10" i="38"/>
  <c r="K104" i="38"/>
  <c r="K105" i="38"/>
  <c r="L159" i="40"/>
  <c r="L159" i="41"/>
  <c r="L159" i="38"/>
  <c r="K105" i="41"/>
  <c r="K104" i="41"/>
  <c r="K11" i="41" s="1"/>
  <c r="K10" i="41"/>
  <c r="L9" i="38"/>
  <c r="L9" i="40"/>
  <c r="L9" i="41"/>
  <c r="K105" i="40"/>
  <c r="K10" i="40"/>
  <c r="K104" i="40"/>
  <c r="J108" i="38"/>
  <c r="L158" i="41"/>
  <c r="L158" i="40"/>
  <c r="L158" i="38"/>
  <c r="L130" i="40"/>
  <c r="L130" i="38"/>
  <c r="L130" i="41"/>
  <c r="J13" i="41"/>
  <c r="G17" i="47"/>
  <c r="O132" i="32"/>
  <c r="L91" i="54" s="1"/>
  <c r="O133" i="32"/>
  <c r="L119" i="54" s="1"/>
  <c r="O131" i="32"/>
  <c r="L64" i="54" s="1"/>
  <c r="O108" i="32"/>
  <c r="Q101" i="32"/>
  <c r="Q146" i="32" s="1"/>
  <c r="L13" i="65" l="1"/>
  <c r="L13" i="66"/>
  <c r="J17" i="65"/>
  <c r="K14" i="65"/>
  <c r="J15" i="65"/>
  <c r="K15" i="65"/>
  <c r="E46" i="3"/>
  <c r="Q106" i="32"/>
  <c r="K11" i="38"/>
  <c r="L131" i="41"/>
  <c r="L131" i="38"/>
  <c r="P122" i="32"/>
  <c r="M89" i="54" s="1"/>
  <c r="L131" i="40"/>
  <c r="M140" i="54"/>
  <c r="M142" i="54" s="1"/>
  <c r="Q105" i="32"/>
  <c r="Q137" i="32"/>
  <c r="Q112" i="32"/>
  <c r="J15" i="44"/>
  <c r="Q127" i="32"/>
  <c r="N117" i="54" s="1"/>
  <c r="L17" i="3"/>
  <c r="L14" i="66" s="1"/>
  <c r="Q130" i="32"/>
  <c r="Q1" i="32"/>
  <c r="Q113" i="32"/>
  <c r="Q116" i="32"/>
  <c r="N61" i="54" s="1"/>
  <c r="Q103" i="32"/>
  <c r="Q126" i="32"/>
  <c r="N116" i="54" s="1"/>
  <c r="Q136" i="32"/>
  <c r="Q107" i="32"/>
  <c r="Q104" i="32"/>
  <c r="Q121" i="32"/>
  <c r="N88" i="54" s="1"/>
  <c r="M16" i="3"/>
  <c r="Q117" i="32"/>
  <c r="N62" i="54" s="1"/>
  <c r="K20" i="3"/>
  <c r="K17" i="66" s="1"/>
  <c r="K15" i="44"/>
  <c r="K14" i="44"/>
  <c r="L13" i="44"/>
  <c r="L15" i="47"/>
  <c r="K108" i="38"/>
  <c r="K108" i="41"/>
  <c r="Q148" i="32"/>
  <c r="P148" i="32"/>
  <c r="M159" i="40"/>
  <c r="M159" i="41"/>
  <c r="M159" i="38"/>
  <c r="L10" i="38"/>
  <c r="L104" i="38"/>
  <c r="L105" i="38"/>
  <c r="L106" i="38"/>
  <c r="L106" i="41"/>
  <c r="L106" i="40"/>
  <c r="M130" i="38"/>
  <c r="M130" i="40"/>
  <c r="M130" i="41"/>
  <c r="K13" i="40"/>
  <c r="L104" i="40"/>
  <c r="L105" i="40"/>
  <c r="L10" i="40"/>
  <c r="M103" i="41"/>
  <c r="M103" i="40"/>
  <c r="M103" i="38"/>
  <c r="K13" i="38"/>
  <c r="L105" i="41"/>
  <c r="L104" i="41"/>
  <c r="L10" i="41"/>
  <c r="L133" i="41"/>
  <c r="L133" i="38"/>
  <c r="L133" i="40"/>
  <c r="M158" i="38"/>
  <c r="M158" i="40"/>
  <c r="M158" i="41"/>
  <c r="K13" i="41"/>
  <c r="L161" i="41"/>
  <c r="L161" i="40"/>
  <c r="L161" i="38"/>
  <c r="M9" i="40"/>
  <c r="M9" i="41"/>
  <c r="M9" i="38"/>
  <c r="M181" i="41"/>
  <c r="M183" i="41" s="1"/>
  <c r="M181" i="38"/>
  <c r="M183" i="38" s="1"/>
  <c r="M181" i="40"/>
  <c r="M183" i="40" s="1"/>
  <c r="K108" i="40"/>
  <c r="K11" i="40"/>
  <c r="H17" i="47"/>
  <c r="P132" i="32"/>
  <c r="M91" i="54" s="1"/>
  <c r="P133" i="32"/>
  <c r="M119" i="54" s="1"/>
  <c r="P131" i="32"/>
  <c r="M64" i="54" s="1"/>
  <c r="P108" i="32"/>
  <c r="R101" i="32"/>
  <c r="K17" i="65" l="1"/>
  <c r="L14" i="65"/>
  <c r="M13" i="65"/>
  <c r="M13" i="66"/>
  <c r="E33" i="3"/>
  <c r="R104" i="32"/>
  <c r="Q122" i="32"/>
  <c r="N89" i="54" s="1"/>
  <c r="L11" i="38"/>
  <c r="M131" i="40"/>
  <c r="M131" i="38"/>
  <c r="M131" i="41"/>
  <c r="N140" i="54"/>
  <c r="N142" i="54" s="1"/>
  <c r="R127" i="32"/>
  <c r="O117" i="54" s="1"/>
  <c r="R107" i="32"/>
  <c r="L18" i="3"/>
  <c r="L15" i="66" s="1"/>
  <c r="R1" i="32"/>
  <c r="R146" i="32"/>
  <c r="R148" i="32" s="1"/>
  <c r="R116" i="32"/>
  <c r="O61" i="54" s="1"/>
  <c r="R103" i="32"/>
  <c r="R126" i="32"/>
  <c r="O116" i="54" s="1"/>
  <c r="R136" i="32"/>
  <c r="R121" i="32"/>
  <c r="O88" i="54" s="1"/>
  <c r="R137" i="32"/>
  <c r="N16" i="3"/>
  <c r="R130" i="32"/>
  <c r="R113" i="32"/>
  <c r="R106" i="32"/>
  <c r="R117" i="32"/>
  <c r="O62" i="54" s="1"/>
  <c r="R105" i="32"/>
  <c r="S105" i="32" s="1"/>
  <c r="M18" i="3"/>
  <c r="M15" i="66" s="1"/>
  <c r="M17" i="3"/>
  <c r="M14" i="66" s="1"/>
  <c r="L20" i="3"/>
  <c r="L17" i="66" s="1"/>
  <c r="L14" i="44"/>
  <c r="M13" i="44"/>
  <c r="M15" i="47"/>
  <c r="L108" i="40"/>
  <c r="L11" i="40"/>
  <c r="N158" i="41"/>
  <c r="N158" i="40"/>
  <c r="N158" i="38"/>
  <c r="L11" i="41"/>
  <c r="M105" i="38"/>
  <c r="M10" i="38"/>
  <c r="M104" i="38"/>
  <c r="N181" i="41"/>
  <c r="N183" i="41" s="1"/>
  <c r="N181" i="38"/>
  <c r="N183" i="38" s="1"/>
  <c r="N181" i="40"/>
  <c r="N183" i="40" s="1"/>
  <c r="L13" i="40"/>
  <c r="M133" i="40"/>
  <c r="M133" i="41"/>
  <c r="M133" i="38"/>
  <c r="N130" i="41"/>
  <c r="N130" i="38"/>
  <c r="N130" i="40"/>
  <c r="M10" i="40"/>
  <c r="M105" i="40"/>
  <c r="M104" i="40"/>
  <c r="L13" i="41"/>
  <c r="L108" i="41"/>
  <c r="M105" i="41"/>
  <c r="M10" i="41"/>
  <c r="M104" i="41"/>
  <c r="L13" i="38"/>
  <c r="N159" i="41"/>
  <c r="N159" i="40"/>
  <c r="N159" i="38"/>
  <c r="N9" i="41"/>
  <c r="N9" i="40"/>
  <c r="N9" i="38"/>
  <c r="M106" i="40"/>
  <c r="M106" i="41"/>
  <c r="M106" i="38"/>
  <c r="M161" i="40"/>
  <c r="M161" i="41"/>
  <c r="M161" i="38"/>
  <c r="N103" i="41"/>
  <c r="N103" i="40"/>
  <c r="N103" i="38"/>
  <c r="L108" i="38"/>
  <c r="I17" i="47"/>
  <c r="Q132" i="32"/>
  <c r="N91" i="54" s="1"/>
  <c r="Q133" i="32"/>
  <c r="N119" i="54" s="1"/>
  <c r="Q131" i="32"/>
  <c r="N64" i="54" s="1"/>
  <c r="Q108" i="32"/>
  <c r="S101" i="32"/>
  <c r="L15" i="65" l="1"/>
  <c r="M14" i="65"/>
  <c r="M15" i="65"/>
  <c r="L17" i="65"/>
  <c r="N13" i="65"/>
  <c r="N13" i="66"/>
  <c r="F25" i="39"/>
  <c r="S106" i="32"/>
  <c r="N131" i="38"/>
  <c r="N131" i="40"/>
  <c r="N131" i="41"/>
  <c r="M11" i="38"/>
  <c r="R122" i="32"/>
  <c r="O89" i="54" s="1"/>
  <c r="M11" i="41"/>
  <c r="O140" i="54"/>
  <c r="O142" i="54" s="1"/>
  <c r="L15" i="44"/>
  <c r="S121" i="32"/>
  <c r="P88" i="54" s="1"/>
  <c r="S137" i="32"/>
  <c r="S1" i="32"/>
  <c r="S116" i="32"/>
  <c r="P61" i="54" s="1"/>
  <c r="S103" i="32"/>
  <c r="S126" i="32"/>
  <c r="S136" i="32"/>
  <c r="S113" i="32"/>
  <c r="S104" i="32"/>
  <c r="O16" i="3"/>
  <c r="S146" i="32"/>
  <c r="S107" i="32"/>
  <c r="S130" i="32"/>
  <c r="S127" i="32"/>
  <c r="P117" i="54" s="1"/>
  <c r="S117" i="32"/>
  <c r="P62" i="54" s="1"/>
  <c r="N18" i="3"/>
  <c r="N15" i="66" s="1"/>
  <c r="N17" i="3"/>
  <c r="N14" i="66" s="1"/>
  <c r="S112" i="32"/>
  <c r="M20" i="3"/>
  <c r="M17" i="66" s="1"/>
  <c r="M15" i="44"/>
  <c r="M14" i="44"/>
  <c r="N13" i="44"/>
  <c r="N15" i="47"/>
  <c r="M108" i="40"/>
  <c r="M13" i="41"/>
  <c r="M108" i="41"/>
  <c r="O130" i="41"/>
  <c r="O130" i="40"/>
  <c r="O130" i="38"/>
  <c r="N106" i="41"/>
  <c r="N106" i="38"/>
  <c r="N106" i="40"/>
  <c r="O158" i="40"/>
  <c r="O158" i="38"/>
  <c r="O158" i="41"/>
  <c r="N105" i="41"/>
  <c r="N10" i="41"/>
  <c r="N104" i="41"/>
  <c r="O103" i="41"/>
  <c r="O103" i="38"/>
  <c r="O103" i="40"/>
  <c r="M13" i="40"/>
  <c r="N161" i="41"/>
  <c r="N161" i="40"/>
  <c r="N161" i="38"/>
  <c r="N105" i="38"/>
  <c r="N104" i="38"/>
  <c r="N10" i="38"/>
  <c r="O181" i="41"/>
  <c r="O183" i="41" s="1"/>
  <c r="O181" i="40"/>
  <c r="O183" i="40" s="1"/>
  <c r="O181" i="38"/>
  <c r="O183" i="38" s="1"/>
  <c r="N133" i="40"/>
  <c r="N133" i="38"/>
  <c r="N133" i="41"/>
  <c r="N104" i="40"/>
  <c r="N10" i="40"/>
  <c r="N105" i="40"/>
  <c r="M13" i="38"/>
  <c r="M108" i="38"/>
  <c r="O159" i="41"/>
  <c r="O159" i="40"/>
  <c r="O159" i="38"/>
  <c r="M11" i="40"/>
  <c r="O9" i="41"/>
  <c r="O9" i="40"/>
  <c r="O9" i="38"/>
  <c r="J17" i="47"/>
  <c r="R133" i="32"/>
  <c r="O119" i="54" s="1"/>
  <c r="R131" i="32"/>
  <c r="O64" i="54" s="1"/>
  <c r="R132" i="32"/>
  <c r="O91" i="54" s="1"/>
  <c r="R108" i="32"/>
  <c r="T101" i="32"/>
  <c r="N15" i="65" l="1"/>
  <c r="M17" i="65"/>
  <c r="N14" i="65"/>
  <c r="O13" i="65"/>
  <c r="O13" i="66"/>
  <c r="D16" i="64"/>
  <c r="D48" i="64"/>
  <c r="P116" i="54"/>
  <c r="T126" i="32"/>
  <c r="Q116" i="54" s="1"/>
  <c r="T106" i="32"/>
  <c r="N11" i="40"/>
  <c r="N11" i="41"/>
  <c r="O131" i="41"/>
  <c r="O131" i="38"/>
  <c r="S122" i="32"/>
  <c r="P89" i="54" s="1"/>
  <c r="O131" i="40"/>
  <c r="P140" i="54"/>
  <c r="P142" i="54" s="1"/>
  <c r="T117" i="32"/>
  <c r="Q62" i="54" s="1"/>
  <c r="O18" i="3"/>
  <c r="O15" i="66" s="1"/>
  <c r="O17" i="3"/>
  <c r="O14" i="66" s="1"/>
  <c r="T1" i="32"/>
  <c r="T116" i="32"/>
  <c r="Q61" i="54" s="1"/>
  <c r="T103" i="32"/>
  <c r="T136" i="32"/>
  <c r="T121" i="32"/>
  <c r="Q88" i="54" s="1"/>
  <c r="T146" i="32"/>
  <c r="T127" i="32"/>
  <c r="Q117" i="54" s="1"/>
  <c r="T105" i="32"/>
  <c r="P16" i="3"/>
  <c r="T113" i="32"/>
  <c r="T107" i="32"/>
  <c r="T112" i="32"/>
  <c r="T137" i="32"/>
  <c r="T130" i="32"/>
  <c r="T104" i="32"/>
  <c r="N20" i="3"/>
  <c r="N17" i="66" s="1"/>
  <c r="N15" i="44"/>
  <c r="N14" i="44"/>
  <c r="O13" i="44"/>
  <c r="O15" i="47"/>
  <c r="N108" i="40"/>
  <c r="N13" i="38"/>
  <c r="P9" i="41"/>
  <c r="P9" i="40"/>
  <c r="P9" i="38"/>
  <c r="P159" i="40"/>
  <c r="P159" i="41"/>
  <c r="P159" i="38"/>
  <c r="O105" i="40"/>
  <c r="O104" i="40"/>
  <c r="O10" i="40"/>
  <c r="O133" i="41"/>
  <c r="O133" i="40"/>
  <c r="O133" i="38"/>
  <c r="P130" i="41"/>
  <c r="P130" i="40"/>
  <c r="P130" i="38"/>
  <c r="O106" i="40"/>
  <c r="O106" i="41"/>
  <c r="O106" i="38"/>
  <c r="O10" i="38"/>
  <c r="O105" i="38"/>
  <c r="O104" i="38"/>
  <c r="N13" i="40"/>
  <c r="O161" i="40"/>
  <c r="O161" i="41"/>
  <c r="O161" i="38"/>
  <c r="O10" i="41"/>
  <c r="O105" i="41"/>
  <c r="O104" i="41"/>
  <c r="N108" i="38"/>
  <c r="N11" i="38"/>
  <c r="S148" i="32"/>
  <c r="P103" i="40"/>
  <c r="P103" i="38"/>
  <c r="P103" i="41"/>
  <c r="N13" i="41"/>
  <c r="P158" i="41"/>
  <c r="P158" i="38"/>
  <c r="P158" i="40"/>
  <c r="N108" i="41"/>
  <c r="P181" i="40"/>
  <c r="P183" i="40" s="1"/>
  <c r="P181" i="41"/>
  <c r="P183" i="41" s="1"/>
  <c r="P181" i="38"/>
  <c r="P183" i="38" s="1"/>
  <c r="K17" i="47"/>
  <c r="U101" i="32"/>
  <c r="S133" i="32"/>
  <c r="P119" i="54" s="1"/>
  <c r="S131" i="32"/>
  <c r="P64" i="54" s="1"/>
  <c r="S132" i="32"/>
  <c r="P91" i="54" s="1"/>
  <c r="S108" i="32"/>
  <c r="N17" i="65" l="1"/>
  <c r="O14" i="65"/>
  <c r="O15" i="65"/>
  <c r="P13" i="65"/>
  <c r="P13" i="66"/>
  <c r="P131" i="40"/>
  <c r="P131" i="38"/>
  <c r="P131" i="41"/>
  <c r="T122" i="32"/>
  <c r="Q89" i="54" s="1"/>
  <c r="O11" i="40"/>
  <c r="O11" i="38"/>
  <c r="O11" i="41"/>
  <c r="Q140" i="54"/>
  <c r="Q142" i="54" s="1"/>
  <c r="U127" i="32"/>
  <c r="R117" i="54" s="1"/>
  <c r="Q16" i="3"/>
  <c r="U105" i="32"/>
  <c r="U107" i="32"/>
  <c r="U1" i="32"/>
  <c r="U116" i="32"/>
  <c r="R61" i="54" s="1"/>
  <c r="U103" i="32"/>
  <c r="U136" i="32"/>
  <c r="U121" i="32"/>
  <c r="R88" i="54" s="1"/>
  <c r="U146" i="32"/>
  <c r="U104" i="32"/>
  <c r="P18" i="3"/>
  <c r="P15" i="66" s="1"/>
  <c r="P17" i="3"/>
  <c r="P14" i="66" s="1"/>
  <c r="U113" i="32"/>
  <c r="U117" i="32"/>
  <c r="R62" i="54" s="1"/>
  <c r="U130" i="32"/>
  <c r="U137" i="32"/>
  <c r="U126" i="32"/>
  <c r="R116" i="54" s="1"/>
  <c r="U106" i="32"/>
  <c r="V106" i="32" s="1"/>
  <c r="O20" i="3"/>
  <c r="O17" i="66" s="1"/>
  <c r="O15" i="44"/>
  <c r="O14" i="44"/>
  <c r="P13" i="44"/>
  <c r="P15" i="47"/>
  <c r="O108" i="41"/>
  <c r="Q9" i="41"/>
  <c r="Q9" i="40"/>
  <c r="Q9" i="38"/>
  <c r="Q181" i="41"/>
  <c r="Q183" i="41" s="1"/>
  <c r="Q181" i="40"/>
  <c r="Q183" i="40" s="1"/>
  <c r="Q181" i="38"/>
  <c r="Q183" i="38" s="1"/>
  <c r="P106" i="40"/>
  <c r="P106" i="41"/>
  <c r="P106" i="38"/>
  <c r="P104" i="40"/>
  <c r="P10" i="40"/>
  <c r="P105" i="40"/>
  <c r="Q103" i="40"/>
  <c r="Q103" i="38"/>
  <c r="Q103" i="41"/>
  <c r="P10" i="41"/>
  <c r="P104" i="41"/>
  <c r="P105" i="41"/>
  <c r="P133" i="41"/>
  <c r="P133" i="40"/>
  <c r="P133" i="38"/>
  <c r="P105" i="38"/>
  <c r="P10" i="38"/>
  <c r="P104" i="38"/>
  <c r="Q130" i="41"/>
  <c r="Q130" i="40"/>
  <c r="Q130" i="38"/>
  <c r="P161" i="41"/>
  <c r="P161" i="38"/>
  <c r="P161" i="40"/>
  <c r="O13" i="38"/>
  <c r="Q158" i="40"/>
  <c r="Q158" i="41"/>
  <c r="Q158" i="38"/>
  <c r="T148" i="32"/>
  <c r="O13" i="41"/>
  <c r="O13" i="40"/>
  <c r="O108" i="38"/>
  <c r="O108" i="40"/>
  <c r="Q159" i="40"/>
  <c r="Q159" i="41"/>
  <c r="Q159" i="38"/>
  <c r="V101" i="32"/>
  <c r="T133" i="32"/>
  <c r="Q119" i="54" s="1"/>
  <c r="T131" i="32"/>
  <c r="Q64" i="54" s="1"/>
  <c r="T132" i="32"/>
  <c r="Q91" i="54" s="1"/>
  <c r="T108" i="32"/>
  <c r="L17" i="47"/>
  <c r="P14" i="65" l="1"/>
  <c r="O17" i="65"/>
  <c r="P15" i="65"/>
  <c r="Q13" i="65"/>
  <c r="Q13" i="66"/>
  <c r="V104" i="32"/>
  <c r="V107" i="32"/>
  <c r="U122" i="32"/>
  <c r="R89" i="54" s="1"/>
  <c r="P11" i="38"/>
  <c r="P11" i="41"/>
  <c r="P11" i="40"/>
  <c r="Q131" i="38"/>
  <c r="Q131" i="40"/>
  <c r="Q131" i="41"/>
  <c r="R140" i="54"/>
  <c r="R142" i="54" s="1"/>
  <c r="V117" i="32"/>
  <c r="S62" i="54" s="1"/>
  <c r="V1" i="32"/>
  <c r="V116" i="32"/>
  <c r="S61" i="54" s="1"/>
  <c r="V103" i="32"/>
  <c r="V126" i="32"/>
  <c r="S116" i="54" s="1"/>
  <c r="V136" i="32"/>
  <c r="V121" i="32"/>
  <c r="S88" i="54" s="1"/>
  <c r="V113" i="32"/>
  <c r="V130" i="32"/>
  <c r="V127" i="32"/>
  <c r="S117" i="54" s="1"/>
  <c r="E112" i="32"/>
  <c r="Q18" i="3"/>
  <c r="Q15" i="66" s="1"/>
  <c r="Q17" i="3"/>
  <c r="Q14" i="66" s="1"/>
  <c r="R16" i="3"/>
  <c r="V105" i="32"/>
  <c r="W105" i="32" s="1"/>
  <c r="V146" i="32"/>
  <c r="V148" i="32" s="1"/>
  <c r="V137" i="32"/>
  <c r="P20" i="3"/>
  <c r="P17" i="66" s="1"/>
  <c r="P15" i="44"/>
  <c r="P14" i="44"/>
  <c r="Q13" i="44"/>
  <c r="Q15" i="47"/>
  <c r="P108" i="40"/>
  <c r="P13" i="38"/>
  <c r="R103" i="41"/>
  <c r="R103" i="38"/>
  <c r="R103" i="40"/>
  <c r="P13" i="41"/>
  <c r="R158" i="40"/>
  <c r="R158" i="41"/>
  <c r="R158" i="38"/>
  <c r="P13" i="40"/>
  <c r="U148" i="32"/>
  <c r="Q104" i="38"/>
  <c r="Q10" i="38"/>
  <c r="Q105" i="38"/>
  <c r="R9" i="41"/>
  <c r="R9" i="40"/>
  <c r="R9" i="38"/>
  <c r="Q133" i="41"/>
  <c r="Q133" i="38"/>
  <c r="Q133" i="40"/>
  <c r="R159" i="38"/>
  <c r="R159" i="41"/>
  <c r="R159" i="40"/>
  <c r="R181" i="40"/>
  <c r="R183" i="40" s="1"/>
  <c r="R181" i="41"/>
  <c r="R183" i="41" s="1"/>
  <c r="R181" i="38"/>
  <c r="R183" i="38" s="1"/>
  <c r="Q10" i="40"/>
  <c r="Q105" i="40"/>
  <c r="Q104" i="40"/>
  <c r="Q106" i="41"/>
  <c r="Q106" i="40"/>
  <c r="Q106" i="38"/>
  <c r="R130" i="41"/>
  <c r="R130" i="40"/>
  <c r="R130" i="38"/>
  <c r="Q161" i="40"/>
  <c r="Q161" i="41"/>
  <c r="Q161" i="38"/>
  <c r="P108" i="38"/>
  <c r="P108" i="41"/>
  <c r="Q10" i="41"/>
  <c r="Q105" i="41"/>
  <c r="Q104" i="41"/>
  <c r="W101" i="32"/>
  <c r="U131" i="32"/>
  <c r="R64" i="54" s="1"/>
  <c r="U133" i="32"/>
  <c r="R119" i="54" s="1"/>
  <c r="U132" i="32"/>
  <c r="R91" i="54" s="1"/>
  <c r="U108" i="32"/>
  <c r="M17" i="47"/>
  <c r="P17" i="65" l="1"/>
  <c r="R13" i="65"/>
  <c r="R13" i="66"/>
  <c r="Q14" i="65"/>
  <c r="Q15" i="65"/>
  <c r="W104" i="32"/>
  <c r="R131" i="38"/>
  <c r="R131" i="40"/>
  <c r="R131" i="41"/>
  <c r="V122" i="32"/>
  <c r="S89" i="54" s="1"/>
  <c r="Q11" i="38"/>
  <c r="Q11" i="40"/>
  <c r="Q11" i="41"/>
  <c r="S140" i="54"/>
  <c r="S142" i="54" s="1"/>
  <c r="W146" i="32"/>
  <c r="W148" i="32" s="1"/>
  <c r="W130" i="32"/>
  <c r="W106" i="32"/>
  <c r="W113" i="32"/>
  <c r="W127" i="32"/>
  <c r="T117" i="54" s="1"/>
  <c r="S16" i="3"/>
  <c r="W107" i="32"/>
  <c r="W1" i="32"/>
  <c r="W116" i="32"/>
  <c r="T61" i="54" s="1"/>
  <c r="W103" i="32"/>
  <c r="W126" i="32"/>
  <c r="T116" i="54" s="1"/>
  <c r="W136" i="32"/>
  <c r="W121" i="32"/>
  <c r="T88" i="54" s="1"/>
  <c r="W137" i="32"/>
  <c r="R18" i="3"/>
  <c r="R15" i="66" s="1"/>
  <c r="R17" i="3"/>
  <c r="R14" i="66" s="1"/>
  <c r="W117" i="32"/>
  <c r="Q20" i="3"/>
  <c r="Q17" i="66" s="1"/>
  <c r="Q15" i="44"/>
  <c r="Q14" i="44"/>
  <c r="R13" i="44"/>
  <c r="R15" i="47"/>
  <c r="Q13" i="40"/>
  <c r="Q108" i="40"/>
  <c r="Q108" i="41"/>
  <c r="R106" i="41"/>
  <c r="R106" i="38"/>
  <c r="R106" i="40"/>
  <c r="S181" i="41"/>
  <c r="S183" i="41" s="1"/>
  <c r="S181" i="40"/>
  <c r="S183" i="40" s="1"/>
  <c r="S181" i="38"/>
  <c r="S183" i="38" s="1"/>
  <c r="Q13" i="38"/>
  <c r="R161" i="40"/>
  <c r="R161" i="41"/>
  <c r="R161" i="38"/>
  <c r="S158" i="41"/>
  <c r="S158" i="40"/>
  <c r="S158" i="38"/>
  <c r="S103" i="41"/>
  <c r="S103" i="38"/>
  <c r="S103" i="40"/>
  <c r="S159" i="41"/>
  <c r="S159" i="40"/>
  <c r="S159" i="38"/>
  <c r="Q108" i="38"/>
  <c r="R105" i="38"/>
  <c r="R10" i="38"/>
  <c r="R104" i="38"/>
  <c r="R133" i="41"/>
  <c r="R133" i="40"/>
  <c r="R133" i="38"/>
  <c r="S130" i="41"/>
  <c r="S130" i="38"/>
  <c r="S130" i="40"/>
  <c r="Q13" i="41"/>
  <c r="R105" i="40"/>
  <c r="R104" i="40"/>
  <c r="R10" i="40"/>
  <c r="S9" i="40"/>
  <c r="S9" i="41"/>
  <c r="S9" i="38"/>
  <c r="R10" i="41"/>
  <c r="R104" i="41"/>
  <c r="R105" i="41"/>
  <c r="X101" i="32"/>
  <c r="V131" i="32"/>
  <c r="S64" i="54" s="1"/>
  <c r="V132" i="32"/>
  <c r="S91" i="54" s="1"/>
  <c r="V133" i="32"/>
  <c r="S119" i="54" s="1"/>
  <c r="V108" i="32"/>
  <c r="N17" i="47"/>
  <c r="R15" i="65" l="1"/>
  <c r="Q17" i="65"/>
  <c r="S13" i="65"/>
  <c r="S13" i="66"/>
  <c r="R14" i="65"/>
  <c r="X117" i="32"/>
  <c r="T62" i="54"/>
  <c r="S131" i="41"/>
  <c r="S131" i="40"/>
  <c r="S131" i="38"/>
  <c r="R11" i="41"/>
  <c r="W122" i="32"/>
  <c r="T89" i="54" s="1"/>
  <c r="R11" i="40"/>
  <c r="R11" i="38"/>
  <c r="T140" i="54"/>
  <c r="X116" i="32"/>
  <c r="U61" i="54" s="1"/>
  <c r="Y101" i="32"/>
  <c r="Z101" i="32" s="1"/>
  <c r="X1" i="32"/>
  <c r="X103" i="32"/>
  <c r="X126" i="32"/>
  <c r="U116" i="54" s="1"/>
  <c r="X136" i="32"/>
  <c r="X121" i="32"/>
  <c r="U88" i="54" s="1"/>
  <c r="X127" i="32"/>
  <c r="U117" i="54" s="1"/>
  <c r="S18" i="3"/>
  <c r="S15" i="66" s="1"/>
  <c r="S17" i="3"/>
  <c r="S14" i="66" s="1"/>
  <c r="T16" i="3"/>
  <c r="X137" i="32"/>
  <c r="X130" i="32"/>
  <c r="X107" i="32"/>
  <c r="X105" i="32"/>
  <c r="X113" i="32"/>
  <c r="X106" i="32"/>
  <c r="Y106" i="32" s="1"/>
  <c r="X146" i="32"/>
  <c r="X148" i="32" s="1"/>
  <c r="X104" i="32"/>
  <c r="Y104" i="32" s="1"/>
  <c r="R20" i="3"/>
  <c r="R17" i="66" s="1"/>
  <c r="R15" i="44"/>
  <c r="R14" i="44"/>
  <c r="S13" i="44"/>
  <c r="S15" i="47"/>
  <c r="R108" i="41"/>
  <c r="R13" i="40"/>
  <c r="T159" i="40"/>
  <c r="T159" i="41"/>
  <c r="T159" i="38"/>
  <c r="S105" i="41"/>
  <c r="S104" i="41"/>
  <c r="S10" i="41"/>
  <c r="T9" i="40"/>
  <c r="T9" i="38"/>
  <c r="T9" i="41"/>
  <c r="S161" i="41"/>
  <c r="S161" i="38"/>
  <c r="S161" i="40"/>
  <c r="R13" i="38"/>
  <c r="S133" i="41"/>
  <c r="S133" i="40"/>
  <c r="S133" i="38"/>
  <c r="S105" i="40"/>
  <c r="S104" i="40"/>
  <c r="S10" i="40"/>
  <c r="S106" i="41"/>
  <c r="S106" i="40"/>
  <c r="S106" i="38"/>
  <c r="S10" i="38"/>
  <c r="S105" i="38"/>
  <c r="S104" i="38"/>
  <c r="T181" i="41"/>
  <c r="T181" i="40"/>
  <c r="T183" i="40" s="1"/>
  <c r="T181" i="38"/>
  <c r="R108" i="38"/>
  <c r="R13" i="41"/>
  <c r="T130" i="41"/>
  <c r="T130" i="38"/>
  <c r="T130" i="40"/>
  <c r="T158" i="41"/>
  <c r="T158" i="40"/>
  <c r="T158" i="38"/>
  <c r="T103" i="41"/>
  <c r="T103" i="40"/>
  <c r="T103" i="38"/>
  <c r="R108" i="40"/>
  <c r="W131" i="32"/>
  <c r="T64" i="54" s="1"/>
  <c r="W132" i="32"/>
  <c r="T91" i="54" s="1"/>
  <c r="W133" i="32"/>
  <c r="T119" i="54" s="1"/>
  <c r="W108" i="32"/>
  <c r="T13" i="65" l="1"/>
  <c r="T13" i="66"/>
  <c r="S14" i="65"/>
  <c r="S15" i="65"/>
  <c r="R17" i="65"/>
  <c r="Y117" i="32"/>
  <c r="U62" i="54"/>
  <c r="T131" i="41"/>
  <c r="S11" i="41"/>
  <c r="S11" i="38"/>
  <c r="T131" i="38"/>
  <c r="T131" i="40"/>
  <c r="X122" i="32"/>
  <c r="U89" i="54" s="1"/>
  <c r="T142" i="54"/>
  <c r="U140" i="54"/>
  <c r="Z1" i="32"/>
  <c r="Y146" i="32"/>
  <c r="U16" i="3"/>
  <c r="Z104" i="32"/>
  <c r="Y127" i="32"/>
  <c r="V117" i="54" s="1"/>
  <c r="Y130" i="32"/>
  <c r="Z130" i="32" s="1"/>
  <c r="Z106" i="32"/>
  <c r="Y113" i="32"/>
  <c r="Z113" i="32" s="1"/>
  <c r="Y137" i="32"/>
  <c r="Z137" i="32" s="1"/>
  <c r="T18" i="3"/>
  <c r="T15" i="66" s="1"/>
  <c r="T17" i="3"/>
  <c r="T14" i="66" s="1"/>
  <c r="Y105" i="32"/>
  <c r="Z105" i="32" s="1"/>
  <c r="AA105" i="32" s="1"/>
  <c r="Y107" i="32"/>
  <c r="Z107" i="32" s="1"/>
  <c r="Y1" i="32"/>
  <c r="Y116" i="32"/>
  <c r="V61" i="54" s="1"/>
  <c r="Y103" i="32"/>
  <c r="Y126" i="32"/>
  <c r="Y136" i="32"/>
  <c r="Y121" i="32"/>
  <c r="S20" i="3"/>
  <c r="S17" i="66" s="1"/>
  <c r="O17" i="47"/>
  <c r="S15" i="44"/>
  <c r="S14" i="44"/>
  <c r="T13" i="44"/>
  <c r="T15" i="47"/>
  <c r="AA101" i="32"/>
  <c r="S13" i="38"/>
  <c r="S13" i="40"/>
  <c r="S13" i="41"/>
  <c r="T105" i="40"/>
  <c r="T10" i="40"/>
  <c r="T104" i="40"/>
  <c r="T105" i="41"/>
  <c r="T104" i="41"/>
  <c r="T10" i="41"/>
  <c r="T183" i="41"/>
  <c r="U103" i="41"/>
  <c r="U103" i="40"/>
  <c r="U103" i="38"/>
  <c r="S108" i="40"/>
  <c r="S11" i="40"/>
  <c r="U159" i="40"/>
  <c r="U159" i="41"/>
  <c r="U159" i="38"/>
  <c r="U9" i="41"/>
  <c r="C9" i="41" s="1"/>
  <c r="U9" i="38"/>
  <c r="C9" i="38" s="1"/>
  <c r="U9" i="40"/>
  <c r="C9" i="40" s="1"/>
  <c r="T161" i="41"/>
  <c r="T161" i="38"/>
  <c r="T161" i="40"/>
  <c r="T106" i="40"/>
  <c r="T106" i="41"/>
  <c r="T106" i="38"/>
  <c r="U181" i="41"/>
  <c r="U181" i="40"/>
  <c r="U181" i="38"/>
  <c r="S108" i="38"/>
  <c r="S108" i="41"/>
  <c r="U130" i="38"/>
  <c r="U130" i="41"/>
  <c r="U130" i="40"/>
  <c r="T133" i="41"/>
  <c r="T133" i="40"/>
  <c r="T133" i="38"/>
  <c r="T10" i="38"/>
  <c r="T104" i="38"/>
  <c r="T105" i="38"/>
  <c r="U158" i="40"/>
  <c r="U158" i="38"/>
  <c r="U158" i="41"/>
  <c r="T183" i="38"/>
  <c r="X132" i="32"/>
  <c r="U91" i="54" s="1"/>
  <c r="X133" i="32"/>
  <c r="U119" i="54" s="1"/>
  <c r="X131" i="32"/>
  <c r="U64" i="54" s="1"/>
  <c r="X108" i="32"/>
  <c r="T14" i="65" l="1"/>
  <c r="U13" i="65"/>
  <c r="U13" i="66"/>
  <c r="S17" i="65"/>
  <c r="T15" i="65"/>
  <c r="AA107" i="32"/>
  <c r="E117" i="32"/>
  <c r="Z146" i="32"/>
  <c r="Z148" i="32" s="1"/>
  <c r="Y148" i="32"/>
  <c r="T11" i="40"/>
  <c r="V62" i="54"/>
  <c r="T11" i="41"/>
  <c r="U131" i="38"/>
  <c r="U131" i="40"/>
  <c r="T11" i="38"/>
  <c r="U131" i="41"/>
  <c r="Y122" i="32"/>
  <c r="V89" i="54" s="1"/>
  <c r="V140" i="54"/>
  <c r="Z126" i="32"/>
  <c r="W116" i="54" s="1"/>
  <c r="V116" i="54"/>
  <c r="Z121" i="32"/>
  <c r="W88" i="54" s="1"/>
  <c r="V88" i="54"/>
  <c r="U142" i="54"/>
  <c r="AA137" i="32"/>
  <c r="Y131" i="32"/>
  <c r="V64" i="54" s="1"/>
  <c r="Y132" i="32"/>
  <c r="Y133" i="32"/>
  <c r="Z127" i="32"/>
  <c r="W117" i="54" s="1"/>
  <c r="AA130" i="32"/>
  <c r="V16" i="3"/>
  <c r="Z136" i="32"/>
  <c r="AA1" i="32"/>
  <c r="AA104" i="32"/>
  <c r="Z103" i="32"/>
  <c r="U18" i="3"/>
  <c r="U15" i="66" s="1"/>
  <c r="U17" i="3"/>
  <c r="U14" i="66" s="1"/>
  <c r="AA113" i="32"/>
  <c r="Z116" i="32"/>
  <c r="AA106" i="32"/>
  <c r="T20" i="3"/>
  <c r="T17" i="66" s="1"/>
  <c r="P17" i="47"/>
  <c r="T15" i="44"/>
  <c r="T14" i="44"/>
  <c r="U13" i="44"/>
  <c r="U15" i="47"/>
  <c r="Y108" i="32"/>
  <c r="V159" i="38"/>
  <c r="V158" i="41"/>
  <c r="V159" i="40"/>
  <c r="V158" i="38"/>
  <c r="V181" i="40"/>
  <c r="V183" i="40" s="1"/>
  <c r="V158" i="40"/>
  <c r="V103" i="40"/>
  <c r="V103" i="38"/>
  <c r="V105" i="38" s="1"/>
  <c r="V103" i="41"/>
  <c r="V105" i="41" s="1"/>
  <c r="V159" i="41"/>
  <c r="V130" i="41"/>
  <c r="V181" i="41"/>
  <c r="V183" i="41" s="1"/>
  <c r="V130" i="38"/>
  <c r="V181" i="38"/>
  <c r="V183" i="38" s="1"/>
  <c r="V130" i="40"/>
  <c r="Z132" i="32"/>
  <c r="W91" i="54" s="1"/>
  <c r="Z133" i="32"/>
  <c r="W119" i="54" s="1"/>
  <c r="Z131" i="32"/>
  <c r="W64" i="54" s="1"/>
  <c r="AB101" i="32"/>
  <c r="AB105" i="32" s="1"/>
  <c r="T108" i="38"/>
  <c r="U183" i="40"/>
  <c r="U10" i="40"/>
  <c r="U105" i="40"/>
  <c r="U104" i="40"/>
  <c r="U183" i="38"/>
  <c r="T13" i="38"/>
  <c r="T13" i="41"/>
  <c r="T108" i="40"/>
  <c r="U133" i="40"/>
  <c r="U133" i="41"/>
  <c r="U133" i="38"/>
  <c r="U104" i="38"/>
  <c r="U10" i="38"/>
  <c r="U105" i="38"/>
  <c r="U183" i="41"/>
  <c r="U105" i="41"/>
  <c r="U10" i="41"/>
  <c r="U104" i="41"/>
  <c r="U106" i="40"/>
  <c r="U106" i="41"/>
  <c r="U106" i="38"/>
  <c r="T13" i="40"/>
  <c r="U161" i="38"/>
  <c r="U161" i="41"/>
  <c r="U161" i="40"/>
  <c r="T108" i="41"/>
  <c r="T17" i="65" l="1"/>
  <c r="U14" i="65"/>
  <c r="U15" i="65"/>
  <c r="V13" i="65"/>
  <c r="V13" i="66"/>
  <c r="AB106" i="32"/>
  <c r="W62" i="54"/>
  <c r="AA146" i="32"/>
  <c r="AA148" i="32" s="1"/>
  <c r="AB104" i="32"/>
  <c r="X62" i="54"/>
  <c r="V131" i="40"/>
  <c r="V131" i="41"/>
  <c r="V131" i="38"/>
  <c r="Z122" i="32"/>
  <c r="W89" i="54" s="1"/>
  <c r="AA121" i="32"/>
  <c r="X88" i="54" s="1"/>
  <c r="AA126" i="32"/>
  <c r="X116" i="54" s="1"/>
  <c r="AA136" i="32"/>
  <c r="X140" i="54" s="1"/>
  <c r="W140" i="54"/>
  <c r="V142" i="54"/>
  <c r="AA116" i="32"/>
  <c r="X61" i="54" s="1"/>
  <c r="W61" i="54"/>
  <c r="V119" i="54"/>
  <c r="V133" i="38"/>
  <c r="V91" i="54"/>
  <c r="V106" i="38"/>
  <c r="V106" i="41"/>
  <c r="V106" i="40"/>
  <c r="AA127" i="32"/>
  <c r="X117" i="54" s="1"/>
  <c r="V133" i="40"/>
  <c r="V133" i="41"/>
  <c r="V161" i="41"/>
  <c r="V161" i="38"/>
  <c r="V161" i="40"/>
  <c r="W16" i="3"/>
  <c r="AA103" i="32"/>
  <c r="AB103" i="32" s="1"/>
  <c r="AB113" i="32"/>
  <c r="AB137" i="32"/>
  <c r="V18" i="3"/>
  <c r="V15" i="66" s="1"/>
  <c r="V17" i="3"/>
  <c r="V14" i="66" s="1"/>
  <c r="AB107" i="32"/>
  <c r="AB1" i="32"/>
  <c r="AB130" i="32"/>
  <c r="U20" i="3"/>
  <c r="U17" i="66" s="1"/>
  <c r="Q17" i="47"/>
  <c r="U15" i="44"/>
  <c r="U14" i="44"/>
  <c r="V13" i="44"/>
  <c r="V15" i="47"/>
  <c r="W103" i="41"/>
  <c r="W104" i="41" s="1"/>
  <c r="W103" i="40"/>
  <c r="W105" i="40" s="1"/>
  <c r="W159" i="41"/>
  <c r="W103" i="38"/>
  <c r="W105" i="38" s="1"/>
  <c r="W159" i="38"/>
  <c r="W159" i="40"/>
  <c r="W130" i="41"/>
  <c r="W181" i="41"/>
  <c r="W183" i="41" s="1"/>
  <c r="W181" i="38"/>
  <c r="W183" i="38" s="1"/>
  <c r="W181" i="40"/>
  <c r="W183" i="40" s="1"/>
  <c r="W158" i="41"/>
  <c r="W158" i="40"/>
  <c r="W158" i="38"/>
  <c r="W130" i="38"/>
  <c r="W130" i="40"/>
  <c r="V10" i="38"/>
  <c r="V104" i="41"/>
  <c r="V10" i="40"/>
  <c r="Z108" i="32"/>
  <c r="V104" i="38"/>
  <c r="V10" i="41"/>
  <c r="V105" i="40"/>
  <c r="V104" i="40"/>
  <c r="W133" i="40"/>
  <c r="W133" i="38"/>
  <c r="W133" i="41"/>
  <c r="W106" i="41"/>
  <c r="W106" i="40"/>
  <c r="W106" i="38"/>
  <c r="AA132" i="32"/>
  <c r="X91" i="54" s="1"/>
  <c r="AA133" i="32"/>
  <c r="X119" i="54" s="1"/>
  <c r="AA131" i="32"/>
  <c r="X64" i="54" s="1"/>
  <c r="W161" i="40"/>
  <c r="W161" i="38"/>
  <c r="W161" i="41"/>
  <c r="AC101" i="32"/>
  <c r="U108" i="41"/>
  <c r="U13" i="38"/>
  <c r="U108" i="38"/>
  <c r="U11" i="38"/>
  <c r="U11" i="41"/>
  <c r="U13" i="41"/>
  <c r="U11" i="40"/>
  <c r="U13" i="40"/>
  <c r="U108" i="40"/>
  <c r="U17" i="65" l="1"/>
  <c r="V14" i="65"/>
  <c r="V15" i="65"/>
  <c r="W13" i="65"/>
  <c r="W13" i="66"/>
  <c r="AB146" i="32"/>
  <c r="AC146" i="32" s="1"/>
  <c r="AC148" i="32" s="1"/>
  <c r="Y62" i="54"/>
  <c r="AA122" i="32"/>
  <c r="X89" i="54" s="1"/>
  <c r="W131" i="41"/>
  <c r="W11" i="41" s="1"/>
  <c r="W131" i="40"/>
  <c r="W131" i="38"/>
  <c r="V11" i="41"/>
  <c r="V11" i="40"/>
  <c r="V11" i="38"/>
  <c r="AB121" i="32"/>
  <c r="Y88" i="54" s="1"/>
  <c r="AB126" i="32"/>
  <c r="Y116" i="54" s="1"/>
  <c r="AB136" i="32"/>
  <c r="Y140" i="54" s="1"/>
  <c r="AB116" i="32"/>
  <c r="Y61" i="54" s="1"/>
  <c r="W18" i="3"/>
  <c r="W15" i="66" s="1"/>
  <c r="W142" i="54"/>
  <c r="X142" i="54"/>
  <c r="AC106" i="32"/>
  <c r="AD106" i="32" s="1"/>
  <c r="AD101" i="32"/>
  <c r="V13" i="38"/>
  <c r="AB127" i="32"/>
  <c r="Y117" i="54" s="1"/>
  <c r="V13" i="40"/>
  <c r="V20" i="3"/>
  <c r="V17" i="66" s="1"/>
  <c r="V13" i="41"/>
  <c r="AC107" i="32"/>
  <c r="AD107" i="32" s="1"/>
  <c r="W17" i="3"/>
  <c r="W14" i="66" s="1"/>
  <c r="AC137" i="32"/>
  <c r="AC113" i="32"/>
  <c r="AC1" i="32"/>
  <c r="AC103" i="32"/>
  <c r="AC105" i="32"/>
  <c r="AD105" i="32" s="1"/>
  <c r="X16" i="3"/>
  <c r="AC130" i="32"/>
  <c r="AD130" i="32" s="1"/>
  <c r="AC104" i="32"/>
  <c r="AD104" i="32" s="1"/>
  <c r="X17" i="3"/>
  <c r="X14" i="66" s="1"/>
  <c r="Y16" i="3"/>
  <c r="W20" i="3"/>
  <c r="W17" i="66" s="1"/>
  <c r="V14" i="44"/>
  <c r="W13" i="44"/>
  <c r="W15" i="47"/>
  <c r="X103" i="40"/>
  <c r="X104" i="40" s="1"/>
  <c r="X103" i="38"/>
  <c r="X105" i="38" s="1"/>
  <c r="C105" i="38" s="1"/>
  <c r="W105" i="41"/>
  <c r="W108" i="41" s="1"/>
  <c r="W104" i="40"/>
  <c r="W108" i="40" s="1"/>
  <c r="W104" i="38"/>
  <c r="X103" i="41"/>
  <c r="X104" i="41" s="1"/>
  <c r="X159" i="40"/>
  <c r="C159" i="40" s="1"/>
  <c r="X181" i="38"/>
  <c r="C181" i="38" s="1"/>
  <c r="X181" i="40"/>
  <c r="X183" i="40" s="1"/>
  <c r="C183" i="40" s="1"/>
  <c r="X181" i="41"/>
  <c r="C181" i="41" s="1"/>
  <c r="X159" i="38"/>
  <c r="C159" i="38" s="1"/>
  <c r="X159" i="41"/>
  <c r="C159" i="41" s="1"/>
  <c r="W10" i="41"/>
  <c r="W10" i="40"/>
  <c r="W10" i="38"/>
  <c r="AA108" i="32"/>
  <c r="X158" i="38"/>
  <c r="C158" i="38" s="1"/>
  <c r="U180" i="38" s="1"/>
  <c r="X158" i="40"/>
  <c r="C158" i="40" s="1"/>
  <c r="X158" i="41"/>
  <c r="C158" i="41" s="1"/>
  <c r="U180" i="41" s="1"/>
  <c r="V108" i="41"/>
  <c r="X130" i="41"/>
  <c r="C130" i="41" s="1"/>
  <c r="X130" i="38"/>
  <c r="C130" i="38" s="1"/>
  <c r="X130" i="40"/>
  <c r="C130" i="40" s="1"/>
  <c r="V108" i="38"/>
  <c r="V108" i="40"/>
  <c r="W13" i="38"/>
  <c r="X161" i="40"/>
  <c r="X161" i="38"/>
  <c r="X161" i="41"/>
  <c r="X133" i="40"/>
  <c r="X133" i="38"/>
  <c r="X133" i="41"/>
  <c r="AB132" i="32"/>
  <c r="Y91" i="54" s="1"/>
  <c r="AB133" i="32"/>
  <c r="Y119" i="54" s="1"/>
  <c r="AB131" i="32"/>
  <c r="Y64" i="54" s="1"/>
  <c r="W13" i="41"/>
  <c r="W13" i="40"/>
  <c r="X106" i="40"/>
  <c r="X106" i="38"/>
  <c r="X106" i="41"/>
  <c r="X14" i="65" l="1"/>
  <c r="W14" i="65"/>
  <c r="W17" i="65"/>
  <c r="Y13" i="65"/>
  <c r="Y13" i="66"/>
  <c r="X13" i="65"/>
  <c r="X13" i="66"/>
  <c r="W15" i="65"/>
  <c r="V17" i="44"/>
  <c r="V17" i="65"/>
  <c r="AB148" i="32"/>
  <c r="AD103" i="32"/>
  <c r="AD108" i="32" s="1"/>
  <c r="Z62" i="54"/>
  <c r="X131" i="41"/>
  <c r="C131" i="41" s="1"/>
  <c r="AB122" i="32"/>
  <c r="Y89" i="54" s="1"/>
  <c r="Y18" i="3" s="1"/>
  <c r="Y15" i="66" s="1"/>
  <c r="X131" i="40"/>
  <c r="C131" i="40" s="1"/>
  <c r="X131" i="38"/>
  <c r="C131" i="38" s="1"/>
  <c r="W11" i="38"/>
  <c r="AC126" i="32"/>
  <c r="AD126" i="32" s="1"/>
  <c r="AA116" i="54" s="1"/>
  <c r="AC121" i="32"/>
  <c r="Z88" i="54" s="1"/>
  <c r="AC136" i="32"/>
  <c r="Z140" i="54" s="1"/>
  <c r="I26" i="53"/>
  <c r="AC116" i="32"/>
  <c r="Y142" i="54"/>
  <c r="AE101" i="32"/>
  <c r="AD146" i="32"/>
  <c r="AD148" i="32" s="1"/>
  <c r="AD1" i="32"/>
  <c r="AD133" i="32"/>
  <c r="AA119" i="54" s="1"/>
  <c r="AD132" i="32"/>
  <c r="AA91" i="54" s="1"/>
  <c r="AD131" i="32"/>
  <c r="AD137" i="32"/>
  <c r="AD113" i="32"/>
  <c r="AC127" i="32"/>
  <c r="Z117" i="54" s="1"/>
  <c r="Z16" i="3"/>
  <c r="X18" i="3"/>
  <c r="X15" i="66" s="1"/>
  <c r="Y17" i="3"/>
  <c r="Y14" i="66" s="1"/>
  <c r="X20" i="3"/>
  <c r="X17" i="66" s="1"/>
  <c r="W17" i="47"/>
  <c r="R17" i="47"/>
  <c r="S17" i="47"/>
  <c r="W17" i="44"/>
  <c r="V15" i="44"/>
  <c r="W15" i="44"/>
  <c r="W14" i="44"/>
  <c r="X13" i="44"/>
  <c r="X15" i="47"/>
  <c r="C103" i="40"/>
  <c r="X105" i="40"/>
  <c r="C105" i="40" s="1"/>
  <c r="Y103" i="40"/>
  <c r="Y104" i="40" s="1"/>
  <c r="Y103" i="41"/>
  <c r="Y104" i="41" s="1"/>
  <c r="C103" i="38"/>
  <c r="X104" i="38"/>
  <c r="W11" i="40"/>
  <c r="W108" i="38"/>
  <c r="Y103" i="38"/>
  <c r="Y105" i="38" s="1"/>
  <c r="C103" i="41"/>
  <c r="X105" i="41"/>
  <c r="C105" i="41" s="1"/>
  <c r="Y181" i="41"/>
  <c r="Y180" i="41" s="1"/>
  <c r="X183" i="38"/>
  <c r="C183" i="38" s="1"/>
  <c r="X183" i="41"/>
  <c r="C183" i="41" s="1"/>
  <c r="C181" i="40"/>
  <c r="Y181" i="38"/>
  <c r="Y180" i="38" s="1"/>
  <c r="Y181" i="40"/>
  <c r="Y180" i="40" s="1"/>
  <c r="Y159" i="40"/>
  <c r="Y159" i="41"/>
  <c r="Y159" i="38"/>
  <c r="T180" i="41"/>
  <c r="X180" i="41"/>
  <c r="V180" i="41"/>
  <c r="W180" i="41"/>
  <c r="V180" i="38"/>
  <c r="T180" i="38"/>
  <c r="W180" i="38"/>
  <c r="X180" i="38"/>
  <c r="Y158" i="38"/>
  <c r="Y158" i="40"/>
  <c r="Y158" i="41"/>
  <c r="W180" i="40"/>
  <c r="V180" i="40"/>
  <c r="AB108" i="32"/>
  <c r="T180" i="40"/>
  <c r="U180" i="40"/>
  <c r="X10" i="40"/>
  <c r="X180" i="40"/>
  <c r="X10" i="41"/>
  <c r="X10" i="38"/>
  <c r="Y130" i="40"/>
  <c r="Y130" i="41"/>
  <c r="Y130" i="38"/>
  <c r="X13" i="41"/>
  <c r="X13" i="38"/>
  <c r="C104" i="40"/>
  <c r="Y106" i="40"/>
  <c r="Y106" i="38"/>
  <c r="Y106" i="41"/>
  <c r="AC132" i="32"/>
  <c r="Z91" i="54" s="1"/>
  <c r="AC131" i="32"/>
  <c r="Z64" i="54" s="1"/>
  <c r="AC133" i="32"/>
  <c r="Z119" i="54" s="1"/>
  <c r="Y161" i="38"/>
  <c r="Y161" i="41"/>
  <c r="Y161" i="40"/>
  <c r="X13" i="40"/>
  <c r="Y133" i="40"/>
  <c r="Y133" i="38"/>
  <c r="Y133" i="41"/>
  <c r="C104" i="41"/>
  <c r="Z13" i="65" l="1"/>
  <c r="Z13" i="66"/>
  <c r="X15" i="65"/>
  <c r="X17" i="65"/>
  <c r="Y14" i="65"/>
  <c r="Y15" i="65"/>
  <c r="X17" i="47"/>
  <c r="AA64" i="54"/>
  <c r="AA16" i="3"/>
  <c r="AA62" i="54"/>
  <c r="X11" i="41"/>
  <c r="Y131" i="41"/>
  <c r="Y11" i="41" s="1"/>
  <c r="Y131" i="40"/>
  <c r="Y11" i="40" s="1"/>
  <c r="Y131" i="38"/>
  <c r="AC122" i="32"/>
  <c r="X11" i="40"/>
  <c r="X11" i="38"/>
  <c r="Z116" i="54"/>
  <c r="AD136" i="32"/>
  <c r="AA140" i="54" s="1"/>
  <c r="AA142" i="54" s="1"/>
  <c r="AD121" i="32"/>
  <c r="Z61" i="54"/>
  <c r="AD116" i="32"/>
  <c r="AA61" i="54" s="1"/>
  <c r="AA158" i="40"/>
  <c r="AE126" i="32"/>
  <c r="AB158" i="38" s="1"/>
  <c r="AA158" i="38"/>
  <c r="AA158" i="41"/>
  <c r="Z142" i="54"/>
  <c r="AE106" i="32"/>
  <c r="AE104" i="32"/>
  <c r="AF101" i="32"/>
  <c r="AE1" i="32"/>
  <c r="AE146" i="32"/>
  <c r="AE148" i="32" s="1"/>
  <c r="AE103" i="32"/>
  <c r="AE130" i="32"/>
  <c r="AE105" i="32"/>
  <c r="AE107" i="32"/>
  <c r="AE137" i="32"/>
  <c r="AE113" i="32"/>
  <c r="AD127" i="32"/>
  <c r="AE127" i="32" s="1"/>
  <c r="AF127" i="32" s="1"/>
  <c r="AA106" i="41"/>
  <c r="AA106" i="38"/>
  <c r="AA106" i="40"/>
  <c r="AA133" i="41"/>
  <c r="AA133" i="38"/>
  <c r="AA133" i="40"/>
  <c r="AA161" i="41"/>
  <c r="AA161" i="38"/>
  <c r="AA161" i="40"/>
  <c r="Y20" i="3"/>
  <c r="Y17" i="66" s="1"/>
  <c r="T17" i="47"/>
  <c r="X17" i="44"/>
  <c r="X15" i="44"/>
  <c r="X14" i="44"/>
  <c r="Y13" i="44"/>
  <c r="Y15" i="47"/>
  <c r="Y105" i="40"/>
  <c r="Y108" i="40" s="1"/>
  <c r="X108" i="40"/>
  <c r="Z103" i="41"/>
  <c r="Z104" i="41" s="1"/>
  <c r="X108" i="38"/>
  <c r="C104" i="38"/>
  <c r="Y105" i="41"/>
  <c r="Y108" i="41" s="1"/>
  <c r="Z103" i="38"/>
  <c r="Z104" i="38" s="1"/>
  <c r="Z103" i="40"/>
  <c r="Z105" i="40" s="1"/>
  <c r="Y104" i="38"/>
  <c r="X108" i="41"/>
  <c r="Z181" i="40"/>
  <c r="Z180" i="40" s="1"/>
  <c r="Y183" i="41"/>
  <c r="Z181" i="38"/>
  <c r="Z183" i="38" s="1"/>
  <c r="Z181" i="41"/>
  <c r="Z183" i="41" s="1"/>
  <c r="Y183" i="38"/>
  <c r="Y183" i="40"/>
  <c r="Y17" i="47"/>
  <c r="Z159" i="41"/>
  <c r="Z159" i="38"/>
  <c r="Z159" i="40"/>
  <c r="Y10" i="41"/>
  <c r="Y10" i="40"/>
  <c r="Y10" i="38"/>
  <c r="Z158" i="40"/>
  <c r="Z158" i="38"/>
  <c r="Z158" i="41"/>
  <c r="AC108" i="32"/>
  <c r="Z130" i="40"/>
  <c r="Z130" i="41"/>
  <c r="Z130" i="38"/>
  <c r="Y13" i="41"/>
  <c r="Y13" i="38"/>
  <c r="Y13" i="40"/>
  <c r="Z161" i="41"/>
  <c r="Z161" i="40"/>
  <c r="Z161" i="38"/>
  <c r="Z106" i="40"/>
  <c r="Z106" i="38"/>
  <c r="Z106" i="41"/>
  <c r="Z133" i="41"/>
  <c r="Z133" i="40"/>
  <c r="Z133" i="38"/>
  <c r="Y17" i="65" l="1"/>
  <c r="AA13" i="65"/>
  <c r="AA13" i="66"/>
  <c r="AA15" i="47"/>
  <c r="AD122" i="32"/>
  <c r="AA88" i="54"/>
  <c r="AA17" i="3" s="1"/>
  <c r="AA14" i="66" s="1"/>
  <c r="Z89" i="54"/>
  <c r="Z18" i="3" s="1"/>
  <c r="Z15" i="66" s="1"/>
  <c r="AA13" i="44"/>
  <c r="AG101" i="32"/>
  <c r="AF1" i="32"/>
  <c r="AB62" i="54"/>
  <c r="Y11" i="38"/>
  <c r="Z131" i="38"/>
  <c r="Z11" i="38" s="1"/>
  <c r="Z131" i="41"/>
  <c r="Z11" i="41" s="1"/>
  <c r="Z131" i="40"/>
  <c r="AA181" i="38"/>
  <c r="AA183" i="38" s="1"/>
  <c r="AA181" i="41"/>
  <c r="AA183" i="41" s="1"/>
  <c r="AE136" i="32"/>
  <c r="AB140" i="54" s="1"/>
  <c r="AA181" i="40"/>
  <c r="AA183" i="40" s="1"/>
  <c r="AE121" i="32"/>
  <c r="AB88" i="54" s="1"/>
  <c r="AA130" i="41"/>
  <c r="AA130" i="38"/>
  <c r="AA130" i="40"/>
  <c r="Z17" i="3"/>
  <c r="Z14" i="66" s="1"/>
  <c r="AE116" i="32"/>
  <c r="AB61" i="54" s="1"/>
  <c r="AA103" i="38"/>
  <c r="AA103" i="40"/>
  <c r="AA103" i="41"/>
  <c r="AA105" i="41" s="1"/>
  <c r="AB158" i="40"/>
  <c r="AB116" i="54"/>
  <c r="AB158" i="41"/>
  <c r="AB117" i="54"/>
  <c r="AA117" i="54"/>
  <c r="AF146" i="32"/>
  <c r="AF105" i="32"/>
  <c r="AF130" i="32"/>
  <c r="AE133" i="32"/>
  <c r="AB119" i="54" s="1"/>
  <c r="AE132" i="32"/>
  <c r="AB91" i="54" s="1"/>
  <c r="AE131" i="32"/>
  <c r="AB64" i="54" s="1"/>
  <c r="AF104" i="32"/>
  <c r="AF113" i="32"/>
  <c r="AF106" i="32"/>
  <c r="AF137" i="32"/>
  <c r="AF103" i="32"/>
  <c r="AE108" i="32"/>
  <c r="AB16" i="3"/>
  <c r="AF126" i="32"/>
  <c r="AF107" i="32"/>
  <c r="AA159" i="41"/>
  <c r="AA159" i="38"/>
  <c r="AA159" i="40"/>
  <c r="E127" i="32"/>
  <c r="AA13" i="40"/>
  <c r="AA13" i="38"/>
  <c r="AA13" i="41"/>
  <c r="AA20" i="3"/>
  <c r="AA17" i="66" s="1"/>
  <c r="Z20" i="3"/>
  <c r="Z17" i="66" s="1"/>
  <c r="Z15" i="47"/>
  <c r="U17" i="47"/>
  <c r="Y17" i="44"/>
  <c r="Y15" i="44"/>
  <c r="Y14" i="44"/>
  <c r="Z105" i="41"/>
  <c r="Z108" i="41" s="1"/>
  <c r="Z105" i="38"/>
  <c r="Z108" i="38" s="1"/>
  <c r="Z104" i="40"/>
  <c r="Z108" i="40" s="1"/>
  <c r="Z183" i="40"/>
  <c r="Y108" i="38"/>
  <c r="Z13" i="44"/>
  <c r="Z180" i="38"/>
  <c r="Z180" i="41"/>
  <c r="Z10" i="40"/>
  <c r="Z10" i="41"/>
  <c r="Z10" i="38"/>
  <c r="Z13" i="38"/>
  <c r="Z13" i="40"/>
  <c r="Z13" i="41"/>
  <c r="AB13" i="65" l="1"/>
  <c r="AB13" i="66"/>
  <c r="Z17" i="65"/>
  <c r="Z14" i="65"/>
  <c r="Z15" i="65"/>
  <c r="AA14" i="65"/>
  <c r="AA17" i="44"/>
  <c r="AA17" i="65"/>
  <c r="C13" i="65"/>
  <c r="AA14" i="44"/>
  <c r="E122" i="32"/>
  <c r="AE122" i="32"/>
  <c r="AB131" i="41" s="1"/>
  <c r="C16" i="3"/>
  <c r="D30" i="50" s="1"/>
  <c r="F23" i="39"/>
  <c r="AG1" i="32"/>
  <c r="AH101" i="32"/>
  <c r="AG130" i="32"/>
  <c r="AH130" i="32" s="1"/>
  <c r="AH132" i="32" s="1"/>
  <c r="AE91" i="54" s="1"/>
  <c r="AG105" i="32"/>
  <c r="AH105" i="32" s="1"/>
  <c r="AG106" i="32"/>
  <c r="AH106" i="32" s="1"/>
  <c r="AG103" i="32"/>
  <c r="AH103" i="32" s="1"/>
  <c r="AG113" i="32"/>
  <c r="AH113" i="32" s="1"/>
  <c r="AG104" i="32"/>
  <c r="AH104" i="32" s="1"/>
  <c r="AG137" i="32"/>
  <c r="AH137" i="32" s="1"/>
  <c r="AG107" i="32"/>
  <c r="AH107" i="32" s="1"/>
  <c r="AF148" i="32"/>
  <c r="AG146" i="32"/>
  <c r="AA131" i="40"/>
  <c r="AA131" i="38"/>
  <c r="AA131" i="41"/>
  <c r="AA89" i="54"/>
  <c r="AA18" i="3" s="1"/>
  <c r="AA15" i="66" s="1"/>
  <c r="AA180" i="41"/>
  <c r="AA180" i="38"/>
  <c r="AB103" i="38"/>
  <c r="AB104" i="38" s="1"/>
  <c r="AF116" i="32"/>
  <c r="AC61" i="54" s="1"/>
  <c r="AB181" i="40"/>
  <c r="AB183" i="40" s="1"/>
  <c r="AB181" i="41"/>
  <c r="AB180" i="41" s="1"/>
  <c r="AB181" i="38"/>
  <c r="AB183" i="38" s="1"/>
  <c r="AA180" i="40"/>
  <c r="AF121" i="32"/>
  <c r="AC88" i="54" s="1"/>
  <c r="AA10" i="40"/>
  <c r="AA10" i="38"/>
  <c r="AF136" i="32"/>
  <c r="AC140" i="54" s="1"/>
  <c r="AB130" i="41"/>
  <c r="AB130" i="38"/>
  <c r="AB130" i="40"/>
  <c r="AC117" i="54"/>
  <c r="AB103" i="41"/>
  <c r="AB105" i="41" s="1"/>
  <c r="AB159" i="41"/>
  <c r="AB159" i="40"/>
  <c r="AB103" i="40"/>
  <c r="AB105" i="40" s="1"/>
  <c r="AA104" i="41"/>
  <c r="AA108" i="41" s="1"/>
  <c r="AA105" i="40"/>
  <c r="AA104" i="40"/>
  <c r="AA10" i="41"/>
  <c r="AA105" i="38"/>
  <c r="AA104" i="38"/>
  <c r="AB159" i="38"/>
  <c r="AG126" i="32"/>
  <c r="AD158" i="40" s="1"/>
  <c r="AC116" i="54"/>
  <c r="AB142" i="54"/>
  <c r="AC158" i="41"/>
  <c r="AC157" i="41" s="1"/>
  <c r="AC158" i="40"/>
  <c r="AC157" i="40" s="1"/>
  <c r="AC158" i="38"/>
  <c r="AC157" i="38" s="1"/>
  <c r="AB13" i="44"/>
  <c r="AB15" i="47"/>
  <c r="AB106" i="40"/>
  <c r="AB106" i="41"/>
  <c r="AB106" i="38"/>
  <c r="AB133" i="40"/>
  <c r="AB133" i="38"/>
  <c r="AB133" i="41"/>
  <c r="AF108" i="32"/>
  <c r="AB161" i="40"/>
  <c r="AB161" i="41"/>
  <c r="AB161" i="38"/>
  <c r="AF133" i="32"/>
  <c r="AC119" i="54" s="1"/>
  <c r="AF132" i="32"/>
  <c r="AC91" i="54" s="1"/>
  <c r="AF131" i="32"/>
  <c r="AC64" i="54" s="1"/>
  <c r="AB17" i="3"/>
  <c r="AB14" i="66" s="1"/>
  <c r="Z17" i="47"/>
  <c r="V17" i="47"/>
  <c r="Z17" i="44"/>
  <c r="Z15" i="44"/>
  <c r="Z11" i="40"/>
  <c r="Z14" i="44"/>
  <c r="AA15" i="65" l="1"/>
  <c r="C13" i="66"/>
  <c r="AB14" i="65"/>
  <c r="C13" i="44"/>
  <c r="D14" i="64"/>
  <c r="D46" i="64"/>
  <c r="AB131" i="40"/>
  <c r="AB89" i="54"/>
  <c r="AB18" i="3" s="1"/>
  <c r="AB15" i="66" s="1"/>
  <c r="AB131" i="38"/>
  <c r="AB11" i="38" s="1"/>
  <c r="G25" i="39"/>
  <c r="E48" i="64" s="1"/>
  <c r="G23" i="39"/>
  <c r="E46" i="64" s="1"/>
  <c r="E79" i="39"/>
  <c r="AH131" i="32"/>
  <c r="AE64" i="54" s="1"/>
  <c r="AH133" i="32"/>
  <c r="AE119" i="54" s="1"/>
  <c r="AG131" i="32"/>
  <c r="AD64" i="54" s="1"/>
  <c r="AG132" i="32"/>
  <c r="AD91" i="54" s="1"/>
  <c r="AG133" i="32"/>
  <c r="AD119" i="54" s="1"/>
  <c r="AH108" i="32"/>
  <c r="AI130" i="32"/>
  <c r="AH1" i="32"/>
  <c r="AI101" i="32"/>
  <c r="AI104" i="32" s="1"/>
  <c r="AG108" i="32"/>
  <c r="AI137" i="32"/>
  <c r="AA15" i="44"/>
  <c r="AC62" i="54"/>
  <c r="AG148" i="32"/>
  <c r="AH146" i="32"/>
  <c r="AA11" i="40"/>
  <c r="AD62" i="54"/>
  <c r="AA11" i="38"/>
  <c r="AC103" i="38"/>
  <c r="AC105" i="38" s="1"/>
  <c r="AB180" i="40"/>
  <c r="AC103" i="40"/>
  <c r="AC104" i="40" s="1"/>
  <c r="AG116" i="32"/>
  <c r="AD103" i="41" s="1"/>
  <c r="AD105" i="41" s="1"/>
  <c r="AB105" i="38"/>
  <c r="AB108" i="38" s="1"/>
  <c r="AB10" i="38"/>
  <c r="AC103" i="41"/>
  <c r="AC104" i="41" s="1"/>
  <c r="AB183" i="41"/>
  <c r="AG136" i="32"/>
  <c r="AD181" i="38" s="1"/>
  <c r="AD183" i="38" s="1"/>
  <c r="AC130" i="38"/>
  <c r="AC130" i="41"/>
  <c r="AB180" i="38"/>
  <c r="AC181" i="41"/>
  <c r="AC183" i="41" s="1"/>
  <c r="AG121" i="32"/>
  <c r="AD130" i="38" s="1"/>
  <c r="AC181" i="40"/>
  <c r="AC183" i="40" s="1"/>
  <c r="AC130" i="40"/>
  <c r="AC181" i="38"/>
  <c r="AC183" i="38" s="1"/>
  <c r="AB104" i="41"/>
  <c r="AB11" i="41" s="1"/>
  <c r="AB10" i="41"/>
  <c r="AC159" i="38"/>
  <c r="AD117" i="54"/>
  <c r="AC159" i="40"/>
  <c r="AB104" i="40"/>
  <c r="AC159" i="41"/>
  <c r="AB10" i="40"/>
  <c r="AA11" i="41"/>
  <c r="AA108" i="40"/>
  <c r="AA108" i="38"/>
  <c r="AD158" i="38"/>
  <c r="AD157" i="38" s="1"/>
  <c r="AD158" i="41"/>
  <c r="AD157" i="41" s="1"/>
  <c r="AC142" i="54"/>
  <c r="AC89" i="54"/>
  <c r="AC131" i="41"/>
  <c r="AC131" i="38"/>
  <c r="AC131" i="40"/>
  <c r="AH126" i="32"/>
  <c r="AD116" i="54"/>
  <c r="AE133" i="40"/>
  <c r="AE133" i="41"/>
  <c r="AE133" i="38"/>
  <c r="AD157" i="40"/>
  <c r="AC17" i="3"/>
  <c r="AC14" i="66" s="1"/>
  <c r="C15" i="47"/>
  <c r="AB20" i="3"/>
  <c r="AB17" i="66" s="1"/>
  <c r="AB13" i="38"/>
  <c r="AC106" i="40"/>
  <c r="AC106" i="38"/>
  <c r="AC106" i="41"/>
  <c r="AC133" i="41"/>
  <c r="AC133" i="38"/>
  <c r="AC133" i="40"/>
  <c r="AC161" i="40"/>
  <c r="AC161" i="41"/>
  <c r="AC161" i="38"/>
  <c r="AB13" i="41"/>
  <c r="AB13" i="40"/>
  <c r="AA17" i="47"/>
  <c r="AB14" i="44"/>
  <c r="AB17" i="47"/>
  <c r="AB17" i="65" l="1"/>
  <c r="AC14" i="65"/>
  <c r="AB15" i="65"/>
  <c r="H25" i="39"/>
  <c r="F48" i="64" s="1"/>
  <c r="E16" i="64"/>
  <c r="H23" i="39"/>
  <c r="I23" i="39" s="1"/>
  <c r="G46" i="64" s="1"/>
  <c r="E14" i="64"/>
  <c r="AB15" i="44"/>
  <c r="AB11" i="40"/>
  <c r="F79" i="39"/>
  <c r="AD133" i="40"/>
  <c r="AE106" i="41"/>
  <c r="AE106" i="40"/>
  <c r="AE106" i="38"/>
  <c r="AD133" i="38"/>
  <c r="AE161" i="38"/>
  <c r="AD161" i="38"/>
  <c r="AE161" i="41"/>
  <c r="AD133" i="41"/>
  <c r="AE161" i="40"/>
  <c r="AD161" i="40"/>
  <c r="AD106" i="38"/>
  <c r="AD106" i="40"/>
  <c r="AD161" i="41"/>
  <c r="AD106" i="41"/>
  <c r="AI132" i="32"/>
  <c r="AI131" i="32"/>
  <c r="AI133" i="32"/>
  <c r="AI1" i="32"/>
  <c r="AJ101" i="32"/>
  <c r="AI105" i="32"/>
  <c r="AI106" i="32"/>
  <c r="AJ106" i="32" s="1"/>
  <c r="AI107" i="32"/>
  <c r="AI103" i="32"/>
  <c r="AI113" i="32"/>
  <c r="AH148" i="32"/>
  <c r="AI146" i="32"/>
  <c r="AE62" i="54"/>
  <c r="AC105" i="41"/>
  <c r="AC108" i="41" s="1"/>
  <c r="AC105" i="40"/>
  <c r="AC108" i="40" s="1"/>
  <c r="AC104" i="38"/>
  <c r="AC11" i="38" s="1"/>
  <c r="AD103" i="38"/>
  <c r="AD105" i="38" s="1"/>
  <c r="AD103" i="40"/>
  <c r="AD104" i="40" s="1"/>
  <c r="AD61" i="54"/>
  <c r="AH116" i="32"/>
  <c r="AE103" i="40" s="1"/>
  <c r="AD180" i="38"/>
  <c r="AH136" i="32"/>
  <c r="AE140" i="54" s="1"/>
  <c r="AC10" i="41"/>
  <c r="AD181" i="40"/>
  <c r="AD183" i="40" s="1"/>
  <c r="AC180" i="41"/>
  <c r="AD181" i="41"/>
  <c r="AD183" i="41" s="1"/>
  <c r="AD140" i="54"/>
  <c r="AD142" i="54" s="1"/>
  <c r="AH121" i="32"/>
  <c r="AI121" i="32" s="1"/>
  <c r="AD130" i="40"/>
  <c r="AC10" i="38"/>
  <c r="AE159" i="38"/>
  <c r="AC180" i="38"/>
  <c r="AD130" i="41"/>
  <c r="AD88" i="54"/>
  <c r="AC180" i="40"/>
  <c r="AC10" i="40"/>
  <c r="AB108" i="40"/>
  <c r="AB108" i="41"/>
  <c r="AD159" i="38"/>
  <c r="AD159" i="40"/>
  <c r="AD159" i="41"/>
  <c r="AC11" i="41"/>
  <c r="AD104" i="41"/>
  <c r="AC11" i="40"/>
  <c r="AC18" i="3"/>
  <c r="AC15" i="66" s="1"/>
  <c r="AI126" i="32"/>
  <c r="AE116" i="54"/>
  <c r="AE158" i="41"/>
  <c r="AE157" i="41" s="1"/>
  <c r="AE158" i="38"/>
  <c r="AE157" i="38" s="1"/>
  <c r="AE158" i="40"/>
  <c r="AE157" i="40" s="1"/>
  <c r="AD89" i="54"/>
  <c r="AD131" i="41"/>
  <c r="AD131" i="40"/>
  <c r="AD131" i="38"/>
  <c r="AE20" i="3"/>
  <c r="AE17" i="66" s="1"/>
  <c r="AD20" i="3"/>
  <c r="AD17" i="66" s="1"/>
  <c r="AC14" i="44"/>
  <c r="AB17" i="44"/>
  <c r="AC13" i="41"/>
  <c r="AC13" i="38"/>
  <c r="AC13" i="40"/>
  <c r="AC20" i="3"/>
  <c r="AC17" i="66" s="1"/>
  <c r="K141" i="32"/>
  <c r="H64" i="54" s="1"/>
  <c r="H143" i="32"/>
  <c r="L142" i="32"/>
  <c r="I91" i="54" s="1"/>
  <c r="I143" i="32"/>
  <c r="F119" i="54" s="1"/>
  <c r="J141" i="32"/>
  <c r="G64" i="54" s="1"/>
  <c r="J143" i="32"/>
  <c r="G119" i="54" s="1"/>
  <c r="J142" i="32"/>
  <c r="G91" i="54" s="1"/>
  <c r="AD17" i="65" l="1"/>
  <c r="AE17" i="65"/>
  <c r="AC17" i="65"/>
  <c r="AC15" i="65"/>
  <c r="C15" i="65" s="1"/>
  <c r="C15" i="66"/>
  <c r="F14" i="64"/>
  <c r="F46" i="64"/>
  <c r="I25" i="39"/>
  <c r="F16" i="64"/>
  <c r="J23" i="39"/>
  <c r="G14" i="64"/>
  <c r="F11" i="58"/>
  <c r="E119" i="54"/>
  <c r="AJ107" i="32"/>
  <c r="AJ113" i="32"/>
  <c r="AJ105" i="32"/>
  <c r="G79" i="39"/>
  <c r="AE13" i="41"/>
  <c r="AE13" i="38"/>
  <c r="AE13" i="40"/>
  <c r="AD13" i="38"/>
  <c r="AD13" i="41"/>
  <c r="AD13" i="40"/>
  <c r="AD108" i="41"/>
  <c r="AK101" i="32"/>
  <c r="AJ1" i="32"/>
  <c r="AJ104" i="32"/>
  <c r="AJ137" i="32"/>
  <c r="AJ103" i="32"/>
  <c r="AI108" i="32"/>
  <c r="AF119" i="54"/>
  <c r="AF161" i="41"/>
  <c r="AF161" i="38"/>
  <c r="AF161" i="40"/>
  <c r="AF64" i="54"/>
  <c r="AF106" i="38"/>
  <c r="AF106" i="40"/>
  <c r="AF106" i="41"/>
  <c r="AF91" i="54"/>
  <c r="AF133" i="40"/>
  <c r="AF133" i="38"/>
  <c r="AF133" i="41"/>
  <c r="AJ130" i="32"/>
  <c r="AC17" i="47"/>
  <c r="AI148" i="32"/>
  <c r="AJ146" i="32"/>
  <c r="AF62" i="54"/>
  <c r="AC108" i="38"/>
  <c r="AD104" i="38"/>
  <c r="AD108" i="38" s="1"/>
  <c r="AD10" i="38"/>
  <c r="AE103" i="38"/>
  <c r="AE105" i="38" s="1"/>
  <c r="AE61" i="54"/>
  <c r="AI116" i="32"/>
  <c r="AF103" i="40" s="1"/>
  <c r="AD105" i="40"/>
  <c r="AD108" i="40" s="1"/>
  <c r="AE103" i="41"/>
  <c r="AE104" i="41" s="1"/>
  <c r="AD10" i="40"/>
  <c r="AD180" i="40"/>
  <c r="AE181" i="38"/>
  <c r="AE180" i="38" s="1"/>
  <c r="AI136" i="32"/>
  <c r="AF181" i="38" s="1"/>
  <c r="AE181" i="40"/>
  <c r="AE183" i="40" s="1"/>
  <c r="AE181" i="41"/>
  <c r="AE183" i="41" s="1"/>
  <c r="AD10" i="41"/>
  <c r="AD17" i="3"/>
  <c r="AD14" i="66" s="1"/>
  <c r="AD180" i="41"/>
  <c r="AF159" i="40"/>
  <c r="AE130" i="38"/>
  <c r="AE130" i="41"/>
  <c r="AE130" i="40"/>
  <c r="AE88" i="54"/>
  <c r="AE117" i="54"/>
  <c r="AE159" i="41"/>
  <c r="AE159" i="40"/>
  <c r="AD11" i="40"/>
  <c r="AD11" i="41"/>
  <c r="AC15" i="44"/>
  <c r="AD18" i="3"/>
  <c r="AE142" i="54"/>
  <c r="AJ121" i="32"/>
  <c r="AF88" i="54"/>
  <c r="AF130" i="41"/>
  <c r="AF130" i="38"/>
  <c r="AF130" i="40"/>
  <c r="AE89" i="54"/>
  <c r="AE131" i="41"/>
  <c r="AE131" i="40"/>
  <c r="AE131" i="38"/>
  <c r="AJ126" i="32"/>
  <c r="AF116" i="54"/>
  <c r="AF158" i="40"/>
  <c r="AF158" i="41"/>
  <c r="AF158" i="38"/>
  <c r="AE105" i="40"/>
  <c r="AE104" i="40"/>
  <c r="AE17" i="44"/>
  <c r="AD17" i="44"/>
  <c r="AC17" i="44"/>
  <c r="F161" i="40"/>
  <c r="F161" i="38"/>
  <c r="F161" i="41"/>
  <c r="D18" i="47"/>
  <c r="G106" i="40"/>
  <c r="G106" i="41"/>
  <c r="G106" i="38"/>
  <c r="I133" i="38"/>
  <c r="I133" i="41"/>
  <c r="I133" i="40"/>
  <c r="H106" i="41"/>
  <c r="H106" i="38"/>
  <c r="H106" i="40"/>
  <c r="E161" i="41"/>
  <c r="E161" i="40"/>
  <c r="E161" i="38"/>
  <c r="G133" i="38"/>
  <c r="G133" i="41"/>
  <c r="G133" i="40"/>
  <c r="G161" i="41"/>
  <c r="G161" i="40"/>
  <c r="G161" i="38"/>
  <c r="K142" i="32"/>
  <c r="H91" i="54" s="1"/>
  <c r="K143" i="32"/>
  <c r="H119" i="54" s="1"/>
  <c r="I142" i="32"/>
  <c r="F91" i="54" s="1"/>
  <c r="I141" i="32"/>
  <c r="F64" i="54" s="1"/>
  <c r="L141" i="32"/>
  <c r="I64" i="54" s="1"/>
  <c r="L143" i="32"/>
  <c r="I119" i="54" s="1"/>
  <c r="H141" i="32"/>
  <c r="H142" i="32"/>
  <c r="AD14" i="65" l="1"/>
  <c r="J25" i="39"/>
  <c r="G48" i="64"/>
  <c r="H14" i="64"/>
  <c r="H46" i="64"/>
  <c r="K23" i="39"/>
  <c r="I81" i="39"/>
  <c r="I13" i="58" s="1"/>
  <c r="G16" i="64"/>
  <c r="G11" i="58"/>
  <c r="AK1" i="32"/>
  <c r="AL101" i="32"/>
  <c r="E91" i="54"/>
  <c r="E142" i="32"/>
  <c r="AK105" i="32"/>
  <c r="AL105" i="32" s="1"/>
  <c r="AK137" i="32"/>
  <c r="AL137" i="32" s="1"/>
  <c r="E64" i="54"/>
  <c r="E141" i="32"/>
  <c r="AK107" i="32"/>
  <c r="AL107" i="32" s="1"/>
  <c r="AK104" i="32"/>
  <c r="AL104" i="32" s="1"/>
  <c r="E143" i="32"/>
  <c r="H79" i="39"/>
  <c r="AK113" i="32"/>
  <c r="AL113" i="32" s="1"/>
  <c r="AK106" i="32"/>
  <c r="AL106" i="32" s="1"/>
  <c r="AF13" i="40"/>
  <c r="AF20" i="3"/>
  <c r="AF17" i="66" s="1"/>
  <c r="AK130" i="32"/>
  <c r="AL130" i="32" s="1"/>
  <c r="AJ131" i="32"/>
  <c r="AJ133" i="32"/>
  <c r="AJ132" i="32"/>
  <c r="AF13" i="41"/>
  <c r="AF13" i="38"/>
  <c r="AK103" i="32"/>
  <c r="AL103" i="32" s="1"/>
  <c r="AJ108" i="32"/>
  <c r="AD15" i="44"/>
  <c r="AD20" i="47"/>
  <c r="AJ148" i="32"/>
  <c r="AK146" i="32"/>
  <c r="AK148" i="32" s="1"/>
  <c r="AG62" i="54"/>
  <c r="C62" i="54" s="1"/>
  <c r="AE104" i="38"/>
  <c r="AE11" i="38" s="1"/>
  <c r="AD11" i="38"/>
  <c r="AE105" i="41"/>
  <c r="AE108" i="41" s="1"/>
  <c r="AE17" i="3"/>
  <c r="AE14" i="66" s="1"/>
  <c r="AF103" i="41"/>
  <c r="AF105" i="41" s="1"/>
  <c r="AJ116" i="32"/>
  <c r="AK116" i="32" s="1"/>
  <c r="AF61" i="54"/>
  <c r="AF103" i="38"/>
  <c r="AF105" i="38" s="1"/>
  <c r="AE183" i="38"/>
  <c r="AF181" i="41"/>
  <c r="AF180" i="41" s="1"/>
  <c r="AF181" i="40"/>
  <c r="AF183" i="40" s="1"/>
  <c r="AE10" i="40"/>
  <c r="AE180" i="40"/>
  <c r="AJ136" i="32"/>
  <c r="AG181" i="41" s="1"/>
  <c r="AF140" i="54"/>
  <c r="AE10" i="38"/>
  <c r="AE180" i="41"/>
  <c r="AE10" i="41"/>
  <c r="AD14" i="44"/>
  <c r="AG117" i="54"/>
  <c r="AF117" i="54"/>
  <c r="AF159" i="41"/>
  <c r="AF159" i="38"/>
  <c r="AD17" i="47"/>
  <c r="AE11" i="40"/>
  <c r="AK126" i="32"/>
  <c r="AG116" i="54"/>
  <c r="AG158" i="38"/>
  <c r="AG158" i="41"/>
  <c r="AG158" i="40"/>
  <c r="AE108" i="40"/>
  <c r="AE11" i="41"/>
  <c r="AF157" i="38"/>
  <c r="AK121" i="32"/>
  <c r="AG88" i="54"/>
  <c r="AG130" i="41"/>
  <c r="AG130" i="40"/>
  <c r="AG130" i="38"/>
  <c r="AF157" i="41"/>
  <c r="AF104" i="40"/>
  <c r="AF105" i="40"/>
  <c r="AF89" i="54"/>
  <c r="AF131" i="41"/>
  <c r="AF131" i="38"/>
  <c r="AF131" i="40"/>
  <c r="AF157" i="40"/>
  <c r="AF180" i="38"/>
  <c r="AF183" i="38"/>
  <c r="G20" i="3"/>
  <c r="G17" i="66" s="1"/>
  <c r="H161" i="41"/>
  <c r="H161" i="40"/>
  <c r="H161" i="38"/>
  <c r="E106" i="41"/>
  <c r="E106" i="40"/>
  <c r="E106" i="38"/>
  <c r="G13" i="38"/>
  <c r="G108" i="38"/>
  <c r="I161" i="41"/>
  <c r="I161" i="40"/>
  <c r="I161" i="38"/>
  <c r="G13" i="41"/>
  <c r="G108" i="41"/>
  <c r="H108" i="40"/>
  <c r="G13" i="40"/>
  <c r="G108" i="40"/>
  <c r="E133" i="38"/>
  <c r="E133" i="41"/>
  <c r="E133" i="40"/>
  <c r="I106" i="40"/>
  <c r="I106" i="38"/>
  <c r="I106" i="41"/>
  <c r="F106" i="41"/>
  <c r="F106" i="40"/>
  <c r="F106" i="38"/>
  <c r="F108" i="38" s="1"/>
  <c r="H108" i="38"/>
  <c r="H133" i="41"/>
  <c r="H133" i="40"/>
  <c r="H133" i="38"/>
  <c r="F133" i="38"/>
  <c r="F133" i="41"/>
  <c r="F133" i="40"/>
  <c r="H108" i="41"/>
  <c r="G17" i="65" l="1"/>
  <c r="AE14" i="65"/>
  <c r="AF17" i="44"/>
  <c r="AF17" i="65"/>
  <c r="H16" i="64"/>
  <c r="H48" i="64"/>
  <c r="L23" i="39"/>
  <c r="I46" i="64"/>
  <c r="I14" i="64"/>
  <c r="H11" i="58"/>
  <c r="AM104" i="32"/>
  <c r="AM137" i="32"/>
  <c r="AM101" i="32"/>
  <c r="AM106" i="32" s="1"/>
  <c r="AL146" i="32"/>
  <c r="AL148" i="32" s="1"/>
  <c r="AM113" i="32"/>
  <c r="AM107" i="32"/>
  <c r="AM105" i="32"/>
  <c r="C117" i="54"/>
  <c r="AL108" i="32"/>
  <c r="AM103" i="32"/>
  <c r="AH116" i="54"/>
  <c r="AL126" i="32"/>
  <c r="AH61" i="54"/>
  <c r="AL116" i="32"/>
  <c r="AL133" i="32"/>
  <c r="AI119" i="54" s="1"/>
  <c r="AL131" i="32"/>
  <c r="AI64" i="54" s="1"/>
  <c r="AL132" i="32"/>
  <c r="AI91" i="54" s="1"/>
  <c r="AH88" i="54"/>
  <c r="AL121" i="32"/>
  <c r="I79" i="39"/>
  <c r="AK108" i="32"/>
  <c r="AB20" i="47"/>
  <c r="AA20" i="47"/>
  <c r="AC20" i="47"/>
  <c r="AG91" i="54"/>
  <c r="AG133" i="40"/>
  <c r="AG133" i="38"/>
  <c r="AG133" i="41"/>
  <c r="AG119" i="54"/>
  <c r="AG161" i="38"/>
  <c r="AG161" i="41"/>
  <c r="AG161" i="40"/>
  <c r="AG64" i="54"/>
  <c r="AG106" i="38"/>
  <c r="AG106" i="41"/>
  <c r="AG106" i="40"/>
  <c r="AK132" i="32"/>
  <c r="AH91" i="54" s="1"/>
  <c r="AK133" i="32"/>
  <c r="AH119" i="54" s="1"/>
  <c r="AK131" i="32"/>
  <c r="AH64" i="54" s="1"/>
  <c r="AE14" i="44"/>
  <c r="AE108" i="38"/>
  <c r="AF17" i="3"/>
  <c r="AF14" i="66" s="1"/>
  <c r="AF104" i="41"/>
  <c r="AF11" i="41" s="1"/>
  <c r="AE18" i="3"/>
  <c r="AE18" i="47" s="1"/>
  <c r="AF142" i="54"/>
  <c r="AF104" i="38"/>
  <c r="AF11" i="38" s="1"/>
  <c r="AF10" i="38"/>
  <c r="AF10" i="40"/>
  <c r="AF180" i="40"/>
  <c r="AF10" i="41"/>
  <c r="AG103" i="38"/>
  <c r="AG105" i="38" s="1"/>
  <c r="AF183" i="41"/>
  <c r="AG103" i="40"/>
  <c r="AG104" i="40" s="1"/>
  <c r="AG103" i="41"/>
  <c r="AG10" i="41" s="1"/>
  <c r="AG61" i="54"/>
  <c r="AK136" i="32"/>
  <c r="AG181" i="40"/>
  <c r="AG183" i="40" s="1"/>
  <c r="AG140" i="54"/>
  <c r="AG142" i="54" s="1"/>
  <c r="AG181" i="38"/>
  <c r="AG159" i="40"/>
  <c r="AG159" i="41"/>
  <c r="AG159" i="38"/>
  <c r="AF11" i="40"/>
  <c r="AG157" i="41"/>
  <c r="AG157" i="38"/>
  <c r="AF108" i="40"/>
  <c r="AH18" i="3"/>
  <c r="AH15" i="44" s="1"/>
  <c r="AG89" i="54"/>
  <c r="C89" i="54" s="1"/>
  <c r="AG131" i="41"/>
  <c r="AG131" i="40"/>
  <c r="AG131" i="38"/>
  <c r="AG183" i="41"/>
  <c r="AG180" i="41"/>
  <c r="AG157" i="40"/>
  <c r="E18" i="47"/>
  <c r="H20" i="3"/>
  <c r="H17" i="66" s="1"/>
  <c r="E20" i="3"/>
  <c r="E17" i="66" s="1"/>
  <c r="F20" i="3"/>
  <c r="F17" i="66" s="1"/>
  <c r="I20" i="3"/>
  <c r="I17" i="66" s="1"/>
  <c r="Q18" i="47"/>
  <c r="I18" i="47"/>
  <c r="L18" i="47"/>
  <c r="O18" i="47"/>
  <c r="N18" i="47"/>
  <c r="H18" i="47"/>
  <c r="K18" i="47"/>
  <c r="J18" i="47"/>
  <c r="P18" i="47"/>
  <c r="M18" i="47"/>
  <c r="W18" i="47"/>
  <c r="Y18" i="47"/>
  <c r="X18" i="47"/>
  <c r="T18" i="47"/>
  <c r="AB18" i="47"/>
  <c r="R18" i="47"/>
  <c r="Z18" i="47"/>
  <c r="S18" i="47"/>
  <c r="AA18" i="47"/>
  <c r="V18" i="47"/>
  <c r="AD18" i="47"/>
  <c r="U18" i="47"/>
  <c r="AC18" i="47"/>
  <c r="T17" i="44"/>
  <c r="K17" i="44"/>
  <c r="L17" i="44"/>
  <c r="G17" i="44"/>
  <c r="P17" i="44"/>
  <c r="Q17" i="44"/>
  <c r="J17" i="44"/>
  <c r="H13" i="41"/>
  <c r="C161" i="41"/>
  <c r="F13" i="38"/>
  <c r="H13" i="40"/>
  <c r="C161" i="38"/>
  <c r="H13" i="38"/>
  <c r="C161" i="40"/>
  <c r="E13" i="40"/>
  <c r="C106" i="40"/>
  <c r="E108" i="40"/>
  <c r="E13" i="41"/>
  <c r="E108" i="41"/>
  <c r="I13" i="38"/>
  <c r="I108" i="38"/>
  <c r="F13" i="40"/>
  <c r="F108" i="40"/>
  <c r="F13" i="41"/>
  <c r="F108" i="41"/>
  <c r="C133" i="40"/>
  <c r="E13" i="38"/>
  <c r="C106" i="38"/>
  <c r="E108" i="38"/>
  <c r="I13" i="40"/>
  <c r="I108" i="40"/>
  <c r="C133" i="41"/>
  <c r="C106" i="41"/>
  <c r="I13" i="41"/>
  <c r="I108" i="41"/>
  <c r="C133" i="38"/>
  <c r="F17" i="65" l="1"/>
  <c r="AF14" i="65"/>
  <c r="I17" i="65"/>
  <c r="E17" i="65"/>
  <c r="H17" i="65"/>
  <c r="J14" i="64"/>
  <c r="J46" i="64"/>
  <c r="I11" i="58"/>
  <c r="AN104" i="32"/>
  <c r="E104" i="32" s="1"/>
  <c r="AN101" i="32"/>
  <c r="AM146" i="32"/>
  <c r="AM148" i="32" s="1"/>
  <c r="AM130" i="32"/>
  <c r="E27" i="39"/>
  <c r="C50" i="64" s="1"/>
  <c r="AM108" i="32"/>
  <c r="AN103" i="32"/>
  <c r="AI116" i="54"/>
  <c r="AM126" i="32"/>
  <c r="AI88" i="54"/>
  <c r="AM121" i="32"/>
  <c r="AI61" i="54"/>
  <c r="AM116" i="32"/>
  <c r="AH140" i="54"/>
  <c r="AH142" i="54" s="1"/>
  <c r="AL136" i="32"/>
  <c r="AI20" i="3"/>
  <c r="AI17" i="66" s="1"/>
  <c r="J79" i="39"/>
  <c r="J11" i="58" s="1"/>
  <c r="AH20" i="3"/>
  <c r="AH17" i="66" s="1"/>
  <c r="AG13" i="40"/>
  <c r="C13" i="40" s="1"/>
  <c r="AG13" i="41"/>
  <c r="C13" i="41" s="1"/>
  <c r="AG13" i="38"/>
  <c r="C13" i="38" s="1"/>
  <c r="AG20" i="3"/>
  <c r="AG17" i="66" s="1"/>
  <c r="AF14" i="44"/>
  <c r="AE17" i="47"/>
  <c r="AE20" i="47"/>
  <c r="AG10" i="38"/>
  <c r="C10" i="38" s="1"/>
  <c r="AG104" i="38"/>
  <c r="AG11" i="38" s="1"/>
  <c r="AF108" i="41"/>
  <c r="AF18" i="3"/>
  <c r="AF18" i="47" s="1"/>
  <c r="AG18" i="3"/>
  <c r="AE15" i="44"/>
  <c r="AF108" i="38"/>
  <c r="C10" i="41"/>
  <c r="AG180" i="38"/>
  <c r="AG104" i="41"/>
  <c r="AG11" i="41" s="1"/>
  <c r="C11" i="41" s="1"/>
  <c r="AG183" i="38"/>
  <c r="AG105" i="41"/>
  <c r="AG105" i="40"/>
  <c r="AG17" i="3"/>
  <c r="AG14" i="66" s="1"/>
  <c r="AG180" i="40"/>
  <c r="AG10" i="40"/>
  <c r="C10" i="40" s="1"/>
  <c r="AG11" i="40"/>
  <c r="C11" i="40" s="1"/>
  <c r="L18" i="44"/>
  <c r="V18" i="44"/>
  <c r="P18" i="44"/>
  <c r="T20" i="47"/>
  <c r="L20" i="47"/>
  <c r="Z18" i="44"/>
  <c r="Z20" i="47"/>
  <c r="W18" i="44"/>
  <c r="W20" i="47"/>
  <c r="Q18" i="44"/>
  <c r="Q20" i="47"/>
  <c r="X18" i="44"/>
  <c r="X20" i="47"/>
  <c r="P20" i="47"/>
  <c r="K18" i="44"/>
  <c r="K20" i="47"/>
  <c r="Y18" i="44"/>
  <c r="Y20" i="47"/>
  <c r="J18" i="44"/>
  <c r="J20" i="47"/>
  <c r="G18" i="44"/>
  <c r="G20" i="47"/>
  <c r="D19" i="47"/>
  <c r="U17" i="44"/>
  <c r="H17" i="44"/>
  <c r="S17" i="44"/>
  <c r="N17" i="44"/>
  <c r="M17" i="44"/>
  <c r="O17" i="44"/>
  <c r="E17" i="44"/>
  <c r="F17" i="44"/>
  <c r="I17" i="44"/>
  <c r="R17" i="44"/>
  <c r="C108" i="38"/>
  <c r="E102" i="38" s="1"/>
  <c r="C108" i="41"/>
  <c r="E102" i="41" s="1"/>
  <c r="C108" i="40"/>
  <c r="F102" i="40" s="1"/>
  <c r="AG14" i="65" l="1"/>
  <c r="AG17" i="44"/>
  <c r="AG17" i="65"/>
  <c r="AI17" i="44"/>
  <c r="AI17" i="65"/>
  <c r="AH17" i="44"/>
  <c r="AH17" i="65"/>
  <c r="F27" i="39"/>
  <c r="C18" i="64"/>
  <c r="AN146" i="32"/>
  <c r="AN148" i="32" s="1"/>
  <c r="AN113" i="32"/>
  <c r="E113" i="32" s="1"/>
  <c r="AN105" i="32"/>
  <c r="E105" i="32" s="1"/>
  <c r="AN107" i="32"/>
  <c r="E107" i="32" s="1"/>
  <c r="AN130" i="32"/>
  <c r="AM132" i="32"/>
  <c r="AM133" i="32"/>
  <c r="AM131" i="32"/>
  <c r="AN137" i="32"/>
  <c r="E137" i="32" s="1"/>
  <c r="AN106" i="32"/>
  <c r="E106" i="32" s="1"/>
  <c r="K25" i="39"/>
  <c r="I48" i="64" s="1"/>
  <c r="C18" i="3"/>
  <c r="E103" i="32"/>
  <c r="AH17" i="3"/>
  <c r="AH14" i="66" s="1"/>
  <c r="AJ88" i="54"/>
  <c r="AN121" i="32"/>
  <c r="E121" i="32" s="1"/>
  <c r="AJ116" i="54"/>
  <c r="AN126" i="32"/>
  <c r="AJ61" i="54"/>
  <c r="AN116" i="32"/>
  <c r="E116" i="32" s="1"/>
  <c r="AI140" i="54"/>
  <c r="AI142" i="54" s="1"/>
  <c r="AM136" i="32"/>
  <c r="K79" i="39"/>
  <c r="K11" i="58" s="1"/>
  <c r="AG18" i="47"/>
  <c r="AG20" i="47"/>
  <c r="AF17" i="47"/>
  <c r="AF20" i="47"/>
  <c r="AG14" i="44"/>
  <c r="AG108" i="38"/>
  <c r="AG102" i="38" s="1"/>
  <c r="AF15" i="44"/>
  <c r="AG108" i="41"/>
  <c r="AG102" i="41" s="1"/>
  <c r="AG108" i="40"/>
  <c r="AG102" i="40" s="1"/>
  <c r="AG17" i="47"/>
  <c r="AG15" i="44"/>
  <c r="C11" i="38"/>
  <c r="T18" i="44"/>
  <c r="V20" i="47"/>
  <c r="E18" i="44"/>
  <c r="H18" i="44"/>
  <c r="H20" i="47"/>
  <c r="E20" i="47"/>
  <c r="S18" i="44"/>
  <c r="S20" i="47"/>
  <c r="I18" i="44"/>
  <c r="I20" i="47"/>
  <c r="M18" i="44"/>
  <c r="M20" i="47"/>
  <c r="U18" i="44"/>
  <c r="U20" i="47"/>
  <c r="R18" i="44"/>
  <c r="R20" i="47"/>
  <c r="F18" i="44"/>
  <c r="F20" i="47"/>
  <c r="N18" i="44"/>
  <c r="N20" i="47"/>
  <c r="O18" i="44"/>
  <c r="O20" i="47"/>
  <c r="D21" i="47"/>
  <c r="F102" i="41"/>
  <c r="I102" i="41"/>
  <c r="E102" i="40"/>
  <c r="I102" i="38"/>
  <c r="K102" i="38"/>
  <c r="AA102" i="38"/>
  <c r="AB102" i="38"/>
  <c r="AF102" i="38"/>
  <c r="X102" i="38"/>
  <c r="AD102" i="38"/>
  <c r="Z102" i="38"/>
  <c r="Y102" i="38"/>
  <c r="V102" i="38"/>
  <c r="W102" i="38"/>
  <c r="AE102" i="38"/>
  <c r="AC102" i="38"/>
  <c r="J102" i="38"/>
  <c r="L102" i="38"/>
  <c r="M102" i="38"/>
  <c r="N102" i="38"/>
  <c r="O102" i="38"/>
  <c r="P102" i="38"/>
  <c r="Q102" i="38"/>
  <c r="R102" i="38"/>
  <c r="T102" i="38"/>
  <c r="S102" i="38"/>
  <c r="U102" i="38"/>
  <c r="G102" i="38"/>
  <c r="F102" i="38"/>
  <c r="H102" i="38"/>
  <c r="AC102" i="40"/>
  <c r="AE102" i="40"/>
  <c r="AB102" i="40"/>
  <c r="W102" i="40"/>
  <c r="AA102" i="40"/>
  <c r="X102" i="40"/>
  <c r="AF102" i="40"/>
  <c r="Y102" i="40"/>
  <c r="Z102" i="40"/>
  <c r="V102" i="40"/>
  <c r="AD102" i="40"/>
  <c r="J102" i="40"/>
  <c r="K102" i="40"/>
  <c r="L102" i="40"/>
  <c r="M102" i="40"/>
  <c r="N102" i="40"/>
  <c r="P102" i="40"/>
  <c r="O102" i="40"/>
  <c r="Q102" i="40"/>
  <c r="R102" i="40"/>
  <c r="S102" i="40"/>
  <c r="T102" i="40"/>
  <c r="U102" i="40"/>
  <c r="G102" i="40"/>
  <c r="H102" i="40"/>
  <c r="I102" i="40"/>
  <c r="H102" i="41"/>
  <c r="V102" i="41"/>
  <c r="Z102" i="41"/>
  <c r="AD102" i="41"/>
  <c r="AC102" i="41"/>
  <c r="AE102" i="41"/>
  <c r="X102" i="41"/>
  <c r="AA102" i="41"/>
  <c r="Y102" i="41"/>
  <c r="W102" i="41"/>
  <c r="AF102" i="41"/>
  <c r="AB102" i="41"/>
  <c r="J102" i="41"/>
  <c r="K102" i="41"/>
  <c r="L102" i="41"/>
  <c r="M102" i="41"/>
  <c r="O102" i="41"/>
  <c r="N102" i="41"/>
  <c r="Q102" i="41"/>
  <c r="P102" i="41"/>
  <c r="R102" i="41"/>
  <c r="S102" i="41"/>
  <c r="T102" i="41"/>
  <c r="U102" i="41"/>
  <c r="G102" i="41"/>
  <c r="D29" i="27"/>
  <c r="E29" i="27"/>
  <c r="F29" i="27"/>
  <c r="I11" i="27"/>
  <c r="D35" i="27"/>
  <c r="N9" i="29"/>
  <c r="L9" i="29"/>
  <c r="A9" i="54" s="1"/>
  <c r="AH14" i="65" l="1"/>
  <c r="G27" i="39"/>
  <c r="E50" i="64" s="1"/>
  <c r="D50" i="64"/>
  <c r="D18" i="64"/>
  <c r="L25" i="39"/>
  <c r="I16" i="64"/>
  <c r="AJ119" i="54"/>
  <c r="AN108" i="32"/>
  <c r="E108" i="32" s="1"/>
  <c r="AM109" i="32" s="1"/>
  <c r="AJ64" i="54"/>
  <c r="C18" i="44"/>
  <c r="AJ91" i="54"/>
  <c r="E130" i="32"/>
  <c r="AN131" i="32"/>
  <c r="AK64" i="54" s="1"/>
  <c r="AN133" i="32"/>
  <c r="AK119" i="54" s="1"/>
  <c r="AN132" i="32"/>
  <c r="AK91" i="54" s="1"/>
  <c r="AH14" i="44"/>
  <c r="C15" i="44"/>
  <c r="AK116" i="54"/>
  <c r="C116" i="54" s="1"/>
  <c r="F27" i="53" s="1"/>
  <c r="E126" i="32"/>
  <c r="E128" i="32" s="1"/>
  <c r="AK88" i="54"/>
  <c r="C88" i="54" s="1"/>
  <c r="E27" i="53" s="1"/>
  <c r="E123" i="32"/>
  <c r="AK61" i="54"/>
  <c r="C61" i="54" s="1"/>
  <c r="E118" i="32"/>
  <c r="F18" i="47"/>
  <c r="G18" i="47"/>
  <c r="AI17" i="3"/>
  <c r="AI14" i="66" s="1"/>
  <c r="AJ140" i="54"/>
  <c r="AJ142" i="54" s="1"/>
  <c r="AN136" i="32"/>
  <c r="E136" i="32" s="1"/>
  <c r="C23" i="39"/>
  <c r="L79" i="39"/>
  <c r="L11" i="58" s="1"/>
  <c r="C17" i="47"/>
  <c r="C20" i="47"/>
  <c r="C102" i="40"/>
  <c r="C102" i="38"/>
  <c r="C102" i="41"/>
  <c r="A51" i="41"/>
  <c r="A50" i="41" s="1"/>
  <c r="E50" i="41" s="1"/>
  <c r="A51" i="40"/>
  <c r="A50" i="40" s="1"/>
  <c r="E50" i="40" s="1"/>
  <c r="A51" i="38"/>
  <c r="A50" i="38" s="1"/>
  <c r="E50" i="38" s="1"/>
  <c r="N13" i="29"/>
  <c r="N10" i="29"/>
  <c r="L10" i="29"/>
  <c r="A22" i="54" s="1"/>
  <c r="L11" i="29"/>
  <c r="B22" i="30"/>
  <c r="B21" i="30"/>
  <c r="B20" i="30"/>
  <c r="AI14" i="65" l="1"/>
  <c r="H27" i="39"/>
  <c r="F50" i="64" s="1"/>
  <c r="E18" i="64"/>
  <c r="J16" i="64"/>
  <c r="J48" i="64"/>
  <c r="AJ109" i="32"/>
  <c r="AB109" i="32"/>
  <c r="AN109" i="32"/>
  <c r="AA109" i="32"/>
  <c r="AH109" i="32"/>
  <c r="Y109" i="32"/>
  <c r="J109" i="32"/>
  <c r="AE109" i="32"/>
  <c r="R109" i="32"/>
  <c r="AK109" i="32"/>
  <c r="P109" i="32"/>
  <c r="G109" i="32"/>
  <c r="AI109" i="32"/>
  <c r="W109" i="32"/>
  <c r="Q109" i="32"/>
  <c r="AC109" i="32"/>
  <c r="AF109" i="32"/>
  <c r="I109" i="32"/>
  <c r="AL109" i="32"/>
  <c r="AG109" i="32"/>
  <c r="Z109" i="32"/>
  <c r="V109" i="32"/>
  <c r="O109" i="32"/>
  <c r="L109" i="32"/>
  <c r="C91" i="54"/>
  <c r="C119" i="54"/>
  <c r="E132" i="32"/>
  <c r="AJ20" i="3"/>
  <c r="AJ17" i="66" s="1"/>
  <c r="C64" i="54"/>
  <c r="D183" i="54" s="1"/>
  <c r="X109" i="32"/>
  <c r="U109" i="32"/>
  <c r="T109" i="32"/>
  <c r="S109" i="32"/>
  <c r="AK20" i="3"/>
  <c r="AK17" i="66" s="1"/>
  <c r="E133" i="32"/>
  <c r="N109" i="32"/>
  <c r="H109" i="32"/>
  <c r="M109" i="32"/>
  <c r="AD109" i="32"/>
  <c r="K109" i="32"/>
  <c r="E131" i="32"/>
  <c r="AI14" i="44"/>
  <c r="D27" i="53"/>
  <c r="AK140" i="54"/>
  <c r="AK142" i="54" s="1"/>
  <c r="C142" i="54" s="1"/>
  <c r="R128" i="32"/>
  <c r="G128" i="32"/>
  <c r="N128" i="32"/>
  <c r="AD128" i="32"/>
  <c r="AN128" i="32"/>
  <c r="AK118" i="54" s="1"/>
  <c r="AK121" i="54" s="1"/>
  <c r="AF128" i="32"/>
  <c r="AB128" i="32"/>
  <c r="AK128" i="32"/>
  <c r="AH118" i="54" s="1"/>
  <c r="AH121" i="54" s="1"/>
  <c r="M128" i="32"/>
  <c r="AL128" i="32"/>
  <c r="AI118" i="54" s="1"/>
  <c r="AI121" i="54" s="1"/>
  <c r="Z128" i="32"/>
  <c r="H128" i="32"/>
  <c r="AE128" i="32"/>
  <c r="X128" i="32"/>
  <c r="AM128" i="32"/>
  <c r="AJ118" i="54" s="1"/>
  <c r="AJ121" i="54" s="1"/>
  <c r="T128" i="32"/>
  <c r="S128" i="32"/>
  <c r="L128" i="32"/>
  <c r="AI128" i="32"/>
  <c r="O128" i="32"/>
  <c r="I128" i="32"/>
  <c r="P128" i="32"/>
  <c r="AA128" i="32"/>
  <c r="AG128" i="32"/>
  <c r="V128" i="32"/>
  <c r="AC128" i="32"/>
  <c r="J128" i="32"/>
  <c r="Y128" i="32"/>
  <c r="K128" i="32"/>
  <c r="AH128" i="32"/>
  <c r="W128" i="32"/>
  <c r="Q128" i="32"/>
  <c r="U128" i="32"/>
  <c r="AJ128" i="32"/>
  <c r="C18" i="47"/>
  <c r="AJ17" i="3"/>
  <c r="AJ14" i="66" s="1"/>
  <c r="A35" i="54"/>
  <c r="C22" i="30" s="1"/>
  <c r="D22" i="47"/>
  <c r="D23" i="47" s="1"/>
  <c r="D25" i="47"/>
  <c r="E51" i="38"/>
  <c r="F50" i="38"/>
  <c r="A77" i="41"/>
  <c r="A76" i="41" s="1"/>
  <c r="E76" i="41" s="1"/>
  <c r="A77" i="40"/>
  <c r="A76" i="40" s="1"/>
  <c r="E76" i="40" s="1"/>
  <c r="A77" i="38"/>
  <c r="A76" i="38" s="1"/>
  <c r="E76" i="38" s="1"/>
  <c r="F50" i="40"/>
  <c r="E51" i="40"/>
  <c r="A64" i="40"/>
  <c r="A63" i="40" s="1"/>
  <c r="A64" i="41"/>
  <c r="A63" i="41" s="1"/>
  <c r="A64" i="38"/>
  <c r="A63" i="38" s="1"/>
  <c r="E51" i="41"/>
  <c r="F50" i="41"/>
  <c r="N11" i="29"/>
  <c r="AJ14" i="65" l="1"/>
  <c r="AJ17" i="65"/>
  <c r="C17" i="66"/>
  <c r="AK17" i="44"/>
  <c r="AK17" i="65"/>
  <c r="I27" i="39"/>
  <c r="J27" i="39" s="1"/>
  <c r="H50" i="64" s="1"/>
  <c r="F18" i="64"/>
  <c r="E109" i="32"/>
  <c r="AJ17" i="44"/>
  <c r="C20" i="3"/>
  <c r="G27" i="53" s="1"/>
  <c r="G25" i="53" s="1"/>
  <c r="AK17" i="3"/>
  <c r="AK14" i="66" s="1"/>
  <c r="C140" i="54"/>
  <c r="E24" i="39"/>
  <c r="C47" i="64" s="1"/>
  <c r="N160" i="38"/>
  <c r="N163" i="38" s="1"/>
  <c r="N160" i="41"/>
  <c r="N163" i="41" s="1"/>
  <c r="N118" i="54"/>
  <c r="N121" i="54" s="1"/>
  <c r="N160" i="40"/>
  <c r="N163" i="40" s="1"/>
  <c r="AD118" i="54"/>
  <c r="AD121" i="54" s="1"/>
  <c r="AD160" i="40"/>
  <c r="AD163" i="40" s="1"/>
  <c r="AD160" i="38"/>
  <c r="AD163" i="38" s="1"/>
  <c r="AD160" i="41"/>
  <c r="AD163" i="41" s="1"/>
  <c r="Q118" i="54"/>
  <c r="Q121" i="54" s="1"/>
  <c r="Q160" i="41"/>
  <c r="Q163" i="41" s="1"/>
  <c r="Q160" i="38"/>
  <c r="Q163" i="38" s="1"/>
  <c r="Q160" i="40"/>
  <c r="Q163" i="40" s="1"/>
  <c r="T118" i="54"/>
  <c r="T121" i="54" s="1"/>
  <c r="T160" i="40"/>
  <c r="T163" i="40" s="1"/>
  <c r="T160" i="38"/>
  <c r="T163" i="38" s="1"/>
  <c r="T160" i="41"/>
  <c r="T163" i="41" s="1"/>
  <c r="X160" i="40"/>
  <c r="X163" i="40" s="1"/>
  <c r="X160" i="38"/>
  <c r="X163" i="38" s="1"/>
  <c r="X118" i="54"/>
  <c r="X121" i="54" s="1"/>
  <c r="X160" i="41"/>
  <c r="X163" i="41" s="1"/>
  <c r="Y118" i="54"/>
  <c r="Y121" i="54" s="1"/>
  <c r="Y160" i="40"/>
  <c r="Y163" i="40" s="1"/>
  <c r="Y160" i="41"/>
  <c r="Y163" i="41" s="1"/>
  <c r="Y160" i="38"/>
  <c r="Y163" i="38" s="1"/>
  <c r="AE160" i="40"/>
  <c r="AE163" i="40" s="1"/>
  <c r="AE118" i="54"/>
  <c r="AE121" i="54" s="1"/>
  <c r="AE160" i="38"/>
  <c r="AE163" i="38" s="1"/>
  <c r="AE160" i="41"/>
  <c r="AE163" i="41" s="1"/>
  <c r="M118" i="54"/>
  <c r="M121" i="54" s="1"/>
  <c r="M160" i="41"/>
  <c r="M163" i="41" s="1"/>
  <c r="M160" i="38"/>
  <c r="M163" i="38" s="1"/>
  <c r="M160" i="40"/>
  <c r="M163" i="40" s="1"/>
  <c r="U160" i="40"/>
  <c r="U163" i="40" s="1"/>
  <c r="U160" i="38"/>
  <c r="U163" i="38" s="1"/>
  <c r="U118" i="54"/>
  <c r="U121" i="54" s="1"/>
  <c r="U160" i="41"/>
  <c r="U163" i="41" s="1"/>
  <c r="AC160" i="38"/>
  <c r="AC163" i="38" s="1"/>
  <c r="AC160" i="40"/>
  <c r="AC163" i="40" s="1"/>
  <c r="AC118" i="54"/>
  <c r="AC121" i="54" s="1"/>
  <c r="AC160" i="41"/>
  <c r="AC163" i="41" s="1"/>
  <c r="H118" i="54"/>
  <c r="H121" i="54" s="1"/>
  <c r="H160" i="41"/>
  <c r="H163" i="41" s="1"/>
  <c r="H160" i="40"/>
  <c r="H163" i="40" s="1"/>
  <c r="H160" i="38"/>
  <c r="H163" i="38" s="1"/>
  <c r="F160" i="40"/>
  <c r="F163" i="40" s="1"/>
  <c r="F160" i="38"/>
  <c r="F163" i="38" s="1"/>
  <c r="F118" i="54"/>
  <c r="F121" i="54" s="1"/>
  <c r="F160" i="41"/>
  <c r="F163" i="41" s="1"/>
  <c r="AB118" i="54"/>
  <c r="AB121" i="54" s="1"/>
  <c r="AB160" i="38"/>
  <c r="AB163" i="38" s="1"/>
  <c r="AB160" i="41"/>
  <c r="AB163" i="41" s="1"/>
  <c r="AB160" i="40"/>
  <c r="AB163" i="40" s="1"/>
  <c r="V160" i="40"/>
  <c r="V163" i="40" s="1"/>
  <c r="V160" i="38"/>
  <c r="V163" i="38" s="1"/>
  <c r="V118" i="54"/>
  <c r="V121" i="54" s="1"/>
  <c r="V160" i="41"/>
  <c r="V163" i="41" s="1"/>
  <c r="L118" i="54"/>
  <c r="L121" i="54" s="1"/>
  <c r="L160" i="41"/>
  <c r="L163" i="41" s="1"/>
  <c r="L160" i="38"/>
  <c r="L163" i="38" s="1"/>
  <c r="L160" i="40"/>
  <c r="L163" i="40" s="1"/>
  <c r="E160" i="38"/>
  <c r="E160" i="41"/>
  <c r="E118" i="54"/>
  <c r="E160" i="40"/>
  <c r="AA160" i="40"/>
  <c r="AA163" i="40" s="1"/>
  <c r="AA160" i="38"/>
  <c r="AA163" i="38" s="1"/>
  <c r="AA160" i="41"/>
  <c r="AA163" i="41" s="1"/>
  <c r="AA118" i="54"/>
  <c r="AA121" i="54" s="1"/>
  <c r="G118" i="54"/>
  <c r="G121" i="54" s="1"/>
  <c r="G160" i="38"/>
  <c r="G163" i="38" s="1"/>
  <c r="G160" i="40"/>
  <c r="G163" i="40" s="1"/>
  <c r="G160" i="41"/>
  <c r="G163" i="41" s="1"/>
  <c r="AF160" i="41"/>
  <c r="AF163" i="41" s="1"/>
  <c r="AF160" i="38"/>
  <c r="AF163" i="38" s="1"/>
  <c r="AF118" i="54"/>
  <c r="AF121" i="54" s="1"/>
  <c r="AF160" i="40"/>
  <c r="AF163" i="40" s="1"/>
  <c r="W118" i="54"/>
  <c r="W121" i="54" s="1"/>
  <c r="W160" i="41"/>
  <c r="W163" i="41" s="1"/>
  <c r="W160" i="40"/>
  <c r="W163" i="40" s="1"/>
  <c r="W160" i="38"/>
  <c r="W163" i="38" s="1"/>
  <c r="K160" i="41"/>
  <c r="K163" i="41" s="1"/>
  <c r="K160" i="40"/>
  <c r="K163" i="40" s="1"/>
  <c r="K118" i="54"/>
  <c r="K121" i="54" s="1"/>
  <c r="K160" i="38"/>
  <c r="K163" i="38" s="1"/>
  <c r="AG160" i="41"/>
  <c r="AG163" i="41" s="1"/>
  <c r="AG118" i="54"/>
  <c r="AG121" i="54" s="1"/>
  <c r="AG160" i="38"/>
  <c r="AG163" i="38" s="1"/>
  <c r="AG160" i="40"/>
  <c r="AG163" i="40" s="1"/>
  <c r="Z118" i="54"/>
  <c r="Z121" i="54" s="1"/>
  <c r="Z160" i="40"/>
  <c r="Z163" i="40" s="1"/>
  <c r="Z160" i="38"/>
  <c r="Z163" i="38" s="1"/>
  <c r="Z160" i="41"/>
  <c r="Z163" i="41" s="1"/>
  <c r="I118" i="54"/>
  <c r="I121" i="54" s="1"/>
  <c r="I160" i="41"/>
  <c r="I163" i="41" s="1"/>
  <c r="I160" i="38"/>
  <c r="I163" i="38" s="1"/>
  <c r="I160" i="40"/>
  <c r="I163" i="40" s="1"/>
  <c r="R118" i="54"/>
  <c r="R121" i="54" s="1"/>
  <c r="R160" i="41"/>
  <c r="R163" i="41" s="1"/>
  <c r="R160" i="40"/>
  <c r="R163" i="40" s="1"/>
  <c r="R160" i="38"/>
  <c r="R163" i="38" s="1"/>
  <c r="S160" i="38"/>
  <c r="S163" i="38" s="1"/>
  <c r="S160" i="41"/>
  <c r="S163" i="41" s="1"/>
  <c r="S118" i="54"/>
  <c r="S121" i="54" s="1"/>
  <c r="S160" i="40"/>
  <c r="S163" i="40" s="1"/>
  <c r="P160" i="40"/>
  <c r="P163" i="40" s="1"/>
  <c r="P160" i="38"/>
  <c r="P163" i="38" s="1"/>
  <c r="P118" i="54"/>
  <c r="P121" i="54" s="1"/>
  <c r="P160" i="41"/>
  <c r="P163" i="41" s="1"/>
  <c r="J160" i="38"/>
  <c r="J163" i="38" s="1"/>
  <c r="J160" i="41"/>
  <c r="J163" i="41" s="1"/>
  <c r="J118" i="54"/>
  <c r="J121" i="54" s="1"/>
  <c r="J160" i="40"/>
  <c r="J163" i="40" s="1"/>
  <c r="O118" i="54"/>
  <c r="O121" i="54" s="1"/>
  <c r="O160" i="41"/>
  <c r="O163" i="41" s="1"/>
  <c r="O160" i="40"/>
  <c r="O163" i="40" s="1"/>
  <c r="O160" i="38"/>
  <c r="O163" i="38" s="1"/>
  <c r="K139" i="54"/>
  <c r="W139" i="54"/>
  <c r="Z139" i="54"/>
  <c r="X139" i="54"/>
  <c r="AI139" i="54"/>
  <c r="Y139" i="54"/>
  <c r="AD139" i="54"/>
  <c r="J139" i="54"/>
  <c r="T139" i="54"/>
  <c r="I139" i="54"/>
  <c r="H139" i="54"/>
  <c r="N139" i="54"/>
  <c r="AG139" i="54"/>
  <c r="V139" i="54"/>
  <c r="Q139" i="54"/>
  <c r="AB139" i="54"/>
  <c r="P139" i="54"/>
  <c r="AC139" i="54"/>
  <c r="M139" i="54"/>
  <c r="R139" i="54"/>
  <c r="L139" i="54"/>
  <c r="U139" i="54"/>
  <c r="AE139" i="54"/>
  <c r="AF139" i="54"/>
  <c r="S139" i="54"/>
  <c r="O139" i="54"/>
  <c r="AA139" i="54"/>
  <c r="AH139" i="54"/>
  <c r="AJ139" i="54"/>
  <c r="AJ14" i="44"/>
  <c r="AK139" i="54"/>
  <c r="G50" i="40"/>
  <c r="F51" i="40"/>
  <c r="E77" i="41"/>
  <c r="F76" i="41"/>
  <c r="T63" i="40"/>
  <c r="T64" i="40" s="1"/>
  <c r="F63" i="40"/>
  <c r="F64" i="40" s="1"/>
  <c r="W63" i="40"/>
  <c r="W64" i="40" s="1"/>
  <c r="S63" i="40"/>
  <c r="S64" i="40" s="1"/>
  <c r="Q63" i="40"/>
  <c r="Q64" i="40" s="1"/>
  <c r="I63" i="40"/>
  <c r="I64" i="40" s="1"/>
  <c r="U63" i="40"/>
  <c r="U64" i="40" s="1"/>
  <c r="AG63" i="40"/>
  <c r="AG64" i="40" s="1"/>
  <c r="O63" i="40"/>
  <c r="O64" i="40" s="1"/>
  <c r="K63" i="40"/>
  <c r="K64" i="40" s="1"/>
  <c r="AC63" i="40"/>
  <c r="AC64" i="40" s="1"/>
  <c r="Y63" i="40"/>
  <c r="Y64" i="40" s="1"/>
  <c r="G63" i="40"/>
  <c r="G64" i="40" s="1"/>
  <c r="AF63" i="40"/>
  <c r="AF64" i="40" s="1"/>
  <c r="M63" i="40"/>
  <c r="M64" i="40" s="1"/>
  <c r="E63" i="40"/>
  <c r="E64" i="40" s="1"/>
  <c r="AD63" i="40"/>
  <c r="AD64" i="40" s="1"/>
  <c r="X63" i="40"/>
  <c r="X64" i="40" s="1"/>
  <c r="AB63" i="40"/>
  <c r="AB64" i="40" s="1"/>
  <c r="AE63" i="40"/>
  <c r="AE64" i="40" s="1"/>
  <c r="V63" i="40"/>
  <c r="V64" i="40" s="1"/>
  <c r="P63" i="40"/>
  <c r="P64" i="40" s="1"/>
  <c r="L63" i="40"/>
  <c r="L64" i="40" s="1"/>
  <c r="N63" i="40"/>
  <c r="N64" i="40" s="1"/>
  <c r="H63" i="40"/>
  <c r="H64" i="40" s="1"/>
  <c r="Z63" i="40"/>
  <c r="Z64" i="40" s="1"/>
  <c r="J63" i="40"/>
  <c r="J64" i="40" s="1"/>
  <c r="AA63" i="40"/>
  <c r="AA64" i="40" s="1"/>
  <c r="R63" i="40"/>
  <c r="R64" i="40" s="1"/>
  <c r="E77" i="38"/>
  <c r="F76" i="38"/>
  <c r="G50" i="41"/>
  <c r="F51" i="41"/>
  <c r="L63" i="38"/>
  <c r="L64" i="38" s="1"/>
  <c r="Z63" i="38"/>
  <c r="Z64" i="38" s="1"/>
  <c r="O63" i="38"/>
  <c r="O64" i="38" s="1"/>
  <c r="K63" i="38"/>
  <c r="K64" i="38" s="1"/>
  <c r="N63" i="38"/>
  <c r="N64" i="38" s="1"/>
  <c r="U63" i="38"/>
  <c r="U64" i="38" s="1"/>
  <c r="H63" i="38"/>
  <c r="H64" i="38" s="1"/>
  <c r="G63" i="38"/>
  <c r="G64" i="38" s="1"/>
  <c r="Q63" i="38"/>
  <c r="Q64" i="38" s="1"/>
  <c r="AF63" i="38"/>
  <c r="AF64" i="38" s="1"/>
  <c r="M63" i="38"/>
  <c r="M64" i="38" s="1"/>
  <c r="W63" i="38"/>
  <c r="W64" i="38" s="1"/>
  <c r="E63" i="38"/>
  <c r="E64" i="38" s="1"/>
  <c r="P63" i="38"/>
  <c r="P64" i="38" s="1"/>
  <c r="AD63" i="38"/>
  <c r="AD64" i="38" s="1"/>
  <c r="AC63" i="38"/>
  <c r="AC64" i="38" s="1"/>
  <c r="AB63" i="38"/>
  <c r="AB64" i="38" s="1"/>
  <c r="AG63" i="38"/>
  <c r="AG64" i="38" s="1"/>
  <c r="V63" i="38"/>
  <c r="V64" i="38" s="1"/>
  <c r="S63" i="38"/>
  <c r="S64" i="38" s="1"/>
  <c r="Y63" i="38"/>
  <c r="Y64" i="38" s="1"/>
  <c r="J63" i="38"/>
  <c r="J64" i="38" s="1"/>
  <c r="F63" i="38"/>
  <c r="F64" i="38" s="1"/>
  <c r="R63" i="38"/>
  <c r="R64" i="38" s="1"/>
  <c r="T63" i="38"/>
  <c r="T64" i="38" s="1"/>
  <c r="I63" i="38"/>
  <c r="I64" i="38" s="1"/>
  <c r="X63" i="38"/>
  <c r="X64" i="38" s="1"/>
  <c r="AE63" i="38"/>
  <c r="AE64" i="38" s="1"/>
  <c r="AA63" i="38"/>
  <c r="AA64" i="38" s="1"/>
  <c r="F51" i="38"/>
  <c r="G50" i="38"/>
  <c r="E77" i="40"/>
  <c r="F76" i="40"/>
  <c r="AG63" i="41"/>
  <c r="AG64" i="41" s="1"/>
  <c r="Z63" i="41"/>
  <c r="Z64" i="41" s="1"/>
  <c r="R63" i="41"/>
  <c r="R64" i="41" s="1"/>
  <c r="Q63" i="41"/>
  <c r="Q64" i="41" s="1"/>
  <c r="J63" i="41"/>
  <c r="J64" i="41" s="1"/>
  <c r="Y63" i="41"/>
  <c r="Y64" i="41" s="1"/>
  <c r="P63" i="41"/>
  <c r="P64" i="41" s="1"/>
  <c r="N63" i="41"/>
  <c r="N64" i="41" s="1"/>
  <c r="L63" i="41"/>
  <c r="L64" i="41" s="1"/>
  <c r="X63" i="41"/>
  <c r="X64" i="41" s="1"/>
  <c r="T63" i="41"/>
  <c r="T64" i="41" s="1"/>
  <c r="H63" i="41"/>
  <c r="H64" i="41" s="1"/>
  <c r="F63" i="41"/>
  <c r="F64" i="41" s="1"/>
  <c r="AA63" i="41"/>
  <c r="AA64" i="41" s="1"/>
  <c r="V63" i="41"/>
  <c r="V64" i="41" s="1"/>
  <c r="AE63" i="41"/>
  <c r="AE64" i="41" s="1"/>
  <c r="AC63" i="41"/>
  <c r="AC64" i="41" s="1"/>
  <c r="S63" i="41"/>
  <c r="S64" i="41" s="1"/>
  <c r="W63" i="41"/>
  <c r="W64" i="41" s="1"/>
  <c r="U63" i="41"/>
  <c r="U64" i="41" s="1"/>
  <c r="K63" i="41"/>
  <c r="K64" i="41" s="1"/>
  <c r="O63" i="41"/>
  <c r="O64" i="41" s="1"/>
  <c r="M63" i="41"/>
  <c r="M64" i="41" s="1"/>
  <c r="G63" i="41"/>
  <c r="G64" i="41" s="1"/>
  <c r="E63" i="41"/>
  <c r="E64" i="41" s="1"/>
  <c r="I63" i="41"/>
  <c r="I64" i="41" s="1"/>
  <c r="AF63" i="41"/>
  <c r="AF64" i="41" s="1"/>
  <c r="AD63" i="41"/>
  <c r="AD64" i="41" s="1"/>
  <c r="AB63" i="41"/>
  <c r="AB64" i="41" s="1"/>
  <c r="C17" i="65" l="1"/>
  <c r="AK14" i="65"/>
  <c r="C14" i="65" s="1"/>
  <c r="C17" i="44"/>
  <c r="K27" i="39"/>
  <c r="I50" i="64" s="1"/>
  <c r="G50" i="64"/>
  <c r="G18" i="64"/>
  <c r="H18" i="64"/>
  <c r="F24" i="39"/>
  <c r="D47" i="64" s="1"/>
  <c r="C15" i="64"/>
  <c r="AK14" i="44"/>
  <c r="H27" i="53"/>
  <c r="H25" i="53" s="1"/>
  <c r="C17" i="3"/>
  <c r="D31" i="50" s="1"/>
  <c r="C160" i="40"/>
  <c r="E163" i="40"/>
  <c r="C118" i="54"/>
  <c r="F28" i="53" s="1"/>
  <c r="F25" i="53" s="1"/>
  <c r="E121" i="54"/>
  <c r="C160" i="41"/>
  <c r="E163" i="41"/>
  <c r="C160" i="38"/>
  <c r="E163" i="38"/>
  <c r="P65" i="41"/>
  <c r="H50" i="38"/>
  <c r="G51" i="38"/>
  <c r="H50" i="41"/>
  <c r="G51" i="41"/>
  <c r="C64" i="40"/>
  <c r="W65" i="40" s="1"/>
  <c r="G76" i="41"/>
  <c r="F77" i="41"/>
  <c r="K65" i="41"/>
  <c r="F77" i="38"/>
  <c r="G76" i="38"/>
  <c r="E98" i="41"/>
  <c r="AE65" i="40"/>
  <c r="C64" i="41"/>
  <c r="S65" i="41" s="1"/>
  <c r="AD65" i="40"/>
  <c r="N65" i="40"/>
  <c r="G76" i="40"/>
  <c r="F77" i="40"/>
  <c r="C64" i="38"/>
  <c r="T65" i="38" s="1"/>
  <c r="E98" i="38"/>
  <c r="P65" i="40"/>
  <c r="AF65" i="40"/>
  <c r="Y65" i="40"/>
  <c r="E98" i="40"/>
  <c r="S65" i="38"/>
  <c r="K65" i="38"/>
  <c r="R65" i="40"/>
  <c r="H50" i="40"/>
  <c r="G51" i="40"/>
  <c r="D9" i="29"/>
  <c r="C20" i="30"/>
  <c r="M11" i="29"/>
  <c r="E13" i="29"/>
  <c r="F13" i="29"/>
  <c r="E14" i="29"/>
  <c r="F14" i="29"/>
  <c r="E15" i="29"/>
  <c r="F15" i="29"/>
  <c r="C14" i="66" l="1"/>
  <c r="C14" i="44"/>
  <c r="L27" i="39"/>
  <c r="J18" i="64" s="1"/>
  <c r="I18" i="64"/>
  <c r="D15" i="64"/>
  <c r="G24" i="39"/>
  <c r="I65" i="38"/>
  <c r="W65" i="38"/>
  <c r="T65" i="41"/>
  <c r="AC65" i="38"/>
  <c r="AA65" i="40"/>
  <c r="N65" i="38"/>
  <c r="AE65" i="38"/>
  <c r="E65" i="38"/>
  <c r="I27" i="53"/>
  <c r="C163" i="40"/>
  <c r="E157" i="40" s="1"/>
  <c r="C163" i="38"/>
  <c r="E157" i="38" s="1"/>
  <c r="C121" i="54"/>
  <c r="E115" i="54" s="1"/>
  <c r="C163" i="41"/>
  <c r="E157" i="41" s="1"/>
  <c r="Z65" i="38"/>
  <c r="J65" i="38"/>
  <c r="AG65" i="41"/>
  <c r="AD65" i="38"/>
  <c r="Y65" i="38"/>
  <c r="Z65" i="40"/>
  <c r="AA65" i="38"/>
  <c r="L65" i="40"/>
  <c r="AD65" i="41"/>
  <c r="O91" i="41"/>
  <c r="Q91" i="41"/>
  <c r="P91" i="41"/>
  <c r="R91" i="41"/>
  <c r="S91" i="41"/>
  <c r="T91" i="41"/>
  <c r="U91" i="41"/>
  <c r="V91" i="41"/>
  <c r="W91" i="41"/>
  <c r="X91" i="41"/>
  <c r="Y91" i="41"/>
  <c r="Z91" i="41"/>
  <c r="AA91" i="41"/>
  <c r="AB91" i="41"/>
  <c r="AC91" i="41"/>
  <c r="AD91" i="41"/>
  <c r="AE91" i="41"/>
  <c r="AF91" i="41"/>
  <c r="AG91" i="41"/>
  <c r="T65" i="40"/>
  <c r="O91" i="40"/>
  <c r="P91" i="40"/>
  <c r="Q91" i="40"/>
  <c r="R91" i="40"/>
  <c r="S91" i="40"/>
  <c r="T91" i="40"/>
  <c r="U91" i="40"/>
  <c r="V91" i="40"/>
  <c r="W91" i="40"/>
  <c r="X91" i="40"/>
  <c r="Y91" i="40"/>
  <c r="Z91" i="40"/>
  <c r="AA91" i="40"/>
  <c r="AB91" i="40"/>
  <c r="AC91" i="40"/>
  <c r="AD91" i="40"/>
  <c r="AE91" i="40"/>
  <c r="AG91" i="40"/>
  <c r="AF91" i="40"/>
  <c r="Y65" i="41"/>
  <c r="F98" i="40"/>
  <c r="G77" i="38"/>
  <c r="H76" i="38"/>
  <c r="Q65" i="40"/>
  <c r="W65" i="41"/>
  <c r="O65" i="40"/>
  <c r="M65" i="38"/>
  <c r="O91" i="38"/>
  <c r="P91" i="38"/>
  <c r="Q91" i="38"/>
  <c r="R91" i="38"/>
  <c r="S91" i="38"/>
  <c r="T91" i="38"/>
  <c r="U91" i="38"/>
  <c r="V91" i="38"/>
  <c r="W91" i="38"/>
  <c r="X91" i="38"/>
  <c r="Y91" i="38"/>
  <c r="Z91" i="38"/>
  <c r="AA91" i="38"/>
  <c r="AB91" i="38"/>
  <c r="AC91" i="38"/>
  <c r="AD91" i="38"/>
  <c r="AE91" i="38"/>
  <c r="AG91" i="38"/>
  <c r="AF91" i="38"/>
  <c r="Q65" i="41"/>
  <c r="F98" i="38"/>
  <c r="I50" i="41"/>
  <c r="H51" i="41"/>
  <c r="V65" i="41"/>
  <c r="F65" i="40"/>
  <c r="L65" i="38"/>
  <c r="N65" i="41"/>
  <c r="AC65" i="40"/>
  <c r="AF65" i="38"/>
  <c r="L65" i="41"/>
  <c r="O65" i="41"/>
  <c r="F65" i="38"/>
  <c r="V65" i="38"/>
  <c r="U65" i="40"/>
  <c r="U65" i="38"/>
  <c r="AB65" i="41"/>
  <c r="H65" i="38"/>
  <c r="X65" i="38"/>
  <c r="AF65" i="41"/>
  <c r="H65" i="41"/>
  <c r="J65" i="41"/>
  <c r="F98" i="41"/>
  <c r="H65" i="40"/>
  <c r="K65" i="40"/>
  <c r="AB65" i="40"/>
  <c r="AG65" i="38"/>
  <c r="AC65" i="41"/>
  <c r="I65" i="41"/>
  <c r="G65" i="38"/>
  <c r="I65" i="40"/>
  <c r="AA65" i="41"/>
  <c r="Z65" i="41"/>
  <c r="M65" i="40"/>
  <c r="G77" i="41"/>
  <c r="H76" i="41"/>
  <c r="O65" i="38"/>
  <c r="Q65" i="38"/>
  <c r="AE65" i="41"/>
  <c r="I50" i="40"/>
  <c r="H51" i="40"/>
  <c r="G77" i="40"/>
  <c r="H76" i="40"/>
  <c r="G65" i="40"/>
  <c r="V65" i="40"/>
  <c r="R65" i="41"/>
  <c r="AG65" i="40"/>
  <c r="M65" i="41"/>
  <c r="U65" i="41"/>
  <c r="E65" i="41"/>
  <c r="P65" i="38"/>
  <c r="F65" i="41"/>
  <c r="E65" i="40"/>
  <c r="I50" i="38"/>
  <c r="H51" i="38"/>
  <c r="R65" i="38"/>
  <c r="X65" i="41"/>
  <c r="X65" i="40"/>
  <c r="AB65" i="38"/>
  <c r="G65" i="41"/>
  <c r="J65" i="40"/>
  <c r="S65" i="40"/>
  <c r="D10" i="29"/>
  <c r="G9" i="29"/>
  <c r="E6" i="29" s="1"/>
  <c r="D13" i="29"/>
  <c r="D15" i="29" s="1"/>
  <c r="G15" i="29" s="1"/>
  <c r="H15" i="29" s="1"/>
  <c r="L13" i="29"/>
  <c r="D11" i="29"/>
  <c r="C21" i="30"/>
  <c r="C23" i="30" s="1"/>
  <c r="J50" i="64" l="1"/>
  <c r="H24" i="39"/>
  <c r="F47" i="64" s="1"/>
  <c r="E47" i="64"/>
  <c r="E15" i="64"/>
  <c r="H157" i="41"/>
  <c r="M180" i="41"/>
  <c r="P180" i="41"/>
  <c r="J180" i="41"/>
  <c r="K180" i="41"/>
  <c r="O180" i="41"/>
  <c r="H180" i="41"/>
  <c r="E180" i="41"/>
  <c r="I180" i="41"/>
  <c r="N180" i="41"/>
  <c r="L180" i="41"/>
  <c r="F180" i="41"/>
  <c r="G180" i="41"/>
  <c r="F157" i="41"/>
  <c r="N157" i="41"/>
  <c r="J157" i="41"/>
  <c r="S157" i="41"/>
  <c r="L157" i="41"/>
  <c r="T157" i="41"/>
  <c r="I157" i="41"/>
  <c r="M157" i="41"/>
  <c r="P157" i="41"/>
  <c r="U157" i="41"/>
  <c r="G157" i="41"/>
  <c r="X157" i="41"/>
  <c r="W157" i="41"/>
  <c r="Z157" i="41"/>
  <c r="AA157" i="41"/>
  <c r="O157" i="41"/>
  <c r="K157" i="41"/>
  <c r="V157" i="41"/>
  <c r="Y157" i="41"/>
  <c r="AB157" i="41"/>
  <c r="R157" i="41"/>
  <c r="Q157" i="41"/>
  <c r="AH115" i="54"/>
  <c r="G139" i="54"/>
  <c r="F139" i="54"/>
  <c r="AI115" i="54"/>
  <c r="AK115" i="54"/>
  <c r="E139" i="54"/>
  <c r="AJ115" i="54"/>
  <c r="W115" i="54"/>
  <c r="T115" i="54"/>
  <c r="P115" i="54"/>
  <c r="AB115" i="54"/>
  <c r="G115" i="54"/>
  <c r="AD115" i="54"/>
  <c r="U115" i="54"/>
  <c r="O115" i="54"/>
  <c r="H115" i="54"/>
  <c r="X115" i="54"/>
  <c r="V115" i="54"/>
  <c r="K115" i="54"/>
  <c r="R115" i="54"/>
  <c r="J115" i="54"/>
  <c r="F115" i="54"/>
  <c r="AG115" i="54"/>
  <c r="AF115" i="54"/>
  <c r="N115" i="54"/>
  <c r="Z115" i="54"/>
  <c r="Q115" i="54"/>
  <c r="S115" i="54"/>
  <c r="AC115" i="54"/>
  <c r="AE115" i="54"/>
  <c r="M115" i="54"/>
  <c r="I115" i="54"/>
  <c r="Y115" i="54"/>
  <c r="AA115" i="54"/>
  <c r="L115" i="54"/>
  <c r="AA157" i="38"/>
  <c r="I180" i="38"/>
  <c r="E180" i="38"/>
  <c r="P180" i="38"/>
  <c r="N180" i="38"/>
  <c r="H180" i="38"/>
  <c r="G180" i="38"/>
  <c r="J180" i="38"/>
  <c r="O180" i="38"/>
  <c r="K180" i="38"/>
  <c r="L180" i="38"/>
  <c r="F180" i="38"/>
  <c r="M180" i="38"/>
  <c r="T157" i="38"/>
  <c r="V157" i="38"/>
  <c r="Y157" i="38"/>
  <c r="F157" i="38"/>
  <c r="O157" i="38"/>
  <c r="H157" i="38"/>
  <c r="Z157" i="38"/>
  <c r="W157" i="38"/>
  <c r="Q157" i="38"/>
  <c r="AB157" i="38"/>
  <c r="R157" i="38"/>
  <c r="U157" i="38"/>
  <c r="N157" i="38"/>
  <c r="J157" i="38"/>
  <c r="I157" i="38"/>
  <c r="M157" i="38"/>
  <c r="G157" i="38"/>
  <c r="S157" i="38"/>
  <c r="K157" i="38"/>
  <c r="L157" i="38"/>
  <c r="P157" i="38"/>
  <c r="X157" i="38"/>
  <c r="Y157" i="40"/>
  <c r="G180" i="40"/>
  <c r="E180" i="40"/>
  <c r="O180" i="40"/>
  <c r="M180" i="40"/>
  <c r="H180" i="40"/>
  <c r="P180" i="40"/>
  <c r="I180" i="40"/>
  <c r="K180" i="40"/>
  <c r="F180" i="40"/>
  <c r="J180" i="40"/>
  <c r="N180" i="40"/>
  <c r="L180" i="40"/>
  <c r="J157" i="40"/>
  <c r="G157" i="40"/>
  <c r="L157" i="40"/>
  <c r="H157" i="40"/>
  <c r="Z157" i="40"/>
  <c r="S157" i="40"/>
  <c r="M157" i="40"/>
  <c r="AB157" i="40"/>
  <c r="R157" i="40"/>
  <c r="K157" i="40"/>
  <c r="AA157" i="40"/>
  <c r="I157" i="40"/>
  <c r="P157" i="40"/>
  <c r="U157" i="40"/>
  <c r="X157" i="40"/>
  <c r="T157" i="40"/>
  <c r="V157" i="40"/>
  <c r="F157" i="40"/>
  <c r="Q157" i="40"/>
  <c r="N157" i="40"/>
  <c r="W157" i="40"/>
  <c r="O157" i="40"/>
  <c r="H9" i="29"/>
  <c r="A53" i="41" s="1"/>
  <c r="E53" i="41" s="1"/>
  <c r="C65" i="38"/>
  <c r="A53" i="40"/>
  <c r="E53" i="40" s="1"/>
  <c r="C65" i="40"/>
  <c r="I76" i="40"/>
  <c r="H77" i="40"/>
  <c r="I51" i="41"/>
  <c r="J50" i="41"/>
  <c r="C65" i="41"/>
  <c r="G98" i="40"/>
  <c r="I76" i="38"/>
  <c r="H77" i="38"/>
  <c r="G98" i="41"/>
  <c r="J50" i="38"/>
  <c r="I51" i="38"/>
  <c r="G98" i="38"/>
  <c r="J50" i="40"/>
  <c r="I51" i="40"/>
  <c r="I76" i="41"/>
  <c r="H77" i="41"/>
  <c r="G13" i="29"/>
  <c r="H13" i="29" s="1"/>
  <c r="D14" i="29"/>
  <c r="G14" i="29" s="1"/>
  <c r="H14" i="29" s="1"/>
  <c r="G11" i="29"/>
  <c r="H11" i="29" s="1"/>
  <c r="A37" i="54" s="1"/>
  <c r="E37" i="54" s="1"/>
  <c r="G10" i="29"/>
  <c r="H10" i="29" s="1"/>
  <c r="A24" i="54" s="1"/>
  <c r="E24" i="54" s="1"/>
  <c r="G26" i="27"/>
  <c r="I24" i="39" l="1"/>
  <c r="G47" i="64" s="1"/>
  <c r="F15" i="64"/>
  <c r="A53" i="38"/>
  <c r="E53" i="38" s="1"/>
  <c r="C157" i="38"/>
  <c r="C157" i="41"/>
  <c r="C115" i="54"/>
  <c r="C157" i="40"/>
  <c r="C180" i="40"/>
  <c r="C180" i="38"/>
  <c r="C139" i="54"/>
  <c r="C180" i="41"/>
  <c r="F24" i="54"/>
  <c r="E26" i="54"/>
  <c r="F37" i="54"/>
  <c r="E39" i="54"/>
  <c r="H98" i="41"/>
  <c r="I77" i="38"/>
  <c r="J76" i="38"/>
  <c r="A66" i="41"/>
  <c r="E66" i="41" s="1"/>
  <c r="A66" i="40"/>
  <c r="E66" i="40" s="1"/>
  <c r="A66" i="38"/>
  <c r="E66" i="38" s="1"/>
  <c r="A79" i="41"/>
  <c r="E79" i="41" s="1"/>
  <c r="A79" i="38"/>
  <c r="E79" i="38" s="1"/>
  <c r="A79" i="40"/>
  <c r="E79" i="40" s="1"/>
  <c r="K50" i="40"/>
  <c r="J51" i="40"/>
  <c r="J76" i="40"/>
  <c r="I77" i="40"/>
  <c r="I77" i="41"/>
  <c r="J76" i="41"/>
  <c r="K50" i="41"/>
  <c r="J51" i="41"/>
  <c r="F53" i="38"/>
  <c r="E55" i="38"/>
  <c r="J51" i="38"/>
  <c r="K50" i="38"/>
  <c r="F53" i="41"/>
  <c r="E55" i="41"/>
  <c r="H98" i="38"/>
  <c r="H98" i="40"/>
  <c r="F53" i="40"/>
  <c r="E55" i="40"/>
  <c r="J24" i="39" l="1"/>
  <c r="H47" i="64" s="1"/>
  <c r="G15" i="64"/>
  <c r="E41" i="54"/>
  <c r="G37" i="54"/>
  <c r="F39" i="54"/>
  <c r="F41" i="54" s="1"/>
  <c r="E28" i="54"/>
  <c r="G24" i="54"/>
  <c r="F26" i="54"/>
  <c r="F28" i="54" s="1"/>
  <c r="F177" i="54" s="1"/>
  <c r="K76" i="40"/>
  <c r="J77" i="40"/>
  <c r="E57" i="40"/>
  <c r="E57" i="38"/>
  <c r="F66" i="40"/>
  <c r="E68" i="40"/>
  <c r="F66" i="38"/>
  <c r="E68" i="38"/>
  <c r="G53" i="40"/>
  <c r="F55" i="40"/>
  <c r="F57" i="40" s="1"/>
  <c r="G53" i="38"/>
  <c r="F55" i="38"/>
  <c r="F57" i="38" s="1"/>
  <c r="K51" i="40"/>
  <c r="L50" i="40"/>
  <c r="J77" i="38"/>
  <c r="K76" i="38"/>
  <c r="J77" i="41"/>
  <c r="K76" i="41"/>
  <c r="F79" i="38"/>
  <c r="E81" i="38"/>
  <c r="I98" i="38"/>
  <c r="I98" i="41"/>
  <c r="F79" i="41"/>
  <c r="E81" i="41"/>
  <c r="E57" i="41"/>
  <c r="F66" i="41"/>
  <c r="E68" i="41"/>
  <c r="G53" i="41"/>
  <c r="F55" i="41"/>
  <c r="F57" i="41" s="1"/>
  <c r="K51" i="41"/>
  <c r="L50" i="41"/>
  <c r="F79" i="40"/>
  <c r="E81" i="40"/>
  <c r="K51" i="38"/>
  <c r="L50" i="38"/>
  <c r="I98" i="40"/>
  <c r="H15" i="64" l="1"/>
  <c r="K24" i="39"/>
  <c r="L24" i="39" s="1"/>
  <c r="E177" i="54"/>
  <c r="E58" i="54"/>
  <c r="E161" i="54" s="1"/>
  <c r="E172" i="54"/>
  <c r="F58" i="54"/>
  <c r="F161" i="54" s="1"/>
  <c r="F172" i="54"/>
  <c r="H37" i="54"/>
  <c r="G39" i="54"/>
  <c r="H24" i="54"/>
  <c r="G26" i="54"/>
  <c r="G28" i="54" s="1"/>
  <c r="L51" i="38"/>
  <c r="M50" i="38"/>
  <c r="J98" i="41"/>
  <c r="G66" i="41"/>
  <c r="F68" i="41"/>
  <c r="F70" i="41" s="1"/>
  <c r="E70" i="38"/>
  <c r="E83" i="40"/>
  <c r="L76" i="38"/>
  <c r="K77" i="38"/>
  <c r="G66" i="38"/>
  <c r="F68" i="38"/>
  <c r="F70" i="38" s="1"/>
  <c r="G79" i="38"/>
  <c r="F81" i="38"/>
  <c r="F83" i="38" s="1"/>
  <c r="H53" i="38"/>
  <c r="G55" i="38"/>
  <c r="H53" i="41"/>
  <c r="G55" i="41"/>
  <c r="G57" i="41" s="1"/>
  <c r="L76" i="41"/>
  <c r="K77" i="41"/>
  <c r="G79" i="40"/>
  <c r="F81" i="40"/>
  <c r="F83" i="40" s="1"/>
  <c r="J98" i="40"/>
  <c r="L51" i="41"/>
  <c r="M50" i="41"/>
  <c r="E83" i="41"/>
  <c r="M50" i="40"/>
  <c r="L51" i="40"/>
  <c r="L76" i="40"/>
  <c r="K77" i="40"/>
  <c r="G66" i="40"/>
  <c r="F68" i="40"/>
  <c r="F70" i="40" s="1"/>
  <c r="F100" i="40" s="1"/>
  <c r="E70" i="41"/>
  <c r="H53" i="40"/>
  <c r="G55" i="40"/>
  <c r="G57" i="40" s="1"/>
  <c r="J98" i="38"/>
  <c r="G79" i="41"/>
  <c r="F81" i="41"/>
  <c r="F83" i="41" s="1"/>
  <c r="E83" i="38"/>
  <c r="E70" i="40"/>
  <c r="E100" i="40" s="1"/>
  <c r="I27" i="27"/>
  <c r="I15" i="64" l="1"/>
  <c r="I47" i="64"/>
  <c r="J15" i="64"/>
  <c r="J47" i="64"/>
  <c r="G172" i="54"/>
  <c r="G177" i="54"/>
  <c r="G41" i="54"/>
  <c r="I37" i="54"/>
  <c r="H39" i="54"/>
  <c r="F100" i="38"/>
  <c r="F110" i="38" s="1"/>
  <c r="F112" i="38" s="1"/>
  <c r="F100" i="41"/>
  <c r="F110" i="41" s="1"/>
  <c r="F112" i="41" s="1"/>
  <c r="I24" i="54"/>
  <c r="H26" i="54"/>
  <c r="E110" i="40"/>
  <c r="E112" i="40" s="1"/>
  <c r="F110" i="40"/>
  <c r="F112" i="40" s="1"/>
  <c r="H79" i="38"/>
  <c r="G81" i="38"/>
  <c r="G83" i="38" s="1"/>
  <c r="K98" i="41"/>
  <c r="H66" i="40"/>
  <c r="G68" i="40"/>
  <c r="G70" i="40" s="1"/>
  <c r="L77" i="41"/>
  <c r="M76" i="41"/>
  <c r="N50" i="38"/>
  <c r="M51" i="38"/>
  <c r="H79" i="41"/>
  <c r="G81" i="41"/>
  <c r="K98" i="40"/>
  <c r="N50" i="41"/>
  <c r="M51" i="41"/>
  <c r="E100" i="41"/>
  <c r="M76" i="40"/>
  <c r="L77" i="40"/>
  <c r="I53" i="41"/>
  <c r="H55" i="41"/>
  <c r="G57" i="38"/>
  <c r="K98" i="38"/>
  <c r="E100" i="38"/>
  <c r="H79" i="40"/>
  <c r="G81" i="40"/>
  <c r="G83" i="40" s="1"/>
  <c r="H66" i="41"/>
  <c r="G68" i="41"/>
  <c r="H66" i="38"/>
  <c r="G68" i="38"/>
  <c r="G70" i="38" s="1"/>
  <c r="I53" i="40"/>
  <c r="H55" i="40"/>
  <c r="H57" i="40" s="1"/>
  <c r="N50" i="40"/>
  <c r="M51" i="40"/>
  <c r="I53" i="38"/>
  <c r="H55" i="38"/>
  <c r="H57" i="38" s="1"/>
  <c r="M76" i="38"/>
  <c r="L77" i="38"/>
  <c r="H41" i="54" l="1"/>
  <c r="J37" i="54"/>
  <c r="I39" i="54"/>
  <c r="I41" i="54" s="1"/>
  <c r="G100" i="40"/>
  <c r="G58" i="54"/>
  <c r="G161" i="54" s="1"/>
  <c r="H28" i="54"/>
  <c r="J24" i="54"/>
  <c r="I26" i="54"/>
  <c r="I28" i="54" s="1"/>
  <c r="I177" i="54" s="1"/>
  <c r="G110" i="40"/>
  <c r="G112" i="40" s="1"/>
  <c r="G70" i="41"/>
  <c r="H57" i="41"/>
  <c r="N51" i="41"/>
  <c r="O50" i="41"/>
  <c r="I66" i="40"/>
  <c r="H68" i="40"/>
  <c r="H70" i="40" s="1"/>
  <c r="N51" i="40"/>
  <c r="O50" i="40"/>
  <c r="G100" i="38"/>
  <c r="L98" i="40"/>
  <c r="I79" i="41"/>
  <c r="H81" i="41"/>
  <c r="H83" i="41" s="1"/>
  <c r="L98" i="41"/>
  <c r="N51" i="38"/>
  <c r="O50" i="38"/>
  <c r="I66" i="41"/>
  <c r="H68" i="41"/>
  <c r="H70" i="41" s="1"/>
  <c r="J53" i="41"/>
  <c r="I55" i="41"/>
  <c r="I57" i="41" s="1"/>
  <c r="G83" i="41"/>
  <c r="M77" i="41"/>
  <c r="N76" i="41"/>
  <c r="I79" i="40"/>
  <c r="H81" i="40"/>
  <c r="M77" i="40"/>
  <c r="N76" i="40"/>
  <c r="I66" i="38"/>
  <c r="H68" i="38"/>
  <c r="J53" i="40"/>
  <c r="I55" i="40"/>
  <c r="J53" i="38"/>
  <c r="I55" i="38"/>
  <c r="I57" i="38" s="1"/>
  <c r="E110" i="41"/>
  <c r="E112" i="41" s="1"/>
  <c r="L98" i="38"/>
  <c r="E110" i="38"/>
  <c r="E112" i="38" s="1"/>
  <c r="M77" i="38"/>
  <c r="N76" i="38"/>
  <c r="I79" i="38"/>
  <c r="H81" i="38"/>
  <c r="H177" i="54" l="1"/>
  <c r="I58" i="54"/>
  <c r="I161" i="54" s="1"/>
  <c r="I172" i="54"/>
  <c r="H58" i="54"/>
  <c r="H161" i="54" s="1"/>
  <c r="H172" i="54"/>
  <c r="K24" i="54"/>
  <c r="J26" i="54"/>
  <c r="J28" i="54" s="1"/>
  <c r="K37" i="54"/>
  <c r="J39" i="54"/>
  <c r="M98" i="40"/>
  <c r="J79" i="38"/>
  <c r="I81" i="38"/>
  <c r="I83" i="38" s="1"/>
  <c r="K53" i="41"/>
  <c r="J55" i="41"/>
  <c r="J57" i="41" s="1"/>
  <c r="N77" i="38"/>
  <c r="O76" i="38"/>
  <c r="J79" i="41"/>
  <c r="I81" i="41"/>
  <c r="H83" i="40"/>
  <c r="G100" i="41"/>
  <c r="K53" i="38"/>
  <c r="J55" i="38"/>
  <c r="J57" i="38" s="1"/>
  <c r="J79" i="40"/>
  <c r="I81" i="40"/>
  <c r="I83" i="40" s="1"/>
  <c r="I57" i="40"/>
  <c r="J66" i="40"/>
  <c r="I68" i="40"/>
  <c r="M98" i="38"/>
  <c r="K53" i="40"/>
  <c r="J55" i="40"/>
  <c r="J57" i="40" s="1"/>
  <c r="G110" i="38"/>
  <c r="G112" i="38" s="1"/>
  <c r="O51" i="41"/>
  <c r="P50" i="41"/>
  <c r="N77" i="41"/>
  <c r="O76" i="41"/>
  <c r="P50" i="40"/>
  <c r="O51" i="40"/>
  <c r="O76" i="40"/>
  <c r="N77" i="40"/>
  <c r="H100" i="41"/>
  <c r="H83" i="38"/>
  <c r="H70" i="38"/>
  <c r="J66" i="41"/>
  <c r="I68" i="41"/>
  <c r="J66" i="38"/>
  <c r="I68" i="38"/>
  <c r="I70" i="38" s="1"/>
  <c r="M98" i="41"/>
  <c r="O51" i="38"/>
  <c r="P50" i="38"/>
  <c r="J172" i="54" l="1"/>
  <c r="J177" i="54"/>
  <c r="L24" i="54"/>
  <c r="K26" i="54"/>
  <c r="J41" i="54"/>
  <c r="I100" i="38"/>
  <c r="I110" i="38" s="1"/>
  <c r="I112" i="38" s="1"/>
  <c r="L37" i="54"/>
  <c r="K39" i="54"/>
  <c r="I70" i="41"/>
  <c r="L53" i="41"/>
  <c r="K55" i="41"/>
  <c r="K57" i="41" s="1"/>
  <c r="K79" i="38"/>
  <c r="J81" i="38"/>
  <c r="P76" i="41"/>
  <c r="O77" i="41"/>
  <c r="Q50" i="38"/>
  <c r="P51" i="38"/>
  <c r="Q50" i="41"/>
  <c r="P51" i="41"/>
  <c r="H100" i="40"/>
  <c r="P76" i="40"/>
  <c r="O77" i="40"/>
  <c r="K79" i="40"/>
  <c r="J81" i="40"/>
  <c r="I83" i="41"/>
  <c r="K66" i="41"/>
  <c r="J68" i="41"/>
  <c r="J70" i="41" s="1"/>
  <c r="L53" i="38"/>
  <c r="K55" i="38"/>
  <c r="P76" i="38"/>
  <c r="O77" i="38"/>
  <c r="H110" i="41"/>
  <c r="H112" i="41" s="1"/>
  <c r="I70" i="40"/>
  <c r="K79" i="41"/>
  <c r="J81" i="41"/>
  <c r="J83" i="41" s="1"/>
  <c r="H100" i="38"/>
  <c r="K66" i="40"/>
  <c r="J68" i="40"/>
  <c r="J70" i="40" s="1"/>
  <c r="K66" i="38"/>
  <c r="J68" i="38"/>
  <c r="Q50" i="40"/>
  <c r="P51" i="40"/>
  <c r="L53" i="40"/>
  <c r="K55" i="40"/>
  <c r="G110" i="41"/>
  <c r="G112" i="41" s="1"/>
  <c r="F19" i="27"/>
  <c r="E19" i="27"/>
  <c r="D19" i="27"/>
  <c r="F18" i="27"/>
  <c r="E18" i="27"/>
  <c r="F17" i="27"/>
  <c r="E17" i="27"/>
  <c r="D17" i="27"/>
  <c r="D18" i="27"/>
  <c r="F13" i="27"/>
  <c r="A105" i="54" s="1"/>
  <c r="E13" i="27"/>
  <c r="A77" i="54" s="1"/>
  <c r="A76" i="54" s="1"/>
  <c r="I9" i="27"/>
  <c r="F14" i="27"/>
  <c r="E14" i="27"/>
  <c r="A104" i="54" l="1"/>
  <c r="D186" i="54"/>
  <c r="AK76" i="54"/>
  <c r="AK77" i="54" s="1"/>
  <c r="AJ76" i="54"/>
  <c r="AJ77" i="54" s="1"/>
  <c r="AI76" i="54"/>
  <c r="AI77" i="54" s="1"/>
  <c r="AH76" i="54"/>
  <c r="AH77" i="54" s="1"/>
  <c r="AH81" i="54" s="1"/>
  <c r="AH104" i="54"/>
  <c r="AH105" i="54" s="1"/>
  <c r="AH109" i="54" s="1"/>
  <c r="AK104" i="54"/>
  <c r="AK105" i="54" s="1"/>
  <c r="AK109" i="54" s="1"/>
  <c r="AJ104" i="54"/>
  <c r="AJ105" i="54" s="1"/>
  <c r="AJ109" i="54" s="1"/>
  <c r="AI104" i="54"/>
  <c r="AI105" i="54" s="1"/>
  <c r="AI109" i="54" s="1"/>
  <c r="K41" i="54"/>
  <c r="M37" i="54"/>
  <c r="L39" i="54"/>
  <c r="L41" i="54" s="1"/>
  <c r="Z104" i="54"/>
  <c r="Z105" i="54" s="1"/>
  <c r="Q104" i="54"/>
  <c r="Q105" i="54" s="1"/>
  <c r="P104" i="54"/>
  <c r="P105" i="54" s="1"/>
  <c r="N104" i="54"/>
  <c r="N105" i="54" s="1"/>
  <c r="R104" i="54"/>
  <c r="R105" i="54" s="1"/>
  <c r="AG104" i="54"/>
  <c r="AG105" i="54" s="1"/>
  <c r="I104" i="54"/>
  <c r="I105" i="54" s="1"/>
  <c r="AF104" i="54"/>
  <c r="AF105" i="54" s="1"/>
  <c r="AE104" i="54"/>
  <c r="AE105" i="54" s="1"/>
  <c r="G104" i="54"/>
  <c r="G105" i="54" s="1"/>
  <c r="V104" i="54"/>
  <c r="V105" i="54" s="1"/>
  <c r="F104" i="54"/>
  <c r="F105" i="54" s="1"/>
  <c r="AD104" i="54"/>
  <c r="AD105" i="54" s="1"/>
  <c r="AC104" i="54"/>
  <c r="AC105" i="54" s="1"/>
  <c r="U104" i="54"/>
  <c r="U105" i="54" s="1"/>
  <c r="M104" i="54"/>
  <c r="M105" i="54" s="1"/>
  <c r="E104" i="54"/>
  <c r="E105" i="54" s="1"/>
  <c r="AA104" i="54"/>
  <c r="AA105" i="54" s="1"/>
  <c r="S104" i="54"/>
  <c r="S105" i="54" s="1"/>
  <c r="J104" i="54"/>
  <c r="J105" i="54" s="1"/>
  <c r="Y104" i="54"/>
  <c r="Y105" i="54" s="1"/>
  <c r="X104" i="54"/>
  <c r="X105" i="54" s="1"/>
  <c r="O104" i="54"/>
  <c r="O105" i="54" s="1"/>
  <c r="AB104" i="54"/>
  <c r="AB105" i="54" s="1"/>
  <c r="T104" i="54"/>
  <c r="T105" i="54" s="1"/>
  <c r="L104" i="54"/>
  <c r="L105" i="54" s="1"/>
  <c r="K104" i="54"/>
  <c r="K105" i="54" s="1"/>
  <c r="H104" i="54"/>
  <c r="H105" i="54" s="1"/>
  <c r="W104" i="54"/>
  <c r="W105" i="54" s="1"/>
  <c r="K28" i="54"/>
  <c r="AB76" i="54"/>
  <c r="F76" i="54"/>
  <c r="U76" i="54"/>
  <c r="M76" i="54"/>
  <c r="AA76" i="54"/>
  <c r="AC76" i="54"/>
  <c r="AE76" i="54"/>
  <c r="S76" i="54"/>
  <c r="N76" i="54"/>
  <c r="H76" i="54"/>
  <c r="X76" i="54"/>
  <c r="L76" i="54"/>
  <c r="AG76" i="54"/>
  <c r="V76" i="54"/>
  <c r="P76" i="54"/>
  <c r="J76" i="54"/>
  <c r="T76" i="54"/>
  <c r="AD76" i="54"/>
  <c r="AF76" i="54"/>
  <c r="R76" i="54"/>
  <c r="O76" i="54"/>
  <c r="Q76" i="54"/>
  <c r="G76" i="54"/>
  <c r="I76" i="54"/>
  <c r="Z76" i="54"/>
  <c r="E76" i="54"/>
  <c r="W76" i="54"/>
  <c r="Y76" i="54"/>
  <c r="K76" i="54"/>
  <c r="W75" i="54"/>
  <c r="W7" i="3" s="1"/>
  <c r="AC75" i="54"/>
  <c r="AC7" i="3" s="1"/>
  <c r="AD75" i="54"/>
  <c r="AD7" i="3" s="1"/>
  <c r="AE75" i="54"/>
  <c r="AE7" i="3" s="1"/>
  <c r="X75" i="54"/>
  <c r="AF75" i="54"/>
  <c r="AF7" i="3" s="1"/>
  <c r="Y75" i="54"/>
  <c r="Y7" i="3" s="1"/>
  <c r="AG75" i="54"/>
  <c r="Z75" i="54"/>
  <c r="AH7" i="3"/>
  <c r="AA75" i="54"/>
  <c r="AA7" i="3" s="1"/>
  <c r="E17" i="53"/>
  <c r="AB75" i="54"/>
  <c r="AB7" i="3" s="1"/>
  <c r="P75" i="54"/>
  <c r="P7" i="3" s="1"/>
  <c r="H75" i="54"/>
  <c r="H7" i="3" s="1"/>
  <c r="T75" i="54"/>
  <c r="K75" i="54"/>
  <c r="L75" i="54"/>
  <c r="M75" i="54"/>
  <c r="S75" i="54"/>
  <c r="G75" i="54"/>
  <c r="V75" i="54"/>
  <c r="R75" i="54"/>
  <c r="N75" i="54"/>
  <c r="J75" i="54"/>
  <c r="E75" i="54"/>
  <c r="F75" i="54"/>
  <c r="Q75" i="54"/>
  <c r="O75" i="54"/>
  <c r="U75" i="54"/>
  <c r="I75" i="54"/>
  <c r="M24" i="54"/>
  <c r="L26" i="54"/>
  <c r="L28" i="54" s="1"/>
  <c r="L177" i="54" s="1"/>
  <c r="J100" i="41"/>
  <c r="J110" i="41" s="1"/>
  <c r="J112" i="41" s="1"/>
  <c r="J58" i="54"/>
  <c r="L79" i="40"/>
  <c r="K81" i="40"/>
  <c r="K83" i="40" s="1"/>
  <c r="O98" i="41"/>
  <c r="A119" i="41"/>
  <c r="A119" i="40"/>
  <c r="A119" i="38"/>
  <c r="L66" i="40"/>
  <c r="K68" i="40"/>
  <c r="K70" i="40" s="1"/>
  <c r="P77" i="38"/>
  <c r="Q76" i="38"/>
  <c r="J83" i="40"/>
  <c r="J100" i="40" s="1"/>
  <c r="R50" i="38"/>
  <c r="Q51" i="38"/>
  <c r="K57" i="40"/>
  <c r="H110" i="40"/>
  <c r="H112" i="40" s="1"/>
  <c r="M53" i="40"/>
  <c r="L55" i="40"/>
  <c r="L57" i="40" s="1"/>
  <c r="R50" i="41"/>
  <c r="Q51" i="41"/>
  <c r="L79" i="38"/>
  <c r="K81" i="38"/>
  <c r="K83" i="38" s="1"/>
  <c r="L66" i="41"/>
  <c r="K68" i="41"/>
  <c r="L66" i="38"/>
  <c r="K68" i="38"/>
  <c r="K70" i="38" s="1"/>
  <c r="L79" i="41"/>
  <c r="K81" i="41"/>
  <c r="K83" i="41" s="1"/>
  <c r="P77" i="40"/>
  <c r="Q76" i="40"/>
  <c r="A147" i="41"/>
  <c r="A147" i="38"/>
  <c r="A147" i="40"/>
  <c r="K57" i="38"/>
  <c r="M53" i="41"/>
  <c r="L55" i="41"/>
  <c r="L57" i="41" s="1"/>
  <c r="M53" i="38"/>
  <c r="L55" i="38"/>
  <c r="L57" i="38" s="1"/>
  <c r="Q76" i="41"/>
  <c r="P77" i="41"/>
  <c r="J83" i="38"/>
  <c r="I100" i="41"/>
  <c r="A117" i="40"/>
  <c r="A117" i="41"/>
  <c r="A117" i="38"/>
  <c r="R50" i="40"/>
  <c r="Q51" i="40"/>
  <c r="H110" i="38"/>
  <c r="H112" i="38" s="1"/>
  <c r="A145" i="41"/>
  <c r="A145" i="38"/>
  <c r="A146" i="38" s="1"/>
  <c r="A145" i="40"/>
  <c r="J70" i="38"/>
  <c r="O98" i="40"/>
  <c r="I100" i="40"/>
  <c r="O98" i="38"/>
  <c r="I29" i="27"/>
  <c r="I13" i="27"/>
  <c r="K172" i="54" l="1"/>
  <c r="K177" i="54"/>
  <c r="L58" i="54"/>
  <c r="L161" i="54" s="1"/>
  <c r="L172" i="54"/>
  <c r="AI81" i="54"/>
  <c r="AI8" i="3"/>
  <c r="AJ81" i="54"/>
  <c r="AJ8" i="3"/>
  <c r="AK81" i="54"/>
  <c r="AK8" i="3"/>
  <c r="C105" i="54"/>
  <c r="W106" i="54" s="1"/>
  <c r="J161" i="54"/>
  <c r="K58" i="54"/>
  <c r="C75" i="54"/>
  <c r="P77" i="54"/>
  <c r="P81" i="54" s="1"/>
  <c r="AE77" i="54"/>
  <c r="AE8" i="3" s="1"/>
  <c r="AG7" i="3"/>
  <c r="E7" i="3"/>
  <c r="E77" i="54"/>
  <c r="L77" i="54"/>
  <c r="L7" i="3"/>
  <c r="AH8" i="3"/>
  <c r="AB109" i="54"/>
  <c r="M109" i="54"/>
  <c r="AF109" i="54"/>
  <c r="J77" i="54"/>
  <c r="J7" i="3"/>
  <c r="K7" i="3"/>
  <c r="K77" i="54"/>
  <c r="Z77" i="54"/>
  <c r="Z7" i="3"/>
  <c r="AE81" i="54"/>
  <c r="O109" i="54"/>
  <c r="U109" i="54"/>
  <c r="I109" i="54"/>
  <c r="N24" i="54"/>
  <c r="M26" i="54"/>
  <c r="N77" i="54"/>
  <c r="N7" i="3"/>
  <c r="T77" i="54"/>
  <c r="T7" i="3"/>
  <c r="AC77" i="54"/>
  <c r="W109" i="54"/>
  <c r="X109" i="54"/>
  <c r="AC109" i="54"/>
  <c r="AG109" i="54"/>
  <c r="N37" i="54"/>
  <c r="M39" i="54"/>
  <c r="M41" i="54" s="1"/>
  <c r="I7" i="3"/>
  <c r="I77" i="54"/>
  <c r="R7" i="3"/>
  <c r="R77" i="54"/>
  <c r="Y77" i="54"/>
  <c r="AG77" i="54"/>
  <c r="AA77" i="54"/>
  <c r="H109" i="54"/>
  <c r="Y109" i="54"/>
  <c r="AD109" i="54"/>
  <c r="R109" i="54"/>
  <c r="U77" i="54"/>
  <c r="U7" i="3"/>
  <c r="V77" i="54"/>
  <c r="V7" i="3"/>
  <c r="W77" i="54"/>
  <c r="J109" i="54"/>
  <c r="F109" i="54"/>
  <c r="N109" i="54"/>
  <c r="O7" i="3"/>
  <c r="O77" i="54"/>
  <c r="G77" i="54"/>
  <c r="G7" i="3"/>
  <c r="X7" i="3"/>
  <c r="X77" i="54"/>
  <c r="AF77" i="54"/>
  <c r="K109" i="54"/>
  <c r="S109" i="54"/>
  <c r="V109" i="54"/>
  <c r="P109" i="54"/>
  <c r="Q77" i="54"/>
  <c r="Q7" i="3"/>
  <c r="S7" i="3"/>
  <c r="S77" i="54"/>
  <c r="E18" i="53"/>
  <c r="I17" i="53"/>
  <c r="AD77" i="54"/>
  <c r="H77" i="54"/>
  <c r="L109" i="54"/>
  <c r="AA109" i="54"/>
  <c r="G109" i="54"/>
  <c r="Q109" i="54"/>
  <c r="A146" i="41"/>
  <c r="Z146" i="41" s="1"/>
  <c r="Z147" i="41" s="1"/>
  <c r="F77" i="54"/>
  <c r="F7" i="3"/>
  <c r="M77" i="54"/>
  <c r="M7" i="3"/>
  <c r="AB77" i="54"/>
  <c r="T109" i="54"/>
  <c r="E109" i="54"/>
  <c r="AE109" i="54"/>
  <c r="Z109" i="54"/>
  <c r="J110" i="40"/>
  <c r="J112" i="40" s="1"/>
  <c r="A118" i="41"/>
  <c r="S50" i="40"/>
  <c r="R51" i="40"/>
  <c r="W146" i="41"/>
  <c r="W147" i="41" s="1"/>
  <c r="AD146" i="41"/>
  <c r="AD147" i="41" s="1"/>
  <c r="P146" i="41"/>
  <c r="P147" i="41" s="1"/>
  <c r="N146" i="41"/>
  <c r="N147" i="41" s="1"/>
  <c r="AG146" i="38"/>
  <c r="AG147" i="38" s="1"/>
  <c r="AE146" i="38"/>
  <c r="AE147" i="38" s="1"/>
  <c r="AC146" i="38"/>
  <c r="AC147" i="38" s="1"/>
  <c r="K146" i="38"/>
  <c r="K147" i="38" s="1"/>
  <c r="AD146" i="38"/>
  <c r="AD147" i="38" s="1"/>
  <c r="N146" i="38"/>
  <c r="N147" i="38" s="1"/>
  <c r="J146" i="38"/>
  <c r="J147" i="38" s="1"/>
  <c r="Y146" i="38"/>
  <c r="Y147" i="38" s="1"/>
  <c r="W146" i="38"/>
  <c r="W147" i="38" s="1"/>
  <c r="U146" i="38"/>
  <c r="U147" i="38" s="1"/>
  <c r="E146" i="38"/>
  <c r="E147" i="38" s="1"/>
  <c r="AF146" i="38"/>
  <c r="AF147" i="38" s="1"/>
  <c r="R146" i="38"/>
  <c r="R147" i="38" s="1"/>
  <c r="H146" i="38"/>
  <c r="H147" i="38" s="1"/>
  <c r="F146" i="38"/>
  <c r="F147" i="38" s="1"/>
  <c r="AA146" i="38"/>
  <c r="AA147" i="38" s="1"/>
  <c r="Q146" i="38"/>
  <c r="Q147" i="38" s="1"/>
  <c r="O146" i="38"/>
  <c r="O147" i="38" s="1"/>
  <c r="M146" i="38"/>
  <c r="M147" i="38" s="1"/>
  <c r="S146" i="38"/>
  <c r="S147" i="38" s="1"/>
  <c r="I146" i="38"/>
  <c r="I147" i="38" s="1"/>
  <c r="G146" i="38"/>
  <c r="G147" i="38" s="1"/>
  <c r="L146" i="38"/>
  <c r="L147" i="38" s="1"/>
  <c r="AB146" i="38"/>
  <c r="AB147" i="38" s="1"/>
  <c r="Z146" i="38"/>
  <c r="Z147" i="38" s="1"/>
  <c r="X146" i="38"/>
  <c r="X147" i="38" s="1"/>
  <c r="V146" i="38"/>
  <c r="V147" i="38" s="1"/>
  <c r="P146" i="38"/>
  <c r="P147" i="38" s="1"/>
  <c r="T146" i="38"/>
  <c r="T147" i="38" s="1"/>
  <c r="M66" i="41"/>
  <c r="L68" i="41"/>
  <c r="L70" i="41" s="1"/>
  <c r="Q77" i="38"/>
  <c r="R76" i="38"/>
  <c r="I110" i="40"/>
  <c r="I112" i="40" s="1"/>
  <c r="P98" i="38"/>
  <c r="N53" i="41"/>
  <c r="M55" i="41"/>
  <c r="M57" i="41" s="1"/>
  <c r="M79" i="38"/>
  <c r="L81" i="38"/>
  <c r="L83" i="38" s="1"/>
  <c r="K100" i="40"/>
  <c r="K100" i="38"/>
  <c r="R51" i="41"/>
  <c r="S50" i="41"/>
  <c r="M66" i="40"/>
  <c r="L68" i="40"/>
  <c r="L70" i="40" s="1"/>
  <c r="P98" i="41"/>
  <c r="A146" i="40"/>
  <c r="S50" i="38"/>
  <c r="R51" i="38"/>
  <c r="A118" i="38"/>
  <c r="K70" i="41"/>
  <c r="N53" i="38"/>
  <c r="M55" i="38"/>
  <c r="M57" i="38" s="1"/>
  <c r="R76" i="40"/>
  <c r="Q77" i="40"/>
  <c r="P98" i="40"/>
  <c r="I110" i="41"/>
  <c r="I112" i="41" s="1"/>
  <c r="M79" i="41"/>
  <c r="L81" i="41"/>
  <c r="M79" i="40"/>
  <c r="L81" i="40"/>
  <c r="L83" i="40" s="1"/>
  <c r="J100" i="38"/>
  <c r="Q77" i="41"/>
  <c r="R76" i="41"/>
  <c r="M66" i="38"/>
  <c r="L68" i="38"/>
  <c r="N53" i="40"/>
  <c r="M55" i="40"/>
  <c r="M57" i="40" s="1"/>
  <c r="A118" i="40"/>
  <c r="F146" i="41" l="1"/>
  <c r="F147" i="41" s="1"/>
  <c r="R146" i="41"/>
  <c r="R147" i="41" s="1"/>
  <c r="E9" i="39"/>
  <c r="F9" i="39" s="1"/>
  <c r="G9" i="39" s="1"/>
  <c r="P8" i="3"/>
  <c r="AH106" i="54"/>
  <c r="AJ106" i="54"/>
  <c r="AK106" i="54"/>
  <c r="AI106" i="54"/>
  <c r="E106" i="54"/>
  <c r="AE106" i="54"/>
  <c r="M28" i="54"/>
  <c r="M177" i="54" s="1"/>
  <c r="K161" i="54"/>
  <c r="C109" i="54"/>
  <c r="A109" i="54" s="1"/>
  <c r="F20" i="53" s="1"/>
  <c r="AJ111" i="54"/>
  <c r="AJ113" i="54" s="1"/>
  <c r="AI111" i="54"/>
  <c r="AI113" i="54" s="1"/>
  <c r="AH111" i="54"/>
  <c r="AH113" i="54" s="1"/>
  <c r="AK111" i="54"/>
  <c r="AK113" i="54" s="1"/>
  <c r="C77" i="54"/>
  <c r="AA78" i="54" s="1"/>
  <c r="C7" i="3"/>
  <c r="T106" i="54"/>
  <c r="Q106" i="54"/>
  <c r="Z106" i="54"/>
  <c r="H146" i="41"/>
  <c r="H147" i="41" s="1"/>
  <c r="AB146" i="41"/>
  <c r="AB147" i="41" s="1"/>
  <c r="K146" i="41"/>
  <c r="K147" i="41" s="1"/>
  <c r="F8" i="3"/>
  <c r="F81" i="54"/>
  <c r="L106" i="54"/>
  <c r="S106" i="54"/>
  <c r="G8" i="3"/>
  <c r="G81" i="54"/>
  <c r="J111" i="54"/>
  <c r="J113" i="54" s="1"/>
  <c r="J163" i="54" s="1"/>
  <c r="R106" i="54"/>
  <c r="AA81" i="54"/>
  <c r="AA8" i="3"/>
  <c r="O37" i="54"/>
  <c r="N39" i="54"/>
  <c r="N41" i="54" s="1"/>
  <c r="W111" i="54"/>
  <c r="W113" i="54" s="1"/>
  <c r="I106" i="54"/>
  <c r="AB106" i="54"/>
  <c r="H111" i="54"/>
  <c r="H113" i="54" s="1"/>
  <c r="E111" i="54"/>
  <c r="L111" i="54"/>
  <c r="L113" i="54" s="1"/>
  <c r="Q81" i="54"/>
  <c r="Q8" i="3"/>
  <c r="S111" i="54"/>
  <c r="S113" i="54" s="1"/>
  <c r="O81" i="54"/>
  <c r="O8" i="3"/>
  <c r="R111" i="54"/>
  <c r="R113" i="54" s="1"/>
  <c r="AG81" i="54"/>
  <c r="AG8" i="3"/>
  <c r="AG106" i="54"/>
  <c r="AC81" i="54"/>
  <c r="AC8" i="3"/>
  <c r="I111" i="54"/>
  <c r="I113" i="54" s="1"/>
  <c r="AB111" i="54"/>
  <c r="AB113" i="54" s="1"/>
  <c r="S146" i="41"/>
  <c r="S147" i="41" s="1"/>
  <c r="U146" i="41"/>
  <c r="U147" i="41" s="1"/>
  <c r="AF146" i="41"/>
  <c r="AF147" i="41" s="1"/>
  <c r="M146" i="41"/>
  <c r="M147" i="41" s="1"/>
  <c r="H81" i="54"/>
  <c r="H8" i="3"/>
  <c r="K106" i="54"/>
  <c r="AD106" i="54"/>
  <c r="Y81" i="54"/>
  <c r="Y8" i="3"/>
  <c r="AG111" i="54"/>
  <c r="AG113" i="54" s="1"/>
  <c r="U106" i="54"/>
  <c r="J81" i="54"/>
  <c r="J8" i="3"/>
  <c r="AC146" i="41"/>
  <c r="AC147" i="41" s="1"/>
  <c r="Y146" i="41"/>
  <c r="Y147" i="41" s="1"/>
  <c r="L146" i="41"/>
  <c r="L147" i="41" s="1"/>
  <c r="O146" i="41"/>
  <c r="O147" i="41" s="1"/>
  <c r="T111" i="54"/>
  <c r="T113" i="54" s="1"/>
  <c r="Q111" i="54"/>
  <c r="Q113" i="54" s="1"/>
  <c r="AD81" i="54"/>
  <c r="AD8" i="3"/>
  <c r="K111" i="54"/>
  <c r="N106" i="54"/>
  <c r="W81" i="54"/>
  <c r="W8" i="3"/>
  <c r="AD111" i="54"/>
  <c r="AD113" i="54" s="1"/>
  <c r="R81" i="54"/>
  <c r="R8" i="3"/>
  <c r="AC106" i="54"/>
  <c r="T81" i="54"/>
  <c r="T8" i="3"/>
  <c r="U111" i="54"/>
  <c r="U113" i="54" s="1"/>
  <c r="AE146" i="41"/>
  <c r="AE147" i="41" s="1"/>
  <c r="T146" i="41"/>
  <c r="T147" i="41" s="1"/>
  <c r="E146" i="41"/>
  <c r="E147" i="41" s="1"/>
  <c r="Q146" i="41"/>
  <c r="Q147" i="41" s="1"/>
  <c r="Z111" i="54"/>
  <c r="Z113" i="54" s="1"/>
  <c r="AB81" i="54"/>
  <c r="AB8" i="3"/>
  <c r="G106" i="54"/>
  <c r="P106" i="54"/>
  <c r="AF81" i="54"/>
  <c r="AF8" i="3"/>
  <c r="N111" i="54"/>
  <c r="N113" i="54" s="1"/>
  <c r="Y106" i="54"/>
  <c r="AC111" i="54"/>
  <c r="AC113" i="54" s="1"/>
  <c r="O106" i="54"/>
  <c r="AF106" i="54"/>
  <c r="L81" i="54"/>
  <c r="L8" i="3"/>
  <c r="AG146" i="41"/>
  <c r="AG147" i="41" s="1"/>
  <c r="V146" i="41"/>
  <c r="V147" i="41" s="1"/>
  <c r="G146" i="41"/>
  <c r="G147" i="41" s="1"/>
  <c r="J146" i="41"/>
  <c r="J147" i="41" s="1"/>
  <c r="G111" i="54"/>
  <c r="G113" i="54" s="1"/>
  <c r="P111" i="54"/>
  <c r="P113" i="54" s="1"/>
  <c r="X81" i="54"/>
  <c r="X8" i="3"/>
  <c r="F106" i="54"/>
  <c r="V81" i="54"/>
  <c r="V8" i="3"/>
  <c r="Y111" i="54"/>
  <c r="Y113" i="54" s="1"/>
  <c r="I81" i="54"/>
  <c r="I8" i="3"/>
  <c r="X106" i="54"/>
  <c r="N81" i="54"/>
  <c r="N8" i="3"/>
  <c r="O111" i="54"/>
  <c r="O113" i="54" s="1"/>
  <c r="AF111" i="54"/>
  <c r="AF113" i="54" s="1"/>
  <c r="E8" i="3"/>
  <c r="E10" i="39" s="1"/>
  <c r="E81" i="54"/>
  <c r="AA146" i="41"/>
  <c r="AA147" i="41" s="1"/>
  <c r="X146" i="41"/>
  <c r="X147" i="41" s="1"/>
  <c r="I146" i="41"/>
  <c r="I147" i="41" s="1"/>
  <c r="AE111" i="54"/>
  <c r="AE113" i="54" s="1"/>
  <c r="M81" i="54"/>
  <c r="M8" i="3"/>
  <c r="AA106" i="54"/>
  <c r="S81" i="54"/>
  <c r="S8" i="3"/>
  <c r="V106" i="54"/>
  <c r="F111" i="54"/>
  <c r="F113" i="54" s="1"/>
  <c r="H106" i="54"/>
  <c r="X111" i="54"/>
  <c r="X113" i="54" s="1"/>
  <c r="Z81" i="54"/>
  <c r="Z8" i="3"/>
  <c r="M106" i="54"/>
  <c r="AA111" i="54"/>
  <c r="AA113" i="54" s="1"/>
  <c r="V111" i="54"/>
  <c r="V113" i="54" s="1"/>
  <c r="J106" i="54"/>
  <c r="U81" i="54"/>
  <c r="U8" i="3"/>
  <c r="O24" i="54"/>
  <c r="N26" i="54"/>
  <c r="K81" i="54"/>
  <c r="K8" i="3"/>
  <c r="M111" i="54"/>
  <c r="M113" i="54" s="1"/>
  <c r="S76" i="41"/>
  <c r="R77" i="41"/>
  <c r="N79" i="40"/>
  <c r="M81" i="40"/>
  <c r="M83" i="40" s="1"/>
  <c r="K110" i="40"/>
  <c r="K112" i="40" s="1"/>
  <c r="N66" i="41"/>
  <c r="M68" i="41"/>
  <c r="E151" i="41"/>
  <c r="O53" i="38"/>
  <c r="N55" i="38"/>
  <c r="N57" i="38" s="1"/>
  <c r="K100" i="41"/>
  <c r="E151" i="38"/>
  <c r="C147" i="38"/>
  <c r="X148" i="38" s="1"/>
  <c r="E148" i="38"/>
  <c r="AA118" i="40"/>
  <c r="AA119" i="40" s="1"/>
  <c r="O118" i="40"/>
  <c r="O119" i="40" s="1"/>
  <c r="N118" i="40"/>
  <c r="N119" i="40" s="1"/>
  <c r="AC118" i="40"/>
  <c r="AC119" i="40" s="1"/>
  <c r="M118" i="40"/>
  <c r="M119" i="40" s="1"/>
  <c r="G118" i="40"/>
  <c r="G119" i="40" s="1"/>
  <c r="AD118" i="40"/>
  <c r="AD119" i="40" s="1"/>
  <c r="V118" i="40"/>
  <c r="V119" i="40" s="1"/>
  <c r="U118" i="40"/>
  <c r="U119" i="40" s="1"/>
  <c r="F118" i="40"/>
  <c r="F119" i="40" s="1"/>
  <c r="E118" i="40"/>
  <c r="E119" i="40" s="1"/>
  <c r="L118" i="40"/>
  <c r="L119" i="40" s="1"/>
  <c r="AE118" i="40"/>
  <c r="AE119" i="40" s="1"/>
  <c r="X118" i="40"/>
  <c r="X119" i="40" s="1"/>
  <c r="S118" i="40"/>
  <c r="S119" i="40" s="1"/>
  <c r="P118" i="40"/>
  <c r="P119" i="40" s="1"/>
  <c r="K118" i="40"/>
  <c r="K119" i="40" s="1"/>
  <c r="T118" i="40"/>
  <c r="T119" i="40" s="1"/>
  <c r="AF118" i="40"/>
  <c r="AF119" i="40" s="1"/>
  <c r="W118" i="40"/>
  <c r="W119" i="40" s="1"/>
  <c r="AG118" i="40"/>
  <c r="AG119" i="40" s="1"/>
  <c r="AB118" i="40"/>
  <c r="AB119" i="40" s="1"/>
  <c r="I118" i="40"/>
  <c r="I119" i="40" s="1"/>
  <c r="Q118" i="40"/>
  <c r="Q119" i="40" s="1"/>
  <c r="J118" i="40"/>
  <c r="J119" i="40" s="1"/>
  <c r="H118" i="40"/>
  <c r="H119" i="40" s="1"/>
  <c r="Y118" i="40"/>
  <c r="Y119" i="40" s="1"/>
  <c r="Z118" i="40"/>
  <c r="Z119" i="40" s="1"/>
  <c r="R118" i="40"/>
  <c r="R119" i="40" s="1"/>
  <c r="P148" i="38"/>
  <c r="AF148" i="38"/>
  <c r="L83" i="41"/>
  <c r="L100" i="41" s="1"/>
  <c r="M118" i="38"/>
  <c r="M119" i="38" s="1"/>
  <c r="AG118" i="38"/>
  <c r="AG119" i="38" s="1"/>
  <c r="H118" i="38"/>
  <c r="H119" i="38" s="1"/>
  <c r="N118" i="38"/>
  <c r="N119" i="38" s="1"/>
  <c r="AA118" i="38"/>
  <c r="AA119" i="38" s="1"/>
  <c r="J118" i="38"/>
  <c r="J119" i="38" s="1"/>
  <c r="L118" i="38"/>
  <c r="L119" i="38" s="1"/>
  <c r="F118" i="38"/>
  <c r="F119" i="38" s="1"/>
  <c r="S118" i="38"/>
  <c r="S119" i="38" s="1"/>
  <c r="AE118" i="38"/>
  <c r="AE119" i="38" s="1"/>
  <c r="AC118" i="38"/>
  <c r="AC119" i="38" s="1"/>
  <c r="K118" i="38"/>
  <c r="K119" i="38" s="1"/>
  <c r="Z118" i="38"/>
  <c r="Z119" i="38" s="1"/>
  <c r="U118" i="38"/>
  <c r="U119" i="38" s="1"/>
  <c r="Y118" i="38"/>
  <c r="Y119" i="38" s="1"/>
  <c r="G118" i="38"/>
  <c r="G119" i="38" s="1"/>
  <c r="E118" i="38"/>
  <c r="E119" i="38" s="1"/>
  <c r="Q118" i="38"/>
  <c r="Q119" i="38" s="1"/>
  <c r="R118" i="38"/>
  <c r="R119" i="38" s="1"/>
  <c r="AB118" i="38"/>
  <c r="AB119" i="38" s="1"/>
  <c r="I118" i="38"/>
  <c r="I119" i="38" s="1"/>
  <c r="P118" i="38"/>
  <c r="P119" i="38" s="1"/>
  <c r="V118" i="38"/>
  <c r="V119" i="38" s="1"/>
  <c r="W118" i="38"/>
  <c r="W119" i="38" s="1"/>
  <c r="AD118" i="38"/>
  <c r="AD119" i="38" s="1"/>
  <c r="T118" i="38"/>
  <c r="T119" i="38" s="1"/>
  <c r="O118" i="38"/>
  <c r="O119" i="38" s="1"/>
  <c r="X118" i="38"/>
  <c r="X119" i="38" s="1"/>
  <c r="AF118" i="38"/>
  <c r="AF119" i="38" s="1"/>
  <c r="N66" i="40"/>
  <c r="M68" i="40"/>
  <c r="M70" i="40" s="1"/>
  <c r="O148" i="38"/>
  <c r="U148" i="38"/>
  <c r="AE148" i="38"/>
  <c r="S51" i="40"/>
  <c r="T50" i="40"/>
  <c r="Q98" i="41"/>
  <c r="J110" i="38"/>
  <c r="J112" i="38" s="1"/>
  <c r="N79" i="38"/>
  <c r="M81" i="38"/>
  <c r="M83" i="38" s="1"/>
  <c r="R77" i="38"/>
  <c r="S76" i="38"/>
  <c r="Q148" i="38"/>
  <c r="AG148" i="38"/>
  <c r="L70" i="38"/>
  <c r="L100" i="38" s="1"/>
  <c r="Q98" i="40"/>
  <c r="T50" i="38"/>
  <c r="S51" i="38"/>
  <c r="Q98" i="38"/>
  <c r="AB148" i="38"/>
  <c r="AA148" i="38"/>
  <c r="Y148" i="38"/>
  <c r="AD148" i="38"/>
  <c r="O53" i="40"/>
  <c r="N55" i="40"/>
  <c r="N57" i="40" s="1"/>
  <c r="N79" i="41"/>
  <c r="M81" i="41"/>
  <c r="M83" i="41" s="1"/>
  <c r="T50" i="41"/>
  <c r="S51" i="41"/>
  <c r="Z148" i="38"/>
  <c r="W148" i="38"/>
  <c r="AB118" i="41"/>
  <c r="AB119" i="41" s="1"/>
  <c r="S118" i="41"/>
  <c r="S119" i="41" s="1"/>
  <c r="L118" i="41"/>
  <c r="L119" i="41" s="1"/>
  <c r="I118" i="41"/>
  <c r="I119" i="41" s="1"/>
  <c r="G118" i="41"/>
  <c r="G119" i="41" s="1"/>
  <c r="E118" i="41"/>
  <c r="E119" i="41" s="1"/>
  <c r="AF118" i="41"/>
  <c r="AF119" i="41" s="1"/>
  <c r="AD118" i="41"/>
  <c r="AD119" i="41" s="1"/>
  <c r="O118" i="41"/>
  <c r="O119" i="41" s="1"/>
  <c r="Z118" i="41"/>
  <c r="Z119" i="41" s="1"/>
  <c r="X118" i="41"/>
  <c r="X119" i="41" s="1"/>
  <c r="V118" i="41"/>
  <c r="V119" i="41" s="1"/>
  <c r="R118" i="41"/>
  <c r="R119" i="41" s="1"/>
  <c r="P118" i="41"/>
  <c r="P119" i="41" s="1"/>
  <c r="N118" i="41"/>
  <c r="N119" i="41" s="1"/>
  <c r="M118" i="41"/>
  <c r="M119" i="41" s="1"/>
  <c r="J118" i="41"/>
  <c r="J119" i="41" s="1"/>
  <c r="H118" i="41"/>
  <c r="H119" i="41" s="1"/>
  <c r="F118" i="41"/>
  <c r="F119" i="41" s="1"/>
  <c r="T118" i="41"/>
  <c r="T119" i="41" s="1"/>
  <c r="AG118" i="41"/>
  <c r="AG119" i="41" s="1"/>
  <c r="AE118" i="41"/>
  <c r="AE119" i="41" s="1"/>
  <c r="AC118" i="41"/>
  <c r="AC119" i="41" s="1"/>
  <c r="K118" i="41"/>
  <c r="K119" i="41" s="1"/>
  <c r="Q118" i="41"/>
  <c r="Q119" i="41" s="1"/>
  <c r="AA118" i="41"/>
  <c r="AA119" i="41" s="1"/>
  <c r="Y118" i="41"/>
  <c r="Y119" i="41" s="1"/>
  <c r="W118" i="41"/>
  <c r="W119" i="41" s="1"/>
  <c r="U118" i="41"/>
  <c r="U119" i="41" s="1"/>
  <c r="N66" i="38"/>
  <c r="M68" i="38"/>
  <c r="M70" i="38" s="1"/>
  <c r="L100" i="40"/>
  <c r="S76" i="40"/>
  <c r="R77" i="40"/>
  <c r="Z146" i="40"/>
  <c r="Z147" i="40" s="1"/>
  <c r="Y146" i="40"/>
  <c r="Y147" i="40" s="1"/>
  <c r="X146" i="40"/>
  <c r="X147" i="40" s="1"/>
  <c r="AF146" i="40"/>
  <c r="AF147" i="40" s="1"/>
  <c r="Q146" i="40"/>
  <c r="Q147" i="40" s="1"/>
  <c r="P146" i="40"/>
  <c r="P147" i="40" s="1"/>
  <c r="AG146" i="40"/>
  <c r="AG147" i="40" s="1"/>
  <c r="AA146" i="40"/>
  <c r="AA147" i="40" s="1"/>
  <c r="S146" i="40"/>
  <c r="S147" i="40" s="1"/>
  <c r="K146" i="40"/>
  <c r="K147" i="40" s="1"/>
  <c r="I146" i="40"/>
  <c r="I147" i="40" s="1"/>
  <c r="H146" i="40"/>
  <c r="H147" i="40" s="1"/>
  <c r="E146" i="40"/>
  <c r="E147" i="40" s="1"/>
  <c r="N146" i="40"/>
  <c r="N147" i="40" s="1"/>
  <c r="M146" i="40"/>
  <c r="M147" i="40" s="1"/>
  <c r="V146" i="40"/>
  <c r="V147" i="40" s="1"/>
  <c r="J146" i="40"/>
  <c r="J147" i="40" s="1"/>
  <c r="F146" i="40"/>
  <c r="F147" i="40" s="1"/>
  <c r="U146" i="40"/>
  <c r="U147" i="40" s="1"/>
  <c r="AD146" i="40"/>
  <c r="AD147" i="40" s="1"/>
  <c r="R146" i="40"/>
  <c r="R147" i="40" s="1"/>
  <c r="G146" i="40"/>
  <c r="G147" i="40" s="1"/>
  <c r="AC146" i="40"/>
  <c r="AC147" i="40" s="1"/>
  <c r="AB146" i="40"/>
  <c r="AB147" i="40" s="1"/>
  <c r="L146" i="40"/>
  <c r="L147" i="40" s="1"/>
  <c r="O146" i="40"/>
  <c r="O147" i="40" s="1"/>
  <c r="AE146" i="40"/>
  <c r="AE147" i="40" s="1"/>
  <c r="T146" i="40"/>
  <c r="T147" i="40" s="1"/>
  <c r="W146" i="40"/>
  <c r="W147" i="40" s="1"/>
  <c r="K110" i="38"/>
  <c r="K112" i="38" s="1"/>
  <c r="O53" i="41"/>
  <c r="N55" i="41"/>
  <c r="N57" i="41" s="1"/>
  <c r="L148" i="38"/>
  <c r="F148" i="38"/>
  <c r="J148" i="38"/>
  <c r="I18" i="27"/>
  <c r="K148" i="38" l="1"/>
  <c r="H148" i="38"/>
  <c r="C147" i="41"/>
  <c r="V148" i="38"/>
  <c r="H123" i="54"/>
  <c r="H125" i="54" s="1"/>
  <c r="H163" i="54"/>
  <c r="I123" i="54"/>
  <c r="I125" i="54" s="1"/>
  <c r="I163" i="54"/>
  <c r="F123" i="54"/>
  <c r="F125" i="54" s="1"/>
  <c r="F163" i="54"/>
  <c r="M58" i="54"/>
  <c r="M161" i="54" s="1"/>
  <c r="M172" i="54"/>
  <c r="G123" i="54"/>
  <c r="G125" i="54" s="1"/>
  <c r="G163" i="54"/>
  <c r="H9" i="39"/>
  <c r="I9" i="39" s="1"/>
  <c r="F10" i="39"/>
  <c r="G10" i="39" s="1"/>
  <c r="H10" i="39" s="1"/>
  <c r="I10" i="39" s="1"/>
  <c r="Z123" i="54"/>
  <c r="Z125" i="54" s="1"/>
  <c r="Z163" i="54"/>
  <c r="AE123" i="54"/>
  <c r="AE125" i="54" s="1"/>
  <c r="AE163" i="54"/>
  <c r="N123" i="54"/>
  <c r="N125" i="54" s="1"/>
  <c r="N163" i="54"/>
  <c r="W123" i="54"/>
  <c r="W125" i="54" s="1"/>
  <c r="W163" i="54"/>
  <c r="V123" i="54"/>
  <c r="V125" i="54" s="1"/>
  <c r="V163" i="54"/>
  <c r="C106" i="54"/>
  <c r="Q123" i="54"/>
  <c r="Q125" i="54" s="1"/>
  <c r="Q163" i="54"/>
  <c r="AA123" i="54"/>
  <c r="AA125" i="54" s="1"/>
  <c r="AA163" i="54"/>
  <c r="T123" i="54"/>
  <c r="T125" i="54" s="1"/>
  <c r="T163" i="54"/>
  <c r="L123" i="54"/>
  <c r="L125" i="54" s="1"/>
  <c r="L163" i="54"/>
  <c r="C81" i="54"/>
  <c r="A81" i="54" s="1"/>
  <c r="E20" i="53" s="1"/>
  <c r="AH83" i="54"/>
  <c r="AH85" i="54" s="1"/>
  <c r="AK83" i="54"/>
  <c r="AK85" i="54" s="1"/>
  <c r="AI83" i="54"/>
  <c r="AI85" i="54" s="1"/>
  <c r="AJ83" i="54"/>
  <c r="AJ85" i="54" s="1"/>
  <c r="U123" i="54"/>
  <c r="U125" i="54" s="1"/>
  <c r="U163" i="54"/>
  <c r="AB123" i="54"/>
  <c r="AB125" i="54" s="1"/>
  <c r="AB163" i="54"/>
  <c r="AH163" i="54"/>
  <c r="AH123" i="54"/>
  <c r="AH125" i="54" s="1"/>
  <c r="AF123" i="54"/>
  <c r="AF125" i="54" s="1"/>
  <c r="AF163" i="54"/>
  <c r="O123" i="54"/>
  <c r="O125" i="54" s="1"/>
  <c r="O163" i="54"/>
  <c r="M123" i="54"/>
  <c r="M125" i="54" s="1"/>
  <c r="M163" i="54"/>
  <c r="C8" i="3"/>
  <c r="AD123" i="54"/>
  <c r="AD125" i="54" s="1"/>
  <c r="AD163" i="54"/>
  <c r="N28" i="54"/>
  <c r="N177" i="54" s="1"/>
  <c r="P123" i="54"/>
  <c r="P125" i="54" s="1"/>
  <c r="P163" i="54"/>
  <c r="R123" i="54"/>
  <c r="R125" i="54" s="1"/>
  <c r="R163" i="54"/>
  <c r="AK123" i="54"/>
  <c r="AK125" i="54" s="1"/>
  <c r="AK163" i="54"/>
  <c r="Y123" i="54"/>
  <c r="Y125" i="54" s="1"/>
  <c r="Y163" i="54"/>
  <c r="AC123" i="54"/>
  <c r="AC125" i="54" s="1"/>
  <c r="AC163" i="54"/>
  <c r="K113" i="54"/>
  <c r="C111" i="54"/>
  <c r="AH78" i="54"/>
  <c r="AI78" i="54"/>
  <c r="AK78" i="54"/>
  <c r="AJ78" i="54"/>
  <c r="AI123" i="54"/>
  <c r="AI125" i="54" s="1"/>
  <c r="AI163" i="54"/>
  <c r="X123" i="54"/>
  <c r="X125" i="54" s="1"/>
  <c r="X163" i="54"/>
  <c r="S123" i="54"/>
  <c r="S125" i="54" s="1"/>
  <c r="S163" i="54"/>
  <c r="AJ163" i="54"/>
  <c r="AJ123" i="54"/>
  <c r="AJ125" i="54" s="1"/>
  <c r="K83" i="54"/>
  <c r="AG123" i="54"/>
  <c r="AG125" i="54" s="1"/>
  <c r="AG163" i="54"/>
  <c r="AE148" i="41"/>
  <c r="P148" i="41"/>
  <c r="H148" i="41"/>
  <c r="S148" i="41"/>
  <c r="J148" i="41"/>
  <c r="R148" i="41"/>
  <c r="AB148" i="41"/>
  <c r="U148" i="41"/>
  <c r="K148" i="41"/>
  <c r="AF148" i="41"/>
  <c r="Y148" i="41"/>
  <c r="T148" i="41"/>
  <c r="G148" i="41"/>
  <c r="AG148" i="41"/>
  <c r="AA148" i="41"/>
  <c r="M148" i="41"/>
  <c r="E148" i="41"/>
  <c r="C148" i="41" s="1"/>
  <c r="I148" i="41"/>
  <c r="AC148" i="41"/>
  <c r="X148" i="41"/>
  <c r="V148" i="41"/>
  <c r="AD148" i="41"/>
  <c r="N148" i="41"/>
  <c r="L148" i="41"/>
  <c r="O148" i="41"/>
  <c r="Q148" i="41"/>
  <c r="Z148" i="41"/>
  <c r="F148" i="41"/>
  <c r="W148" i="41"/>
  <c r="U83" i="54"/>
  <c r="U85" i="54" s="1"/>
  <c r="Z83" i="54"/>
  <c r="Z85" i="54" s="1"/>
  <c r="S83" i="54"/>
  <c r="S85" i="54" s="1"/>
  <c r="N78" i="54"/>
  <c r="V78" i="54"/>
  <c r="P83" i="54"/>
  <c r="P85" i="54" s="1"/>
  <c r="R83" i="54"/>
  <c r="R85" i="54" s="1"/>
  <c r="AD78" i="54"/>
  <c r="H83" i="54"/>
  <c r="H85" i="54" s="1"/>
  <c r="H162" i="54" s="1"/>
  <c r="H165" i="54" s="1"/>
  <c r="AC148" i="38"/>
  <c r="K78" i="54"/>
  <c r="E78" i="54"/>
  <c r="N83" i="54"/>
  <c r="N85" i="54" s="1"/>
  <c r="V83" i="54"/>
  <c r="V85" i="54" s="1"/>
  <c r="AD83" i="54"/>
  <c r="AD85" i="54" s="1"/>
  <c r="Y78" i="54"/>
  <c r="AC78" i="54"/>
  <c r="O78" i="54"/>
  <c r="E113" i="54"/>
  <c r="T78" i="54"/>
  <c r="P78" i="54"/>
  <c r="AE78" i="54"/>
  <c r="Y83" i="54"/>
  <c r="Y85" i="54" s="1"/>
  <c r="AC83" i="54"/>
  <c r="AC85" i="54" s="1"/>
  <c r="O83" i="54"/>
  <c r="O85" i="54" s="1"/>
  <c r="AA83" i="54"/>
  <c r="AA85" i="54" s="1"/>
  <c r="F78" i="54"/>
  <c r="S148" i="38"/>
  <c r="M78" i="54"/>
  <c r="E83" i="54"/>
  <c r="I78" i="54"/>
  <c r="AB78" i="54"/>
  <c r="W78" i="54"/>
  <c r="J78" i="54"/>
  <c r="F83" i="54"/>
  <c r="F85" i="54" s="1"/>
  <c r="F162" i="54" s="1"/>
  <c r="F165" i="54" s="1"/>
  <c r="Q189" i="40"/>
  <c r="M83" i="54"/>
  <c r="M85" i="54" s="1"/>
  <c r="X78" i="54"/>
  <c r="AB83" i="54"/>
  <c r="AB85" i="54" s="1"/>
  <c r="T83" i="54"/>
  <c r="T85" i="54" s="1"/>
  <c r="W83" i="54"/>
  <c r="W85" i="54" s="1"/>
  <c r="J83" i="54"/>
  <c r="J85" i="54" s="1"/>
  <c r="J162" i="54" s="1"/>
  <c r="J165" i="54" s="1"/>
  <c r="J123" i="54"/>
  <c r="J125" i="54" s="1"/>
  <c r="I148" i="38"/>
  <c r="M148" i="38"/>
  <c r="R148" i="38"/>
  <c r="N148" i="38"/>
  <c r="P24" i="54"/>
  <c r="O26" i="54"/>
  <c r="I83" i="54"/>
  <c r="I85" i="54" s="1"/>
  <c r="I162" i="54" s="1"/>
  <c r="X83" i="54"/>
  <c r="X85" i="54" s="1"/>
  <c r="L78" i="54"/>
  <c r="AG78" i="54"/>
  <c r="Q78" i="54"/>
  <c r="G78" i="54"/>
  <c r="L83" i="54"/>
  <c r="L85" i="54" s="1"/>
  <c r="L162" i="54" s="1"/>
  <c r="AF78" i="54"/>
  <c r="H78" i="54"/>
  <c r="AE83" i="54"/>
  <c r="AE85" i="54" s="1"/>
  <c r="AG83" i="54"/>
  <c r="AG85" i="54" s="1"/>
  <c r="Q83" i="54"/>
  <c r="Q85" i="54" s="1"/>
  <c r="G83" i="54"/>
  <c r="G85" i="54" s="1"/>
  <c r="G162" i="54" s="1"/>
  <c r="G165" i="54" s="1"/>
  <c r="R189" i="40"/>
  <c r="U78" i="54"/>
  <c r="Z78" i="54"/>
  <c r="S78" i="54"/>
  <c r="AF83" i="54"/>
  <c r="AF85" i="54" s="1"/>
  <c r="R78" i="54"/>
  <c r="P37" i="54"/>
  <c r="O39" i="54"/>
  <c r="L110" i="38"/>
  <c r="L112" i="38" s="1"/>
  <c r="E123" i="41"/>
  <c r="C119" i="41"/>
  <c r="W120" i="41" s="1"/>
  <c r="E189" i="41"/>
  <c r="L189" i="38"/>
  <c r="O79" i="40"/>
  <c r="N81" i="40"/>
  <c r="N83" i="40" s="1"/>
  <c r="U120" i="41"/>
  <c r="P53" i="41"/>
  <c r="O55" i="41"/>
  <c r="O57" i="41" s="1"/>
  <c r="P53" i="40"/>
  <c r="O55" i="40"/>
  <c r="O57" i="40" s="1"/>
  <c r="H189" i="38"/>
  <c r="H189" i="40"/>
  <c r="O189" i="40"/>
  <c r="C147" i="40"/>
  <c r="G148" i="40" s="1"/>
  <c r="E151" i="40"/>
  <c r="N120" i="41"/>
  <c r="R189" i="38"/>
  <c r="U50" i="38"/>
  <c r="T51" i="38"/>
  <c r="M100" i="38"/>
  <c r="G189" i="38"/>
  <c r="F189" i="38"/>
  <c r="I189" i="40"/>
  <c r="E153" i="38"/>
  <c r="E153" i="41"/>
  <c r="M100" i="40"/>
  <c r="O66" i="38"/>
  <c r="N68" i="38"/>
  <c r="N70" i="38" s="1"/>
  <c r="P120" i="41"/>
  <c r="P189" i="41"/>
  <c r="O79" i="38"/>
  <c r="N81" i="38"/>
  <c r="N83" i="38" s="1"/>
  <c r="L110" i="41"/>
  <c r="L112" i="41" s="1"/>
  <c r="G189" i="40"/>
  <c r="AG120" i="41"/>
  <c r="G120" i="41"/>
  <c r="G189" i="41"/>
  <c r="O66" i="40"/>
  <c r="N68" i="40"/>
  <c r="N70" i="40" s="1"/>
  <c r="R98" i="41"/>
  <c r="O148" i="40"/>
  <c r="T120" i="41"/>
  <c r="V120" i="41"/>
  <c r="I120" i="41"/>
  <c r="I189" i="41"/>
  <c r="O79" i="41"/>
  <c r="N81" i="41"/>
  <c r="N83" i="41" s="1"/>
  <c r="I189" i="38"/>
  <c r="L189" i="40"/>
  <c r="G148" i="38"/>
  <c r="S77" i="41"/>
  <c r="S189" i="41" s="1"/>
  <c r="T76" i="41"/>
  <c r="S148" i="40"/>
  <c r="Y120" i="41"/>
  <c r="F120" i="41"/>
  <c r="F189" i="41"/>
  <c r="X120" i="41"/>
  <c r="L120" i="41"/>
  <c r="L189" i="41"/>
  <c r="K189" i="38"/>
  <c r="Y120" i="40"/>
  <c r="E123" i="40"/>
  <c r="C119" i="40"/>
  <c r="S120" i="40" s="1"/>
  <c r="E189" i="40"/>
  <c r="P53" i="38"/>
  <c r="O55" i="38"/>
  <c r="O57" i="38" s="1"/>
  <c r="M70" i="41"/>
  <c r="M100" i="41" s="1"/>
  <c r="T148" i="38"/>
  <c r="T51" i="40"/>
  <c r="U50" i="40"/>
  <c r="J189" i="38"/>
  <c r="M189" i="40"/>
  <c r="H120" i="41"/>
  <c r="H189" i="41"/>
  <c r="F120" i="40"/>
  <c r="F189" i="40"/>
  <c r="M148" i="40"/>
  <c r="AG148" i="40"/>
  <c r="S77" i="40"/>
  <c r="T76" i="40"/>
  <c r="Q120" i="41"/>
  <c r="J120" i="41"/>
  <c r="J189" i="41"/>
  <c r="O189" i="41"/>
  <c r="AB120" i="41"/>
  <c r="T51" i="41"/>
  <c r="U50" i="41"/>
  <c r="R189" i="41"/>
  <c r="S77" i="38"/>
  <c r="T76" i="38"/>
  <c r="Q189" i="38"/>
  <c r="J120" i="40"/>
  <c r="J189" i="40"/>
  <c r="K120" i="40"/>
  <c r="K189" i="40"/>
  <c r="AA120" i="40"/>
  <c r="K110" i="41"/>
  <c r="K112" i="41" s="1"/>
  <c r="X120" i="40"/>
  <c r="I148" i="40"/>
  <c r="P189" i="38"/>
  <c r="AE120" i="40"/>
  <c r="AB148" i="40"/>
  <c r="R98" i="40"/>
  <c r="Z120" i="41"/>
  <c r="O189" i="38"/>
  <c r="T120" i="40"/>
  <c r="O66" i="41"/>
  <c r="N68" i="41"/>
  <c r="N70" i="41" s="1"/>
  <c r="N148" i="40"/>
  <c r="L110" i="40"/>
  <c r="L112" i="40" s="1"/>
  <c r="K120" i="41"/>
  <c r="K189" i="41"/>
  <c r="M120" i="41"/>
  <c r="M189" i="41"/>
  <c r="AD120" i="41"/>
  <c r="R98" i="38"/>
  <c r="E189" i="38"/>
  <c r="C119" i="38"/>
  <c r="H120" i="38" s="1"/>
  <c r="E123" i="38"/>
  <c r="M189" i="38"/>
  <c r="P120" i="40"/>
  <c r="P189" i="40"/>
  <c r="V120" i="40"/>
  <c r="Q189" i="41"/>
  <c r="E35" i="27"/>
  <c r="E26" i="27"/>
  <c r="I16" i="27"/>
  <c r="I17" i="27"/>
  <c r="F35" i="27"/>
  <c r="C148" i="38" l="1"/>
  <c r="I165" i="54"/>
  <c r="E148" i="40"/>
  <c r="AA148" i="40"/>
  <c r="E123" i="54"/>
  <c r="E125" i="54" s="1"/>
  <c r="E163" i="54"/>
  <c r="N58" i="54"/>
  <c r="N10" i="3" s="1"/>
  <c r="N172" i="54"/>
  <c r="J9" i="39"/>
  <c r="K9" i="39" s="1"/>
  <c r="L9" i="39" s="1"/>
  <c r="J10" i="39"/>
  <c r="K10" i="39" s="1"/>
  <c r="L10" i="39" s="1"/>
  <c r="L165" i="54"/>
  <c r="AH162" i="54"/>
  <c r="K85" i="54"/>
  <c r="C83" i="54"/>
  <c r="O28" i="54"/>
  <c r="AK162" i="54"/>
  <c r="N161" i="54"/>
  <c r="K123" i="54"/>
  <c r="K125" i="54" s="1"/>
  <c r="C113" i="54"/>
  <c r="C163" i="54" s="1"/>
  <c r="K163" i="54"/>
  <c r="AJ162" i="54"/>
  <c r="O41" i="54"/>
  <c r="AI162" i="54"/>
  <c r="AH9" i="3"/>
  <c r="AJ9" i="3"/>
  <c r="AI9" i="3"/>
  <c r="AK9" i="3"/>
  <c r="C78" i="54"/>
  <c r="S162" i="54"/>
  <c r="T162" i="54"/>
  <c r="AD162" i="54"/>
  <c r="Q162" i="54"/>
  <c r="O162" i="54"/>
  <c r="N162" i="54"/>
  <c r="P162" i="54"/>
  <c r="W162" i="54"/>
  <c r="AC162" i="54"/>
  <c r="Z162" i="54"/>
  <c r="U162" i="54"/>
  <c r="AB162" i="54"/>
  <c r="AA162" i="54"/>
  <c r="V162" i="54"/>
  <c r="R162" i="54"/>
  <c r="AF162" i="54"/>
  <c r="AE162" i="54"/>
  <c r="X162" i="54"/>
  <c r="M162" i="54"/>
  <c r="M165" i="54" s="1"/>
  <c r="Y162" i="54"/>
  <c r="U9" i="3"/>
  <c r="U9" i="47" s="1"/>
  <c r="AG162" i="54"/>
  <c r="AG9" i="3"/>
  <c r="AG9" i="47" s="1"/>
  <c r="N9" i="3"/>
  <c r="N9" i="47" s="1"/>
  <c r="G9" i="3"/>
  <c r="G9" i="47" s="1"/>
  <c r="AF9" i="3"/>
  <c r="AF9" i="47" s="1"/>
  <c r="H9" i="3"/>
  <c r="H9" i="47" s="1"/>
  <c r="F9" i="3"/>
  <c r="F9" i="47" s="1"/>
  <c r="L9" i="3"/>
  <c r="L9" i="47" s="1"/>
  <c r="S9" i="3"/>
  <c r="S9" i="47" s="1"/>
  <c r="AD9" i="3"/>
  <c r="AD9" i="47" s="1"/>
  <c r="Z9" i="3"/>
  <c r="Z9" i="47" s="1"/>
  <c r="Y120" i="38"/>
  <c r="X120" i="38"/>
  <c r="I120" i="38"/>
  <c r="W120" i="38"/>
  <c r="R9" i="3"/>
  <c r="R9" i="47" s="1"/>
  <c r="D9" i="3"/>
  <c r="P9" i="3"/>
  <c r="P9" i="47" s="1"/>
  <c r="AE9" i="3"/>
  <c r="AE9" i="47" s="1"/>
  <c r="M10" i="3"/>
  <c r="Y9" i="3"/>
  <c r="Y9" i="47" s="1"/>
  <c r="E120" i="40"/>
  <c r="G120" i="40"/>
  <c r="J10" i="3"/>
  <c r="J13" i="3" s="1"/>
  <c r="X9" i="3"/>
  <c r="X9" i="47" s="1"/>
  <c r="AD120" i="38"/>
  <c r="AA120" i="41"/>
  <c r="L120" i="38"/>
  <c r="Q37" i="54"/>
  <c r="P39" i="54"/>
  <c r="P41" i="54" s="1"/>
  <c r="M9" i="3"/>
  <c r="M9" i="47" s="1"/>
  <c r="K9" i="3"/>
  <c r="K9" i="47" s="1"/>
  <c r="L10" i="3"/>
  <c r="L13" i="3" s="1"/>
  <c r="AA9" i="3"/>
  <c r="AA9" i="47" s="1"/>
  <c r="O120" i="40"/>
  <c r="F10" i="3"/>
  <c r="F13" i="3" s="1"/>
  <c r="E85" i="54"/>
  <c r="E162" i="54" s="1"/>
  <c r="E165" i="54" s="1"/>
  <c r="J9" i="3"/>
  <c r="J9" i="47" s="1"/>
  <c r="N120" i="38"/>
  <c r="L120" i="40"/>
  <c r="AF120" i="41"/>
  <c r="G10" i="3"/>
  <c r="G13" i="3" s="1"/>
  <c r="I10" i="3"/>
  <c r="I13" i="3" s="1"/>
  <c r="W9" i="3"/>
  <c r="W9" i="47" s="1"/>
  <c r="O9" i="3"/>
  <c r="O9" i="47" s="1"/>
  <c r="M120" i="38"/>
  <c r="AE120" i="38"/>
  <c r="S120" i="38"/>
  <c r="AC120" i="38"/>
  <c r="AE120" i="41"/>
  <c r="AB9" i="3"/>
  <c r="AB9" i="47" s="1"/>
  <c r="AC9" i="3"/>
  <c r="AC9" i="47" s="1"/>
  <c r="J120" i="38"/>
  <c r="Z120" i="38"/>
  <c r="Q120" i="38"/>
  <c r="O120" i="41"/>
  <c r="R120" i="41"/>
  <c r="N120" i="40"/>
  <c r="AB120" i="38"/>
  <c r="Z148" i="40"/>
  <c r="F148" i="40"/>
  <c r="X148" i="40"/>
  <c r="G120" i="38"/>
  <c r="AC120" i="41"/>
  <c r="R120" i="38"/>
  <c r="V9" i="3"/>
  <c r="V9" i="47" s="1"/>
  <c r="Q24" i="54"/>
  <c r="P26" i="54"/>
  <c r="P28" i="54" s="1"/>
  <c r="Q9" i="3"/>
  <c r="Q9" i="47" s="1"/>
  <c r="I9" i="3"/>
  <c r="I9" i="47" s="1"/>
  <c r="E9" i="3"/>
  <c r="E9" i="47" s="1"/>
  <c r="T9" i="3"/>
  <c r="T9" i="47" s="1"/>
  <c r="H10" i="3"/>
  <c r="H13" i="3" s="1"/>
  <c r="U51" i="41"/>
  <c r="V50" i="41"/>
  <c r="M110" i="41"/>
  <c r="M112" i="41" s="1"/>
  <c r="AD148" i="40"/>
  <c r="E155" i="38"/>
  <c r="M110" i="38"/>
  <c r="M112" i="38" s="1"/>
  <c r="P148" i="40"/>
  <c r="P66" i="41"/>
  <c r="O68" i="41"/>
  <c r="O70" i="41" s="1"/>
  <c r="O120" i="38"/>
  <c r="U76" i="40"/>
  <c r="T77" i="40"/>
  <c r="T189" i="40" s="1"/>
  <c r="M120" i="40"/>
  <c r="U148" i="40"/>
  <c r="H148" i="40"/>
  <c r="L148" i="40"/>
  <c r="AA120" i="38"/>
  <c r="K148" i="40"/>
  <c r="AG120" i="40"/>
  <c r="P79" i="38"/>
  <c r="O81" i="38"/>
  <c r="O83" i="38" s="1"/>
  <c r="M110" i="40"/>
  <c r="M112" i="40" s="1"/>
  <c r="Q148" i="40"/>
  <c r="U120" i="38"/>
  <c r="U76" i="38"/>
  <c r="T77" i="38"/>
  <c r="S98" i="40"/>
  <c r="S189" i="38"/>
  <c r="S98" i="38"/>
  <c r="S98" i="41"/>
  <c r="W120" i="40"/>
  <c r="P66" i="40"/>
  <c r="O68" i="40"/>
  <c r="O70" i="40" s="1"/>
  <c r="AB120" i="40"/>
  <c r="E155" i="41"/>
  <c r="I120" i="40"/>
  <c r="E153" i="40"/>
  <c r="V120" i="38"/>
  <c r="V148" i="40"/>
  <c r="V50" i="40"/>
  <c r="U51" i="40"/>
  <c r="Z120" i="40"/>
  <c r="P79" i="41"/>
  <c r="O81" i="41"/>
  <c r="O83" i="41" s="1"/>
  <c r="S189" i="40"/>
  <c r="P66" i="38"/>
  <c r="O68" i="38"/>
  <c r="O70" i="38" s="1"/>
  <c r="R148" i="40"/>
  <c r="H120" i="40"/>
  <c r="Q53" i="40"/>
  <c r="P55" i="40"/>
  <c r="P57" i="40" s="1"/>
  <c r="Q120" i="40"/>
  <c r="E125" i="38"/>
  <c r="T120" i="38"/>
  <c r="AC148" i="40"/>
  <c r="Q53" i="38"/>
  <c r="P55" i="38"/>
  <c r="P57" i="38" s="1"/>
  <c r="E125" i="40"/>
  <c r="J148" i="40"/>
  <c r="AC120" i="40"/>
  <c r="Y148" i="40"/>
  <c r="AE148" i="40"/>
  <c r="T148" i="40"/>
  <c r="S120" i="41"/>
  <c r="R120" i="40"/>
  <c r="P79" i="40"/>
  <c r="O81" i="40"/>
  <c r="O83" i="40" s="1"/>
  <c r="E125" i="41"/>
  <c r="U76" i="41"/>
  <c r="T77" i="41"/>
  <c r="Q53" i="41"/>
  <c r="P55" i="41"/>
  <c r="P57" i="41" s="1"/>
  <c r="E120" i="38"/>
  <c r="P120" i="38"/>
  <c r="AF148" i="40"/>
  <c r="U120" i="40"/>
  <c r="AG120" i="38"/>
  <c r="AF120" i="40"/>
  <c r="K120" i="38"/>
  <c r="AF120" i="38"/>
  <c r="AD120" i="40"/>
  <c r="F120" i="38"/>
  <c r="V50" i="38"/>
  <c r="U51" i="38"/>
  <c r="W148" i="40"/>
  <c r="E120" i="41"/>
  <c r="F26" i="27"/>
  <c r="I24" i="27"/>
  <c r="O172" i="54" l="1"/>
  <c r="O177" i="54"/>
  <c r="P172" i="54"/>
  <c r="P177" i="54"/>
  <c r="F23" i="53"/>
  <c r="F22" i="53" s="1"/>
  <c r="F19" i="53" s="1"/>
  <c r="P58" i="54"/>
  <c r="P161" i="54" s="1"/>
  <c r="P165" i="54" s="1"/>
  <c r="M13" i="3"/>
  <c r="N13" i="3"/>
  <c r="O58" i="54"/>
  <c r="C125" i="54"/>
  <c r="N165" i="54"/>
  <c r="P10" i="3"/>
  <c r="P13" i="3" s="1"/>
  <c r="C123" i="54"/>
  <c r="C9" i="3"/>
  <c r="K162" i="54"/>
  <c r="K165" i="54" s="1"/>
  <c r="C85" i="54"/>
  <c r="K10" i="3"/>
  <c r="K13" i="3" s="1"/>
  <c r="C9" i="39"/>
  <c r="R37" i="54"/>
  <c r="Q39" i="54"/>
  <c r="Q41" i="54" s="1"/>
  <c r="C120" i="40"/>
  <c r="C148" i="40"/>
  <c r="E10" i="3"/>
  <c r="E14" i="39" s="1"/>
  <c r="E53" i="39" s="1"/>
  <c r="D15" i="57" s="1"/>
  <c r="Q26" i="54"/>
  <c r="Q28" i="54" s="1"/>
  <c r="R24" i="54"/>
  <c r="E16" i="39"/>
  <c r="D9" i="47"/>
  <c r="C9" i="47" s="1"/>
  <c r="Q79" i="40"/>
  <c r="P81" i="40"/>
  <c r="P83" i="40" s="1"/>
  <c r="E127" i="38"/>
  <c r="C120" i="38"/>
  <c r="Q66" i="38"/>
  <c r="P68" i="38"/>
  <c r="P70" i="38" s="1"/>
  <c r="W50" i="40"/>
  <c r="V51" i="40"/>
  <c r="E127" i="40"/>
  <c r="E155" i="40"/>
  <c r="Q66" i="41"/>
  <c r="P68" i="41"/>
  <c r="P70" i="41" s="1"/>
  <c r="V76" i="41"/>
  <c r="U77" i="41"/>
  <c r="U77" i="38"/>
  <c r="V76" i="38"/>
  <c r="U77" i="40"/>
  <c r="U189" i="40" s="1"/>
  <c r="V76" i="40"/>
  <c r="R53" i="41"/>
  <c r="Q55" i="41"/>
  <c r="Q57" i="41" s="1"/>
  <c r="R53" i="38"/>
  <c r="Q55" i="38"/>
  <c r="Q57" i="38" s="1"/>
  <c r="R53" i="40"/>
  <c r="Q55" i="40"/>
  <c r="Q57" i="40" s="1"/>
  <c r="Q66" i="40"/>
  <c r="P68" i="40"/>
  <c r="P70" i="40" s="1"/>
  <c r="T98" i="41"/>
  <c r="T98" i="38"/>
  <c r="C120" i="41"/>
  <c r="T189" i="41"/>
  <c r="T189" i="38"/>
  <c r="Q79" i="38"/>
  <c r="P81" i="38"/>
  <c r="P83" i="38" s="1"/>
  <c r="V51" i="41"/>
  <c r="W50" i="41"/>
  <c r="E127" i="41"/>
  <c r="T98" i="40"/>
  <c r="W50" i="38"/>
  <c r="V51" i="38"/>
  <c r="Q79" i="41"/>
  <c r="P81" i="41"/>
  <c r="P83" i="41" s="1"/>
  <c r="E165" i="41"/>
  <c r="E165" i="38"/>
  <c r="I26" i="27"/>
  <c r="D26" i="27"/>
  <c r="Q172" i="54" l="1"/>
  <c r="Q177" i="54"/>
  <c r="F14" i="39"/>
  <c r="F16" i="39"/>
  <c r="O161" i="54"/>
  <c r="O165" i="54" s="1"/>
  <c r="O10" i="3"/>
  <c r="Q58" i="54"/>
  <c r="C10" i="39"/>
  <c r="E23" i="53"/>
  <c r="E22" i="53" s="1"/>
  <c r="E19" i="53" s="1"/>
  <c r="C162" i="54"/>
  <c r="S24" i="54"/>
  <c r="R26" i="54"/>
  <c r="R28" i="54" s="1"/>
  <c r="E13" i="3"/>
  <c r="S37" i="54"/>
  <c r="R39" i="54"/>
  <c r="R41" i="54" s="1"/>
  <c r="S53" i="38"/>
  <c r="R55" i="38"/>
  <c r="R57" i="38" s="1"/>
  <c r="E4" i="40"/>
  <c r="E7" i="40" s="1"/>
  <c r="U98" i="41"/>
  <c r="U189" i="41"/>
  <c r="U98" i="40"/>
  <c r="W76" i="41"/>
  <c r="V77" i="41"/>
  <c r="V189" i="41" s="1"/>
  <c r="R66" i="38"/>
  <c r="Q68" i="38"/>
  <c r="Q70" i="38" s="1"/>
  <c r="E4" i="38"/>
  <c r="E7" i="38" s="1"/>
  <c r="X50" i="40"/>
  <c r="W51" i="40"/>
  <c r="R79" i="41"/>
  <c r="Q81" i="41"/>
  <c r="Q83" i="41" s="1"/>
  <c r="V77" i="40"/>
  <c r="W76" i="40"/>
  <c r="E167" i="38"/>
  <c r="W51" i="38"/>
  <c r="X50" i="38"/>
  <c r="X50" i="41"/>
  <c r="W51" i="41"/>
  <c r="W76" i="38"/>
  <c r="V77" i="38"/>
  <c r="E4" i="41"/>
  <c r="E7" i="41" s="1"/>
  <c r="E167" i="41"/>
  <c r="R66" i="40"/>
  <c r="Q68" i="40"/>
  <c r="Q70" i="40" s="1"/>
  <c r="U189" i="38"/>
  <c r="U98" i="38"/>
  <c r="R66" i="41"/>
  <c r="Q68" i="41"/>
  <c r="Q70" i="41" s="1"/>
  <c r="E165" i="40"/>
  <c r="R79" i="38"/>
  <c r="Q81" i="38"/>
  <c r="Q83" i="38" s="1"/>
  <c r="S53" i="40"/>
  <c r="R55" i="40"/>
  <c r="R57" i="40" s="1"/>
  <c r="S53" i="41"/>
  <c r="R55" i="41"/>
  <c r="R57" i="41" s="1"/>
  <c r="R79" i="40"/>
  <c r="Q81" i="40"/>
  <c r="Q83" i="40" s="1"/>
  <c r="R172" i="54" l="1"/>
  <c r="R177" i="54"/>
  <c r="G14" i="39"/>
  <c r="O13" i="3"/>
  <c r="Q10" i="3"/>
  <c r="Q13" i="3" s="1"/>
  <c r="Q161" i="54"/>
  <c r="Q165" i="54" s="1"/>
  <c r="L11" i="39"/>
  <c r="T37" i="54"/>
  <c r="S39" i="54"/>
  <c r="S41" i="54" s="1"/>
  <c r="R58" i="54"/>
  <c r="S26" i="54"/>
  <c r="S28" i="54" s="1"/>
  <c r="T24" i="54"/>
  <c r="S79" i="38"/>
  <c r="R81" i="38"/>
  <c r="R83" i="38" s="1"/>
  <c r="V189" i="38"/>
  <c r="V98" i="38"/>
  <c r="T53" i="41"/>
  <c r="S55" i="41"/>
  <c r="S57" i="41" s="1"/>
  <c r="Y50" i="38"/>
  <c r="X51" i="38"/>
  <c r="W77" i="41"/>
  <c r="W189" i="41" s="1"/>
  <c r="X76" i="41"/>
  <c r="W77" i="40"/>
  <c r="X76" i="40"/>
  <c r="V98" i="40"/>
  <c r="S66" i="41"/>
  <c r="R68" i="41"/>
  <c r="R70" i="41" s="1"/>
  <c r="S79" i="40"/>
  <c r="R81" i="40"/>
  <c r="R83" i="40" s="1"/>
  <c r="E167" i="40"/>
  <c r="W189" i="40"/>
  <c r="S66" i="38"/>
  <c r="R68" i="38"/>
  <c r="R70" i="38" s="1"/>
  <c r="S66" i="40"/>
  <c r="R68" i="40"/>
  <c r="R70" i="40" s="1"/>
  <c r="T53" i="40"/>
  <c r="S55" i="40"/>
  <c r="S57" i="40" s="1"/>
  <c r="S79" i="41"/>
  <c r="R81" i="41"/>
  <c r="R83" i="41" s="1"/>
  <c r="T53" i="38"/>
  <c r="S55" i="38"/>
  <c r="S57" i="38" s="1"/>
  <c r="W77" i="38"/>
  <c r="W189" i="38" s="1"/>
  <c r="X76" i="38"/>
  <c r="V189" i="40"/>
  <c r="Y50" i="41"/>
  <c r="X51" i="41"/>
  <c r="Y50" i="40"/>
  <c r="X51" i="40"/>
  <c r="V98" i="41"/>
  <c r="S172" i="54" l="1"/>
  <c r="S177" i="54"/>
  <c r="G16" i="39"/>
  <c r="S58" i="54"/>
  <c r="R10" i="3"/>
  <c r="R13" i="3" s="1"/>
  <c r="R161" i="54"/>
  <c r="R165" i="54" s="1"/>
  <c r="T26" i="54"/>
  <c r="T28" i="54" s="1"/>
  <c r="U24" i="54"/>
  <c r="U37" i="54"/>
  <c r="T39" i="54"/>
  <c r="T41" i="54" s="1"/>
  <c r="D11" i="39"/>
  <c r="F11" i="39"/>
  <c r="E11" i="39"/>
  <c r="H11" i="39"/>
  <c r="G11" i="39"/>
  <c r="J11" i="39"/>
  <c r="I11" i="39"/>
  <c r="K11" i="39"/>
  <c r="U53" i="38"/>
  <c r="T55" i="38"/>
  <c r="T57" i="38" s="1"/>
  <c r="T79" i="40"/>
  <c r="S81" i="40"/>
  <c r="S83" i="40" s="1"/>
  <c r="Z50" i="38"/>
  <c r="Y51" i="38"/>
  <c r="Z50" i="40"/>
  <c r="Y51" i="40"/>
  <c r="Y51" i="41"/>
  <c r="Z50" i="41"/>
  <c r="T79" i="41"/>
  <c r="S81" i="41"/>
  <c r="S83" i="41" s="1"/>
  <c r="T66" i="41"/>
  <c r="S68" i="41"/>
  <c r="S70" i="41" s="1"/>
  <c r="U53" i="40"/>
  <c r="T55" i="40"/>
  <c r="T57" i="40" s="1"/>
  <c r="W98" i="40"/>
  <c r="T66" i="40"/>
  <c r="S68" i="40"/>
  <c r="S70" i="40" s="1"/>
  <c r="X77" i="41"/>
  <c r="Y76" i="41"/>
  <c r="U53" i="41"/>
  <c r="T55" i="41"/>
  <c r="T57" i="41" s="1"/>
  <c r="T79" i="38"/>
  <c r="S81" i="38"/>
  <c r="S83" i="38" s="1"/>
  <c r="Y76" i="38"/>
  <c r="X77" i="38"/>
  <c r="T66" i="38"/>
  <c r="S68" i="38"/>
  <c r="S70" i="38" s="1"/>
  <c r="W98" i="41"/>
  <c r="Y76" i="40"/>
  <c r="X77" i="40"/>
  <c r="X189" i="40" s="1"/>
  <c r="W98" i="38"/>
  <c r="F21" i="27"/>
  <c r="T172" i="54" l="1"/>
  <c r="T177" i="54"/>
  <c r="S10" i="3"/>
  <c r="S161" i="54"/>
  <c r="S165" i="54" s="1"/>
  <c r="C11" i="39"/>
  <c r="V37" i="54"/>
  <c r="U39" i="54"/>
  <c r="U41" i="54" s="1"/>
  <c r="V24" i="54"/>
  <c r="U26" i="54"/>
  <c r="U28" i="54" s="1"/>
  <c r="T58" i="54"/>
  <c r="V53" i="41"/>
  <c r="U55" i="41"/>
  <c r="U57" i="41" s="1"/>
  <c r="U66" i="38"/>
  <c r="T68" i="38"/>
  <c r="T70" i="38" s="1"/>
  <c r="X98" i="41"/>
  <c r="X189" i="41"/>
  <c r="V53" i="38"/>
  <c r="U55" i="38"/>
  <c r="U57" i="38" s="1"/>
  <c r="Y77" i="41"/>
  <c r="Y189" i="41" s="1"/>
  <c r="Z76" i="41"/>
  <c r="X189" i="38"/>
  <c r="X98" i="38"/>
  <c r="AA50" i="40"/>
  <c r="Z51" i="40"/>
  <c r="X98" i="40"/>
  <c r="Z76" i="38"/>
  <c r="Y77" i="38"/>
  <c r="U66" i="40"/>
  <c r="T68" i="40"/>
  <c r="T70" i="40" s="1"/>
  <c r="V53" i="40"/>
  <c r="U55" i="40"/>
  <c r="U57" i="40" s="1"/>
  <c r="U79" i="41"/>
  <c r="T81" i="41"/>
  <c r="T83" i="41" s="1"/>
  <c r="U79" i="40"/>
  <c r="T81" i="40"/>
  <c r="T83" i="40" s="1"/>
  <c r="Z76" i="40"/>
  <c r="Y77" i="40"/>
  <c r="U79" i="38"/>
  <c r="T81" i="38"/>
  <c r="T83" i="38" s="1"/>
  <c r="U66" i="41"/>
  <c r="T68" i="41"/>
  <c r="T70" i="41" s="1"/>
  <c r="Z51" i="41"/>
  <c r="AA50" i="41"/>
  <c r="AA50" i="38"/>
  <c r="Z51" i="38"/>
  <c r="F23" i="27"/>
  <c r="U172" i="54" l="1"/>
  <c r="U177" i="54"/>
  <c r="S13" i="3"/>
  <c r="U58" i="54"/>
  <c r="U161" i="54" s="1"/>
  <c r="U165" i="54" s="1"/>
  <c r="T10" i="3"/>
  <c r="T161" i="54"/>
  <c r="T165" i="54" s="1"/>
  <c r="V26" i="54"/>
  <c r="V28" i="54" s="1"/>
  <c r="W24" i="54"/>
  <c r="W37" i="54"/>
  <c r="V39" i="54"/>
  <c r="V41" i="54" s="1"/>
  <c r="F25" i="27"/>
  <c r="F31" i="27" s="1"/>
  <c r="F20" i="27"/>
  <c r="V79" i="38"/>
  <c r="U81" i="38"/>
  <c r="U83" i="38" s="1"/>
  <c r="AA76" i="40"/>
  <c r="Z77" i="40"/>
  <c r="V66" i="40"/>
  <c r="U68" i="40"/>
  <c r="U70" i="40" s="1"/>
  <c r="AA51" i="40"/>
  <c r="AB50" i="40"/>
  <c r="W53" i="40"/>
  <c r="V55" i="40"/>
  <c r="V57" i="40" s="1"/>
  <c r="Y189" i="38"/>
  <c r="Y98" i="38"/>
  <c r="W53" i="38"/>
  <c r="V55" i="38"/>
  <c r="V57" i="38" s="1"/>
  <c r="AA51" i="38"/>
  <c r="AB50" i="38"/>
  <c r="V79" i="40"/>
  <c r="U81" i="40"/>
  <c r="U83" i="40" s="1"/>
  <c r="AA76" i="38"/>
  <c r="Z77" i="38"/>
  <c r="V66" i="38"/>
  <c r="U68" i="38"/>
  <c r="U70" i="38" s="1"/>
  <c r="V66" i="41"/>
  <c r="U68" i="41"/>
  <c r="U70" i="41" s="1"/>
  <c r="Y98" i="41"/>
  <c r="AA51" i="41"/>
  <c r="AB50" i="41"/>
  <c r="Y98" i="40"/>
  <c r="V79" i="41"/>
  <c r="U81" i="41"/>
  <c r="U83" i="41" s="1"/>
  <c r="Y189" i="40"/>
  <c r="Z77" i="41"/>
  <c r="Z189" i="41" s="1"/>
  <c r="AA76" i="41"/>
  <c r="W53" i="41"/>
  <c r="V55" i="41"/>
  <c r="V57" i="41" s="1"/>
  <c r="V172" i="54" l="1"/>
  <c r="V177" i="54"/>
  <c r="T13" i="3"/>
  <c r="U10" i="3"/>
  <c r="X37" i="54"/>
  <c r="Y37" i="54" s="1"/>
  <c r="Z37" i="54" s="1"/>
  <c r="AA37" i="54" s="1"/>
  <c r="AB37" i="54" s="1"/>
  <c r="AC37" i="54" s="1"/>
  <c r="AD37" i="54" s="1"/>
  <c r="AE37" i="54" s="1"/>
  <c r="AF37" i="54" s="1"/>
  <c r="AG37" i="54" s="1"/>
  <c r="AH37" i="54" s="1"/>
  <c r="AI37" i="54" s="1"/>
  <c r="AJ37" i="54" s="1"/>
  <c r="AK37" i="54" s="1"/>
  <c r="W39" i="54"/>
  <c r="X24" i="54"/>
  <c r="W26" i="54"/>
  <c r="W28" i="54" s="1"/>
  <c r="V58" i="54"/>
  <c r="A149" i="40"/>
  <c r="A149" i="41"/>
  <c r="A149" i="38"/>
  <c r="AB51" i="38"/>
  <c r="AC50" i="38"/>
  <c r="Z98" i="40"/>
  <c r="AA77" i="41"/>
  <c r="AB76" i="41"/>
  <c r="Z98" i="41"/>
  <c r="AC50" i="41"/>
  <c r="AB51" i="41"/>
  <c r="W79" i="41"/>
  <c r="V81" i="41"/>
  <c r="V83" i="41" s="1"/>
  <c r="W66" i="41"/>
  <c r="V68" i="41"/>
  <c r="V70" i="41" s="1"/>
  <c r="AB76" i="40"/>
  <c r="AA77" i="40"/>
  <c r="Z189" i="38"/>
  <c r="Z98" i="38"/>
  <c r="AB76" i="38"/>
  <c r="AA77" i="38"/>
  <c r="W79" i="40"/>
  <c r="V81" i="40"/>
  <c r="V83" i="40" s="1"/>
  <c r="X53" i="41"/>
  <c r="W55" i="41"/>
  <c r="W57" i="41" s="1"/>
  <c r="AB51" i="40"/>
  <c r="AC50" i="40"/>
  <c r="X53" i="38"/>
  <c r="W55" i="38"/>
  <c r="W57" i="38" s="1"/>
  <c r="W66" i="40"/>
  <c r="V68" i="40"/>
  <c r="V70" i="40" s="1"/>
  <c r="Z189" i="40"/>
  <c r="W66" i="38"/>
  <c r="V68" i="38"/>
  <c r="V70" i="38" s="1"/>
  <c r="X53" i="40"/>
  <c r="W55" i="40"/>
  <c r="W57" i="40" s="1"/>
  <c r="W79" i="38"/>
  <c r="V81" i="38"/>
  <c r="V83" i="38" s="1"/>
  <c r="W172" i="54" l="1"/>
  <c r="W177" i="54"/>
  <c r="U13" i="3"/>
  <c r="H16" i="39" s="1"/>
  <c r="AI41" i="54"/>
  <c r="AH41" i="54"/>
  <c r="C39" i="54"/>
  <c r="AJ41" i="54"/>
  <c r="AK41" i="54"/>
  <c r="V10" i="3"/>
  <c r="V13" i="3" s="1"/>
  <c r="V161" i="54"/>
  <c r="V165" i="54" s="1"/>
  <c r="Y24" i="54"/>
  <c r="X26" i="54"/>
  <c r="X28" i="54" s="1"/>
  <c r="W41" i="54"/>
  <c r="W58" i="54" s="1"/>
  <c r="AB41" i="54"/>
  <c r="AC41" i="54"/>
  <c r="AE41" i="54"/>
  <c r="Z41" i="54"/>
  <c r="AG41" i="54"/>
  <c r="X41" i="54"/>
  <c r="AA41" i="54"/>
  <c r="AD41" i="54"/>
  <c r="AF41" i="54"/>
  <c r="A39" i="54"/>
  <c r="Y41" i="54"/>
  <c r="G149" i="38"/>
  <c r="F149" i="38"/>
  <c r="F151" i="38" s="1"/>
  <c r="G149" i="41"/>
  <c r="F149" i="41"/>
  <c r="F151" i="41" s="1"/>
  <c r="F149" i="40"/>
  <c r="F151" i="40" s="1"/>
  <c r="G149" i="40"/>
  <c r="X79" i="41"/>
  <c r="W81" i="41"/>
  <c r="W83" i="41" s="1"/>
  <c r="AC76" i="38"/>
  <c r="AB77" i="38"/>
  <c r="Y53" i="41"/>
  <c r="X55" i="41"/>
  <c r="X57" i="41" s="1"/>
  <c r="AD50" i="41"/>
  <c r="AC51" i="41"/>
  <c r="AA98" i="41"/>
  <c r="X66" i="41"/>
  <c r="W68" i="41"/>
  <c r="W70" i="41" s="1"/>
  <c r="AA189" i="38"/>
  <c r="AA98" i="38"/>
  <c r="X66" i="38"/>
  <c r="W68" i="38"/>
  <c r="W70" i="38" s="1"/>
  <c r="X66" i="40"/>
  <c r="W68" i="40"/>
  <c r="W70" i="40" s="1"/>
  <c r="AB77" i="41"/>
  <c r="AB189" i="41" s="1"/>
  <c r="AC76" i="41"/>
  <c r="X79" i="38"/>
  <c r="W81" i="38"/>
  <c r="W83" i="38" s="1"/>
  <c r="AA189" i="41"/>
  <c r="Y53" i="38"/>
  <c r="X55" i="38"/>
  <c r="X57" i="38" s="1"/>
  <c r="AA98" i="40"/>
  <c r="AD50" i="38"/>
  <c r="AC51" i="38"/>
  <c r="Y53" i="40"/>
  <c r="X55" i="40"/>
  <c r="X57" i="40" s="1"/>
  <c r="AC51" i="40"/>
  <c r="AD50" i="40"/>
  <c r="X79" i="40"/>
  <c r="W81" i="40"/>
  <c r="W83" i="40" s="1"/>
  <c r="AC76" i="40"/>
  <c r="AB77" i="40"/>
  <c r="AA189" i="40"/>
  <c r="X172" i="54" l="1"/>
  <c r="X177" i="54"/>
  <c r="X58" i="54"/>
  <c r="X10" i="3" s="1"/>
  <c r="X13" i="3" s="1"/>
  <c r="C41" i="54"/>
  <c r="W10" i="3"/>
  <c r="W13" i="3" s="1"/>
  <c r="W161" i="54"/>
  <c r="W165" i="54" s="1"/>
  <c r="Y26" i="54"/>
  <c r="Y28" i="54" s="1"/>
  <c r="Y177" i="54" s="1"/>
  <c r="Z24" i="54"/>
  <c r="H149" i="40"/>
  <c r="G151" i="40"/>
  <c r="G153" i="40" s="1"/>
  <c r="G155" i="40" s="1"/>
  <c r="G165" i="40" s="1"/>
  <c r="G167" i="40" s="1"/>
  <c r="F153" i="40"/>
  <c r="H149" i="41"/>
  <c r="G151" i="41"/>
  <c r="G153" i="41" s="1"/>
  <c r="G155" i="41" s="1"/>
  <c r="G165" i="41" s="1"/>
  <c r="G167" i="41" s="1"/>
  <c r="F153" i="38"/>
  <c r="F153" i="41"/>
  <c r="H149" i="38"/>
  <c r="G151" i="38"/>
  <c r="G153" i="38" s="1"/>
  <c r="G155" i="38" s="1"/>
  <c r="G165" i="38" s="1"/>
  <c r="G167" i="38" s="1"/>
  <c r="AC77" i="40"/>
  <c r="AC189" i="40" s="1"/>
  <c r="AD76" i="40"/>
  <c r="AE50" i="38"/>
  <c r="AD51" i="38"/>
  <c r="Z53" i="40"/>
  <c r="Y55" i="40"/>
  <c r="Y57" i="40" s="1"/>
  <c r="Z53" i="41"/>
  <c r="Y55" i="41"/>
  <c r="Y57" i="41" s="1"/>
  <c r="Y79" i="40"/>
  <c r="X81" i="40"/>
  <c r="X83" i="40" s="1"/>
  <c r="Y66" i="40"/>
  <c r="X68" i="40"/>
  <c r="X70" i="40" s="1"/>
  <c r="Y66" i="41"/>
  <c r="X68" i="41"/>
  <c r="X70" i="41" s="1"/>
  <c r="AB189" i="38"/>
  <c r="AB98" i="38"/>
  <c r="AB98" i="40"/>
  <c r="AB189" i="40"/>
  <c r="AD51" i="41"/>
  <c r="AE50" i="41"/>
  <c r="AE50" i="40"/>
  <c r="AD51" i="40"/>
  <c r="Y79" i="38"/>
  <c r="X81" i="38"/>
  <c r="X83" i="38" s="1"/>
  <c r="AC77" i="38"/>
  <c r="AD76" i="38"/>
  <c r="AC77" i="41"/>
  <c r="AD76" i="41"/>
  <c r="Y66" i="38"/>
  <c r="X68" i="38"/>
  <c r="X70" i="38" s="1"/>
  <c r="Z53" i="38"/>
  <c r="Y55" i="38"/>
  <c r="Y57" i="38" s="1"/>
  <c r="AB98" i="41"/>
  <c r="Y79" i="41"/>
  <c r="X81" i="41"/>
  <c r="X83" i="41" s="1"/>
  <c r="Y58" i="54" l="1"/>
  <c r="Y161" i="54" s="1"/>
  <c r="Y165" i="54" s="1"/>
  <c r="Y172" i="54"/>
  <c r="X161" i="54"/>
  <c r="X165" i="54" s="1"/>
  <c r="Z26" i="54"/>
  <c r="Z28" i="54" s="1"/>
  <c r="Z177" i="54" s="1"/>
  <c r="AA24" i="54"/>
  <c r="F155" i="38"/>
  <c r="I149" i="38"/>
  <c r="H151" i="38"/>
  <c r="F155" i="40"/>
  <c r="I149" i="41"/>
  <c r="H151" i="41"/>
  <c r="H153" i="41" s="1"/>
  <c r="H155" i="41" s="1"/>
  <c r="H165" i="41" s="1"/>
  <c r="H167" i="41" s="1"/>
  <c r="F155" i="41"/>
  <c r="I149" i="40"/>
  <c r="H151" i="40"/>
  <c r="AC98" i="38"/>
  <c r="Z66" i="41"/>
  <c r="Y68" i="41"/>
  <c r="Y70" i="41" s="1"/>
  <c r="AC189" i="38"/>
  <c r="Z66" i="38"/>
  <c r="Y68" i="38"/>
  <c r="Y70" i="38" s="1"/>
  <c r="AD77" i="41"/>
  <c r="AE76" i="41"/>
  <c r="Z79" i="38"/>
  <c r="Y81" i="38"/>
  <c r="Y83" i="38" s="1"/>
  <c r="Z66" i="40"/>
  <c r="Y68" i="40"/>
  <c r="Y70" i="40" s="1"/>
  <c r="AC98" i="41"/>
  <c r="AD189" i="40"/>
  <c r="AA53" i="40"/>
  <c r="Z55" i="40"/>
  <c r="Z57" i="40" s="1"/>
  <c r="AA53" i="38"/>
  <c r="Z55" i="38"/>
  <c r="Z57" i="38" s="1"/>
  <c r="AF50" i="40"/>
  <c r="AE51" i="40"/>
  <c r="Z79" i="40"/>
  <c r="Y81" i="40"/>
  <c r="Y83" i="40" s="1"/>
  <c r="AF50" i="41"/>
  <c r="AE51" i="41"/>
  <c r="AF50" i="38"/>
  <c r="AE51" i="38"/>
  <c r="AC189" i="41"/>
  <c r="AD189" i="41"/>
  <c r="AA53" i="41"/>
  <c r="Z55" i="41"/>
  <c r="Z57" i="41" s="1"/>
  <c r="AE76" i="40"/>
  <c r="AD77" i="40"/>
  <c r="Z79" i="41"/>
  <c r="Y81" i="41"/>
  <c r="Y83" i="41" s="1"/>
  <c r="AE76" i="38"/>
  <c r="AD77" i="38"/>
  <c r="AD189" i="38" s="1"/>
  <c r="AC98" i="40"/>
  <c r="Y10" i="3" l="1"/>
  <c r="Y13" i="3" s="1"/>
  <c r="I16" i="39" s="1"/>
  <c r="Z58" i="54"/>
  <c r="Z161" i="54" s="1"/>
  <c r="Z165" i="54" s="1"/>
  <c r="Z172" i="54"/>
  <c r="AA26" i="54"/>
  <c r="AA28" i="54" s="1"/>
  <c r="AA177" i="54" s="1"/>
  <c r="AB24" i="54"/>
  <c r="J149" i="41"/>
  <c r="I151" i="41"/>
  <c r="I153" i="41" s="1"/>
  <c r="I155" i="41" s="1"/>
  <c r="I165" i="41" s="1"/>
  <c r="I167" i="41" s="1"/>
  <c r="H153" i="38"/>
  <c r="H153" i="40"/>
  <c r="J149" i="38"/>
  <c r="I151" i="38"/>
  <c r="I153" i="38" s="1"/>
  <c r="I155" i="38" s="1"/>
  <c r="I165" i="38" s="1"/>
  <c r="I167" i="38" s="1"/>
  <c r="F165" i="40"/>
  <c r="J149" i="40"/>
  <c r="I151" i="40"/>
  <c r="I153" i="40" s="1"/>
  <c r="I155" i="40" s="1"/>
  <c r="I165" i="40" s="1"/>
  <c r="I167" i="40" s="1"/>
  <c r="F165" i="41"/>
  <c r="F165" i="38"/>
  <c r="AG50" i="41"/>
  <c r="AG51" i="41" s="1"/>
  <c r="AF51" i="41"/>
  <c r="AA79" i="38"/>
  <c r="Z81" i="38"/>
  <c r="Z83" i="38" s="1"/>
  <c r="AB53" i="41"/>
  <c r="AA55" i="41"/>
  <c r="AA57" i="41" s="1"/>
  <c r="AG50" i="40"/>
  <c r="AG51" i="40" s="1"/>
  <c r="AF51" i="40"/>
  <c r="AF76" i="41"/>
  <c r="AE77" i="41"/>
  <c r="AD98" i="41"/>
  <c r="AA66" i="40"/>
  <c r="Z68" i="40"/>
  <c r="Z70" i="40" s="1"/>
  <c r="AE77" i="38"/>
  <c r="AE189" i="38" s="1"/>
  <c r="AF76" i="38"/>
  <c r="AA79" i="41"/>
  <c r="Z81" i="41"/>
  <c r="Z83" i="41" s="1"/>
  <c r="AB53" i="38"/>
  <c r="AA55" i="38"/>
  <c r="AA57" i="38" s="1"/>
  <c r="AA66" i="41"/>
  <c r="Z68" i="41"/>
  <c r="Z70" i="41" s="1"/>
  <c r="AD98" i="38"/>
  <c r="AD98" i="40"/>
  <c r="AE77" i="40"/>
  <c r="AE189" i="40" s="1"/>
  <c r="AF76" i="40"/>
  <c r="AG50" i="38"/>
  <c r="AG51" i="38" s="1"/>
  <c r="AF51" i="38"/>
  <c r="AA79" i="40"/>
  <c r="Z81" i="40"/>
  <c r="Z83" i="40" s="1"/>
  <c r="AB53" i="40"/>
  <c r="AA55" i="40"/>
  <c r="AA57" i="40" s="1"/>
  <c r="AA66" i="38"/>
  <c r="Z68" i="38"/>
  <c r="Z70" i="38" s="1"/>
  <c r="Z10" i="3" l="1"/>
  <c r="Z13" i="3" s="1"/>
  <c r="AA58" i="54"/>
  <c r="AA10" i="3" s="1"/>
  <c r="AA13" i="3" s="1"/>
  <c r="AA172" i="54"/>
  <c r="AC24" i="54"/>
  <c r="AB26" i="54"/>
  <c r="AB28" i="54" s="1"/>
  <c r="AB177" i="54" s="1"/>
  <c r="K149" i="40"/>
  <c r="J151" i="40"/>
  <c r="J153" i="40" s="1"/>
  <c r="J155" i="40" s="1"/>
  <c r="J165" i="40" s="1"/>
  <c r="J167" i="40" s="1"/>
  <c r="H155" i="40"/>
  <c r="K149" i="38"/>
  <c r="J151" i="38"/>
  <c r="F167" i="40"/>
  <c r="H155" i="38"/>
  <c r="F167" i="41"/>
  <c r="F167" i="38"/>
  <c r="K149" i="41"/>
  <c r="J151" i="41"/>
  <c r="AB79" i="40"/>
  <c r="AA81" i="40"/>
  <c r="AA83" i="40" s="1"/>
  <c r="AB66" i="41"/>
  <c r="AA68" i="41"/>
  <c r="AA70" i="41" s="1"/>
  <c r="AB66" i="40"/>
  <c r="AA68" i="40"/>
  <c r="AA70" i="40" s="1"/>
  <c r="AB79" i="38"/>
  <c r="AA81" i="38"/>
  <c r="AA83" i="38" s="1"/>
  <c r="AC53" i="41"/>
  <c r="AB55" i="41"/>
  <c r="AB57" i="41" s="1"/>
  <c r="C51" i="38"/>
  <c r="AC53" i="38"/>
  <c r="AB55" i="38"/>
  <c r="AB57" i="38" s="1"/>
  <c r="AG76" i="41"/>
  <c r="AG77" i="41" s="1"/>
  <c r="AG189" i="41" s="1"/>
  <c r="AF77" i="41"/>
  <c r="AF189" i="41" s="1"/>
  <c r="C51" i="41"/>
  <c r="AF52" i="41" s="1"/>
  <c r="AC53" i="40"/>
  <c r="AB55" i="40"/>
  <c r="AB57" i="40" s="1"/>
  <c r="AE98" i="38"/>
  <c r="AE98" i="41"/>
  <c r="AG76" i="40"/>
  <c r="AG77" i="40" s="1"/>
  <c r="AF77" i="40"/>
  <c r="AF189" i="40" s="1"/>
  <c r="AB66" i="38"/>
  <c r="AA68" i="38"/>
  <c r="AA70" i="38" s="1"/>
  <c r="AE98" i="40"/>
  <c r="AB79" i="41"/>
  <c r="AA81" i="41"/>
  <c r="AA83" i="41" s="1"/>
  <c r="C51" i="40"/>
  <c r="AG76" i="38"/>
  <c r="AG77" i="38" s="1"/>
  <c r="AF77" i="38"/>
  <c r="AE189" i="41"/>
  <c r="AA161" i="54" l="1"/>
  <c r="AA165" i="54" s="1"/>
  <c r="AB58" i="54"/>
  <c r="AB161" i="54" s="1"/>
  <c r="AB165" i="54" s="1"/>
  <c r="AB172" i="54"/>
  <c r="AC26" i="54"/>
  <c r="AC28" i="54" s="1"/>
  <c r="AD24" i="54"/>
  <c r="L149" i="41"/>
  <c r="K151" i="41"/>
  <c r="K153" i="41" s="1"/>
  <c r="K155" i="41" s="1"/>
  <c r="K165" i="41" s="1"/>
  <c r="K167" i="41" s="1"/>
  <c r="L149" i="38"/>
  <c r="K151" i="38"/>
  <c r="K153" i="38" s="1"/>
  <c r="K155" i="38" s="1"/>
  <c r="K165" i="38" s="1"/>
  <c r="K167" i="38" s="1"/>
  <c r="J153" i="38"/>
  <c r="H165" i="40"/>
  <c r="H165" i="38"/>
  <c r="L149" i="40"/>
  <c r="K151" i="40"/>
  <c r="K153" i="40" s="1"/>
  <c r="K155" i="40" s="1"/>
  <c r="K165" i="40" s="1"/>
  <c r="K167" i="40" s="1"/>
  <c r="J153" i="41"/>
  <c r="E52" i="41"/>
  <c r="F52" i="41"/>
  <c r="G52" i="41"/>
  <c r="H52" i="41"/>
  <c r="I52" i="41"/>
  <c r="J52" i="41"/>
  <c r="K52" i="41"/>
  <c r="L52" i="41"/>
  <c r="M52" i="41"/>
  <c r="N52" i="41"/>
  <c r="O52" i="41"/>
  <c r="P52" i="41"/>
  <c r="Q52" i="41"/>
  <c r="R52" i="41"/>
  <c r="S52" i="41"/>
  <c r="T52" i="41"/>
  <c r="U52" i="41"/>
  <c r="V52" i="41"/>
  <c r="W52" i="41"/>
  <c r="X52" i="41"/>
  <c r="Y52" i="41"/>
  <c r="Z52" i="41"/>
  <c r="AA52" i="41"/>
  <c r="AB52" i="41"/>
  <c r="AC52" i="41"/>
  <c r="AD52" i="41"/>
  <c r="AE52" i="41"/>
  <c r="AD53" i="40"/>
  <c r="AC55" i="40"/>
  <c r="AC57" i="40" s="1"/>
  <c r="E52" i="38"/>
  <c r="F52" i="38"/>
  <c r="G52" i="38"/>
  <c r="H52" i="38"/>
  <c r="I52" i="38"/>
  <c r="J52" i="38"/>
  <c r="K52" i="38"/>
  <c r="L52" i="38"/>
  <c r="M52" i="38"/>
  <c r="N52" i="38"/>
  <c r="O52" i="38"/>
  <c r="P52" i="38"/>
  <c r="Q52" i="38"/>
  <c r="R52" i="38"/>
  <c r="S52" i="38"/>
  <c r="T52" i="38"/>
  <c r="U52" i="38"/>
  <c r="V52" i="38"/>
  <c r="W52" i="38"/>
  <c r="X52" i="38"/>
  <c r="Y52" i="38"/>
  <c r="Z52" i="38"/>
  <c r="AA52" i="38"/>
  <c r="AB52" i="38"/>
  <c r="AC52" i="38"/>
  <c r="AD52" i="38"/>
  <c r="AE52" i="38"/>
  <c r="AF98" i="38"/>
  <c r="AG52" i="41"/>
  <c r="AG52" i="38"/>
  <c r="AC66" i="40"/>
  <c r="AB68" i="40"/>
  <c r="AB70" i="40" s="1"/>
  <c r="AG98" i="40"/>
  <c r="C77" i="40"/>
  <c r="AG98" i="38"/>
  <c r="C77" i="38"/>
  <c r="AF52" i="38"/>
  <c r="AG189" i="38"/>
  <c r="AC79" i="38"/>
  <c r="AB81" i="38"/>
  <c r="AB83" i="38" s="1"/>
  <c r="AF52" i="40"/>
  <c r="E52" i="40"/>
  <c r="F52" i="40"/>
  <c r="G52" i="40"/>
  <c r="H52" i="40"/>
  <c r="I52" i="40"/>
  <c r="J52" i="40"/>
  <c r="K52" i="40"/>
  <c r="L52" i="40"/>
  <c r="M52" i="40"/>
  <c r="N52" i="40"/>
  <c r="O52" i="40"/>
  <c r="P52" i="40"/>
  <c r="Q52" i="40"/>
  <c r="R52" i="40"/>
  <c r="S52" i="40"/>
  <c r="T52" i="40"/>
  <c r="U52" i="40"/>
  <c r="V52" i="40"/>
  <c r="W52" i="40"/>
  <c r="X52" i="40"/>
  <c r="Y52" i="40"/>
  <c r="Z52" i="40"/>
  <c r="AA52" i="40"/>
  <c r="AB52" i="40"/>
  <c r="AC52" i="40"/>
  <c r="AD52" i="40"/>
  <c r="AE52" i="40"/>
  <c r="AF189" i="38"/>
  <c r="AC66" i="41"/>
  <c r="AB68" i="41"/>
  <c r="AB70" i="41" s="1"/>
  <c r="AD53" i="38"/>
  <c r="AC55" i="38"/>
  <c r="AC57" i="38" s="1"/>
  <c r="AC79" i="41"/>
  <c r="AB81" i="41"/>
  <c r="AB83" i="41" s="1"/>
  <c r="AG189" i="40"/>
  <c r="AF98" i="40"/>
  <c r="AF78" i="40"/>
  <c r="AF98" i="41"/>
  <c r="AG52" i="40"/>
  <c r="AC66" i="38"/>
  <c r="AB68" i="38"/>
  <c r="AB70" i="38" s="1"/>
  <c r="AG98" i="41"/>
  <c r="C77" i="41"/>
  <c r="AF78" i="41" s="1"/>
  <c r="AD53" i="41"/>
  <c r="AC55" i="41"/>
  <c r="AC57" i="41" s="1"/>
  <c r="AC79" i="40"/>
  <c r="AB81" i="40"/>
  <c r="AB83" i="40" s="1"/>
  <c r="AB10" i="3" l="1"/>
  <c r="AC177" i="54"/>
  <c r="D177" i="54" s="1"/>
  <c r="J103" i="39"/>
  <c r="AC58" i="54"/>
  <c r="AC10" i="3" s="1"/>
  <c r="AC13" i="3" s="1"/>
  <c r="AC172" i="54"/>
  <c r="D172" i="54" s="1"/>
  <c r="AB13" i="3"/>
  <c r="AD26" i="54"/>
  <c r="AD28" i="54" s="1"/>
  <c r="AD177" i="54" s="1"/>
  <c r="AE24" i="54"/>
  <c r="M149" i="40"/>
  <c r="L151" i="40"/>
  <c r="L153" i="40" s="1"/>
  <c r="L155" i="40" s="1"/>
  <c r="L165" i="40" s="1"/>
  <c r="L167" i="40" s="1"/>
  <c r="J155" i="38"/>
  <c r="H167" i="38"/>
  <c r="M149" i="38"/>
  <c r="L151" i="38"/>
  <c r="H167" i="40"/>
  <c r="J155" i="41"/>
  <c r="M149" i="41"/>
  <c r="L151" i="41"/>
  <c r="AD66" i="40"/>
  <c r="AC68" i="40"/>
  <c r="AC70" i="40" s="1"/>
  <c r="AD79" i="41"/>
  <c r="AC81" i="41"/>
  <c r="AC83" i="41" s="1"/>
  <c r="AE53" i="40"/>
  <c r="AD55" i="40"/>
  <c r="AD57" i="40" s="1"/>
  <c r="E78" i="38"/>
  <c r="F78" i="38"/>
  <c r="G78" i="38"/>
  <c r="H78" i="38"/>
  <c r="I78" i="38"/>
  <c r="J78" i="38"/>
  <c r="K78" i="38"/>
  <c r="L78" i="38"/>
  <c r="M78" i="38"/>
  <c r="N78" i="38"/>
  <c r="O78" i="38"/>
  <c r="P78" i="38"/>
  <c r="Q78" i="38"/>
  <c r="R78" i="38"/>
  <c r="S78" i="38"/>
  <c r="T78" i="38"/>
  <c r="U78" i="38"/>
  <c r="V78" i="38"/>
  <c r="W78" i="38"/>
  <c r="X78" i="38"/>
  <c r="Y78" i="38"/>
  <c r="Z78" i="38"/>
  <c r="AA78" i="38"/>
  <c r="AB78" i="38"/>
  <c r="AC78" i="38"/>
  <c r="AD78" i="38"/>
  <c r="AE78" i="38"/>
  <c r="AD79" i="40"/>
  <c r="AC81" i="40"/>
  <c r="AC83" i="40" s="1"/>
  <c r="AF78" i="38"/>
  <c r="AD66" i="41"/>
  <c r="AC68" i="41"/>
  <c r="AC70" i="41" s="1"/>
  <c r="AD66" i="38"/>
  <c r="AC68" i="38"/>
  <c r="AC70" i="38" s="1"/>
  <c r="AE53" i="38"/>
  <c r="AD55" i="38"/>
  <c r="AD57" i="38" s="1"/>
  <c r="AG78" i="40"/>
  <c r="E78" i="40"/>
  <c r="F78" i="40"/>
  <c r="G78" i="40"/>
  <c r="H78" i="40"/>
  <c r="I78" i="40"/>
  <c r="J78" i="40"/>
  <c r="K78" i="40"/>
  <c r="L78" i="40"/>
  <c r="M78" i="40"/>
  <c r="N78" i="40"/>
  <c r="O78" i="40"/>
  <c r="P78" i="40"/>
  <c r="Q78" i="40"/>
  <c r="R78" i="40"/>
  <c r="S78" i="40"/>
  <c r="T78" i="40"/>
  <c r="U78" i="40"/>
  <c r="V78" i="40"/>
  <c r="W78" i="40"/>
  <c r="X78" i="40"/>
  <c r="Y78" i="40"/>
  <c r="Z78" i="40"/>
  <c r="AA78" i="40"/>
  <c r="AB78" i="40"/>
  <c r="AC78" i="40"/>
  <c r="AD78" i="40"/>
  <c r="AE78" i="40"/>
  <c r="C52" i="38"/>
  <c r="AG78" i="38"/>
  <c r="C52" i="40"/>
  <c r="AE53" i="41"/>
  <c r="AD55" i="41"/>
  <c r="AD57" i="41" s="1"/>
  <c r="AG78" i="41"/>
  <c r="E78" i="41"/>
  <c r="F78" i="41"/>
  <c r="G78" i="41"/>
  <c r="H78" i="41"/>
  <c r="I78" i="41"/>
  <c r="J78" i="41"/>
  <c r="K78" i="41"/>
  <c r="L78" i="41"/>
  <c r="M78" i="41"/>
  <c r="N78" i="41"/>
  <c r="O78" i="41"/>
  <c r="P78" i="41"/>
  <c r="Q78" i="41"/>
  <c r="R78" i="41"/>
  <c r="S78" i="41"/>
  <c r="T78" i="41"/>
  <c r="U78" i="41"/>
  <c r="V78" i="41"/>
  <c r="W78" i="41"/>
  <c r="X78" i="41"/>
  <c r="Y78" i="41"/>
  <c r="Z78" i="41"/>
  <c r="AA78" i="41"/>
  <c r="AB78" i="41"/>
  <c r="AC78" i="41"/>
  <c r="AD78" i="41"/>
  <c r="AE78" i="41"/>
  <c r="AD79" i="38"/>
  <c r="AC81" i="38"/>
  <c r="AC83" i="38" s="1"/>
  <c r="C52" i="41"/>
  <c r="AC161" i="54" l="1"/>
  <c r="AC165" i="54" s="1"/>
  <c r="AD58" i="54"/>
  <c r="AD10" i="3" s="1"/>
  <c r="AD172" i="54"/>
  <c r="J16" i="39"/>
  <c r="AF24" i="54"/>
  <c r="AE26" i="54"/>
  <c r="AE28" i="54" s="1"/>
  <c r="AE177" i="54" s="1"/>
  <c r="N149" i="38"/>
  <c r="M151" i="38"/>
  <c r="M153" i="38" s="1"/>
  <c r="M155" i="38" s="1"/>
  <c r="M165" i="38" s="1"/>
  <c r="M167" i="38" s="1"/>
  <c r="J165" i="41"/>
  <c r="N149" i="41"/>
  <c r="M151" i="41"/>
  <c r="M153" i="41" s="1"/>
  <c r="M155" i="41" s="1"/>
  <c r="M165" i="41" s="1"/>
  <c r="M167" i="41" s="1"/>
  <c r="L153" i="38"/>
  <c r="J165" i="38"/>
  <c r="L153" i="41"/>
  <c r="N149" i="40"/>
  <c r="M151" i="40"/>
  <c r="M153" i="40" s="1"/>
  <c r="AE79" i="38"/>
  <c r="AD81" i="38"/>
  <c r="AD83" i="38" s="1"/>
  <c r="C78" i="38"/>
  <c r="AE79" i="41"/>
  <c r="AD81" i="41"/>
  <c r="AD83" i="41" s="1"/>
  <c r="AE66" i="38"/>
  <c r="AD68" i="38"/>
  <c r="AD70" i="38" s="1"/>
  <c r="C78" i="41"/>
  <c r="AE66" i="41"/>
  <c r="AD68" i="41"/>
  <c r="AD70" i="41" s="1"/>
  <c r="C78" i="40"/>
  <c r="AF53" i="41"/>
  <c r="AE55" i="41"/>
  <c r="AE57" i="41" s="1"/>
  <c r="AE79" i="40"/>
  <c r="AD81" i="40"/>
  <c r="AD83" i="40" s="1"/>
  <c r="AF53" i="40"/>
  <c r="AE55" i="40"/>
  <c r="AE57" i="40" s="1"/>
  <c r="AF53" i="38"/>
  <c r="AE55" i="38"/>
  <c r="AE57" i="38" s="1"/>
  <c r="AE66" i="40"/>
  <c r="AD68" i="40"/>
  <c r="AD70" i="40" s="1"/>
  <c r="AD161" i="54" l="1"/>
  <c r="AD165" i="54" s="1"/>
  <c r="AE58" i="54"/>
  <c r="AE10" i="3" s="1"/>
  <c r="AE13" i="3" s="1"/>
  <c r="AE172" i="54"/>
  <c r="AD13" i="3"/>
  <c r="AG24" i="54"/>
  <c r="AH24" i="54" s="1"/>
  <c r="AF26" i="54"/>
  <c r="AF28" i="54" s="1"/>
  <c r="AF177" i="54" s="1"/>
  <c r="L155" i="38"/>
  <c r="O149" i="40"/>
  <c r="N151" i="40"/>
  <c r="N153" i="40" s="1"/>
  <c r="N155" i="40" s="1"/>
  <c r="N165" i="40" s="1"/>
  <c r="N167" i="40" s="1"/>
  <c r="L155" i="41"/>
  <c r="O149" i="41"/>
  <c r="N151" i="41"/>
  <c r="N153" i="41" s="1"/>
  <c r="N155" i="41" s="1"/>
  <c r="N165" i="41" s="1"/>
  <c r="N167" i="41" s="1"/>
  <c r="J167" i="38"/>
  <c r="J167" i="41"/>
  <c r="M155" i="40"/>
  <c r="O149" i="38"/>
  <c r="N151" i="38"/>
  <c r="N153" i="38" s="1"/>
  <c r="N155" i="38" s="1"/>
  <c r="N165" i="38" s="1"/>
  <c r="N167" i="38" s="1"/>
  <c r="AF66" i="38"/>
  <c r="AE68" i="38"/>
  <c r="AE70" i="38" s="1"/>
  <c r="AG53" i="40"/>
  <c r="AG55" i="40" s="1"/>
  <c r="AF55" i="40"/>
  <c r="AF57" i="40" s="1"/>
  <c r="AF66" i="40"/>
  <c r="AE68" i="40"/>
  <c r="AE70" i="40" s="1"/>
  <c r="AG53" i="41"/>
  <c r="AG55" i="41" s="1"/>
  <c r="AF55" i="41"/>
  <c r="AF57" i="41" s="1"/>
  <c r="AF79" i="41"/>
  <c r="AE81" i="41"/>
  <c r="AE83" i="41" s="1"/>
  <c r="AF79" i="40"/>
  <c r="AE81" i="40"/>
  <c r="AE83" i="40" s="1"/>
  <c r="AG53" i="38"/>
  <c r="AG55" i="38" s="1"/>
  <c r="AF55" i="38"/>
  <c r="AF57" i="38" s="1"/>
  <c r="AF66" i="41"/>
  <c r="AE68" i="41"/>
  <c r="AE70" i="41" s="1"/>
  <c r="AF79" i="38"/>
  <c r="AE81" i="38"/>
  <c r="AE83" i="38" s="1"/>
  <c r="AE161" i="54" l="1"/>
  <c r="AE165" i="54" s="1"/>
  <c r="AF58" i="54"/>
  <c r="AF161" i="54" s="1"/>
  <c r="AF165" i="54" s="1"/>
  <c r="AF172" i="54"/>
  <c r="AI24" i="54"/>
  <c r="AH26" i="54"/>
  <c r="AF10" i="3"/>
  <c r="AG26" i="54"/>
  <c r="P149" i="41"/>
  <c r="O151" i="41"/>
  <c r="O153" i="41" s="1"/>
  <c r="O155" i="41" s="1"/>
  <c r="O165" i="41" s="1"/>
  <c r="O167" i="41" s="1"/>
  <c r="P149" i="38"/>
  <c r="O151" i="38"/>
  <c r="O153" i="38" s="1"/>
  <c r="O155" i="38" s="1"/>
  <c r="O165" i="38" s="1"/>
  <c r="O167" i="38" s="1"/>
  <c r="M165" i="40"/>
  <c r="L165" i="41"/>
  <c r="L165" i="38"/>
  <c r="P149" i="40"/>
  <c r="O151" i="40"/>
  <c r="O153" i="40" s="1"/>
  <c r="O155" i="40" s="1"/>
  <c r="O165" i="40" s="1"/>
  <c r="O167" i="40" s="1"/>
  <c r="AG66" i="41"/>
  <c r="AG68" i="41" s="1"/>
  <c r="AF68" i="41"/>
  <c r="AF70" i="41" s="1"/>
  <c r="AG79" i="40"/>
  <c r="AG81" i="40" s="1"/>
  <c r="AF81" i="40"/>
  <c r="AF83" i="40" s="1"/>
  <c r="AG57" i="40"/>
  <c r="C57" i="40" s="1"/>
  <c r="C55" i="40"/>
  <c r="A55" i="40" s="1"/>
  <c r="AG57" i="41"/>
  <c r="C57" i="41" s="1"/>
  <c r="C55" i="41"/>
  <c r="A55" i="41" s="1"/>
  <c r="AG57" i="38"/>
  <c r="C57" i="38" s="1"/>
  <c r="C55" i="38"/>
  <c r="A55" i="38" s="1"/>
  <c r="AG66" i="40"/>
  <c r="AG68" i="40" s="1"/>
  <c r="AF68" i="40"/>
  <c r="AF70" i="40" s="1"/>
  <c r="AG79" i="38"/>
  <c r="AG81" i="38" s="1"/>
  <c r="AF81" i="38"/>
  <c r="AF83" i="38" s="1"/>
  <c r="AG79" i="41"/>
  <c r="AG81" i="41" s="1"/>
  <c r="AF81" i="41"/>
  <c r="AF83" i="41" s="1"/>
  <c r="AG66" i="38"/>
  <c r="AG68" i="38" s="1"/>
  <c r="AF68" i="38"/>
  <c r="AF70" i="38" s="1"/>
  <c r="AJ24" i="54" l="1"/>
  <c r="AI26" i="54"/>
  <c r="AF13" i="3"/>
  <c r="AI28" i="54"/>
  <c r="AI177" i="54" s="1"/>
  <c r="AH28" i="54"/>
  <c r="AH177" i="54" s="1"/>
  <c r="AG28" i="54"/>
  <c r="L167" i="41"/>
  <c r="Q149" i="38"/>
  <c r="P151" i="38"/>
  <c r="P153" i="38" s="1"/>
  <c r="P155" i="38" s="1"/>
  <c r="M167" i="40"/>
  <c r="Q149" i="40"/>
  <c r="P151" i="40"/>
  <c r="P153" i="40" s="1"/>
  <c r="P155" i="40" s="1"/>
  <c r="P165" i="40" s="1"/>
  <c r="P167" i="40" s="1"/>
  <c r="L167" i="38"/>
  <c r="Q149" i="41"/>
  <c r="P151" i="41"/>
  <c r="P153" i="41" s="1"/>
  <c r="P155" i="41" s="1"/>
  <c r="P165" i="41" s="1"/>
  <c r="P167" i="41" s="1"/>
  <c r="AG83" i="41"/>
  <c r="C83" i="41" s="1"/>
  <c r="C81" i="41"/>
  <c r="A81" i="41" s="1"/>
  <c r="AG70" i="40"/>
  <c r="C70" i="40" s="1"/>
  <c r="C68" i="40"/>
  <c r="A68" i="40" s="1"/>
  <c r="AG83" i="38"/>
  <c r="C83" i="38" s="1"/>
  <c r="C81" i="38"/>
  <c r="A81" i="38" s="1"/>
  <c r="AG83" i="40"/>
  <c r="C83" i="40" s="1"/>
  <c r="C81" i="40"/>
  <c r="A81" i="40" s="1"/>
  <c r="AG70" i="38"/>
  <c r="C70" i="38" s="1"/>
  <c r="C68" i="38"/>
  <c r="A68" i="38" s="1"/>
  <c r="AG70" i="41"/>
  <c r="C70" i="41" s="1"/>
  <c r="C68" i="41"/>
  <c r="A68" i="41" s="1"/>
  <c r="AG172" i="54" l="1"/>
  <c r="AG177" i="54"/>
  <c r="AH58" i="54"/>
  <c r="AH10" i="3" s="1"/>
  <c r="AH13" i="3" s="1"/>
  <c r="AH172" i="54"/>
  <c r="AI58" i="54"/>
  <c r="AI10" i="3" s="1"/>
  <c r="AI13" i="3" s="1"/>
  <c r="AI172" i="54"/>
  <c r="AK24" i="54"/>
  <c r="AK26" i="54" s="1"/>
  <c r="AJ26" i="54"/>
  <c r="AI161" i="54"/>
  <c r="AI165" i="54" s="1"/>
  <c r="AG58" i="54"/>
  <c r="P165" i="38"/>
  <c r="R149" i="40"/>
  <c r="Q151" i="40"/>
  <c r="Q153" i="40" s="1"/>
  <c r="Q155" i="40" s="1"/>
  <c r="Q165" i="40" s="1"/>
  <c r="R149" i="41"/>
  <c r="Q151" i="41"/>
  <c r="Q153" i="41" s="1"/>
  <c r="Q155" i="41" s="1"/>
  <c r="Q165" i="41" s="1"/>
  <c r="Q167" i="41" s="1"/>
  <c r="R149" i="38"/>
  <c r="Q151" i="38"/>
  <c r="Q153" i="38" s="1"/>
  <c r="Q155" i="38" s="1"/>
  <c r="Q165" i="38" s="1"/>
  <c r="Q167" i="38" s="1"/>
  <c r="AK28" i="54" l="1"/>
  <c r="AH161" i="54"/>
  <c r="AH165" i="54" s="1"/>
  <c r="C26" i="54"/>
  <c r="A26" i="54" s="1"/>
  <c r="AJ28" i="54"/>
  <c r="AJ177" i="54" s="1"/>
  <c r="AK58" i="54"/>
  <c r="AK10" i="3" s="1"/>
  <c r="AH9" i="44"/>
  <c r="AH10" i="44" s="1"/>
  <c r="AH14" i="3" s="1"/>
  <c r="AI9" i="44"/>
  <c r="AI10" i="44" s="1"/>
  <c r="AG161" i="54"/>
  <c r="AG165" i="54" s="1"/>
  <c r="AG10" i="3"/>
  <c r="S149" i="38"/>
  <c r="R151" i="38"/>
  <c r="R153" i="38" s="1"/>
  <c r="R155" i="38" s="1"/>
  <c r="R165" i="38" s="1"/>
  <c r="R167" i="38" s="1"/>
  <c r="S149" i="41"/>
  <c r="R151" i="41"/>
  <c r="R153" i="41" s="1"/>
  <c r="R155" i="41" s="1"/>
  <c r="R165" i="41" s="1"/>
  <c r="R167" i="41" s="1"/>
  <c r="Q167" i="40"/>
  <c r="S149" i="40"/>
  <c r="R151" i="40"/>
  <c r="R153" i="40" s="1"/>
  <c r="R155" i="40" s="1"/>
  <c r="R165" i="40" s="1"/>
  <c r="R167" i="40" s="1"/>
  <c r="P167" i="38"/>
  <c r="AK161" i="54" l="1"/>
  <c r="AK165" i="54" s="1"/>
  <c r="AK172" i="54"/>
  <c r="AK177" i="54"/>
  <c r="AJ58" i="54"/>
  <c r="AJ172" i="54"/>
  <c r="C28" i="54"/>
  <c r="H14" i="39"/>
  <c r="I14" i="39" s="1"/>
  <c r="AK13" i="3"/>
  <c r="AI11" i="44"/>
  <c r="AI14" i="3"/>
  <c r="AI15" i="3" s="1"/>
  <c r="AH11" i="44"/>
  <c r="AH15" i="3"/>
  <c r="AG13" i="3"/>
  <c r="K16" i="39" s="1"/>
  <c r="T149" i="40"/>
  <c r="S151" i="40"/>
  <c r="S153" i="40" s="1"/>
  <c r="S155" i="40" s="1"/>
  <c r="S165" i="40" s="1"/>
  <c r="S167" i="40" s="1"/>
  <c r="T149" i="41"/>
  <c r="S151" i="41"/>
  <c r="S153" i="41" s="1"/>
  <c r="S155" i="41" s="1"/>
  <c r="S165" i="41" s="1"/>
  <c r="S167" i="41" s="1"/>
  <c r="T149" i="38"/>
  <c r="S151" i="38"/>
  <c r="S153" i="38" s="1"/>
  <c r="S155" i="38" s="1"/>
  <c r="S165" i="38" s="1"/>
  <c r="S167" i="38" s="1"/>
  <c r="AJ161" i="54" l="1"/>
  <c r="AJ165" i="54" s="1"/>
  <c r="AJ10" i="3"/>
  <c r="C58" i="54"/>
  <c r="J14" i="39"/>
  <c r="K14" i="39" s="1"/>
  <c r="L14" i="39" s="1"/>
  <c r="AK9" i="44"/>
  <c r="AK10" i="44" s="1"/>
  <c r="U149" i="38"/>
  <c r="T151" i="38"/>
  <c r="T153" i="38" s="1"/>
  <c r="T155" i="38" s="1"/>
  <c r="T165" i="38" s="1"/>
  <c r="T167" i="38" s="1"/>
  <c r="U149" i="41"/>
  <c r="T151" i="41"/>
  <c r="T153" i="41" s="1"/>
  <c r="T155" i="41" s="1"/>
  <c r="T165" i="41" s="1"/>
  <c r="T167" i="41" s="1"/>
  <c r="U149" i="40"/>
  <c r="T151" i="40"/>
  <c r="T153" i="40" s="1"/>
  <c r="T155" i="40" s="1"/>
  <c r="T165" i="40" s="1"/>
  <c r="T167" i="40" s="1"/>
  <c r="D23" i="53" l="1"/>
  <c r="D22" i="53" s="1"/>
  <c r="C161" i="54"/>
  <c r="AJ13" i="3"/>
  <c r="C10" i="3"/>
  <c r="C14" i="39"/>
  <c r="J104" i="39" s="1"/>
  <c r="J110" i="39" s="1"/>
  <c r="AK11" i="44"/>
  <c r="AK14" i="3"/>
  <c r="V149" i="40"/>
  <c r="U151" i="40"/>
  <c r="U153" i="40" s="1"/>
  <c r="U155" i="40" s="1"/>
  <c r="U165" i="40" s="1"/>
  <c r="U167" i="40" s="1"/>
  <c r="V149" i="41"/>
  <c r="U151" i="41"/>
  <c r="U153" i="41" s="1"/>
  <c r="U155" i="41" s="1"/>
  <c r="U165" i="41" s="1"/>
  <c r="U167" i="41" s="1"/>
  <c r="V149" i="38"/>
  <c r="U151" i="38"/>
  <c r="U153" i="38" s="1"/>
  <c r="U155" i="38" s="1"/>
  <c r="U165" i="38" s="1"/>
  <c r="U167" i="38" s="1"/>
  <c r="C165" i="54" l="1"/>
  <c r="D182" i="54"/>
  <c r="D184" i="54" s="1"/>
  <c r="J105" i="39"/>
  <c r="J99" i="39" s="1"/>
  <c r="J70" i="39" s="1"/>
  <c r="AJ9" i="44"/>
  <c r="L16" i="39"/>
  <c r="C16" i="39" s="1"/>
  <c r="C8" i="50" s="1"/>
  <c r="D8" i="50" s="1"/>
  <c r="C13" i="3"/>
  <c r="I23" i="53"/>
  <c r="D19" i="53"/>
  <c r="D20" i="53"/>
  <c r="I76" i="39"/>
  <c r="AK15" i="3"/>
  <c r="W149" i="38"/>
  <c r="V151" i="38"/>
  <c r="V153" i="38" s="1"/>
  <c r="V155" i="38" s="1"/>
  <c r="V165" i="38" s="1"/>
  <c r="V167" i="38" s="1"/>
  <c r="W149" i="41"/>
  <c r="V151" i="41"/>
  <c r="V153" i="41" s="1"/>
  <c r="V155" i="41" s="1"/>
  <c r="V165" i="41" s="1"/>
  <c r="V167" i="41" s="1"/>
  <c r="W149" i="40"/>
  <c r="V151" i="40"/>
  <c r="V153" i="40" s="1"/>
  <c r="V155" i="40" s="1"/>
  <c r="V165" i="40" s="1"/>
  <c r="V167" i="40" s="1"/>
  <c r="L99" i="39" l="1"/>
  <c r="L70" i="39" s="1"/>
  <c r="L76" i="39" s="1"/>
  <c r="L9" i="58" s="1"/>
  <c r="K99" i="39"/>
  <c r="K70" i="39" s="1"/>
  <c r="K76" i="39" s="1"/>
  <c r="K9" i="58" s="1"/>
  <c r="AJ10" i="44"/>
  <c r="AJ14" i="3" s="1"/>
  <c r="E8" i="47"/>
  <c r="X149" i="40"/>
  <c r="W151" i="40"/>
  <c r="W153" i="40" s="1"/>
  <c r="W155" i="40" s="1"/>
  <c r="W165" i="40" s="1"/>
  <c r="W167" i="40" s="1"/>
  <c r="X149" i="41"/>
  <c r="W151" i="41"/>
  <c r="W153" i="41" s="1"/>
  <c r="W155" i="41" s="1"/>
  <c r="W165" i="41" s="1"/>
  <c r="W167" i="41" s="1"/>
  <c r="X149" i="38"/>
  <c r="W151" i="38"/>
  <c r="W153" i="38" s="1"/>
  <c r="W155" i="38" s="1"/>
  <c r="W165" i="38" s="1"/>
  <c r="W167" i="38" s="1"/>
  <c r="AJ11" i="44" l="1"/>
  <c r="J76" i="39"/>
  <c r="J9" i="58" s="1"/>
  <c r="J108" i="39"/>
  <c r="AJ15" i="3"/>
  <c r="L17" i="39"/>
  <c r="L18" i="39" s="1"/>
  <c r="L20" i="39" s="1"/>
  <c r="Y149" i="38"/>
  <c r="X151" i="38"/>
  <c r="X153" i="38" s="1"/>
  <c r="X155" i="38" s="1"/>
  <c r="Y149" i="41"/>
  <c r="X151" i="41"/>
  <c r="X153" i="41" s="1"/>
  <c r="X155" i="41" s="1"/>
  <c r="Y149" i="40"/>
  <c r="X151" i="40"/>
  <c r="X153" i="40" s="1"/>
  <c r="X155" i="40" s="1"/>
  <c r="E11" i="47" l="1"/>
  <c r="X165" i="40"/>
  <c r="C155" i="40"/>
  <c r="Z149" i="40"/>
  <c r="Y151" i="40"/>
  <c r="Y153" i="40" s="1"/>
  <c r="Y155" i="40" s="1"/>
  <c r="Y165" i="40" s="1"/>
  <c r="Y167" i="40" s="1"/>
  <c r="X165" i="41"/>
  <c r="C155" i="41"/>
  <c r="Z149" i="41"/>
  <c r="Y151" i="41"/>
  <c r="Y153" i="41" s="1"/>
  <c r="Y155" i="41" s="1"/>
  <c r="Y165" i="41" s="1"/>
  <c r="Y167" i="41" s="1"/>
  <c r="X165" i="38"/>
  <c r="C155" i="38"/>
  <c r="Z149" i="38"/>
  <c r="Y151" i="38"/>
  <c r="Y153" i="38" s="1"/>
  <c r="Y155" i="38" s="1"/>
  <c r="Y165" i="38" s="1"/>
  <c r="Y167" i="38" s="1"/>
  <c r="AA149" i="38" l="1"/>
  <c r="Z151" i="38"/>
  <c r="Z153" i="38" s="1"/>
  <c r="Z155" i="38" s="1"/>
  <c r="Z165" i="38" s="1"/>
  <c r="Z167" i="38" s="1"/>
  <c r="AA149" i="40"/>
  <c r="Z151" i="40"/>
  <c r="Z153" i="40" s="1"/>
  <c r="Z155" i="40" s="1"/>
  <c r="Z165" i="40" s="1"/>
  <c r="Z167" i="40" s="1"/>
  <c r="AA149" i="41"/>
  <c r="Z151" i="41"/>
  <c r="Z153" i="41" s="1"/>
  <c r="Z155" i="41" s="1"/>
  <c r="Z165" i="41" s="1"/>
  <c r="Z167" i="41" s="1"/>
  <c r="X167" i="41"/>
  <c r="C167" i="41" s="1"/>
  <c r="C165" i="41"/>
  <c r="X167" i="38"/>
  <c r="C167" i="38" s="1"/>
  <c r="C165" i="38"/>
  <c r="X167" i="40"/>
  <c r="C167" i="40" s="1"/>
  <c r="C165" i="40"/>
  <c r="AB149" i="41" l="1"/>
  <c r="AA151" i="41"/>
  <c r="AA153" i="41" s="1"/>
  <c r="AA155" i="41" s="1"/>
  <c r="AA165" i="41" s="1"/>
  <c r="AA167" i="41" s="1"/>
  <c r="AB149" i="40"/>
  <c r="AA151" i="40"/>
  <c r="AA153" i="40" s="1"/>
  <c r="AA155" i="40" s="1"/>
  <c r="AA165" i="40" s="1"/>
  <c r="AA167" i="40" s="1"/>
  <c r="AB149" i="38"/>
  <c r="AA151" i="38"/>
  <c r="AA153" i="38" s="1"/>
  <c r="AA155" i="38" s="1"/>
  <c r="AA165" i="38" s="1"/>
  <c r="AA167" i="38" s="1"/>
  <c r="AC149" i="41" l="1"/>
  <c r="AB151" i="41"/>
  <c r="AB153" i="41" s="1"/>
  <c r="AB155" i="41" s="1"/>
  <c r="AB165" i="41" s="1"/>
  <c r="AB167" i="41" s="1"/>
  <c r="AC149" i="38"/>
  <c r="AB151" i="38"/>
  <c r="AB153" i="38" s="1"/>
  <c r="AB155" i="38" s="1"/>
  <c r="AB165" i="38" s="1"/>
  <c r="AB167" i="38" s="1"/>
  <c r="AC149" i="40"/>
  <c r="AB151" i="40"/>
  <c r="AB153" i="40" s="1"/>
  <c r="AB155" i="40" s="1"/>
  <c r="AB165" i="40" s="1"/>
  <c r="AB167" i="40" s="1"/>
  <c r="E9" i="44"/>
  <c r="E10" i="44" l="1"/>
  <c r="AD149" i="40"/>
  <c r="AC151" i="40"/>
  <c r="AC153" i="40" s="1"/>
  <c r="AC155" i="40" s="1"/>
  <c r="AC165" i="40" s="1"/>
  <c r="AC167" i="40" s="1"/>
  <c r="AD149" i="38"/>
  <c r="AC151" i="38"/>
  <c r="AC153" i="38" s="1"/>
  <c r="AC155" i="38" s="1"/>
  <c r="AC165" i="38" s="1"/>
  <c r="AC167" i="38" s="1"/>
  <c r="AD149" i="41"/>
  <c r="AC151" i="41"/>
  <c r="AC153" i="41" s="1"/>
  <c r="AC155" i="41" s="1"/>
  <c r="AC165" i="41" s="1"/>
  <c r="AC167" i="41" s="1"/>
  <c r="E14" i="3" l="1"/>
  <c r="E11" i="44"/>
  <c r="AE149" i="41"/>
  <c r="AD151" i="41"/>
  <c r="AD153" i="41" s="1"/>
  <c r="AD155" i="41" s="1"/>
  <c r="AD165" i="41" s="1"/>
  <c r="AD167" i="41" s="1"/>
  <c r="AE149" i="38"/>
  <c r="AD151" i="38"/>
  <c r="AD153" i="38" s="1"/>
  <c r="AD155" i="38" s="1"/>
  <c r="AD165" i="38" s="1"/>
  <c r="AD167" i="38" s="1"/>
  <c r="AE149" i="40"/>
  <c r="AD151" i="40"/>
  <c r="AD153" i="40" s="1"/>
  <c r="AD155" i="40" s="1"/>
  <c r="AD165" i="40" s="1"/>
  <c r="AD167" i="40" s="1"/>
  <c r="E15" i="3" l="1"/>
  <c r="AF149" i="38"/>
  <c r="AE151" i="38"/>
  <c r="AE153" i="38" s="1"/>
  <c r="AE155" i="38" s="1"/>
  <c r="AE165" i="38" s="1"/>
  <c r="AE167" i="38" s="1"/>
  <c r="AF149" i="40"/>
  <c r="AE151" i="40"/>
  <c r="AE153" i="40" s="1"/>
  <c r="AE155" i="40" s="1"/>
  <c r="AE165" i="40" s="1"/>
  <c r="AE167" i="40" s="1"/>
  <c r="AF149" i="41"/>
  <c r="AE151" i="41"/>
  <c r="AE153" i="41" s="1"/>
  <c r="AE155" i="41" s="1"/>
  <c r="AE165" i="41" s="1"/>
  <c r="AE167" i="41" s="1"/>
  <c r="E15" i="48"/>
  <c r="E10" i="48" l="1"/>
  <c r="E16" i="47"/>
  <c r="AG149" i="41"/>
  <c r="AG151" i="41" s="1"/>
  <c r="AF151" i="41"/>
  <c r="AF153" i="41" s="1"/>
  <c r="AF155" i="41" s="1"/>
  <c r="AF165" i="41" s="1"/>
  <c r="AF167" i="41" s="1"/>
  <c r="AG149" i="40"/>
  <c r="AG151" i="40" s="1"/>
  <c r="AF151" i="40"/>
  <c r="AF153" i="40" s="1"/>
  <c r="AF155" i="40" s="1"/>
  <c r="AF165" i="40" s="1"/>
  <c r="AF167" i="40" s="1"/>
  <c r="AG149" i="38"/>
  <c r="AG151" i="38" s="1"/>
  <c r="AF151" i="38"/>
  <c r="AF153" i="38" s="1"/>
  <c r="AF155" i="38" s="1"/>
  <c r="AF165" i="38" s="1"/>
  <c r="AF167" i="38" s="1"/>
  <c r="E11" i="48" l="1"/>
  <c r="E9" i="48" s="1"/>
  <c r="AG153" i="38"/>
  <c r="C151" i="38"/>
  <c r="A151" i="38" s="1"/>
  <c r="AG153" i="40"/>
  <c r="C151" i="40"/>
  <c r="A151" i="40" s="1"/>
  <c r="AG153" i="41"/>
  <c r="C151" i="41"/>
  <c r="A151" i="41" s="1"/>
  <c r="AG155" i="41" l="1"/>
  <c r="AG165" i="41" s="1"/>
  <c r="AG167" i="41" s="1"/>
  <c r="C153" i="41"/>
  <c r="AG155" i="40"/>
  <c r="AG165" i="40" s="1"/>
  <c r="AG167" i="40" s="1"/>
  <c r="C153" i="40"/>
  <c r="AG155" i="38"/>
  <c r="AG165" i="38" s="1"/>
  <c r="AG167" i="38" s="1"/>
  <c r="C153" i="38"/>
  <c r="I14" i="27" l="1"/>
  <c r="F8" i="47" l="1"/>
  <c r="G8" i="47" l="1"/>
  <c r="G11" i="47" l="1"/>
  <c r="H8" i="47"/>
  <c r="H11" i="47" s="1"/>
  <c r="G9" i="44"/>
  <c r="F11" i="47" l="1"/>
  <c r="I8" i="47"/>
  <c r="F9" i="44"/>
  <c r="G10" i="44"/>
  <c r="H9" i="44"/>
  <c r="G14" i="3" l="1"/>
  <c r="G15" i="3" s="1"/>
  <c r="G11" i="44"/>
  <c r="H10" i="44"/>
  <c r="I9" i="44"/>
  <c r="F10" i="44"/>
  <c r="J8" i="47"/>
  <c r="G10" i="48" l="1"/>
  <c r="G16" i="47"/>
  <c r="F14" i="3"/>
  <c r="H14" i="3"/>
  <c r="H15" i="3" s="1"/>
  <c r="H16" i="47" s="1"/>
  <c r="K9" i="44"/>
  <c r="K8" i="47"/>
  <c r="I11" i="47"/>
  <c r="H11" i="44"/>
  <c r="F11" i="44"/>
  <c r="I10" i="44"/>
  <c r="H30" i="3" l="1"/>
  <c r="F15" i="3"/>
  <c r="F16" i="47" s="1"/>
  <c r="H10" i="48"/>
  <c r="I14" i="3"/>
  <c r="I15" i="3" s="1"/>
  <c r="K11" i="47"/>
  <c r="L8" i="47"/>
  <c r="J11" i="47"/>
  <c r="I11" i="44"/>
  <c r="K10" i="44"/>
  <c r="M8" i="47"/>
  <c r="J9" i="44"/>
  <c r="E17" i="39" l="1"/>
  <c r="E18" i="39" s="1"/>
  <c r="C30" i="3"/>
  <c r="I30" i="50" s="1"/>
  <c r="E35" i="39"/>
  <c r="E48" i="39" s="1"/>
  <c r="D10" i="57" s="1"/>
  <c r="I10" i="48"/>
  <c r="I16" i="47"/>
  <c r="K11" i="44"/>
  <c r="K14" i="3"/>
  <c r="K15" i="3" s="1"/>
  <c r="K16" i="47" s="1"/>
  <c r="F10" i="48"/>
  <c r="J10" i="44"/>
  <c r="L11" i="47"/>
  <c r="F35" i="39" l="1"/>
  <c r="G35" i="39" s="1"/>
  <c r="H35" i="39" s="1"/>
  <c r="E20" i="39"/>
  <c r="J14" i="3"/>
  <c r="K10" i="48"/>
  <c r="F11" i="48"/>
  <c r="F9" i="48" s="1"/>
  <c r="J11" i="44"/>
  <c r="M11" i="47"/>
  <c r="L9" i="44"/>
  <c r="M9" i="44"/>
  <c r="F48" i="39" l="1"/>
  <c r="E10" i="57" s="1"/>
  <c r="I35" i="39"/>
  <c r="J35" i="39" s="1"/>
  <c r="J15" i="3"/>
  <c r="J16" i="47" s="1"/>
  <c r="G11" i="48"/>
  <c r="G9" i="48" s="1"/>
  <c r="M10" i="44"/>
  <c r="L10" i="44"/>
  <c r="K35" i="39" l="1"/>
  <c r="L35" i="39" s="1"/>
  <c r="G48" i="39"/>
  <c r="F10" i="57" s="1"/>
  <c r="M14" i="3"/>
  <c r="I44" i="3"/>
  <c r="L11" i="44"/>
  <c r="L14" i="3"/>
  <c r="J10" i="48"/>
  <c r="H44" i="3"/>
  <c r="H11" i="48"/>
  <c r="H9" i="48" s="1"/>
  <c r="M11" i="44"/>
  <c r="M15" i="3" l="1"/>
  <c r="F17" i="39"/>
  <c r="H48" i="39"/>
  <c r="G10" i="57" s="1"/>
  <c r="C35" i="39"/>
  <c r="M10" i="48"/>
  <c r="M16" i="47"/>
  <c r="L15" i="3"/>
  <c r="I11" i="48"/>
  <c r="I9" i="48" s="1"/>
  <c r="I48" i="39" l="1"/>
  <c r="H10" i="57" s="1"/>
  <c r="L10" i="48"/>
  <c r="L16" i="47"/>
  <c r="F18" i="39"/>
  <c r="J44" i="3"/>
  <c r="K44" i="3"/>
  <c r="J11" i="48"/>
  <c r="J9" i="48" s="1"/>
  <c r="J48" i="39" l="1"/>
  <c r="I10" i="57" s="1"/>
  <c r="L44" i="3"/>
  <c r="F20" i="39"/>
  <c r="F53" i="39" s="1"/>
  <c r="E15" i="57" s="1"/>
  <c r="K11" i="48"/>
  <c r="K9" i="48" s="1"/>
  <c r="K48" i="39" l="1"/>
  <c r="M44" i="3"/>
  <c r="L11" i="48"/>
  <c r="L9" i="48" s="1"/>
  <c r="L48" i="39" l="1"/>
  <c r="K10" i="57" s="1"/>
  <c r="J10" i="57"/>
  <c r="M11" i="48"/>
  <c r="M9" i="48" s="1"/>
  <c r="E21" i="27" l="1"/>
  <c r="E23" i="27" l="1"/>
  <c r="E25" i="27" l="1"/>
  <c r="E31" i="27" s="1"/>
  <c r="E20" i="27"/>
  <c r="A121" i="41" l="1"/>
  <c r="A121" i="38"/>
  <c r="A121" i="40"/>
  <c r="G121" i="40" l="1"/>
  <c r="F121" i="40"/>
  <c r="F123" i="40" s="1"/>
  <c r="G121" i="38"/>
  <c r="F121" i="38"/>
  <c r="F123" i="38" s="1"/>
  <c r="G121" i="41"/>
  <c r="F121" i="41"/>
  <c r="F123" i="41" s="1"/>
  <c r="F125" i="41" l="1"/>
  <c r="F125" i="38"/>
  <c r="H121" i="38"/>
  <c r="G123" i="38"/>
  <c r="G125" i="38" s="1"/>
  <c r="G127" i="38" s="1"/>
  <c r="H121" i="41"/>
  <c r="G123" i="41"/>
  <c r="G125" i="41" s="1"/>
  <c r="G127" i="41" s="1"/>
  <c r="F125" i="40"/>
  <c r="H121" i="40"/>
  <c r="G123" i="40"/>
  <c r="G125" i="40" s="1"/>
  <c r="G127" i="40" s="1"/>
  <c r="M34" i="40"/>
  <c r="G4" i="41" l="1"/>
  <c r="G7" i="41" s="1"/>
  <c r="G4" i="38"/>
  <c r="G7" i="38" s="1"/>
  <c r="F127" i="38"/>
  <c r="G4" i="40"/>
  <c r="G7" i="40" s="1"/>
  <c r="I121" i="40"/>
  <c r="H123" i="40"/>
  <c r="H125" i="40" s="1"/>
  <c r="H127" i="40" s="1"/>
  <c r="I121" i="41"/>
  <c r="H123" i="41"/>
  <c r="H125" i="41" s="1"/>
  <c r="H127" i="41" s="1"/>
  <c r="I121" i="38"/>
  <c r="H123" i="38"/>
  <c r="H125" i="38" s="1"/>
  <c r="H127" i="38" s="1"/>
  <c r="F127" i="41"/>
  <c r="F127" i="40"/>
  <c r="AC8" i="47"/>
  <c r="F4" i="38" l="1"/>
  <c r="F7" i="38" s="1"/>
  <c r="J121" i="38"/>
  <c r="I123" i="38"/>
  <c r="I125" i="38" s="1"/>
  <c r="I127" i="38" s="1"/>
  <c r="H4" i="38"/>
  <c r="H7" i="38" s="1"/>
  <c r="H4" i="41"/>
  <c r="H7" i="41" s="1"/>
  <c r="J121" i="41"/>
  <c r="I123" i="41"/>
  <c r="F4" i="40"/>
  <c r="F7" i="40" s="1"/>
  <c r="H4" i="40"/>
  <c r="H7" i="40" s="1"/>
  <c r="F4" i="41"/>
  <c r="F7" i="41" s="1"/>
  <c r="J121" i="40"/>
  <c r="I123" i="40"/>
  <c r="S8" i="47"/>
  <c r="AA8" i="47"/>
  <c r="AF8" i="47"/>
  <c r="T8" i="47"/>
  <c r="U8" i="47"/>
  <c r="Z8" i="47"/>
  <c r="Y8" i="47"/>
  <c r="AB8" i="47"/>
  <c r="P8" i="47"/>
  <c r="R8" i="47"/>
  <c r="AD8" i="47"/>
  <c r="W8" i="47"/>
  <c r="O8" i="47"/>
  <c r="AG8" i="47"/>
  <c r="V8" i="47"/>
  <c r="X8" i="47"/>
  <c r="Q8" i="47" l="1"/>
  <c r="Q11" i="47" s="1"/>
  <c r="AE8" i="47"/>
  <c r="AE11" i="47" s="1"/>
  <c r="AC9" i="44"/>
  <c r="AC11" i="47"/>
  <c r="I125" i="40"/>
  <c r="I125" i="41"/>
  <c r="I4" i="38"/>
  <c r="I7" i="38" s="1"/>
  <c r="K121" i="41"/>
  <c r="J123" i="41"/>
  <c r="J125" i="41" s="1"/>
  <c r="J127" i="41" s="1"/>
  <c r="K121" i="38"/>
  <c r="J123" i="38"/>
  <c r="J125" i="38" s="1"/>
  <c r="K121" i="40"/>
  <c r="J123" i="40"/>
  <c r="J125" i="40" s="1"/>
  <c r="J127" i="40" s="1"/>
  <c r="N8" i="47"/>
  <c r="AE9" i="44" l="1"/>
  <c r="Y11" i="47"/>
  <c r="R9" i="44"/>
  <c r="R11" i="47"/>
  <c r="AB11" i="47"/>
  <c r="AC10" i="44"/>
  <c r="W11" i="47"/>
  <c r="T11" i="47"/>
  <c r="O11" i="47"/>
  <c r="S9" i="44"/>
  <c r="S11" i="47"/>
  <c r="AA9" i="44"/>
  <c r="AA11" i="47"/>
  <c r="V11" i="47"/>
  <c r="Q9" i="44"/>
  <c r="AG11" i="47"/>
  <c r="Z9" i="44"/>
  <c r="Z11" i="47"/>
  <c r="X11" i="47"/>
  <c r="P11" i="47"/>
  <c r="AF11" i="47"/>
  <c r="AD11" i="47"/>
  <c r="U9" i="44"/>
  <c r="U11" i="47"/>
  <c r="L121" i="40"/>
  <c r="K123" i="40"/>
  <c r="K125" i="40" s="1"/>
  <c r="K127" i="40" s="1"/>
  <c r="J127" i="38"/>
  <c r="L121" i="38"/>
  <c r="K123" i="38"/>
  <c r="I127" i="41"/>
  <c r="J4" i="41"/>
  <c r="J7" i="41" s="1"/>
  <c r="J4" i="40"/>
  <c r="J7" i="40" s="1"/>
  <c r="L121" i="41"/>
  <c r="K123" i="41"/>
  <c r="K125" i="41" s="1"/>
  <c r="K127" i="41" s="1"/>
  <c r="I127" i="40"/>
  <c r="AC14" i="3" l="1"/>
  <c r="AC15" i="3" s="1"/>
  <c r="D23" i="27"/>
  <c r="D20" i="27" s="1"/>
  <c r="C8" i="47"/>
  <c r="P9" i="44"/>
  <c r="U10" i="44"/>
  <c r="X9" i="44"/>
  <c r="O9" i="44"/>
  <c r="V9" i="44"/>
  <c r="AB9" i="44"/>
  <c r="AD9" i="44"/>
  <c r="T9" i="44"/>
  <c r="Z10" i="44"/>
  <c r="AA10" i="44"/>
  <c r="R10" i="44"/>
  <c r="Q10" i="44"/>
  <c r="AF9" i="44"/>
  <c r="W9" i="44"/>
  <c r="AE10" i="44"/>
  <c r="AG9" i="44"/>
  <c r="S10" i="44"/>
  <c r="AC11" i="44"/>
  <c r="Y9" i="44"/>
  <c r="I4" i="41"/>
  <c r="I7" i="41" s="1"/>
  <c r="M121" i="38"/>
  <c r="L123" i="38"/>
  <c r="L125" i="38" s="1"/>
  <c r="L127" i="38" s="1"/>
  <c r="I4" i="40"/>
  <c r="I7" i="40" s="1"/>
  <c r="J4" i="38"/>
  <c r="J7" i="38" s="1"/>
  <c r="K4" i="41"/>
  <c r="K7" i="41" s="1"/>
  <c r="M121" i="41"/>
  <c r="L123" i="41"/>
  <c r="K4" i="40"/>
  <c r="K7" i="40" s="1"/>
  <c r="K125" i="38"/>
  <c r="M121" i="40"/>
  <c r="L123" i="40"/>
  <c r="AC10" i="48" l="1"/>
  <c r="AC16" i="47"/>
  <c r="D21" i="27"/>
  <c r="Z14" i="3"/>
  <c r="R14" i="3"/>
  <c r="AA14" i="3"/>
  <c r="AA15" i="3" s="1"/>
  <c r="U14" i="3"/>
  <c r="U15" i="3" s="1"/>
  <c r="U16" i="47" s="1"/>
  <c r="S14" i="3"/>
  <c r="S15" i="3" s="1"/>
  <c r="AE14" i="3"/>
  <c r="AE15" i="3" s="1"/>
  <c r="Q14" i="3"/>
  <c r="Q15" i="3" s="1"/>
  <c r="I23" i="27"/>
  <c r="D25" i="27"/>
  <c r="I25" i="27" s="1"/>
  <c r="I31" i="27" s="1"/>
  <c r="N11" i="47"/>
  <c r="S11" i="44"/>
  <c r="U11" i="44"/>
  <c r="Q11" i="44"/>
  <c r="AA11" i="44"/>
  <c r="Z11" i="44"/>
  <c r="R11" i="44"/>
  <c r="Y10" i="44"/>
  <c r="X10" i="44"/>
  <c r="V10" i="44"/>
  <c r="AF10" i="44"/>
  <c r="N9" i="44"/>
  <c r="C9" i="44" s="1"/>
  <c r="AD10" i="44"/>
  <c r="AG10" i="44"/>
  <c r="AB10" i="44"/>
  <c r="O10" i="44"/>
  <c r="W10" i="44"/>
  <c r="AE11" i="44"/>
  <c r="T10" i="44"/>
  <c r="P10" i="44"/>
  <c r="N121" i="41"/>
  <c r="M123" i="41"/>
  <c r="M125" i="41" s="1"/>
  <c r="M127" i="41" s="1"/>
  <c r="L125" i="41"/>
  <c r="L4" i="38"/>
  <c r="L7" i="38" s="1"/>
  <c r="L125" i="40"/>
  <c r="N121" i="40"/>
  <c r="M123" i="40"/>
  <c r="M125" i="40" s="1"/>
  <c r="M127" i="40" s="1"/>
  <c r="K127" i="38"/>
  <c r="N121" i="38"/>
  <c r="M123" i="38"/>
  <c r="M125" i="38" s="1"/>
  <c r="M127" i="38" s="1"/>
  <c r="S10" i="48" l="1"/>
  <c r="S16" i="47"/>
  <c r="AA10" i="48"/>
  <c r="AA16" i="47"/>
  <c r="Q10" i="48"/>
  <c r="Q16" i="47"/>
  <c r="AE10" i="48"/>
  <c r="AE16" i="47"/>
  <c r="D31" i="27"/>
  <c r="O14" i="3"/>
  <c r="O15" i="3" s="1"/>
  <c r="U10" i="48"/>
  <c r="W14" i="3"/>
  <c r="W15" i="3" s="1"/>
  <c r="W16" i="47" s="1"/>
  <c r="AF11" i="44"/>
  <c r="AF14" i="3"/>
  <c r="AF15" i="3" s="1"/>
  <c r="AF16" i="47" s="1"/>
  <c r="V14" i="3"/>
  <c r="AD11" i="44"/>
  <c r="AD14" i="3"/>
  <c r="R15" i="3"/>
  <c r="R16" i="47" s="1"/>
  <c r="AB14" i="3"/>
  <c r="AB15" i="3" s="1"/>
  <c r="AG14" i="3"/>
  <c r="T14" i="3"/>
  <c r="T15" i="3" s="1"/>
  <c r="X14" i="3"/>
  <c r="X15" i="3" s="1"/>
  <c r="X16" i="47" s="1"/>
  <c r="Y14" i="3"/>
  <c r="Y15" i="3" s="1"/>
  <c r="Z15" i="3"/>
  <c r="Z16" i="47" s="1"/>
  <c r="P14" i="3"/>
  <c r="P15" i="3" s="1"/>
  <c r="C11" i="47"/>
  <c r="W11" i="44"/>
  <c r="X11" i="44"/>
  <c r="O11" i="44"/>
  <c r="AB11" i="44"/>
  <c r="V11" i="44"/>
  <c r="T11" i="44"/>
  <c r="Y11" i="44"/>
  <c r="N10" i="44"/>
  <c r="P11" i="44"/>
  <c r="AG11" i="44"/>
  <c r="O121" i="38"/>
  <c r="N123" i="38"/>
  <c r="N125" i="38" s="1"/>
  <c r="N127" i="38" s="1"/>
  <c r="L127" i="40"/>
  <c r="M4" i="38"/>
  <c r="M7" i="38" s="1"/>
  <c r="M4" i="40"/>
  <c r="M7" i="40" s="1"/>
  <c r="O121" i="40"/>
  <c r="N123" i="40"/>
  <c r="N125" i="40" s="1"/>
  <c r="N127" i="40" s="1"/>
  <c r="L127" i="41"/>
  <c r="K4" i="38"/>
  <c r="K7" i="38" s="1"/>
  <c r="M4" i="41"/>
  <c r="M7" i="41" s="1"/>
  <c r="O121" i="41"/>
  <c r="N123" i="41"/>
  <c r="N125" i="41" s="1"/>
  <c r="N127" i="41" s="1"/>
  <c r="H17" i="39" l="1"/>
  <c r="H18" i="39" s="1"/>
  <c r="H20" i="39" s="1"/>
  <c r="C10" i="44"/>
  <c r="C11" i="44" s="1"/>
  <c r="O10" i="48"/>
  <c r="O16" i="47"/>
  <c r="AB10" i="48"/>
  <c r="AB16" i="47"/>
  <c r="P10" i="48"/>
  <c r="P16" i="47"/>
  <c r="Y10" i="48"/>
  <c r="Y16" i="47"/>
  <c r="T10" i="48"/>
  <c r="T16" i="47"/>
  <c r="J17" i="39"/>
  <c r="J18" i="39" s="1"/>
  <c r="J20" i="39" s="1"/>
  <c r="K17" i="39"/>
  <c r="AD15" i="3"/>
  <c r="AD16" i="47" s="1"/>
  <c r="AG15" i="3"/>
  <c r="I17" i="39"/>
  <c r="I18" i="39" s="1"/>
  <c r="I20" i="39" s="1"/>
  <c r="V15" i="3"/>
  <c r="V16" i="47" s="1"/>
  <c r="R10" i="48"/>
  <c r="Z10" i="48"/>
  <c r="X10" i="48"/>
  <c r="N14" i="3"/>
  <c r="W10" i="48"/>
  <c r="AF10" i="48"/>
  <c r="N11" i="44"/>
  <c r="P121" i="41"/>
  <c r="O123" i="41"/>
  <c r="O125" i="41" s="1"/>
  <c r="O127" i="41" s="1"/>
  <c r="L4" i="41"/>
  <c r="L7" i="41" s="1"/>
  <c r="P121" i="40"/>
  <c r="O123" i="40"/>
  <c r="O125" i="40" s="1"/>
  <c r="O127" i="40" s="1"/>
  <c r="L4" i="40"/>
  <c r="L7" i="40" s="1"/>
  <c r="P121" i="38"/>
  <c r="O123" i="38"/>
  <c r="O125" i="38" s="1"/>
  <c r="O127" i="38" s="1"/>
  <c r="C14" i="3" l="1"/>
  <c r="C15" i="3" s="1"/>
  <c r="C10" i="48" s="1"/>
  <c r="G17" i="39"/>
  <c r="K18" i="39"/>
  <c r="AG10" i="48"/>
  <c r="AG16" i="47"/>
  <c r="I24" i="53"/>
  <c r="I22" i="53" s="1"/>
  <c r="C17" i="39"/>
  <c r="N15" i="3"/>
  <c r="N16" i="47" s="1"/>
  <c r="AD10" i="48"/>
  <c r="V10" i="48"/>
  <c r="Q121" i="40"/>
  <c r="P123" i="40"/>
  <c r="P125" i="40" s="1"/>
  <c r="P127" i="40" s="1"/>
  <c r="Q121" i="38"/>
  <c r="P123" i="38"/>
  <c r="P125" i="38" s="1"/>
  <c r="P127" i="38" s="1"/>
  <c r="Q121" i="41"/>
  <c r="P123" i="41"/>
  <c r="P125" i="41" s="1"/>
  <c r="P127" i="41" s="1"/>
  <c r="K20" i="39" l="1"/>
  <c r="C16" i="47"/>
  <c r="N10" i="48"/>
  <c r="G18" i="39"/>
  <c r="C18" i="39" s="1"/>
  <c r="R121" i="41"/>
  <c r="Q123" i="41"/>
  <c r="Q125" i="41" s="1"/>
  <c r="Q127" i="41" s="1"/>
  <c r="R121" i="38"/>
  <c r="Q123" i="38"/>
  <c r="Q125" i="38" s="1"/>
  <c r="Q127" i="38" s="1"/>
  <c r="R121" i="40"/>
  <c r="Q123" i="40"/>
  <c r="Q125" i="40" s="1"/>
  <c r="Q127" i="40" s="1"/>
  <c r="G20" i="39" l="1"/>
  <c r="G53" i="39" s="1"/>
  <c r="F15" i="57" s="1"/>
  <c r="N11" i="48"/>
  <c r="N9" i="48" s="1"/>
  <c r="S121" i="38"/>
  <c r="R123" i="38"/>
  <c r="R125" i="38" s="1"/>
  <c r="R127" i="38" s="1"/>
  <c r="S121" i="41"/>
  <c r="R123" i="41"/>
  <c r="R125" i="41" s="1"/>
  <c r="R127" i="41" s="1"/>
  <c r="S121" i="40"/>
  <c r="R123" i="40"/>
  <c r="R125" i="40" s="1"/>
  <c r="R127" i="40" s="1"/>
  <c r="H53" i="39" l="1"/>
  <c r="G15" i="57" s="1"/>
  <c r="C20" i="39"/>
  <c r="N44" i="3"/>
  <c r="O11" i="48"/>
  <c r="O9" i="48" s="1"/>
  <c r="T121" i="40"/>
  <c r="S123" i="40"/>
  <c r="S125" i="40" s="1"/>
  <c r="S127" i="40" s="1"/>
  <c r="T121" i="41"/>
  <c r="S123" i="41"/>
  <c r="S125" i="41" s="1"/>
  <c r="S127" i="41" s="1"/>
  <c r="T121" i="38"/>
  <c r="S123" i="38"/>
  <c r="S125" i="38" s="1"/>
  <c r="S127" i="38" s="1"/>
  <c r="I53" i="39" l="1"/>
  <c r="H15" i="57" s="1"/>
  <c r="Q44" i="3"/>
  <c r="P11" i="48"/>
  <c r="P9" i="48" s="1"/>
  <c r="U121" i="38"/>
  <c r="T123" i="38"/>
  <c r="T125" i="38" s="1"/>
  <c r="T127" i="38" s="1"/>
  <c r="U121" i="41"/>
  <c r="T123" i="41"/>
  <c r="T125" i="41" s="1"/>
  <c r="T127" i="41" s="1"/>
  <c r="U121" i="40"/>
  <c r="T123" i="40"/>
  <c r="T125" i="40" s="1"/>
  <c r="T127" i="40" s="1"/>
  <c r="J53" i="39" l="1"/>
  <c r="I15" i="57" s="1"/>
  <c r="Q11" i="48"/>
  <c r="Q9" i="48" s="1"/>
  <c r="V121" i="38"/>
  <c r="U123" i="38"/>
  <c r="U125" i="38" s="1"/>
  <c r="U127" i="38" s="1"/>
  <c r="V121" i="40"/>
  <c r="U123" i="40"/>
  <c r="U125" i="40" s="1"/>
  <c r="U127" i="40" s="1"/>
  <c r="V121" i="41"/>
  <c r="U123" i="41"/>
  <c r="U125" i="41" s="1"/>
  <c r="U127" i="41" s="1"/>
  <c r="S44" i="3" l="1"/>
  <c r="R44" i="3"/>
  <c r="R11" i="48"/>
  <c r="R9" i="48" s="1"/>
  <c r="W121" i="41"/>
  <c r="V123" i="41"/>
  <c r="V125" i="41" s="1"/>
  <c r="V127" i="41" s="1"/>
  <c r="W121" i="40"/>
  <c r="V123" i="40"/>
  <c r="V125" i="40" s="1"/>
  <c r="V127" i="40" s="1"/>
  <c r="W121" i="38"/>
  <c r="V123" i="38"/>
  <c r="V125" i="38" s="1"/>
  <c r="V127" i="38" s="1"/>
  <c r="T44" i="3" l="1"/>
  <c r="S11" i="48"/>
  <c r="S9" i="48" s="1"/>
  <c r="X121" i="38"/>
  <c r="W123" i="38"/>
  <c r="W125" i="38" s="1"/>
  <c r="W127" i="38" s="1"/>
  <c r="X121" i="40"/>
  <c r="W123" i="40"/>
  <c r="W125" i="40" s="1"/>
  <c r="W127" i="40" s="1"/>
  <c r="X121" i="41"/>
  <c r="W123" i="41"/>
  <c r="W125" i="41" s="1"/>
  <c r="W127" i="41" s="1"/>
  <c r="U44" i="3" l="1"/>
  <c r="T11" i="48"/>
  <c r="T9" i="48" s="1"/>
  <c r="Y121" i="41"/>
  <c r="X123" i="41"/>
  <c r="X125" i="41" s="1"/>
  <c r="X127" i="41" s="1"/>
  <c r="Y121" i="40"/>
  <c r="X123" i="40"/>
  <c r="X125" i="40" s="1"/>
  <c r="X127" i="40" s="1"/>
  <c r="Y121" i="38"/>
  <c r="X123" i="38"/>
  <c r="X125" i="38" s="1"/>
  <c r="X127" i="38" s="1"/>
  <c r="V44" i="3" l="1"/>
  <c r="U11" i="48"/>
  <c r="U9" i="48" s="1"/>
  <c r="C127" i="40"/>
  <c r="Z121" i="38"/>
  <c r="Y123" i="38"/>
  <c r="Y125" i="38" s="1"/>
  <c r="Y127" i="38" s="1"/>
  <c r="Z121" i="40"/>
  <c r="Y123" i="40"/>
  <c r="Y125" i="40" s="1"/>
  <c r="Y127" i="40" s="1"/>
  <c r="C127" i="38"/>
  <c r="C127" i="41"/>
  <c r="Z121" i="41"/>
  <c r="Y123" i="41"/>
  <c r="Y125" i="41" s="1"/>
  <c r="Y127" i="41" s="1"/>
  <c r="W44" i="3" l="1"/>
  <c r="V11" i="48"/>
  <c r="V9" i="48" s="1"/>
  <c r="AA121" i="41"/>
  <c r="Z123" i="41"/>
  <c r="Z125" i="41" s="1"/>
  <c r="Z127" i="41" s="1"/>
  <c r="AA121" i="38"/>
  <c r="Z123" i="38"/>
  <c r="Z125" i="38" s="1"/>
  <c r="Z127" i="38" s="1"/>
  <c r="AA121" i="40"/>
  <c r="Z123" i="40"/>
  <c r="Z125" i="40" s="1"/>
  <c r="Z127" i="40" s="1"/>
  <c r="W11" i="48" l="1"/>
  <c r="W9" i="48" s="1"/>
  <c r="AB121" i="40"/>
  <c r="AA123" i="40"/>
  <c r="AA125" i="40" s="1"/>
  <c r="AA127" i="40" s="1"/>
  <c r="AB121" i="41"/>
  <c r="AA123" i="41"/>
  <c r="AA125" i="41" s="1"/>
  <c r="AA127" i="41" s="1"/>
  <c r="AB121" i="38"/>
  <c r="AA123" i="38"/>
  <c r="AA125" i="38" s="1"/>
  <c r="AA127" i="38" s="1"/>
  <c r="X44" i="3" l="1"/>
  <c r="X11" i="48"/>
  <c r="X9" i="48" s="1"/>
  <c r="AC121" i="38"/>
  <c r="AB123" i="38"/>
  <c r="AB125" i="38" s="1"/>
  <c r="AB127" i="38" s="1"/>
  <c r="AC121" i="41"/>
  <c r="AB123" i="41"/>
  <c r="AB125" i="41" s="1"/>
  <c r="AB127" i="41" s="1"/>
  <c r="AC121" i="40"/>
  <c r="AB123" i="40"/>
  <c r="AB125" i="40" s="1"/>
  <c r="AB127" i="40" s="1"/>
  <c r="Y44" i="3" l="1"/>
  <c r="C44" i="3" s="1"/>
  <c r="I32" i="50"/>
  <c r="AD121" i="40"/>
  <c r="AC123" i="40"/>
  <c r="AC125" i="40" s="1"/>
  <c r="AC127" i="40" s="1"/>
  <c r="AD121" i="41"/>
  <c r="AC123" i="41"/>
  <c r="AC125" i="41" s="1"/>
  <c r="AC127" i="41" s="1"/>
  <c r="AD121" i="38"/>
  <c r="AC123" i="38"/>
  <c r="AC125" i="38" s="1"/>
  <c r="AC127" i="38" s="1"/>
  <c r="AJ47" i="3" l="1"/>
  <c r="AJ34" i="3" s="1"/>
  <c r="AK47" i="3"/>
  <c r="AK34" i="3" s="1"/>
  <c r="AH47" i="3"/>
  <c r="AH34" i="3" s="1"/>
  <c r="AI47" i="3"/>
  <c r="AI34" i="3" s="1"/>
  <c r="C38" i="50"/>
  <c r="R47" i="3"/>
  <c r="R34" i="3" s="1"/>
  <c r="Q47" i="3"/>
  <c r="Q34" i="3" s="1"/>
  <c r="AG47" i="3"/>
  <c r="AG34" i="3" s="1"/>
  <c r="Y47" i="3"/>
  <c r="Y34" i="3" s="1"/>
  <c r="I47" i="3"/>
  <c r="I34" i="3" s="1"/>
  <c r="AE47" i="3"/>
  <c r="AE34" i="3" s="1"/>
  <c r="V47" i="3"/>
  <c r="V34" i="3" s="1"/>
  <c r="M47" i="3"/>
  <c r="M34" i="3" s="1"/>
  <c r="AC47" i="3"/>
  <c r="AC34" i="3" s="1"/>
  <c r="T47" i="3"/>
  <c r="T34" i="3" s="1"/>
  <c r="K47" i="3"/>
  <c r="K34" i="3" s="1"/>
  <c r="AA47" i="3"/>
  <c r="AA34" i="3" s="1"/>
  <c r="O47" i="3"/>
  <c r="O34" i="3" s="1"/>
  <c r="Z47" i="3"/>
  <c r="Z34" i="3" s="1"/>
  <c r="N47" i="3"/>
  <c r="N34" i="3" s="1"/>
  <c r="X47" i="3"/>
  <c r="X34" i="3" s="1"/>
  <c r="L47" i="3"/>
  <c r="L34" i="3" s="1"/>
  <c r="W47" i="3"/>
  <c r="W34" i="3" s="1"/>
  <c r="J47" i="3"/>
  <c r="J34" i="3" s="1"/>
  <c r="AF47" i="3"/>
  <c r="AF34" i="3" s="1"/>
  <c r="G47" i="3"/>
  <c r="G34" i="3" s="1"/>
  <c r="AD47" i="3"/>
  <c r="AD34" i="3" s="1"/>
  <c r="F47" i="3"/>
  <c r="F34" i="3" s="1"/>
  <c r="AB47" i="3"/>
  <c r="AB34" i="3" s="1"/>
  <c r="E47" i="3"/>
  <c r="U47" i="3"/>
  <c r="U34" i="3" s="1"/>
  <c r="S47" i="3"/>
  <c r="S34" i="3" s="1"/>
  <c r="P47" i="3"/>
  <c r="P34" i="3" s="1"/>
  <c r="H47" i="3"/>
  <c r="H34" i="3" s="1"/>
  <c r="Y11" i="48"/>
  <c r="Y9" i="48" s="1"/>
  <c r="Z11" i="48"/>
  <c r="Z9" i="48" s="1"/>
  <c r="AE121" i="38"/>
  <c r="AD123" i="38"/>
  <c r="AD125" i="38" s="1"/>
  <c r="AD127" i="38" s="1"/>
  <c r="AE121" i="41"/>
  <c r="AD123" i="41"/>
  <c r="AD125" i="41" s="1"/>
  <c r="AD127" i="41" s="1"/>
  <c r="AE121" i="40"/>
  <c r="AD123" i="40"/>
  <c r="AD125" i="40" s="1"/>
  <c r="AD127" i="40" s="1"/>
  <c r="C46" i="50" l="1"/>
  <c r="E34" i="3"/>
  <c r="C34" i="3" s="1"/>
  <c r="E48" i="3"/>
  <c r="F43" i="3" s="1"/>
  <c r="AA11" i="48"/>
  <c r="AA9" i="48" s="1"/>
  <c r="AF121" i="40"/>
  <c r="AE123" i="40"/>
  <c r="AE125" i="40" s="1"/>
  <c r="AE127" i="40" s="1"/>
  <c r="AF121" i="41"/>
  <c r="AE123" i="41"/>
  <c r="AE125" i="41" s="1"/>
  <c r="AE127" i="41" s="1"/>
  <c r="AF121" i="38"/>
  <c r="AE123" i="38"/>
  <c r="AE125" i="38" s="1"/>
  <c r="AE127" i="38" s="1"/>
  <c r="F45" i="3" l="1"/>
  <c r="E38" i="39"/>
  <c r="AB11" i="48"/>
  <c r="AB9" i="48" s="1"/>
  <c r="AG121" i="38"/>
  <c r="AG123" i="38" s="1"/>
  <c r="AF123" i="38"/>
  <c r="AF125" i="38" s="1"/>
  <c r="AF127" i="38" s="1"/>
  <c r="AG121" i="41"/>
  <c r="AG123" i="41" s="1"/>
  <c r="AF123" i="41"/>
  <c r="AF125" i="41" s="1"/>
  <c r="AF127" i="41" s="1"/>
  <c r="AG121" i="40"/>
  <c r="AG123" i="40" s="1"/>
  <c r="AF123" i="40"/>
  <c r="AF125" i="40" s="1"/>
  <c r="AF127" i="40" s="1"/>
  <c r="F38" i="39" l="1"/>
  <c r="F46" i="3"/>
  <c r="AC11" i="48"/>
  <c r="AC9" i="48" s="1"/>
  <c r="AG125" i="40"/>
  <c r="C123" i="40"/>
  <c r="A123" i="40" s="1"/>
  <c r="AG125" i="41"/>
  <c r="C123" i="41"/>
  <c r="A123" i="41" s="1"/>
  <c r="AG125" i="38"/>
  <c r="C123" i="38"/>
  <c r="A123" i="38" s="1"/>
  <c r="F48" i="3" l="1"/>
  <c r="G43" i="3" s="1"/>
  <c r="G38" i="39"/>
  <c r="F33" i="3"/>
  <c r="AD11" i="48"/>
  <c r="AD9" i="48" s="1"/>
  <c r="AG127" i="38"/>
  <c r="C125" i="38"/>
  <c r="AG127" i="41"/>
  <c r="C125" i="41"/>
  <c r="AG127" i="40"/>
  <c r="C125" i="40"/>
  <c r="G45" i="3" l="1"/>
  <c r="H38" i="39"/>
  <c r="I38" i="39" s="1"/>
  <c r="J38" i="39" s="1"/>
  <c r="AE11" i="48"/>
  <c r="AE9" i="48" s="1"/>
  <c r="G46" i="3" l="1"/>
  <c r="K38" i="39"/>
  <c r="L38" i="39" s="1"/>
  <c r="G23" i="50" s="1"/>
  <c r="AF11" i="48"/>
  <c r="AF9" i="48" s="1"/>
  <c r="G48" i="3" l="1"/>
  <c r="H43" i="3" s="1"/>
  <c r="G33" i="3"/>
  <c r="AG11" i="48"/>
  <c r="AG9" i="48" s="1"/>
  <c r="H45" i="3" l="1"/>
  <c r="C11" i="48"/>
  <c r="C9" i="48" s="1"/>
  <c r="H46" i="3" l="1"/>
  <c r="H33" i="3" s="1"/>
  <c r="L17" i="48"/>
  <c r="H48" i="3" l="1"/>
  <c r="I43" i="3" s="1"/>
  <c r="I17" i="48"/>
  <c r="P17" i="48"/>
  <c r="R17" i="48"/>
  <c r="AF17" i="48"/>
  <c r="M17" i="48"/>
  <c r="U17" i="48"/>
  <c r="G17" i="48"/>
  <c r="V17" i="48"/>
  <c r="Z17" i="48"/>
  <c r="AG17" i="48"/>
  <c r="F17" i="48"/>
  <c r="O17" i="48"/>
  <c r="K17" i="48"/>
  <c r="J17" i="48"/>
  <c r="N17" i="48"/>
  <c r="W17" i="48"/>
  <c r="H17" i="48"/>
  <c r="T17" i="48"/>
  <c r="AB17" i="48"/>
  <c r="S17" i="48"/>
  <c r="Y17" i="48"/>
  <c r="AA17" i="48"/>
  <c r="AC17" i="48"/>
  <c r="Q17" i="48"/>
  <c r="AD17" i="48"/>
  <c r="X17" i="48"/>
  <c r="AE17" i="48"/>
  <c r="I45" i="3" l="1"/>
  <c r="G12" i="47"/>
  <c r="G13" i="47" s="1"/>
  <c r="H12" i="47"/>
  <c r="H13" i="47" s="1"/>
  <c r="F12" i="47"/>
  <c r="F13" i="47" s="1"/>
  <c r="I12" i="47"/>
  <c r="I13" i="47" s="1"/>
  <c r="I46" i="3" l="1"/>
  <c r="F15" i="48"/>
  <c r="E17" i="48"/>
  <c r="E12" i="47"/>
  <c r="I48" i="3" l="1"/>
  <c r="I33" i="3"/>
  <c r="E13" i="47"/>
  <c r="J43" i="3" l="1"/>
  <c r="I53" i="3"/>
  <c r="G15" i="48"/>
  <c r="J45" i="3" l="1"/>
  <c r="J46" i="3" l="1"/>
  <c r="J48" i="3" s="1"/>
  <c r="J12" i="47"/>
  <c r="J13" i="47" s="1"/>
  <c r="J53" i="3" l="1"/>
  <c r="K43" i="3"/>
  <c r="K45" i="3" s="1"/>
  <c r="J33" i="3"/>
  <c r="H15" i="48"/>
  <c r="K12" i="47" l="1"/>
  <c r="K46" i="3"/>
  <c r="K33" i="3" l="1"/>
  <c r="K48" i="3"/>
  <c r="K13" i="47"/>
  <c r="I15" i="48"/>
  <c r="L43" i="3" l="1"/>
  <c r="K53" i="3"/>
  <c r="J15" i="48"/>
  <c r="L45" i="3" l="1"/>
  <c r="K15" i="48"/>
  <c r="L12" i="47" l="1"/>
  <c r="L46" i="3"/>
  <c r="L33" i="3" l="1"/>
  <c r="L15" i="48" s="1"/>
  <c r="L48" i="3"/>
  <c r="L13" i="47"/>
  <c r="M43" i="3" l="1"/>
  <c r="L53" i="3"/>
  <c r="M45" i="3" l="1"/>
  <c r="M46" i="3" l="1"/>
  <c r="M12" i="47"/>
  <c r="M13" i="47" l="1"/>
  <c r="M33" i="3"/>
  <c r="M15" i="48" s="1"/>
  <c r="M48" i="3"/>
  <c r="N43" i="3" l="1"/>
  <c r="M53" i="3"/>
  <c r="N45" i="3" l="1"/>
  <c r="N46" i="3" l="1"/>
  <c r="N12" i="47"/>
  <c r="N13" i="47" l="1"/>
  <c r="N33" i="3"/>
  <c r="N15" i="48" s="1"/>
  <c r="N48" i="3"/>
  <c r="O43" i="3" l="1"/>
  <c r="N53" i="3"/>
  <c r="O45" i="3" l="1"/>
  <c r="O46" i="3" l="1"/>
  <c r="O12" i="47"/>
  <c r="O13" i="47" s="1"/>
  <c r="O33" i="3" l="1"/>
  <c r="O15" i="48" s="1"/>
  <c r="O48" i="3"/>
  <c r="O53" i="3" l="1"/>
  <c r="P43" i="3"/>
  <c r="P45" i="3" l="1"/>
  <c r="P12" i="47" l="1"/>
  <c r="P13" i="47" s="1"/>
  <c r="P46" i="3"/>
  <c r="P33" i="3" l="1"/>
  <c r="P15" i="48" s="1"/>
  <c r="P48" i="3"/>
  <c r="Q43" i="3" l="1"/>
  <c r="P53" i="3"/>
  <c r="Q45" i="3" l="1"/>
  <c r="Q12" i="47" l="1"/>
  <c r="Q13" i="47" s="1"/>
  <c r="Q46" i="3"/>
  <c r="Q33" i="3" l="1"/>
  <c r="Q15" i="48" s="1"/>
  <c r="Q48" i="3"/>
  <c r="R43" i="3" l="1"/>
  <c r="Q53" i="3"/>
  <c r="R45" i="3" l="1"/>
  <c r="R12" i="47" l="1"/>
  <c r="R13" i="47" s="1"/>
  <c r="R46" i="3"/>
  <c r="R33" i="3" l="1"/>
  <c r="R15" i="48" s="1"/>
  <c r="R48" i="3"/>
  <c r="S43" i="3" l="1"/>
  <c r="R53" i="3"/>
  <c r="S45" i="3" l="1"/>
  <c r="S12" i="47" l="1"/>
  <c r="S13" i="47" s="1"/>
  <c r="S46" i="3"/>
  <c r="S33" i="3" l="1"/>
  <c r="S15" i="48" s="1"/>
  <c r="S48" i="3"/>
  <c r="E37" i="39"/>
  <c r="T43" i="3" l="1"/>
  <c r="S53" i="3"/>
  <c r="E84" i="39"/>
  <c r="E16" i="58" s="1"/>
  <c r="T45" i="3" l="1"/>
  <c r="T12" i="47" l="1"/>
  <c r="T13" i="47" s="1"/>
  <c r="T46" i="3"/>
  <c r="T33" i="3" l="1"/>
  <c r="T15" i="48" s="1"/>
  <c r="T48" i="3"/>
  <c r="U43" i="3" l="1"/>
  <c r="T53" i="3"/>
  <c r="U45" i="3" l="1"/>
  <c r="U12" i="47" l="1"/>
  <c r="U13" i="47" s="1"/>
  <c r="U46" i="3"/>
  <c r="U33" i="3" l="1"/>
  <c r="U15" i="48" s="1"/>
  <c r="U48" i="3"/>
  <c r="V43" i="3" l="1"/>
  <c r="U53" i="3"/>
  <c r="V45" i="3" l="1"/>
  <c r="V12" i="47" l="1"/>
  <c r="V13" i="47" s="1"/>
  <c r="V46" i="3"/>
  <c r="V33" i="3" l="1"/>
  <c r="V15" i="48" s="1"/>
  <c r="V48" i="3"/>
  <c r="W43" i="3" l="1"/>
  <c r="V53" i="3"/>
  <c r="W45" i="3" l="1"/>
  <c r="W12" i="47" l="1"/>
  <c r="W13" i="47" s="1"/>
  <c r="W46" i="3"/>
  <c r="W33" i="3" l="1"/>
  <c r="W15" i="48" s="1"/>
  <c r="W48" i="3"/>
  <c r="X43" i="3" l="1"/>
  <c r="W53" i="3"/>
  <c r="X45" i="3" l="1"/>
  <c r="X12" i="47" l="1"/>
  <c r="X13" i="47" s="1"/>
  <c r="X46" i="3"/>
  <c r="X33" i="3" l="1"/>
  <c r="X15" i="48" s="1"/>
  <c r="X48" i="3"/>
  <c r="Y43" i="3" l="1"/>
  <c r="X53" i="3"/>
  <c r="F37" i="39"/>
  <c r="G37" i="39" s="1"/>
  <c r="Y45" i="3" l="1"/>
  <c r="G84" i="39"/>
  <c r="G16" i="58" s="1"/>
  <c r="H37" i="39"/>
  <c r="F84" i="39"/>
  <c r="F16" i="58" s="1"/>
  <c r="C50" i="3"/>
  <c r="F61" i="64" l="1"/>
  <c r="F64" i="64"/>
  <c r="Y12" i="47"/>
  <c r="Y13" i="47" s="1"/>
  <c r="Y46" i="3"/>
  <c r="D33" i="50" s="1"/>
  <c r="F32" i="64"/>
  <c r="F33" i="64" s="1"/>
  <c r="F29" i="64"/>
  <c r="H84" i="39"/>
  <c r="H16" i="58" s="1"/>
  <c r="C47" i="3"/>
  <c r="F65" i="64" l="1"/>
  <c r="Y33" i="3"/>
  <c r="Y48" i="3"/>
  <c r="C17" i="48"/>
  <c r="E83" i="39"/>
  <c r="E15" i="58" s="1"/>
  <c r="E81" i="39"/>
  <c r="E13" i="58" s="1"/>
  <c r="E50" i="39"/>
  <c r="Y15" i="48" l="1"/>
  <c r="I37" i="39"/>
  <c r="Z43" i="3"/>
  <c r="Y53" i="3"/>
  <c r="E55" i="39"/>
  <c r="E80" i="39"/>
  <c r="E12" i="58" s="1"/>
  <c r="F50" i="39"/>
  <c r="F83" i="39"/>
  <c r="F15" i="58" s="1"/>
  <c r="G64" i="64" l="1"/>
  <c r="G65" i="64" s="1"/>
  <c r="G61" i="64"/>
  <c r="I84" i="39"/>
  <c r="I16" i="58" s="1"/>
  <c r="G32" i="64"/>
  <c r="G33" i="64" s="1"/>
  <c r="G29" i="64"/>
  <c r="Z45" i="3"/>
  <c r="F55" i="39"/>
  <c r="F81" i="39"/>
  <c r="F13" i="58" s="1"/>
  <c r="F80" i="39"/>
  <c r="F12" i="58" s="1"/>
  <c r="C23" i="50"/>
  <c r="G83" i="39"/>
  <c r="G15" i="58" s="1"/>
  <c r="Z46" i="3" l="1"/>
  <c r="Z12" i="47"/>
  <c r="Z13" i="47" s="1"/>
  <c r="G50" i="39"/>
  <c r="G80" i="39"/>
  <c r="G12" i="58" s="1"/>
  <c r="G81" i="39"/>
  <c r="G13" i="58" s="1"/>
  <c r="C21" i="50"/>
  <c r="G10" i="59" s="1"/>
  <c r="D23" i="50"/>
  <c r="D21" i="50"/>
  <c r="H10" i="59" s="1"/>
  <c r="H13" i="59" s="1"/>
  <c r="H14" i="59" s="1"/>
  <c r="C36" i="39"/>
  <c r="Z48" i="3" l="1"/>
  <c r="AA43" i="3" s="1"/>
  <c r="Z33" i="3"/>
  <c r="D24" i="50"/>
  <c r="D25" i="50" s="1"/>
  <c r="G55" i="39"/>
  <c r="H81" i="39"/>
  <c r="H13" i="58" s="1"/>
  <c r="C25" i="39"/>
  <c r="H80" i="39"/>
  <c r="H12" i="58" s="1"/>
  <c r="I83" i="39"/>
  <c r="I15" i="58" s="1"/>
  <c r="H83" i="39"/>
  <c r="H15" i="58" s="1"/>
  <c r="C24" i="50"/>
  <c r="E23" i="50"/>
  <c r="Z53" i="3" l="1"/>
  <c r="Z15" i="48"/>
  <c r="AA45" i="3"/>
  <c r="I50" i="39"/>
  <c r="H55" i="39"/>
  <c r="J83" i="39"/>
  <c r="J15" i="58" s="1"/>
  <c r="I80" i="39"/>
  <c r="I12" i="58" s="1"/>
  <c r="J80" i="39"/>
  <c r="J12" i="58" s="1"/>
  <c r="C25" i="50"/>
  <c r="AA12" i="47" l="1"/>
  <c r="AA13" i="47" s="1"/>
  <c r="AA46" i="3"/>
  <c r="J50" i="39"/>
  <c r="K83" i="39"/>
  <c r="K15" i="58" s="1"/>
  <c r="J85" i="39"/>
  <c r="K80" i="39"/>
  <c r="K12" i="58" s="1"/>
  <c r="F23" i="50"/>
  <c r="H23" i="50" s="1"/>
  <c r="C38" i="39"/>
  <c r="D28" i="39"/>
  <c r="D30" i="39" s="1"/>
  <c r="AA33" i="3" l="1"/>
  <c r="AA48" i="3"/>
  <c r="K50" i="39"/>
  <c r="C27" i="39"/>
  <c r="C10" i="50" s="1"/>
  <c r="D10" i="50" s="1"/>
  <c r="K85" i="39"/>
  <c r="C24" i="39"/>
  <c r="L80" i="39"/>
  <c r="L12" i="58" s="1"/>
  <c r="AA15" i="48" l="1"/>
  <c r="AB43" i="3"/>
  <c r="AA53" i="3"/>
  <c r="L50" i="39"/>
  <c r="L83" i="39"/>
  <c r="AB45" i="3" l="1"/>
  <c r="L85" i="39"/>
  <c r="L15" i="58"/>
  <c r="C11" i="50"/>
  <c r="AB12" i="47" l="1"/>
  <c r="AB13" i="47" s="1"/>
  <c r="AB46" i="3"/>
  <c r="D11" i="50"/>
  <c r="AB33" i="3" l="1"/>
  <c r="AB48" i="3"/>
  <c r="AC43" i="3" l="1"/>
  <c r="AB53" i="3"/>
  <c r="AB15" i="48"/>
  <c r="D39" i="39"/>
  <c r="D40" i="39" s="1"/>
  <c r="AC45" i="3" l="1"/>
  <c r="F38" i="3"/>
  <c r="AK123" i="32"/>
  <c r="AH90" i="54" s="1"/>
  <c r="AH94" i="54" s="1"/>
  <c r="AH123" i="32"/>
  <c r="AE132" i="41" s="1"/>
  <c r="AD123" i="32"/>
  <c r="AA132" i="41" s="1"/>
  <c r="AA12" i="41" s="1"/>
  <c r="AA15" i="41" s="1"/>
  <c r="T123" i="32"/>
  <c r="Q132" i="40" s="1"/>
  <c r="AM123" i="32"/>
  <c r="AJ90" i="54" s="1"/>
  <c r="AJ94" i="54" s="1"/>
  <c r="AE123" i="32"/>
  <c r="AB132" i="41" s="1"/>
  <c r="Z123" i="32"/>
  <c r="W132" i="38" s="1"/>
  <c r="AI123" i="32"/>
  <c r="AF132" i="40" s="1"/>
  <c r="V123" i="32"/>
  <c r="X123" i="32"/>
  <c r="U90" i="54" s="1"/>
  <c r="U94" i="54" s="1"/>
  <c r="Y123" i="32"/>
  <c r="V90" i="54" s="1"/>
  <c r="V94" i="54" s="1"/>
  <c r="AL123" i="32"/>
  <c r="AI90" i="54" s="1"/>
  <c r="AI94" i="54" s="1"/>
  <c r="AB123" i="32"/>
  <c r="Y132" i="38" s="1"/>
  <c r="AN123" i="32"/>
  <c r="AK90" i="54" s="1"/>
  <c r="AK94" i="54" s="1"/>
  <c r="AF123" i="32"/>
  <c r="AC132" i="41" s="1"/>
  <c r="AJ123" i="32"/>
  <c r="U123" i="32"/>
  <c r="R90" i="54" s="1"/>
  <c r="R94" i="54" s="1"/>
  <c r="AC123" i="32"/>
  <c r="Z132" i="40" s="1"/>
  <c r="R123" i="32"/>
  <c r="W123" i="32"/>
  <c r="T132" i="40" s="1"/>
  <c r="S123" i="32"/>
  <c r="P90" i="54" s="1"/>
  <c r="P94" i="54" s="1"/>
  <c r="AA123" i="32"/>
  <c r="X132" i="40" s="1"/>
  <c r="AG123" i="32"/>
  <c r="AD132" i="40" s="1"/>
  <c r="Q123" i="32"/>
  <c r="N132" i="38" s="1"/>
  <c r="O123" i="32"/>
  <c r="L90" i="54" s="1"/>
  <c r="L94" i="54" s="1"/>
  <c r="I123" i="32"/>
  <c r="F132" i="38" s="1"/>
  <c r="K123" i="32"/>
  <c r="H90" i="54" s="1"/>
  <c r="H94" i="54" s="1"/>
  <c r="N123" i="32"/>
  <c r="K90" i="54" s="1"/>
  <c r="K94" i="54" s="1"/>
  <c r="J123" i="32"/>
  <c r="M123" i="32"/>
  <c r="J132" i="40" s="1"/>
  <c r="J136" i="40" s="1"/>
  <c r="P123" i="32"/>
  <c r="L123" i="32"/>
  <c r="G123" i="32"/>
  <c r="H123" i="32"/>
  <c r="E90" i="54" s="1"/>
  <c r="AC12" i="47" l="1"/>
  <c r="AC13" i="47" s="1"/>
  <c r="AC46" i="3"/>
  <c r="AF90" i="54"/>
  <c r="AF94" i="54" s="1"/>
  <c r="AF96" i="54" s="1"/>
  <c r="AF98" i="54" s="1"/>
  <c r="AD90" i="54"/>
  <c r="AD94" i="54" s="1"/>
  <c r="AD96" i="54" s="1"/>
  <c r="AD98" i="54" s="1"/>
  <c r="K132" i="41"/>
  <c r="K136" i="41" s="1"/>
  <c r="Q132" i="38"/>
  <c r="R132" i="40"/>
  <c r="R12" i="40" s="1"/>
  <c r="R15" i="40" s="1"/>
  <c r="AB132" i="38"/>
  <c r="AB12" i="38" s="1"/>
  <c r="AB15" i="38" s="1"/>
  <c r="AA136" i="41"/>
  <c r="AA138" i="41" s="1"/>
  <c r="AA140" i="41" s="1"/>
  <c r="AA132" i="40"/>
  <c r="L132" i="40"/>
  <c r="L12" i="40" s="1"/>
  <c r="L15" i="40" s="1"/>
  <c r="L17" i="40" s="1"/>
  <c r="L20" i="40" s="1"/>
  <c r="AF132" i="38"/>
  <c r="H132" i="41"/>
  <c r="H136" i="41" s="1"/>
  <c r="H138" i="41" s="1"/>
  <c r="H140" i="41" s="1"/>
  <c r="AF132" i="41"/>
  <c r="W132" i="41"/>
  <c r="W12" i="41" s="1"/>
  <c r="W15" i="41" s="1"/>
  <c r="P132" i="40"/>
  <c r="P12" i="40" s="1"/>
  <c r="P15" i="40" s="1"/>
  <c r="U132" i="41"/>
  <c r="U136" i="41" s="1"/>
  <c r="U138" i="41" s="1"/>
  <c r="U140" i="41" s="1"/>
  <c r="I90" i="54"/>
  <c r="I94" i="54" s="1"/>
  <c r="I132" i="38"/>
  <c r="I132" i="41"/>
  <c r="I132" i="40"/>
  <c r="M90" i="54"/>
  <c r="M94" i="54" s="1"/>
  <c r="M132" i="41"/>
  <c r="M132" i="38"/>
  <c r="M132" i="40"/>
  <c r="J12" i="40"/>
  <c r="J15" i="40" s="1"/>
  <c r="J17" i="40" s="1"/>
  <c r="J20" i="40" s="1"/>
  <c r="J138" i="40"/>
  <c r="J140" i="40" s="1"/>
  <c r="G90" i="54"/>
  <c r="G94" i="54" s="1"/>
  <c r="G132" i="40"/>
  <c r="G132" i="41"/>
  <c r="J90" i="54"/>
  <c r="J94" i="54" s="1"/>
  <c r="J132" i="41"/>
  <c r="J132" i="38"/>
  <c r="E132" i="40"/>
  <c r="E94" i="54"/>
  <c r="E132" i="38"/>
  <c r="E132" i="41"/>
  <c r="G132" i="38"/>
  <c r="F136" i="38"/>
  <c r="F12" i="38"/>
  <c r="F15" i="38" s="1"/>
  <c r="F17" i="38" s="1"/>
  <c r="F20" i="38" s="1"/>
  <c r="K132" i="40"/>
  <c r="H96" i="54"/>
  <c r="H132" i="40"/>
  <c r="K96" i="54"/>
  <c r="L96" i="54"/>
  <c r="L132" i="41"/>
  <c r="H132" i="38"/>
  <c r="L132" i="38"/>
  <c r="K132" i="38"/>
  <c r="F90" i="54"/>
  <c r="F94" i="54" s="1"/>
  <c r="F132" i="40"/>
  <c r="F132" i="41"/>
  <c r="Z12" i="40"/>
  <c r="Z15" i="40" s="1"/>
  <c r="Z136" i="40"/>
  <c r="AK96" i="54"/>
  <c r="AK98" i="54" s="1"/>
  <c r="N12" i="38"/>
  <c r="N15" i="38" s="1"/>
  <c r="N136" i="38"/>
  <c r="O90" i="54"/>
  <c r="O94" i="54" s="1"/>
  <c r="O132" i="41"/>
  <c r="O132" i="40"/>
  <c r="O132" i="38"/>
  <c r="AE12" i="41"/>
  <c r="AE15" i="41" s="1"/>
  <c r="AE136" i="41"/>
  <c r="R96" i="54"/>
  <c r="U96" i="54"/>
  <c r="X12" i="40"/>
  <c r="X15" i="40" s="1"/>
  <c r="X136" i="40"/>
  <c r="S90" i="54"/>
  <c r="S94" i="54" s="1"/>
  <c r="S132" i="41"/>
  <c r="S132" i="40"/>
  <c r="S132" i="38"/>
  <c r="AC136" i="41"/>
  <c r="AC12" i="41"/>
  <c r="AC15" i="41" s="1"/>
  <c r="AI96" i="54"/>
  <c r="AI98" i="54" s="1"/>
  <c r="N132" i="41"/>
  <c r="N90" i="54"/>
  <c r="N94" i="54" s="1"/>
  <c r="N132" i="40"/>
  <c r="Y12" i="38"/>
  <c r="Y15" i="38" s="1"/>
  <c r="Y136" i="38"/>
  <c r="V96" i="54"/>
  <c r="AD132" i="41"/>
  <c r="AG132" i="40"/>
  <c r="AG132" i="38"/>
  <c r="AG90" i="54"/>
  <c r="AG94" i="54" s="1"/>
  <c r="P96" i="54"/>
  <c r="P132" i="38"/>
  <c r="P132" i="41"/>
  <c r="X132" i="41"/>
  <c r="R132" i="41"/>
  <c r="R132" i="38"/>
  <c r="AB12" i="41"/>
  <c r="AB15" i="41" s="1"/>
  <c r="AB136" i="41"/>
  <c r="Q136" i="40"/>
  <c r="Q12" i="40"/>
  <c r="Q15" i="40" s="1"/>
  <c r="AD12" i="40"/>
  <c r="AD15" i="40" s="1"/>
  <c r="AD136" i="40"/>
  <c r="T132" i="41"/>
  <c r="T132" i="38"/>
  <c r="Y132" i="41"/>
  <c r="Y90" i="54"/>
  <c r="Y94" i="54" s="1"/>
  <c r="AF136" i="40"/>
  <c r="AF12" i="40"/>
  <c r="AF15" i="40" s="1"/>
  <c r="AJ96" i="54"/>
  <c r="AJ98" i="54" s="1"/>
  <c r="X132" i="38"/>
  <c r="X90" i="54"/>
  <c r="X94" i="54" s="1"/>
  <c r="T136" i="40"/>
  <c r="T12" i="40"/>
  <c r="T15" i="40" s="1"/>
  <c r="AC132" i="38"/>
  <c r="AC90" i="54"/>
  <c r="AC94" i="54" s="1"/>
  <c r="AC132" i="40"/>
  <c r="T90" i="54"/>
  <c r="T94" i="54" s="1"/>
  <c r="AH96" i="54"/>
  <c r="AH98" i="54" s="1"/>
  <c r="AD132" i="38"/>
  <c r="V132" i="38"/>
  <c r="V132" i="41"/>
  <c r="U132" i="38"/>
  <c r="U132" i="40"/>
  <c r="Y132" i="40"/>
  <c r="V132" i="40"/>
  <c r="Z132" i="38"/>
  <c r="Z132" i="41"/>
  <c r="Z90" i="54"/>
  <c r="Z94" i="54" s="1"/>
  <c r="AG132" i="41"/>
  <c r="W12" i="38"/>
  <c r="W15" i="38" s="1"/>
  <c r="W136" i="38"/>
  <c r="AB90" i="54"/>
  <c r="AB94" i="54" s="1"/>
  <c r="AE90" i="54"/>
  <c r="AE94" i="54" s="1"/>
  <c r="W132" i="40"/>
  <c r="Q132" i="41"/>
  <c r="AE132" i="40"/>
  <c r="AB132" i="40"/>
  <c r="Q90" i="54"/>
  <c r="Q94" i="54" s="1"/>
  <c r="W90" i="54"/>
  <c r="W94" i="54" s="1"/>
  <c r="AA90" i="54"/>
  <c r="AA94" i="54" s="1"/>
  <c r="AE132" i="38"/>
  <c r="AA132" i="38"/>
  <c r="AC33" i="3" l="1"/>
  <c r="AC48" i="3"/>
  <c r="V98" i="54"/>
  <c r="U98" i="54"/>
  <c r="H98" i="54"/>
  <c r="R98" i="54"/>
  <c r="P98" i="54"/>
  <c r="L98" i="54"/>
  <c r="K98" i="54"/>
  <c r="W136" i="41"/>
  <c r="W138" i="41" s="1"/>
  <c r="W140" i="41" s="1"/>
  <c r="K12" i="41"/>
  <c r="K15" i="41" s="1"/>
  <c r="K17" i="41" s="1"/>
  <c r="K20" i="41" s="1"/>
  <c r="K22" i="41" s="1"/>
  <c r="K34" i="41" s="1"/>
  <c r="H12" i="41"/>
  <c r="H15" i="41" s="1"/>
  <c r="H17" i="41" s="1"/>
  <c r="H20" i="41" s="1"/>
  <c r="H22" i="41" s="1"/>
  <c r="H34" i="41" s="1"/>
  <c r="P136" i="40"/>
  <c r="P138" i="40" s="1"/>
  <c r="P140" i="40" s="1"/>
  <c r="R136" i="40"/>
  <c r="R138" i="40" s="1"/>
  <c r="R140" i="40" s="1"/>
  <c r="U12" i="41"/>
  <c r="U15" i="41" s="1"/>
  <c r="AB136" i="38"/>
  <c r="AB138" i="38" s="1"/>
  <c r="AB140" i="38" s="1"/>
  <c r="L136" i="40"/>
  <c r="L138" i="40" s="1"/>
  <c r="L140" i="40" s="1"/>
  <c r="Q136" i="38"/>
  <c r="Q138" i="38" s="1"/>
  <c r="Q140" i="38" s="1"/>
  <c r="Q12" i="38"/>
  <c r="Q15" i="38" s="1"/>
  <c r="AA136" i="40"/>
  <c r="AA138" i="40" s="1"/>
  <c r="AA140" i="40" s="1"/>
  <c r="AA12" i="40"/>
  <c r="AA15" i="40" s="1"/>
  <c r="AF136" i="41"/>
  <c r="AF138" i="41" s="1"/>
  <c r="AF140" i="41" s="1"/>
  <c r="AF12" i="41"/>
  <c r="AF15" i="41" s="1"/>
  <c r="AF136" i="38"/>
  <c r="AF138" i="38" s="1"/>
  <c r="AF140" i="38" s="1"/>
  <c r="AF12" i="38"/>
  <c r="AF15" i="38" s="1"/>
  <c r="AE96" i="54"/>
  <c r="AE98" i="54" s="1"/>
  <c r="L22" i="40"/>
  <c r="L34" i="40" s="1"/>
  <c r="AA96" i="54"/>
  <c r="AB96" i="54"/>
  <c r="Z136" i="41"/>
  <c r="Z12" i="41"/>
  <c r="Z15" i="41" s="1"/>
  <c r="V136" i="41"/>
  <c r="V12" i="41"/>
  <c r="V15" i="41" s="1"/>
  <c r="X96" i="54"/>
  <c r="Y96" i="54"/>
  <c r="AB138" i="41"/>
  <c r="AB140" i="41" s="1"/>
  <c r="P12" i="41"/>
  <c r="P15" i="41" s="1"/>
  <c r="P136" i="41"/>
  <c r="AG136" i="40"/>
  <c r="AG12" i="40"/>
  <c r="AG15" i="40" s="1"/>
  <c r="N96" i="54"/>
  <c r="S12" i="38"/>
  <c r="S15" i="38" s="1"/>
  <c r="S136" i="38"/>
  <c r="O136" i="41"/>
  <c r="O12" i="41"/>
  <c r="O15" i="41" s="1"/>
  <c r="F136" i="41"/>
  <c r="F12" i="41"/>
  <c r="F15" i="41" s="1"/>
  <c r="F17" i="41" s="1"/>
  <c r="F20" i="41" s="1"/>
  <c r="H136" i="38"/>
  <c r="H12" i="38"/>
  <c r="H15" i="38" s="1"/>
  <c r="H17" i="38" s="1"/>
  <c r="H20" i="38" s="1"/>
  <c r="C90" i="54"/>
  <c r="E28" i="53" s="1"/>
  <c r="E25" i="53" s="1"/>
  <c r="M136" i="38"/>
  <c r="M12" i="38"/>
  <c r="M15" i="38" s="1"/>
  <c r="M17" i="38" s="1"/>
  <c r="M20" i="38" s="1"/>
  <c r="M136" i="40"/>
  <c r="M12" i="40"/>
  <c r="M15" i="40" s="1"/>
  <c r="M17" i="40" s="1"/>
  <c r="M20" i="40" s="1"/>
  <c r="W96" i="54"/>
  <c r="Z12" i="38"/>
  <c r="Z15" i="38" s="1"/>
  <c r="Z136" i="38"/>
  <c r="V12" i="38"/>
  <c r="V15" i="38" s="1"/>
  <c r="V136" i="38"/>
  <c r="X136" i="38"/>
  <c r="X12" i="38"/>
  <c r="X15" i="38" s="1"/>
  <c r="Y12" i="41"/>
  <c r="Y15" i="41" s="1"/>
  <c r="Y136" i="41"/>
  <c r="P12" i="38"/>
  <c r="P15" i="38" s="1"/>
  <c r="P136" i="38"/>
  <c r="AD12" i="41"/>
  <c r="AD15" i="41" s="1"/>
  <c r="AD136" i="41"/>
  <c r="N12" i="41"/>
  <c r="N15" i="41" s="1"/>
  <c r="N136" i="41"/>
  <c r="S12" i="40"/>
  <c r="S15" i="40" s="1"/>
  <c r="S136" i="40"/>
  <c r="O96" i="54"/>
  <c r="F136" i="40"/>
  <c r="F12" i="40"/>
  <c r="F15" i="40" s="1"/>
  <c r="F17" i="40" s="1"/>
  <c r="F20" i="40" s="1"/>
  <c r="L136" i="41"/>
  <c r="L12" i="41"/>
  <c r="L15" i="41" s="1"/>
  <c r="L17" i="41" s="1"/>
  <c r="L20" i="41" s="1"/>
  <c r="K136" i="40"/>
  <c r="K12" i="40"/>
  <c r="K15" i="40" s="1"/>
  <c r="K17" i="40" s="1"/>
  <c r="K20" i="40" s="1"/>
  <c r="C132" i="40"/>
  <c r="E136" i="40"/>
  <c r="E12" i="40"/>
  <c r="G136" i="41"/>
  <c r="G12" i="41"/>
  <c r="G15" i="41" s="1"/>
  <c r="G17" i="41" s="1"/>
  <c r="G20" i="41" s="1"/>
  <c r="M136" i="41"/>
  <c r="M12" i="41"/>
  <c r="M15" i="41" s="1"/>
  <c r="M17" i="41" s="1"/>
  <c r="M20" i="41" s="1"/>
  <c r="AE12" i="38"/>
  <c r="AE15" i="38" s="1"/>
  <c r="AE136" i="38"/>
  <c r="N12" i="40"/>
  <c r="N15" i="40" s="1"/>
  <c r="N136" i="40"/>
  <c r="O136" i="40"/>
  <c r="O12" i="40"/>
  <c r="O15" i="40" s="1"/>
  <c r="Q96" i="54"/>
  <c r="T96" i="54"/>
  <c r="T12" i="38"/>
  <c r="T15" i="38" s="1"/>
  <c r="T136" i="38"/>
  <c r="S136" i="41"/>
  <c r="S12" i="41"/>
  <c r="S15" i="41" s="1"/>
  <c r="N138" i="38"/>
  <c r="N140" i="38" s="1"/>
  <c r="F96" i="54"/>
  <c r="F22" i="38"/>
  <c r="F34" i="38" s="1"/>
  <c r="G136" i="40"/>
  <c r="G12" i="40"/>
  <c r="G15" i="40" s="1"/>
  <c r="G17" i="40" s="1"/>
  <c r="G20" i="40" s="1"/>
  <c r="M96" i="54"/>
  <c r="U12" i="38"/>
  <c r="U15" i="38" s="1"/>
  <c r="U136" i="38"/>
  <c r="AG12" i="38"/>
  <c r="AG15" i="38" s="1"/>
  <c r="AG136" i="38"/>
  <c r="AB136" i="40"/>
  <c r="AB12" i="40"/>
  <c r="AB15" i="40" s="1"/>
  <c r="AC12" i="40"/>
  <c r="AC15" i="40" s="1"/>
  <c r="AC136" i="40"/>
  <c r="T12" i="41"/>
  <c r="T15" i="41" s="1"/>
  <c r="T136" i="41"/>
  <c r="S96" i="54"/>
  <c r="F138" i="38"/>
  <c r="F140" i="38" s="1"/>
  <c r="K138" i="41"/>
  <c r="K140" i="41" s="1"/>
  <c r="G96" i="54"/>
  <c r="I136" i="40"/>
  <c r="I12" i="40"/>
  <c r="I15" i="40" s="1"/>
  <c r="I17" i="40" s="1"/>
  <c r="I20" i="40" s="1"/>
  <c r="Z96" i="54"/>
  <c r="Q138" i="40"/>
  <c r="Q140" i="40" s="1"/>
  <c r="L136" i="38"/>
  <c r="L12" i="38"/>
  <c r="L15" i="38" s="1"/>
  <c r="L17" i="38" s="1"/>
  <c r="L20" i="38" s="1"/>
  <c r="V12" i="40"/>
  <c r="V15" i="40" s="1"/>
  <c r="V136" i="40"/>
  <c r="AC96" i="54"/>
  <c r="AC98" i="54" s="1"/>
  <c r="AD138" i="40"/>
  <c r="AD140" i="40" s="1"/>
  <c r="R12" i="38"/>
  <c r="R15" i="38" s="1"/>
  <c r="R136" i="38"/>
  <c r="Y138" i="38"/>
  <c r="Y140" i="38" s="1"/>
  <c r="X138" i="40"/>
  <c r="X140" i="40" s="1"/>
  <c r="AE138" i="41"/>
  <c r="AE140" i="41" s="1"/>
  <c r="G136" i="38"/>
  <c r="G12" i="38"/>
  <c r="G15" i="38" s="1"/>
  <c r="G17" i="38" s="1"/>
  <c r="G20" i="38" s="1"/>
  <c r="J136" i="38"/>
  <c r="J12" i="38"/>
  <c r="J15" i="38" s="1"/>
  <c r="J17" i="38" s="1"/>
  <c r="J20" i="38" s="1"/>
  <c r="I136" i="41"/>
  <c r="I12" i="41"/>
  <c r="I15" i="41" s="1"/>
  <c r="I17" i="41" s="1"/>
  <c r="I20" i="41" s="1"/>
  <c r="W138" i="38"/>
  <c r="W140" i="38" s="1"/>
  <c r="AC12" i="38"/>
  <c r="AC15" i="38" s="1"/>
  <c r="AC136" i="38"/>
  <c r="R12" i="41"/>
  <c r="R15" i="41" s="1"/>
  <c r="R136" i="41"/>
  <c r="AC138" i="41"/>
  <c r="AC140" i="41" s="1"/>
  <c r="C132" i="41"/>
  <c r="E136" i="41"/>
  <c r="E12" i="41"/>
  <c r="J136" i="41"/>
  <c r="J12" i="41"/>
  <c r="J15" i="41" s="1"/>
  <c r="J17" i="41" s="1"/>
  <c r="J20" i="41" s="1"/>
  <c r="I136" i="38"/>
  <c r="I12" i="38"/>
  <c r="I15" i="38" s="1"/>
  <c r="I17" i="38" s="1"/>
  <c r="I20" i="38" s="1"/>
  <c r="T138" i="40"/>
  <c r="T140" i="40" s="1"/>
  <c r="E96" i="54"/>
  <c r="C94" i="54"/>
  <c r="S87" i="54" s="1"/>
  <c r="AD136" i="38"/>
  <c r="AD12" i="38"/>
  <c r="AD15" i="38" s="1"/>
  <c r="AE136" i="40"/>
  <c r="AE12" i="40"/>
  <c r="AE15" i="40" s="1"/>
  <c r="Q136" i="41"/>
  <c r="Q12" i="41"/>
  <c r="Q15" i="41" s="1"/>
  <c r="Y12" i="40"/>
  <c r="Y15" i="40" s="1"/>
  <c r="Y136" i="40"/>
  <c r="AA12" i="38"/>
  <c r="AA15" i="38" s="1"/>
  <c r="AA136" i="38"/>
  <c r="W12" i="40"/>
  <c r="W15" i="40" s="1"/>
  <c r="W136" i="40"/>
  <c r="AG12" i="41"/>
  <c r="AG15" i="41" s="1"/>
  <c r="AG136" i="41"/>
  <c r="U136" i="40"/>
  <c r="U12" i="40"/>
  <c r="U15" i="40" s="1"/>
  <c r="AF138" i="40"/>
  <c r="AF140" i="40" s="1"/>
  <c r="X136" i="41"/>
  <c r="X12" i="41"/>
  <c r="X15" i="41" s="1"/>
  <c r="AG96" i="54"/>
  <c r="AG98" i="54" s="1"/>
  <c r="O12" i="38"/>
  <c r="O15" i="38" s="1"/>
  <c r="O136" i="38"/>
  <c r="Z138" i="40"/>
  <c r="Z140" i="40" s="1"/>
  <c r="K136" i="38"/>
  <c r="K12" i="38"/>
  <c r="K15" i="38" s="1"/>
  <c r="K17" i="38" s="1"/>
  <c r="K20" i="38" s="1"/>
  <c r="H136" i="40"/>
  <c r="H12" i="40"/>
  <c r="H15" i="40" s="1"/>
  <c r="H17" i="40" s="1"/>
  <c r="H20" i="40" s="1"/>
  <c r="C132" i="38"/>
  <c r="E136" i="38"/>
  <c r="E12" i="38"/>
  <c r="J96" i="54"/>
  <c r="J22" i="40"/>
  <c r="J34" i="40" s="1"/>
  <c r="I96" i="54"/>
  <c r="AC15" i="48" l="1"/>
  <c r="J37" i="39"/>
  <c r="AD43" i="3"/>
  <c r="AC53" i="3"/>
  <c r="J98" i="54"/>
  <c r="Y98" i="54"/>
  <c r="Z98" i="54"/>
  <c r="X98" i="54"/>
  <c r="M98" i="54"/>
  <c r="O98" i="54"/>
  <c r="N98" i="54"/>
  <c r="S98" i="54"/>
  <c r="F98" i="54"/>
  <c r="G98" i="54"/>
  <c r="W98" i="54"/>
  <c r="T98" i="54"/>
  <c r="Q98" i="54"/>
  <c r="AB98" i="54"/>
  <c r="I98" i="54"/>
  <c r="AA98" i="54"/>
  <c r="J87" i="54"/>
  <c r="G87" i="54"/>
  <c r="Y87" i="54"/>
  <c r="E87" i="54"/>
  <c r="N87" i="54"/>
  <c r="AG87" i="54"/>
  <c r="I87" i="54"/>
  <c r="AB87" i="54"/>
  <c r="K22" i="38"/>
  <c r="K34" i="38" s="1"/>
  <c r="C96" i="54"/>
  <c r="E98" i="54"/>
  <c r="C12" i="40"/>
  <c r="E15" i="40"/>
  <c r="K138" i="38"/>
  <c r="K140" i="38" s="1"/>
  <c r="Q138" i="41"/>
  <c r="Q140" i="41" s="1"/>
  <c r="G138" i="38"/>
  <c r="G140" i="38" s="1"/>
  <c r="L138" i="38"/>
  <c r="L140" i="38" s="1"/>
  <c r="C136" i="40"/>
  <c r="AC129" i="40" s="1"/>
  <c r="E138" i="40"/>
  <c r="O87" i="54"/>
  <c r="P138" i="38"/>
  <c r="P140" i="38" s="1"/>
  <c r="Z138" i="38"/>
  <c r="Z140" i="38" s="1"/>
  <c r="M22" i="38"/>
  <c r="M34" i="38" s="1"/>
  <c r="F138" i="41"/>
  <c r="F140" i="41" s="1"/>
  <c r="G22" i="38"/>
  <c r="G34" i="38" s="1"/>
  <c r="T138" i="41"/>
  <c r="T140" i="41" s="1"/>
  <c r="N138" i="40"/>
  <c r="N140" i="40" s="1"/>
  <c r="F138" i="40"/>
  <c r="F140" i="40" s="1"/>
  <c r="W138" i="40"/>
  <c r="W140" i="40" s="1"/>
  <c r="AC138" i="40"/>
  <c r="AC140" i="40" s="1"/>
  <c r="M87" i="54"/>
  <c r="F87" i="54"/>
  <c r="AE138" i="38"/>
  <c r="AE140" i="38" s="1"/>
  <c r="M138" i="38"/>
  <c r="M140" i="38" s="1"/>
  <c r="X87" i="54"/>
  <c r="U138" i="38"/>
  <c r="U140" i="38" s="1"/>
  <c r="C12" i="38"/>
  <c r="E15" i="38"/>
  <c r="X138" i="41"/>
  <c r="X140" i="41" s="1"/>
  <c r="AE138" i="40"/>
  <c r="AE140" i="40" s="1"/>
  <c r="I22" i="38"/>
  <c r="I34" i="38" s="1"/>
  <c r="T87" i="54"/>
  <c r="K22" i="40"/>
  <c r="K34" i="40" s="1"/>
  <c r="S138" i="40"/>
  <c r="S140" i="40" s="1"/>
  <c r="Y138" i="41"/>
  <c r="Y140" i="41" s="1"/>
  <c r="O138" i="41"/>
  <c r="O140" i="41" s="1"/>
  <c r="AG138" i="40"/>
  <c r="AG140" i="40" s="1"/>
  <c r="AA87" i="54"/>
  <c r="C136" i="41"/>
  <c r="O129" i="41" s="1"/>
  <c r="E138" i="41"/>
  <c r="F22" i="41"/>
  <c r="F34" i="41" s="1"/>
  <c r="C136" i="38"/>
  <c r="P129" i="38" s="1"/>
  <c r="E138" i="38"/>
  <c r="O138" i="38"/>
  <c r="O140" i="38" s="1"/>
  <c r="AA138" i="38"/>
  <c r="AA140" i="38" s="1"/>
  <c r="I138" i="38"/>
  <c r="I140" i="38" s="1"/>
  <c r="I22" i="41"/>
  <c r="I34" i="41" s="1"/>
  <c r="AC87" i="54"/>
  <c r="G22" i="40"/>
  <c r="G34" i="40" s="1"/>
  <c r="Q87" i="54"/>
  <c r="K138" i="40"/>
  <c r="K140" i="40" s="1"/>
  <c r="P138" i="41"/>
  <c r="P140" i="41" s="1"/>
  <c r="L22" i="38"/>
  <c r="L34" i="38" s="1"/>
  <c r="AD138" i="38"/>
  <c r="AD140" i="38" s="1"/>
  <c r="J22" i="41"/>
  <c r="J34" i="41" s="1"/>
  <c r="I138" i="41"/>
  <c r="I140" i="41" s="1"/>
  <c r="Z87" i="54"/>
  <c r="AB138" i="40"/>
  <c r="AB140" i="40" s="1"/>
  <c r="G138" i="40"/>
  <c r="G140" i="40" s="1"/>
  <c r="M138" i="41"/>
  <c r="M140" i="41" s="1"/>
  <c r="L22" i="41"/>
  <c r="L34" i="41" s="1"/>
  <c r="N138" i="41"/>
  <c r="N140" i="41" s="1"/>
  <c r="W87" i="54"/>
  <c r="V138" i="41"/>
  <c r="V140" i="41" s="1"/>
  <c r="AC138" i="38"/>
  <c r="AC140" i="38" s="1"/>
  <c r="Y138" i="40"/>
  <c r="Y140" i="40" s="1"/>
  <c r="J138" i="41"/>
  <c r="J140" i="41" s="1"/>
  <c r="R138" i="41"/>
  <c r="R140" i="41" s="1"/>
  <c r="J22" i="38"/>
  <c r="J34" i="38" s="1"/>
  <c r="V138" i="40"/>
  <c r="V140" i="40" s="1"/>
  <c r="I22" i="40"/>
  <c r="I34" i="40" s="1"/>
  <c r="AG138" i="38"/>
  <c r="AG140" i="38" s="1"/>
  <c r="G22" i="41"/>
  <c r="G34" i="41" s="1"/>
  <c r="L138" i="41"/>
  <c r="L140" i="41" s="1"/>
  <c r="X138" i="38"/>
  <c r="X140" i="38" s="1"/>
  <c r="H22" i="38"/>
  <c r="H34" i="38" s="1"/>
  <c r="S138" i="38"/>
  <c r="S140" i="38" s="1"/>
  <c r="AG138" i="41"/>
  <c r="AG140" i="41" s="1"/>
  <c r="R138" i="38"/>
  <c r="R140" i="38" s="1"/>
  <c r="T138" i="38"/>
  <c r="T140" i="38" s="1"/>
  <c r="M138" i="40"/>
  <c r="M140" i="40" s="1"/>
  <c r="H22" i="40"/>
  <c r="H34" i="40" s="1"/>
  <c r="H138" i="40"/>
  <c r="H140" i="40" s="1"/>
  <c r="U138" i="40"/>
  <c r="U140" i="40" s="1"/>
  <c r="AD87" i="54"/>
  <c r="AH87" i="54"/>
  <c r="U87" i="54"/>
  <c r="K87" i="54"/>
  <c r="AK87" i="54"/>
  <c r="L87" i="54"/>
  <c r="R87" i="54"/>
  <c r="AI87" i="54"/>
  <c r="V87" i="54"/>
  <c r="AJ87" i="54"/>
  <c r="P87" i="54"/>
  <c r="AF87" i="54"/>
  <c r="H87" i="54"/>
  <c r="C12" i="41"/>
  <c r="E15" i="41"/>
  <c r="J138" i="38"/>
  <c r="J140" i="38" s="1"/>
  <c r="I138" i="40"/>
  <c r="I140" i="40" s="1"/>
  <c r="S138" i="41"/>
  <c r="S140" i="41" s="1"/>
  <c r="O138" i="40"/>
  <c r="O140" i="40" s="1"/>
  <c r="G138" i="41"/>
  <c r="G140" i="41" s="1"/>
  <c r="F22" i="40"/>
  <c r="F34" i="40" s="1"/>
  <c r="AD138" i="41"/>
  <c r="AD140" i="41" s="1"/>
  <c r="V138" i="38"/>
  <c r="V140" i="38" s="1"/>
  <c r="H138" i="38"/>
  <c r="H140" i="38" s="1"/>
  <c r="Z138" i="41"/>
  <c r="Z140" i="41" s="1"/>
  <c r="AE87" i="54"/>
  <c r="H64" i="64" l="1"/>
  <c r="H65" i="64" s="1"/>
  <c r="H61" i="64"/>
  <c r="AD45" i="3"/>
  <c r="J89" i="39"/>
  <c r="J24" i="58" s="1"/>
  <c r="H32" i="64"/>
  <c r="H29" i="64"/>
  <c r="E21" i="50"/>
  <c r="M129" i="40"/>
  <c r="H129" i="40"/>
  <c r="C98" i="54"/>
  <c r="I129" i="40"/>
  <c r="AD129" i="41"/>
  <c r="AB129" i="40"/>
  <c r="K129" i="40"/>
  <c r="U129" i="40"/>
  <c r="S129" i="40"/>
  <c r="O129" i="40"/>
  <c r="V129" i="40"/>
  <c r="L129" i="41"/>
  <c r="N129" i="40"/>
  <c r="Y129" i="40"/>
  <c r="G129" i="40"/>
  <c r="V129" i="38"/>
  <c r="AG129" i="41"/>
  <c r="S129" i="41"/>
  <c r="G129" i="41"/>
  <c r="Z129" i="41"/>
  <c r="AE129" i="40"/>
  <c r="H129" i="38"/>
  <c r="R129" i="38"/>
  <c r="S129" i="38"/>
  <c r="AG129" i="38"/>
  <c r="AD129" i="38"/>
  <c r="AC129" i="38"/>
  <c r="J129" i="38"/>
  <c r="T129" i="38"/>
  <c r="X129" i="38"/>
  <c r="M129" i="38"/>
  <c r="R129" i="41"/>
  <c r="O129" i="38"/>
  <c r="N129" i="41"/>
  <c r="C87" i="54"/>
  <c r="I129" i="38"/>
  <c r="E129" i="40"/>
  <c r="U129" i="38"/>
  <c r="L129" i="38"/>
  <c r="AA129" i="38"/>
  <c r="Z129" i="38"/>
  <c r="J129" i="40"/>
  <c r="AA129" i="40"/>
  <c r="P129" i="40"/>
  <c r="R129" i="40"/>
  <c r="X129" i="40"/>
  <c r="AF129" i="40"/>
  <c r="L129" i="40"/>
  <c r="Q129" i="40"/>
  <c r="AD129" i="40"/>
  <c r="Z129" i="40"/>
  <c r="T129" i="40"/>
  <c r="K129" i="38"/>
  <c r="C138" i="41"/>
  <c r="E140" i="41"/>
  <c r="C140" i="41" s="1"/>
  <c r="C15" i="40"/>
  <c r="E17" i="40"/>
  <c r="AA129" i="41"/>
  <c r="H129" i="41"/>
  <c r="AF129" i="41"/>
  <c r="U129" i="41"/>
  <c r="AB129" i="41"/>
  <c r="AC129" i="41"/>
  <c r="W129" i="41"/>
  <c r="K129" i="41"/>
  <c r="AE129" i="41"/>
  <c r="Y129" i="41"/>
  <c r="T129" i="41"/>
  <c r="C15" i="41"/>
  <c r="E17" i="41"/>
  <c r="E129" i="41"/>
  <c r="G129" i="38"/>
  <c r="I129" i="41"/>
  <c r="P129" i="41"/>
  <c r="C138" i="38"/>
  <c r="E140" i="38"/>
  <c r="C140" i="38" s="1"/>
  <c r="W129" i="40"/>
  <c r="V129" i="41"/>
  <c r="M129" i="41"/>
  <c r="AB129" i="38"/>
  <c r="AF129" i="38"/>
  <c r="Q129" i="38"/>
  <c r="Y129" i="38"/>
  <c r="N129" i="38"/>
  <c r="F129" i="38"/>
  <c r="W129" i="38"/>
  <c r="AG129" i="40"/>
  <c r="X129" i="41"/>
  <c r="AE129" i="38"/>
  <c r="F129" i="40"/>
  <c r="Q129" i="41"/>
  <c r="J129" i="41"/>
  <c r="E129" i="38"/>
  <c r="C15" i="38"/>
  <c r="E17" i="38"/>
  <c r="F129" i="41"/>
  <c r="C138" i="40"/>
  <c r="E140" i="40"/>
  <c r="C140" i="40" s="1"/>
  <c r="I10" i="59" l="1"/>
  <c r="E24" i="50"/>
  <c r="E25" i="50" s="1"/>
  <c r="AD12" i="47"/>
  <c r="AD13" i="47" s="1"/>
  <c r="H33" i="64"/>
  <c r="AD46" i="3"/>
  <c r="C129" i="40"/>
  <c r="C129" i="41"/>
  <c r="E20" i="40"/>
  <c r="E20" i="38"/>
  <c r="C129" i="38"/>
  <c r="E20" i="41"/>
  <c r="AD33" i="3" l="1"/>
  <c r="I13" i="59"/>
  <c r="I14" i="59" s="1"/>
  <c r="AD48" i="3"/>
  <c r="E22" i="41"/>
  <c r="E22" i="38"/>
  <c r="E22" i="40"/>
  <c r="AD53" i="3" l="1"/>
  <c r="AE43" i="3"/>
  <c r="AD15" i="48"/>
  <c r="E34" i="38"/>
  <c r="E34" i="41"/>
  <c r="E34" i="40"/>
  <c r="O118" i="32"/>
  <c r="E140" i="32"/>
  <c r="P118" i="32"/>
  <c r="P139" i="32" s="1"/>
  <c r="R118" i="32"/>
  <c r="R139" i="32" s="1"/>
  <c r="AA118" i="32"/>
  <c r="X63" i="54" s="1"/>
  <c r="N118" i="32"/>
  <c r="N139" i="32" s="1"/>
  <c r="J118" i="32"/>
  <c r="J139" i="32" s="1"/>
  <c r="L118" i="32"/>
  <c r="AF118" i="32"/>
  <c r="AC63" i="54" s="1"/>
  <c r="T118" i="32"/>
  <c r="Q63" i="54" s="1"/>
  <c r="AM118" i="32"/>
  <c r="AJ63" i="54" s="1"/>
  <c r="W118" i="32"/>
  <c r="T63" i="54" s="1"/>
  <c r="AN118" i="32"/>
  <c r="AK63" i="54" s="1"/>
  <c r="S118" i="32"/>
  <c r="S139" i="32" s="1"/>
  <c r="M118" i="32"/>
  <c r="K118" i="32"/>
  <c r="K139" i="32" s="1"/>
  <c r="AH118" i="32"/>
  <c r="AE63" i="54" s="1"/>
  <c r="Y118" i="32"/>
  <c r="V63" i="54" s="1"/>
  <c r="Q118" i="32"/>
  <c r="Q139" i="32" s="1"/>
  <c r="AI118" i="32"/>
  <c r="AF63" i="54" s="1"/>
  <c r="AC118" i="32"/>
  <c r="Z63" i="54" s="1"/>
  <c r="X118" i="32"/>
  <c r="U63" i="54" s="1"/>
  <c r="AB118" i="32"/>
  <c r="Y63" i="54" s="1"/>
  <c r="AD118" i="32"/>
  <c r="AA63" i="54" s="1"/>
  <c r="Z118" i="32"/>
  <c r="W63" i="54" s="1"/>
  <c r="W66" i="54" s="1"/>
  <c r="AG118" i="32"/>
  <c r="AD63" i="54" s="1"/>
  <c r="V118" i="32"/>
  <c r="S63" i="54" s="1"/>
  <c r="AL118" i="32"/>
  <c r="AI63" i="54" s="1"/>
  <c r="AK118" i="32"/>
  <c r="AH63" i="54" s="1"/>
  <c r="AJ118" i="32"/>
  <c r="AG63" i="54" s="1"/>
  <c r="AE118" i="32"/>
  <c r="AB63" i="54" s="1"/>
  <c r="U118" i="32"/>
  <c r="R63" i="54" s="1"/>
  <c r="H118" i="32"/>
  <c r="H139" i="32" s="1"/>
  <c r="G118" i="32"/>
  <c r="I118" i="32"/>
  <c r="I139" i="32" s="1"/>
  <c r="AE45" i="3" l="1"/>
  <c r="H63" i="54"/>
  <c r="H66" i="54" s="1"/>
  <c r="G63" i="54"/>
  <c r="G66" i="54" s="1"/>
  <c r="G68" i="54" s="1"/>
  <c r="G70" i="54" s="1"/>
  <c r="N63" i="54"/>
  <c r="N66" i="54" s="1"/>
  <c r="N68" i="54" s="1"/>
  <c r="N70" i="54" s="1"/>
  <c r="P63" i="54"/>
  <c r="P66" i="54" s="1"/>
  <c r="P68" i="54" s="1"/>
  <c r="P70" i="54" s="1"/>
  <c r="Q66" i="54"/>
  <c r="Q68" i="54" s="1"/>
  <c r="Q70" i="54" s="1"/>
  <c r="Q19" i="3"/>
  <c r="Q16" i="66" s="1"/>
  <c r="R66" i="54"/>
  <c r="R68" i="54" s="1"/>
  <c r="R70" i="54" s="1"/>
  <c r="R19" i="3"/>
  <c r="R16" i="66" s="1"/>
  <c r="V66" i="54"/>
  <c r="V68" i="54" s="1"/>
  <c r="V70" i="54" s="1"/>
  <c r="V19" i="3"/>
  <c r="V16" i="66" s="1"/>
  <c r="K63" i="54"/>
  <c r="F63" i="54"/>
  <c r="AB66" i="54"/>
  <c r="AB19" i="3"/>
  <c r="AB16" i="66" s="1"/>
  <c r="AH66" i="54"/>
  <c r="AH19" i="3"/>
  <c r="AH16" i="66" s="1"/>
  <c r="X66" i="54"/>
  <c r="X19" i="3"/>
  <c r="X16" i="66" s="1"/>
  <c r="Y66" i="54"/>
  <c r="Y19" i="3"/>
  <c r="Y16" i="66" s="1"/>
  <c r="AD66" i="54"/>
  <c r="AD19" i="3"/>
  <c r="AD16" i="66" s="1"/>
  <c r="AG19" i="3"/>
  <c r="AG16" i="66" s="1"/>
  <c r="AG66" i="54"/>
  <c r="AK66" i="54"/>
  <c r="AK19" i="3"/>
  <c r="AK16" i="66" s="1"/>
  <c r="E63" i="54"/>
  <c r="S66" i="54"/>
  <c r="S19" i="3"/>
  <c r="S16" i="66" s="1"/>
  <c r="AI66" i="54"/>
  <c r="AI19" i="3"/>
  <c r="AI16" i="66" s="1"/>
  <c r="AE66" i="54"/>
  <c r="AE19" i="3"/>
  <c r="AE16" i="66" s="1"/>
  <c r="W19" i="3"/>
  <c r="W16" i="66" s="1"/>
  <c r="Z66" i="54"/>
  <c r="Z19" i="3"/>
  <c r="Z16" i="66" s="1"/>
  <c r="W68" i="54"/>
  <c r="W70" i="54" s="1"/>
  <c r="M139" i="32"/>
  <c r="J63" i="54"/>
  <c r="AA66" i="54"/>
  <c r="AA19" i="3"/>
  <c r="AA16" i="66" s="1"/>
  <c r="U66" i="54"/>
  <c r="U19" i="3"/>
  <c r="U16" i="66" s="1"/>
  <c r="AF66" i="54"/>
  <c r="AF19" i="3"/>
  <c r="AF16" i="66" s="1"/>
  <c r="AC66" i="54"/>
  <c r="AC19" i="3"/>
  <c r="AC16" i="66" s="1"/>
  <c r="AJ66" i="54"/>
  <c r="AJ19" i="3"/>
  <c r="AJ16" i="66" s="1"/>
  <c r="L139" i="32"/>
  <c r="I63" i="54"/>
  <c r="T66" i="54"/>
  <c r="T19" i="3"/>
  <c r="T16" i="66" s="1"/>
  <c r="O139" i="32"/>
  <c r="L63" i="54"/>
  <c r="O63" i="54"/>
  <c r="M63" i="54"/>
  <c r="AC16" i="65" l="1"/>
  <c r="AC19" i="65" s="1"/>
  <c r="AI16" i="65"/>
  <c r="AI19" i="65" s="1"/>
  <c r="W16" i="65"/>
  <c r="W20" i="65" s="1"/>
  <c r="AK16" i="65"/>
  <c r="AK20" i="65" s="1"/>
  <c r="AD16" i="65"/>
  <c r="AD19" i="65" s="1"/>
  <c r="X16" i="65"/>
  <c r="X19" i="65" s="1"/>
  <c r="AB16" i="65"/>
  <c r="AB20" i="65" s="1"/>
  <c r="V16" i="65"/>
  <c r="V19" i="65" s="1"/>
  <c r="Q16" i="65"/>
  <c r="Q20" i="65" s="1"/>
  <c r="AG16" i="65"/>
  <c r="AG20" i="65" s="1"/>
  <c r="AJ16" i="65"/>
  <c r="AJ19" i="65" s="1"/>
  <c r="AE16" i="65"/>
  <c r="AE19" i="65" s="1"/>
  <c r="U16" i="65"/>
  <c r="U20" i="65" s="1"/>
  <c r="T16" i="65"/>
  <c r="T20" i="65" s="1"/>
  <c r="AF16" i="65"/>
  <c r="AF19" i="65" s="1"/>
  <c r="AA16" i="65"/>
  <c r="AA19" i="65" s="1"/>
  <c r="S16" i="65"/>
  <c r="S20" i="65" s="1"/>
  <c r="Z16" i="65"/>
  <c r="Z19" i="65" s="1"/>
  <c r="Y16" i="65"/>
  <c r="Y19" i="65" s="1"/>
  <c r="AH16" i="65"/>
  <c r="AH19" i="65" s="1"/>
  <c r="R16" i="65"/>
  <c r="R19" i="65" s="1"/>
  <c r="Z20" i="65"/>
  <c r="U19" i="65"/>
  <c r="AE12" i="47"/>
  <c r="AE13" i="47" s="1"/>
  <c r="AE46" i="3"/>
  <c r="R16" i="44"/>
  <c r="Q19" i="47"/>
  <c r="Q22" i="47" s="1"/>
  <c r="V16" i="44"/>
  <c r="H19" i="3"/>
  <c r="H16" i="66" s="1"/>
  <c r="V19" i="47"/>
  <c r="G19" i="3"/>
  <c r="G16" i="66" s="1"/>
  <c r="P19" i="3"/>
  <c r="P16" i="66" s="1"/>
  <c r="Q22" i="3"/>
  <c r="Q26" i="3" s="1"/>
  <c r="Q16" i="44"/>
  <c r="R19" i="47"/>
  <c r="R21" i="47" s="1"/>
  <c r="V22" i="3"/>
  <c r="V26" i="3" s="1"/>
  <c r="N19" i="3"/>
  <c r="N16" i="66" s="1"/>
  <c r="R22" i="3"/>
  <c r="R26" i="3" s="1"/>
  <c r="K66" i="54"/>
  <c r="K68" i="54" s="1"/>
  <c r="K70" i="54" s="1"/>
  <c r="K19" i="3"/>
  <c r="K16" i="66" s="1"/>
  <c r="U68" i="54"/>
  <c r="U70" i="54" s="1"/>
  <c r="AI16" i="44"/>
  <c r="AI22" i="3"/>
  <c r="E66" i="54"/>
  <c r="C63" i="54"/>
  <c r="D28" i="53" s="1"/>
  <c r="E19" i="3"/>
  <c r="E16" i="66" s="1"/>
  <c r="Y68" i="54"/>
  <c r="Y70" i="54" s="1"/>
  <c r="AA16" i="44"/>
  <c r="AA22" i="3"/>
  <c r="AA19" i="47"/>
  <c r="Z19" i="47"/>
  <c r="Z22" i="3"/>
  <c r="Z16" i="44"/>
  <c r="AI68" i="54"/>
  <c r="AI70" i="54" s="1"/>
  <c r="AK16" i="44"/>
  <c r="AK22" i="3"/>
  <c r="X22" i="3"/>
  <c r="X16" i="44"/>
  <c r="X19" i="47"/>
  <c r="AF16" i="44"/>
  <c r="AF22" i="3"/>
  <c r="AF19" i="47"/>
  <c r="AA68" i="54"/>
  <c r="AA70" i="54" s="1"/>
  <c r="Z68" i="54"/>
  <c r="Z70" i="54" s="1"/>
  <c r="AK68" i="54"/>
  <c r="AK70" i="54" s="1"/>
  <c r="X68" i="54"/>
  <c r="X70" i="54" s="1"/>
  <c r="M66" i="54"/>
  <c r="M19" i="3"/>
  <c r="M16" i="66" s="1"/>
  <c r="AF68" i="54"/>
  <c r="AF70" i="54" s="1"/>
  <c r="J66" i="54"/>
  <c r="J19" i="3"/>
  <c r="J16" i="66" s="1"/>
  <c r="W16" i="44"/>
  <c r="W19" i="47"/>
  <c r="W22" i="3"/>
  <c r="AG68" i="54"/>
  <c r="AG70" i="54" s="1"/>
  <c r="AH16" i="44"/>
  <c r="AH22" i="3"/>
  <c r="O19" i="3"/>
  <c r="O16" i="66" s="1"/>
  <c r="O66" i="54"/>
  <c r="T16" i="44"/>
  <c r="T22" i="3"/>
  <c r="T19" i="47"/>
  <c r="AC16" i="44"/>
  <c r="AC19" i="47"/>
  <c r="AC22" i="3"/>
  <c r="S16" i="44"/>
  <c r="S19" i="47"/>
  <c r="S22" i="3"/>
  <c r="AG22" i="3"/>
  <c r="AG16" i="44"/>
  <c r="AG19" i="47"/>
  <c r="AH68" i="54"/>
  <c r="AH70" i="54" s="1"/>
  <c r="T68" i="54"/>
  <c r="T70" i="54" s="1"/>
  <c r="AC68" i="54"/>
  <c r="AC70" i="54" s="1"/>
  <c r="S68" i="54"/>
  <c r="S70" i="54" s="1"/>
  <c r="AD22" i="3"/>
  <c r="AD19" i="47"/>
  <c r="AD16" i="44"/>
  <c r="AB16" i="44"/>
  <c r="AB22" i="3"/>
  <c r="AB19" i="47"/>
  <c r="I66" i="54"/>
  <c r="I19" i="3"/>
  <c r="I16" i="66" s="1"/>
  <c r="AJ16" i="44"/>
  <c r="AJ22" i="3"/>
  <c r="AE16" i="44"/>
  <c r="AE22" i="3"/>
  <c r="AE19" i="47"/>
  <c r="AD68" i="54"/>
  <c r="AD70" i="54" s="1"/>
  <c r="AB68" i="54"/>
  <c r="AB70" i="54" s="1"/>
  <c r="L66" i="54"/>
  <c r="L19" i="3"/>
  <c r="L16" i="66" s="1"/>
  <c r="H68" i="54"/>
  <c r="H70" i="54" s="1"/>
  <c r="AJ68" i="54"/>
  <c r="AJ70" i="54" s="1"/>
  <c r="U16" i="44"/>
  <c r="U22" i="3"/>
  <c r="U19" i="47"/>
  <c r="AE68" i="54"/>
  <c r="AE70" i="54" s="1"/>
  <c r="Y16" i="44"/>
  <c r="Y22" i="3"/>
  <c r="Y19" i="47"/>
  <c r="F66" i="54"/>
  <c r="F19" i="3"/>
  <c r="F16" i="66" s="1"/>
  <c r="T19" i="65" l="1"/>
  <c r="X20" i="65"/>
  <c r="X21" i="65" s="1"/>
  <c r="AI20" i="65"/>
  <c r="AG19" i="65"/>
  <c r="AG21" i="65" s="1"/>
  <c r="Q19" i="65"/>
  <c r="Q21" i="65" s="1"/>
  <c r="AC20" i="65"/>
  <c r="AD20" i="65"/>
  <c r="AF20" i="65"/>
  <c r="AF21" i="65" s="1"/>
  <c r="AB19" i="65"/>
  <c r="AB21" i="65" s="1"/>
  <c r="R20" i="65"/>
  <c r="R21" i="65" s="1"/>
  <c r="S19" i="65"/>
  <c r="S21" i="65" s="1"/>
  <c r="AA20" i="65"/>
  <c r="AA21" i="65" s="1"/>
  <c r="AK19" i="65"/>
  <c r="AK21" i="65" s="1"/>
  <c r="AH20" i="65"/>
  <c r="AH21" i="65" s="1"/>
  <c r="AE20" i="65"/>
  <c r="AE21" i="65" s="1"/>
  <c r="AJ20" i="65"/>
  <c r="V20" i="65"/>
  <c r="V21" i="65" s="1"/>
  <c r="W19" i="65"/>
  <c r="W21" i="65" s="1"/>
  <c r="Y20" i="65"/>
  <c r="Y21" i="65" s="1"/>
  <c r="J16" i="65"/>
  <c r="J19" i="65" s="1"/>
  <c r="F16" i="65"/>
  <c r="F20" i="65" s="1"/>
  <c r="I16" i="65"/>
  <c r="I20" i="65" s="1"/>
  <c r="AH19" i="66"/>
  <c r="AH20" i="66"/>
  <c r="AA19" i="66"/>
  <c r="AA20" i="66"/>
  <c r="T19" i="66"/>
  <c r="T20" i="66"/>
  <c r="AG20" i="66"/>
  <c r="AG19" i="66"/>
  <c r="V19" i="66"/>
  <c r="V20" i="66"/>
  <c r="X19" i="66"/>
  <c r="X20" i="66"/>
  <c r="AI19" i="66"/>
  <c r="AI20" i="66"/>
  <c r="O16" i="65"/>
  <c r="O19" i="65" s="1"/>
  <c r="N16" i="65"/>
  <c r="N20" i="65" s="1"/>
  <c r="H19" i="66"/>
  <c r="H20" i="66"/>
  <c r="R19" i="66"/>
  <c r="R20" i="66"/>
  <c r="Y19" i="66"/>
  <c r="Y20" i="66"/>
  <c r="S20" i="66"/>
  <c r="S19" i="66"/>
  <c r="AF20" i="66"/>
  <c r="AF19" i="66"/>
  <c r="U20" i="66"/>
  <c r="U19" i="66"/>
  <c r="AJ20" i="66"/>
  <c r="AJ19" i="66"/>
  <c r="Q20" i="66"/>
  <c r="Q19" i="66"/>
  <c r="AB20" i="66"/>
  <c r="AB19" i="66"/>
  <c r="AD20" i="66"/>
  <c r="AD19" i="66"/>
  <c r="W20" i="66"/>
  <c r="W19" i="66"/>
  <c r="AC20" i="66"/>
  <c r="AC19" i="66"/>
  <c r="G20" i="66"/>
  <c r="G19" i="66"/>
  <c r="Z19" i="66"/>
  <c r="Z20" i="66"/>
  <c r="AE19" i="66"/>
  <c r="AE20" i="66"/>
  <c r="AK19" i="66"/>
  <c r="AK20" i="66"/>
  <c r="E16" i="65"/>
  <c r="E20" i="65" s="1"/>
  <c r="L16" i="65"/>
  <c r="L20" i="65" s="1"/>
  <c r="M16" i="65"/>
  <c r="M19" i="65" s="1"/>
  <c r="K16" i="65"/>
  <c r="K19" i="65" s="1"/>
  <c r="P16" i="65"/>
  <c r="P19" i="65" s="1"/>
  <c r="AJ21" i="65"/>
  <c r="H19" i="47"/>
  <c r="H21" i="47" s="1"/>
  <c r="H16" i="65"/>
  <c r="AD21" i="65"/>
  <c r="AI21" i="65"/>
  <c r="AC21" i="65"/>
  <c r="G22" i="3"/>
  <c r="G26" i="3" s="1"/>
  <c r="G16" i="65"/>
  <c r="T21" i="65"/>
  <c r="U21" i="65"/>
  <c r="Z21" i="65"/>
  <c r="Q20" i="44"/>
  <c r="R20" i="44"/>
  <c r="V19" i="44"/>
  <c r="AE33" i="3"/>
  <c r="AE15" i="48" s="1"/>
  <c r="AE48" i="3"/>
  <c r="P16" i="44"/>
  <c r="Q21" i="47"/>
  <c r="Q23" i="47" s="1"/>
  <c r="V20" i="44"/>
  <c r="R19" i="44"/>
  <c r="P22" i="3"/>
  <c r="P26" i="3" s="1"/>
  <c r="P19" i="47"/>
  <c r="G16" i="44"/>
  <c r="G19" i="47"/>
  <c r="V21" i="47"/>
  <c r="H22" i="3"/>
  <c r="H26" i="3" s="1"/>
  <c r="H16" i="44"/>
  <c r="Q19" i="44"/>
  <c r="E26" i="39"/>
  <c r="C49" i="64" s="1"/>
  <c r="R22" i="47"/>
  <c r="R23" i="47" s="1"/>
  <c r="N19" i="47"/>
  <c r="N22" i="3"/>
  <c r="N26" i="3" s="1"/>
  <c r="N16" i="44"/>
  <c r="K16" i="44"/>
  <c r="K19" i="47"/>
  <c r="K22" i="3"/>
  <c r="AG21" i="47"/>
  <c r="AC26" i="3"/>
  <c r="AH19" i="44"/>
  <c r="AH20" i="44"/>
  <c r="J19" i="47"/>
  <c r="J22" i="3"/>
  <c r="J16" i="44"/>
  <c r="X20" i="44"/>
  <c r="X19" i="44"/>
  <c r="Z21" i="47"/>
  <c r="I28" i="53"/>
  <c r="Y26" i="3"/>
  <c r="AJ26" i="3"/>
  <c r="AG19" i="44"/>
  <c r="AG20" i="44"/>
  <c r="AC21" i="47"/>
  <c r="J68" i="54"/>
  <c r="J70" i="54" s="1"/>
  <c r="X26" i="3"/>
  <c r="AA21" i="47"/>
  <c r="C66" i="54"/>
  <c r="J60" i="54" s="1"/>
  <c r="E68" i="54"/>
  <c r="AJ20" i="44"/>
  <c r="AJ19" i="44"/>
  <c r="AG26" i="3"/>
  <c r="AC20" i="44"/>
  <c r="AC19" i="44"/>
  <c r="O68" i="54"/>
  <c r="O70" i="54" s="1"/>
  <c r="AF21" i="47"/>
  <c r="AK26" i="3"/>
  <c r="AA26" i="3"/>
  <c r="AI26" i="3"/>
  <c r="Y21" i="47"/>
  <c r="AB21" i="47"/>
  <c r="F19" i="47"/>
  <c r="F16" i="44"/>
  <c r="F22" i="3"/>
  <c r="U21" i="47"/>
  <c r="I16" i="44"/>
  <c r="I19" i="47"/>
  <c r="I22" i="3"/>
  <c r="AB26" i="3"/>
  <c r="S26" i="3"/>
  <c r="O22" i="3"/>
  <c r="O16" i="44"/>
  <c r="O19" i="47"/>
  <c r="AF26" i="3"/>
  <c r="AK20" i="44"/>
  <c r="AK19" i="44"/>
  <c r="AA19" i="44"/>
  <c r="AA20" i="44"/>
  <c r="AI20" i="44"/>
  <c r="AI19" i="44"/>
  <c r="U19" i="44"/>
  <c r="U20" i="44"/>
  <c r="F68" i="54"/>
  <c r="F70" i="54" s="1"/>
  <c r="U26" i="3"/>
  <c r="AE21" i="47"/>
  <c r="I68" i="54"/>
  <c r="I70" i="54" s="1"/>
  <c r="AB19" i="44"/>
  <c r="AB20" i="44"/>
  <c r="S21" i="47"/>
  <c r="AF20" i="44"/>
  <c r="AF19" i="44"/>
  <c r="L16" i="44"/>
  <c r="L22" i="3"/>
  <c r="L19" i="47"/>
  <c r="AE26" i="3"/>
  <c r="AD19" i="44"/>
  <c r="AD20" i="44"/>
  <c r="S19" i="44"/>
  <c r="S20" i="44"/>
  <c r="T21" i="47"/>
  <c r="W26" i="3"/>
  <c r="L68" i="54"/>
  <c r="L70" i="54" s="1"/>
  <c r="AE19" i="44"/>
  <c r="AE20" i="44"/>
  <c r="AD21" i="47"/>
  <c r="V22" i="47"/>
  <c r="T26" i="3"/>
  <c r="W21" i="47"/>
  <c r="M22" i="3"/>
  <c r="M19" i="47"/>
  <c r="M16" i="44"/>
  <c r="Z19" i="44"/>
  <c r="Z20" i="44"/>
  <c r="Y20" i="44"/>
  <c r="Y19" i="44"/>
  <c r="AD26" i="3"/>
  <c r="T20" i="44"/>
  <c r="T19" i="44"/>
  <c r="AH26" i="3"/>
  <c r="W20" i="44"/>
  <c r="W19" i="44"/>
  <c r="M68" i="54"/>
  <c r="M70" i="54" s="1"/>
  <c r="X21" i="47"/>
  <c r="Z26" i="3"/>
  <c r="C19" i="3"/>
  <c r="D32" i="50" s="1"/>
  <c r="E16" i="44"/>
  <c r="E19" i="47"/>
  <c r="E22" i="3"/>
  <c r="I19" i="65" l="1"/>
  <c r="I21" i="65" s="1"/>
  <c r="N19" i="65"/>
  <c r="N21" i="65" s="1"/>
  <c r="F19" i="65"/>
  <c r="F21" i="65" s="1"/>
  <c r="K20" i="65"/>
  <c r="K21" i="65" s="1"/>
  <c r="P20" i="65"/>
  <c r="P21" i="65" s="1"/>
  <c r="M20" i="65"/>
  <c r="M21" i="65" s="1"/>
  <c r="O20" i="65"/>
  <c r="O21" i="65" s="1"/>
  <c r="J20" i="65"/>
  <c r="J21" i="65" s="1"/>
  <c r="L19" i="65"/>
  <c r="L21" i="65" s="1"/>
  <c r="AC21" i="66"/>
  <c r="AD21" i="66"/>
  <c r="Q21" i="66"/>
  <c r="U21" i="66"/>
  <c r="S21" i="66"/>
  <c r="E19" i="65"/>
  <c r="E21" i="65" s="1"/>
  <c r="W21" i="66"/>
  <c r="AB21" i="66"/>
  <c r="AJ21" i="66"/>
  <c r="AF21" i="66"/>
  <c r="AG21" i="66"/>
  <c r="AK21" i="66"/>
  <c r="Z21" i="66"/>
  <c r="R21" i="66"/>
  <c r="AI21" i="66"/>
  <c r="V21" i="66"/>
  <c r="T21" i="66"/>
  <c r="AH21" i="66"/>
  <c r="L19" i="66"/>
  <c r="L20" i="66"/>
  <c r="C16" i="65"/>
  <c r="P20" i="66"/>
  <c r="P19" i="66"/>
  <c r="M20" i="66"/>
  <c r="M19" i="66"/>
  <c r="C16" i="66"/>
  <c r="E20" i="66"/>
  <c r="E19" i="66"/>
  <c r="G21" i="66"/>
  <c r="O19" i="66"/>
  <c r="O20" i="66"/>
  <c r="I19" i="66"/>
  <c r="I20" i="66"/>
  <c r="J19" i="66"/>
  <c r="J20" i="66"/>
  <c r="K20" i="66"/>
  <c r="K19" i="66"/>
  <c r="N19" i="66"/>
  <c r="N20" i="66"/>
  <c r="F20" i="66"/>
  <c r="F19" i="66"/>
  <c r="AE21" i="66"/>
  <c r="Y21" i="66"/>
  <c r="H21" i="66"/>
  <c r="X21" i="66"/>
  <c r="AA21" i="66"/>
  <c r="G20" i="65"/>
  <c r="G19" i="65"/>
  <c r="H20" i="65"/>
  <c r="H19" i="65"/>
  <c r="E23" i="65"/>
  <c r="W23" i="3"/>
  <c r="W24" i="3" s="1"/>
  <c r="W14" i="48" s="1"/>
  <c r="AE23" i="3"/>
  <c r="AE24" i="3" s="1"/>
  <c r="AE14" i="48" s="1"/>
  <c r="AC23" i="3"/>
  <c r="AC24" i="3" s="1"/>
  <c r="AC14" i="48" s="1"/>
  <c r="R21" i="44"/>
  <c r="Z23" i="3"/>
  <c r="Z24" i="3" s="1"/>
  <c r="Y23" i="3"/>
  <c r="Y24" i="3" s="1"/>
  <c r="Y14" i="48" s="1"/>
  <c r="S23" i="3"/>
  <c r="S24" i="3" s="1"/>
  <c r="AB23" i="3"/>
  <c r="AB24" i="3" s="1"/>
  <c r="AB14" i="48" s="1"/>
  <c r="H19" i="44"/>
  <c r="G19" i="44"/>
  <c r="V23" i="3"/>
  <c r="V24" i="3" s="1"/>
  <c r="V14" i="48" s="1"/>
  <c r="R23" i="3"/>
  <c r="R24" i="3" s="1"/>
  <c r="R14" i="48" s="1"/>
  <c r="AI23" i="3"/>
  <c r="AI24" i="3" s="1"/>
  <c r="AK23" i="3"/>
  <c r="AK24" i="3" s="1"/>
  <c r="X23" i="3"/>
  <c r="X24" i="3" s="1"/>
  <c r="X14" i="48" s="1"/>
  <c r="AH23" i="3"/>
  <c r="AH24" i="3" s="1"/>
  <c r="T23" i="3"/>
  <c r="T24" i="3" s="1"/>
  <c r="T14" i="48" s="1"/>
  <c r="AF23" i="3"/>
  <c r="AF24" i="3" s="1"/>
  <c r="AF14" i="48" s="1"/>
  <c r="AD23" i="3"/>
  <c r="AD24" i="3" s="1"/>
  <c r="AD14" i="48" s="1"/>
  <c r="U23" i="3"/>
  <c r="U24" i="3" s="1"/>
  <c r="U14" i="48" s="1"/>
  <c r="AA23" i="3"/>
  <c r="AA24" i="3" s="1"/>
  <c r="AA14" i="48" s="1"/>
  <c r="AJ23" i="3"/>
  <c r="AJ24" i="3" s="1"/>
  <c r="AG23" i="3"/>
  <c r="AG24" i="3" s="1"/>
  <c r="AG14" i="48" s="1"/>
  <c r="Q21" i="44"/>
  <c r="P20" i="44"/>
  <c r="Q23" i="3"/>
  <c r="Q24" i="3" s="1"/>
  <c r="Q14" i="48" s="1"/>
  <c r="AF43" i="3"/>
  <c r="AE53" i="3"/>
  <c r="F26" i="39"/>
  <c r="F28" i="39" s="1"/>
  <c r="C17" i="64"/>
  <c r="P19" i="44"/>
  <c r="V21" i="44"/>
  <c r="P21" i="47"/>
  <c r="G20" i="44"/>
  <c r="H20" i="44"/>
  <c r="G21" i="47"/>
  <c r="V23" i="47"/>
  <c r="E60" i="54"/>
  <c r="M60" i="54"/>
  <c r="F60" i="54"/>
  <c r="L60" i="54"/>
  <c r="I60" i="54"/>
  <c r="O60" i="54"/>
  <c r="N19" i="44"/>
  <c r="N20" i="44"/>
  <c r="N21" i="47"/>
  <c r="AK21" i="44"/>
  <c r="K26" i="3"/>
  <c r="AD21" i="44"/>
  <c r="AH21" i="44"/>
  <c r="K21" i="47"/>
  <c r="K19" i="44"/>
  <c r="K20" i="44"/>
  <c r="AD22" i="47"/>
  <c r="AD23" i="47" s="1"/>
  <c r="S22" i="47"/>
  <c r="S23" i="47" s="1"/>
  <c r="F19" i="44"/>
  <c r="F20" i="44"/>
  <c r="C19" i="47"/>
  <c r="E21" i="47"/>
  <c r="G22" i="47"/>
  <c r="Z21" i="44"/>
  <c r="H22" i="47"/>
  <c r="H23" i="47" s="1"/>
  <c r="O21" i="47"/>
  <c r="F21" i="47"/>
  <c r="Z22" i="47"/>
  <c r="Z23" i="47" s="1"/>
  <c r="E28" i="39"/>
  <c r="E82" i="39"/>
  <c r="E14" i="58" s="1"/>
  <c r="E58" i="39"/>
  <c r="AE21" i="44"/>
  <c r="T22" i="47"/>
  <c r="T23" i="47" s="1"/>
  <c r="AA21" i="44"/>
  <c r="O20" i="44"/>
  <c r="O19" i="44"/>
  <c r="I26" i="3"/>
  <c r="AC21" i="44"/>
  <c r="C68" i="54"/>
  <c r="E70" i="54"/>
  <c r="C70" i="54" s="1"/>
  <c r="X21" i="44"/>
  <c r="C16" i="44"/>
  <c r="E19" i="44"/>
  <c r="E20" i="44"/>
  <c r="T21" i="44"/>
  <c r="M20" i="44"/>
  <c r="M19" i="44"/>
  <c r="O26" i="3"/>
  <c r="I21" i="47"/>
  <c r="AC22" i="47"/>
  <c r="AC23" i="47" s="1"/>
  <c r="X22" i="47"/>
  <c r="X23" i="47" s="1"/>
  <c r="M21" i="47"/>
  <c r="L21" i="47"/>
  <c r="AB21" i="44"/>
  <c r="I20" i="44"/>
  <c r="I19" i="44"/>
  <c r="W60" i="54"/>
  <c r="G60" i="54"/>
  <c r="K60" i="54"/>
  <c r="Q60" i="54"/>
  <c r="R60" i="54"/>
  <c r="N60" i="54"/>
  <c r="V60" i="54"/>
  <c r="P60" i="54"/>
  <c r="Z60" i="54"/>
  <c r="AH60" i="54"/>
  <c r="AB60" i="54"/>
  <c r="Y60" i="54"/>
  <c r="U60" i="54"/>
  <c r="AI60" i="54"/>
  <c r="T60" i="54"/>
  <c r="AK60" i="54"/>
  <c r="AF60" i="54"/>
  <c r="H60" i="54"/>
  <c r="AG60" i="54"/>
  <c r="AD60" i="54"/>
  <c r="AE60" i="54"/>
  <c r="AA60" i="54"/>
  <c r="X60" i="54"/>
  <c r="AJ60" i="54"/>
  <c r="AC60" i="54"/>
  <c r="S60" i="54"/>
  <c r="J19" i="44"/>
  <c r="J20" i="44"/>
  <c r="E26" i="3"/>
  <c r="C22" i="3"/>
  <c r="Y21" i="44"/>
  <c r="M26" i="3"/>
  <c r="S21" i="44"/>
  <c r="L26" i="3"/>
  <c r="AB22" i="47"/>
  <c r="AB23" i="47" s="1"/>
  <c r="AA22" i="47"/>
  <c r="AA23" i="47" s="1"/>
  <c r="J26" i="3"/>
  <c r="L20" i="44"/>
  <c r="L19" i="44"/>
  <c r="P22" i="47"/>
  <c r="U21" i="44"/>
  <c r="U22" i="47"/>
  <c r="U23" i="47" s="1"/>
  <c r="AJ21" i="44"/>
  <c r="AG21" i="44"/>
  <c r="J21" i="47"/>
  <c r="W21" i="44"/>
  <c r="W22" i="47"/>
  <c r="W23" i="47" s="1"/>
  <c r="AF21" i="44"/>
  <c r="AE22" i="47"/>
  <c r="AE23" i="47" s="1"/>
  <c r="AI21" i="44"/>
  <c r="F26" i="3"/>
  <c r="Y22" i="47"/>
  <c r="Y23" i="47" s="1"/>
  <c r="AF22" i="47"/>
  <c r="AF23" i="47" s="1"/>
  <c r="AG22" i="47"/>
  <c r="AG23" i="47" s="1"/>
  <c r="F21" i="66" l="1"/>
  <c r="K21" i="66"/>
  <c r="M21" i="66"/>
  <c r="P21" i="66"/>
  <c r="L21" i="66"/>
  <c r="C20" i="66"/>
  <c r="E23" i="66"/>
  <c r="N21" i="66"/>
  <c r="J21" i="66"/>
  <c r="O21" i="66"/>
  <c r="I21" i="66"/>
  <c r="E21" i="66"/>
  <c r="C19" i="66"/>
  <c r="I29" i="39"/>
  <c r="C20" i="65"/>
  <c r="K29" i="39"/>
  <c r="H21" i="65"/>
  <c r="C19" i="65"/>
  <c r="G21" i="65"/>
  <c r="F23" i="65"/>
  <c r="G23" i="65" s="1"/>
  <c r="H23" i="65" s="1"/>
  <c r="I23" i="65" s="1"/>
  <c r="J23" i="65" s="1"/>
  <c r="H29" i="39"/>
  <c r="J29" i="39"/>
  <c r="L29" i="39"/>
  <c r="J23" i="3"/>
  <c r="J24" i="3" s="1"/>
  <c r="J14" i="48" s="1"/>
  <c r="K23" i="3"/>
  <c r="K24" i="3" s="1"/>
  <c r="K14" i="48" s="1"/>
  <c r="H23" i="3"/>
  <c r="H24" i="3" s="1"/>
  <c r="H14" i="48" s="1"/>
  <c r="F23" i="3"/>
  <c r="F24" i="3" s="1"/>
  <c r="F14" i="48" s="1"/>
  <c r="N23" i="3"/>
  <c r="N24" i="3" s="1"/>
  <c r="N14" i="48" s="1"/>
  <c r="G23" i="3"/>
  <c r="G24" i="3" s="1"/>
  <c r="G14" i="48" s="1"/>
  <c r="I23" i="3"/>
  <c r="M23" i="3"/>
  <c r="M24" i="3" s="1"/>
  <c r="M14" i="48" s="1"/>
  <c r="O23" i="3"/>
  <c r="O24" i="3" s="1"/>
  <c r="O14" i="48" s="1"/>
  <c r="L23" i="3"/>
  <c r="P21" i="44"/>
  <c r="P23" i="3"/>
  <c r="P24" i="3" s="1"/>
  <c r="P14" i="48" s="1"/>
  <c r="AF45" i="3"/>
  <c r="F58" i="39"/>
  <c r="D49" i="64"/>
  <c r="G26" i="39"/>
  <c r="F82" i="39"/>
  <c r="F14" i="58" s="1"/>
  <c r="D17" i="64"/>
  <c r="D19" i="64" s="1"/>
  <c r="C19" i="64"/>
  <c r="C20" i="64"/>
  <c r="P23" i="47"/>
  <c r="L24" i="3"/>
  <c r="L14" i="48" s="1"/>
  <c r="I24" i="3"/>
  <c r="I14" i="48" s="1"/>
  <c r="E85" i="39"/>
  <c r="E87" i="39" s="1"/>
  <c r="E19" i="58" s="1"/>
  <c r="F18" i="58" s="1"/>
  <c r="H21" i="44"/>
  <c r="G21" i="44"/>
  <c r="G23" i="47"/>
  <c r="N22" i="47"/>
  <c r="N23" i="47" s="1"/>
  <c r="N21" i="44"/>
  <c r="M21" i="44"/>
  <c r="C60" i="54"/>
  <c r="L21" i="44"/>
  <c r="K21" i="44"/>
  <c r="K22" i="47"/>
  <c r="K23" i="47" s="1"/>
  <c r="Z14" i="48"/>
  <c r="O22" i="47"/>
  <c r="O23" i="47" s="1"/>
  <c r="C26" i="3"/>
  <c r="L22" i="47"/>
  <c r="L23" i="47" s="1"/>
  <c r="C21" i="47"/>
  <c r="F21" i="44"/>
  <c r="J21" i="44"/>
  <c r="I21" i="44"/>
  <c r="I22" i="47"/>
  <c r="I23" i="47" s="1"/>
  <c r="J22" i="47"/>
  <c r="J23" i="47" s="1"/>
  <c r="O21" i="44"/>
  <c r="S14" i="48"/>
  <c r="M22" i="47"/>
  <c r="M23" i="47" s="1"/>
  <c r="C20" i="44"/>
  <c r="E23" i="3"/>
  <c r="E23" i="44"/>
  <c r="F22" i="47"/>
  <c r="F23" i="47" s="1"/>
  <c r="E21" i="44"/>
  <c r="C19" i="44"/>
  <c r="E59" i="39"/>
  <c r="F57" i="39"/>
  <c r="C21" i="66" l="1"/>
  <c r="F23" i="66"/>
  <c r="G23" i="66" s="1"/>
  <c r="H23" i="66" s="1"/>
  <c r="I23" i="66" s="1"/>
  <c r="J23" i="66" s="1"/>
  <c r="K23" i="66" s="1"/>
  <c r="L23" i="66" s="1"/>
  <c r="M23" i="66" s="1"/>
  <c r="N23" i="66" s="1"/>
  <c r="O23" i="66" s="1"/>
  <c r="P23" i="66" s="1"/>
  <c r="Q23" i="66" s="1"/>
  <c r="R23" i="66" s="1"/>
  <c r="S23" i="66" s="1"/>
  <c r="T23" i="66" s="1"/>
  <c r="U23" i="66" s="1"/>
  <c r="V23" i="66" s="1"/>
  <c r="W23" i="66" s="1"/>
  <c r="X23" i="66" s="1"/>
  <c r="C21" i="65"/>
  <c r="K23" i="65"/>
  <c r="L23" i="65" s="1"/>
  <c r="M23" i="65" s="1"/>
  <c r="N23" i="65" s="1"/>
  <c r="O23" i="65" s="1"/>
  <c r="P23" i="65" s="1"/>
  <c r="Q23" i="65" s="1"/>
  <c r="R23" i="65" s="1"/>
  <c r="S23" i="65" s="1"/>
  <c r="T23" i="65" s="1"/>
  <c r="U23" i="65" s="1"/>
  <c r="V23" i="65" s="1"/>
  <c r="W23" i="65" s="1"/>
  <c r="X23" i="65" s="1"/>
  <c r="C22" i="64"/>
  <c r="F85" i="39"/>
  <c r="F29" i="39"/>
  <c r="F30" i="39" s="1"/>
  <c r="E29" i="39"/>
  <c r="E62" i="39" s="1"/>
  <c r="D26" i="57" s="1"/>
  <c r="G29" i="39"/>
  <c r="AF12" i="47"/>
  <c r="AF13" i="47" s="1"/>
  <c r="AF46" i="3"/>
  <c r="E17" i="64"/>
  <c r="E20" i="64" s="1"/>
  <c r="E49" i="64"/>
  <c r="D22" i="57"/>
  <c r="F59" i="39"/>
  <c r="H26" i="39"/>
  <c r="D20" i="64"/>
  <c r="D21" i="64" s="1"/>
  <c r="G82" i="39"/>
  <c r="G14" i="58" s="1"/>
  <c r="G28" i="39"/>
  <c r="C21" i="64"/>
  <c r="G58" i="39"/>
  <c r="F86" i="39"/>
  <c r="C21" i="44"/>
  <c r="E22" i="47"/>
  <c r="E27" i="3"/>
  <c r="F23" i="44"/>
  <c r="C23" i="3"/>
  <c r="E24" i="3"/>
  <c r="G57" i="39"/>
  <c r="F87" i="39"/>
  <c r="F19" i="58" s="1"/>
  <c r="G18" i="58" s="1"/>
  <c r="E88" i="39"/>
  <c r="E20" i="58" s="1"/>
  <c r="Y23" i="66" l="1"/>
  <c r="Z23" i="66" s="1"/>
  <c r="C24" i="64"/>
  <c r="Y23" i="65"/>
  <c r="Z23" i="65" s="1"/>
  <c r="E30" i="39"/>
  <c r="E33" i="39" s="1"/>
  <c r="C9" i="61" s="1"/>
  <c r="C13" i="61" s="1"/>
  <c r="C29" i="39"/>
  <c r="G30" i="39"/>
  <c r="E19" i="64"/>
  <c r="E21" i="64" s="1"/>
  <c r="AF33" i="3"/>
  <c r="AF15" i="48" s="1"/>
  <c r="AF48" i="3"/>
  <c r="F17" i="64"/>
  <c r="F20" i="64" s="1"/>
  <c r="F49" i="64"/>
  <c r="I26" i="39"/>
  <c r="J26" i="39" s="1"/>
  <c r="H28" i="39"/>
  <c r="H30" i="39" s="1"/>
  <c r="E22" i="57"/>
  <c r="D52" i="64"/>
  <c r="C52" i="64"/>
  <c r="C51" i="64"/>
  <c r="H58" i="39"/>
  <c r="H82" i="39"/>
  <c r="H14" i="58" s="1"/>
  <c r="G85" i="39"/>
  <c r="G87" i="39" s="1"/>
  <c r="G19" i="58" s="1"/>
  <c r="H18" i="58" s="1"/>
  <c r="F88" i="39"/>
  <c r="F20" i="58" s="1"/>
  <c r="D34" i="50"/>
  <c r="D35" i="50" s="1"/>
  <c r="I35" i="50" s="1"/>
  <c r="I31" i="50" s="1"/>
  <c r="I29" i="53"/>
  <c r="C24" i="3"/>
  <c r="E25" i="3" s="1"/>
  <c r="E25" i="47"/>
  <c r="C22" i="47"/>
  <c r="C23" i="47" s="1"/>
  <c r="J4" i="46" s="1"/>
  <c r="E23" i="47"/>
  <c r="F27" i="3"/>
  <c r="G23" i="44"/>
  <c r="E16" i="48"/>
  <c r="G86" i="39"/>
  <c r="G59" i="39"/>
  <c r="H57" i="39"/>
  <c r="E29" i="3"/>
  <c r="E14" i="48"/>
  <c r="G54" i="64" l="1"/>
  <c r="AA23" i="66"/>
  <c r="G22" i="64"/>
  <c r="AA23" i="65"/>
  <c r="AB23" i="65" s="1"/>
  <c r="AC23" i="65" s="1"/>
  <c r="AD23" i="65" s="1"/>
  <c r="F19" i="64"/>
  <c r="F21" i="64" s="1"/>
  <c r="AF53" i="3"/>
  <c r="AG43" i="3"/>
  <c r="H17" i="64"/>
  <c r="H19" i="64" s="1"/>
  <c r="H49" i="64"/>
  <c r="G17" i="64"/>
  <c r="G19" i="64" s="1"/>
  <c r="G49" i="64"/>
  <c r="H85" i="39"/>
  <c r="H87" i="39" s="1"/>
  <c r="H19" i="58" s="1"/>
  <c r="I18" i="58" s="1"/>
  <c r="I28" i="39"/>
  <c r="I30" i="39" s="1"/>
  <c r="G20" i="64"/>
  <c r="I58" i="39"/>
  <c r="I82" i="39"/>
  <c r="I14" i="58" s="1"/>
  <c r="C53" i="64"/>
  <c r="C56" i="64" s="1"/>
  <c r="D51" i="64"/>
  <c r="D53" i="64" s="1"/>
  <c r="D56" i="64" s="1"/>
  <c r="F22" i="57"/>
  <c r="J28" i="39"/>
  <c r="J30" i="39" s="1"/>
  <c r="J90" i="39"/>
  <c r="J21" i="58" s="1"/>
  <c r="E13" i="48"/>
  <c r="E24" i="48" s="1"/>
  <c r="K26" i="39"/>
  <c r="G88" i="39"/>
  <c r="G20" i="58" s="1"/>
  <c r="J58" i="39"/>
  <c r="H86" i="39"/>
  <c r="F25" i="47"/>
  <c r="F27" i="47" s="1"/>
  <c r="F30" i="47" s="1"/>
  <c r="F32" i="47" s="1"/>
  <c r="E31" i="3"/>
  <c r="E39" i="39"/>
  <c r="G27" i="3"/>
  <c r="H23" i="44"/>
  <c r="C14" i="48"/>
  <c r="D25" i="3"/>
  <c r="Q25" i="3"/>
  <c r="V25" i="3"/>
  <c r="N25" i="3"/>
  <c r="K25" i="3"/>
  <c r="R25" i="3"/>
  <c r="AB25" i="3"/>
  <c r="AI25" i="3"/>
  <c r="AK25" i="3"/>
  <c r="T25" i="3"/>
  <c r="AJ25" i="3"/>
  <c r="AA25" i="3"/>
  <c r="AF25" i="3"/>
  <c r="AH25" i="3"/>
  <c r="AD25" i="3"/>
  <c r="AC25" i="3"/>
  <c r="P25" i="3"/>
  <c r="U25" i="3"/>
  <c r="X25" i="3"/>
  <c r="Y25" i="3"/>
  <c r="H25" i="3"/>
  <c r="AG25" i="3"/>
  <c r="W25" i="3"/>
  <c r="AE25" i="3"/>
  <c r="G25" i="3"/>
  <c r="I25" i="3"/>
  <c r="O25" i="3"/>
  <c r="J25" i="3"/>
  <c r="M25" i="3"/>
  <c r="S25" i="3"/>
  <c r="L25" i="3"/>
  <c r="F25" i="3"/>
  <c r="Z25" i="3"/>
  <c r="H59" i="39"/>
  <c r="I57" i="39"/>
  <c r="F16" i="48"/>
  <c r="F13" i="48" s="1"/>
  <c r="F24" i="48" s="1"/>
  <c r="F29" i="3"/>
  <c r="F31" i="3" s="1"/>
  <c r="F35" i="3" s="1"/>
  <c r="F39" i="3" s="1"/>
  <c r="D29" i="53"/>
  <c r="D25" i="53" s="1"/>
  <c r="I25" i="53"/>
  <c r="E27" i="47"/>
  <c r="AB23" i="66" l="1"/>
  <c r="H22" i="64"/>
  <c r="AE23" i="65"/>
  <c r="AF23" i="65" s="1"/>
  <c r="AG23" i="65" s="1"/>
  <c r="AH23" i="65" s="1"/>
  <c r="I85" i="39"/>
  <c r="I87" i="39" s="1"/>
  <c r="I19" i="58" s="1"/>
  <c r="J18" i="58" s="1"/>
  <c r="H20" i="64"/>
  <c r="H21" i="64" s="1"/>
  <c r="AG45" i="3"/>
  <c r="F40" i="3"/>
  <c r="G38" i="3" s="1"/>
  <c r="J109" i="39"/>
  <c r="J111" i="39" s="1"/>
  <c r="J100" i="39" s="1"/>
  <c r="K100" i="39" s="1"/>
  <c r="G21" i="64"/>
  <c r="I17" i="64"/>
  <c r="I19" i="64" s="1"/>
  <c r="I49" i="64"/>
  <c r="G22" i="57"/>
  <c r="J57" i="39"/>
  <c r="E52" i="64"/>
  <c r="E51" i="64"/>
  <c r="L26" i="39"/>
  <c r="K90" i="39"/>
  <c r="K21" i="58" s="1"/>
  <c r="I86" i="39"/>
  <c r="K28" i="39"/>
  <c r="K30" i="39" s="1"/>
  <c r="C25" i="3"/>
  <c r="E40" i="39"/>
  <c r="H27" i="3"/>
  <c r="I23" i="44"/>
  <c r="E35" i="3"/>
  <c r="C27" i="47"/>
  <c r="J6" i="46" s="1"/>
  <c r="E30" i="47"/>
  <c r="G16" i="48"/>
  <c r="G13" i="48" s="1"/>
  <c r="G24" i="48" s="1"/>
  <c r="G29" i="3"/>
  <c r="G31" i="3" s="1"/>
  <c r="G35" i="3" s="1"/>
  <c r="G39" i="3" s="1"/>
  <c r="G25" i="47"/>
  <c r="G27" i="47" s="1"/>
  <c r="G30" i="47" s="1"/>
  <c r="G32" i="47" s="1"/>
  <c r="H88" i="39"/>
  <c r="H20" i="58" s="1"/>
  <c r="AC23" i="66" l="1"/>
  <c r="H54" i="64" s="1"/>
  <c r="C23" i="65"/>
  <c r="I22" i="64"/>
  <c r="AI23" i="65"/>
  <c r="AJ23" i="65" s="1"/>
  <c r="AK23" i="65" s="1"/>
  <c r="G40" i="3"/>
  <c r="H38" i="3" s="1"/>
  <c r="AG46" i="3"/>
  <c r="AG12" i="47"/>
  <c r="I20" i="64"/>
  <c r="I21" i="64" s="1"/>
  <c r="J17" i="64"/>
  <c r="J19" i="64" s="1"/>
  <c r="J49" i="64"/>
  <c r="E53" i="64"/>
  <c r="E56" i="64" s="1"/>
  <c r="K57" i="39"/>
  <c r="F52" i="64"/>
  <c r="F51" i="64"/>
  <c r="L28" i="39"/>
  <c r="C28" i="39" s="1"/>
  <c r="L90" i="39"/>
  <c r="L21" i="58" s="1"/>
  <c r="C26" i="39"/>
  <c r="C12" i="50" s="1"/>
  <c r="D12" i="50" s="1"/>
  <c r="C30" i="47"/>
  <c r="E32" i="47"/>
  <c r="C32" i="47" s="1"/>
  <c r="J7" i="46" s="1"/>
  <c r="E39" i="3"/>
  <c r="E61" i="39"/>
  <c r="D25" i="57" s="1"/>
  <c r="D30" i="57" s="1"/>
  <c r="I27" i="3"/>
  <c r="J23" i="44"/>
  <c r="H25" i="47"/>
  <c r="H27" i="47" s="1"/>
  <c r="H30" i="47" s="1"/>
  <c r="H32" i="47" s="1"/>
  <c r="H16" i="48"/>
  <c r="H13" i="48" s="1"/>
  <c r="H24" i="48" s="1"/>
  <c r="H29" i="3"/>
  <c r="AD23" i="66" l="1"/>
  <c r="J22" i="64"/>
  <c r="J20" i="64"/>
  <c r="J21" i="64" s="1"/>
  <c r="AG13" i="47"/>
  <c r="C12" i="47"/>
  <c r="C13" i="47" s="1"/>
  <c r="J3" i="46" s="1"/>
  <c r="AG33" i="3"/>
  <c r="AG15" i="48" s="1"/>
  <c r="AG48" i="3"/>
  <c r="J52" i="64"/>
  <c r="F53" i="64"/>
  <c r="F56" i="64" s="1"/>
  <c r="L30" i="39"/>
  <c r="C9" i="50"/>
  <c r="C13" i="50" s="1"/>
  <c r="I88" i="39"/>
  <c r="I20" i="58" s="1"/>
  <c r="H31" i="3"/>
  <c r="I25" i="47"/>
  <c r="I27" i="47" s="1"/>
  <c r="I30" i="47" s="1"/>
  <c r="I32" i="47" s="1"/>
  <c r="E66" i="39"/>
  <c r="E68" i="39" s="1"/>
  <c r="I16" i="48"/>
  <c r="I13" i="48" s="1"/>
  <c r="I24" i="48" s="1"/>
  <c r="I29" i="3"/>
  <c r="I31" i="3" s="1"/>
  <c r="I35" i="3" s="1"/>
  <c r="I39" i="3" s="1"/>
  <c r="J27" i="3"/>
  <c r="K23" i="44"/>
  <c r="F60" i="64" l="1"/>
  <c r="F62" i="64" s="1"/>
  <c r="F66" i="64" s="1"/>
  <c r="AE23" i="66"/>
  <c r="AG53" i="3"/>
  <c r="AH43" i="3"/>
  <c r="C30" i="39"/>
  <c r="D9" i="50"/>
  <c r="I91" i="39"/>
  <c r="I92" i="39" s="1"/>
  <c r="I93" i="39" s="1"/>
  <c r="I54" i="39" s="1"/>
  <c r="H16" i="57" s="1"/>
  <c r="J86" i="39"/>
  <c r="J87" i="39" s="1"/>
  <c r="J19" i="58" s="1"/>
  <c r="K18" i="58" s="1"/>
  <c r="I59" i="39"/>
  <c r="J25" i="47"/>
  <c r="J27" i="47" s="1"/>
  <c r="J30" i="47" s="1"/>
  <c r="J32" i="47" s="1"/>
  <c r="H35" i="3"/>
  <c r="K27" i="3"/>
  <c r="L23" i="44"/>
  <c r="C14" i="50"/>
  <c r="J16" i="48"/>
  <c r="J13" i="48" s="1"/>
  <c r="J24" i="48" s="1"/>
  <c r="J29" i="3"/>
  <c r="J31" i="3" s="1"/>
  <c r="J35" i="3" s="1"/>
  <c r="J39" i="3" s="1"/>
  <c r="AF23" i="66" l="1"/>
  <c r="AH45" i="3"/>
  <c r="H22" i="57"/>
  <c r="G52" i="64"/>
  <c r="J59" i="39"/>
  <c r="K86" i="39"/>
  <c r="J88" i="39"/>
  <c r="J20" i="58" s="1"/>
  <c r="I94" i="39"/>
  <c r="I49" i="39" s="1"/>
  <c r="K25" i="47"/>
  <c r="K27" i="47" s="1"/>
  <c r="K30" i="47" s="1"/>
  <c r="K32" i="47" s="1"/>
  <c r="L27" i="3"/>
  <c r="M23" i="44"/>
  <c r="H39" i="3"/>
  <c r="K16" i="48"/>
  <c r="K13" i="48" s="1"/>
  <c r="K24" i="48" s="1"/>
  <c r="K29" i="3"/>
  <c r="AG23" i="66" l="1"/>
  <c r="I54" i="64" s="1"/>
  <c r="F62" i="39"/>
  <c r="E26" i="57" s="1"/>
  <c r="H40" i="3"/>
  <c r="I38" i="3" s="1"/>
  <c r="I40" i="3" s="1"/>
  <c r="J38" i="3" s="1"/>
  <c r="J40" i="3" s="1"/>
  <c r="K38" i="3" s="1"/>
  <c r="AH46" i="3"/>
  <c r="I22" i="57"/>
  <c r="H52" i="64"/>
  <c r="I55" i="39"/>
  <c r="G51" i="64" s="1"/>
  <c r="G53" i="64" s="1"/>
  <c r="G56" i="64" s="1"/>
  <c r="G60" i="64" s="1"/>
  <c r="H11" i="57"/>
  <c r="J91" i="39"/>
  <c r="J92" i="39" s="1"/>
  <c r="J93" i="39" s="1"/>
  <c r="J26" i="58" s="1"/>
  <c r="K87" i="39"/>
  <c r="K19" i="58" s="1"/>
  <c r="L18" i="58" s="1"/>
  <c r="M27" i="3"/>
  <c r="N23" i="44"/>
  <c r="L25" i="47"/>
  <c r="L27" i="47" s="1"/>
  <c r="L30" i="47" s="1"/>
  <c r="L32" i="47" s="1"/>
  <c r="K31" i="3"/>
  <c r="L16" i="48"/>
  <c r="L13" i="48" s="1"/>
  <c r="L24" i="48" s="1"/>
  <c r="L29" i="3"/>
  <c r="L31" i="3" s="1"/>
  <c r="L35" i="3" s="1"/>
  <c r="L39" i="3" s="1"/>
  <c r="AH23" i="66" l="1"/>
  <c r="C23" i="66"/>
  <c r="AH33" i="3"/>
  <c r="AH48" i="3"/>
  <c r="G62" i="64"/>
  <c r="J94" i="39"/>
  <c r="J49" i="39" s="1"/>
  <c r="I11" i="57" s="1"/>
  <c r="J54" i="39"/>
  <c r="I16" i="57" s="1"/>
  <c r="F31" i="39"/>
  <c r="L86" i="39"/>
  <c r="K59" i="39"/>
  <c r="K88" i="39"/>
  <c r="K20" i="58" s="1"/>
  <c r="M16" i="48"/>
  <c r="M13" i="48" s="1"/>
  <c r="M24" i="48" s="1"/>
  <c r="M29" i="3"/>
  <c r="M31" i="3" s="1"/>
  <c r="M35" i="3" s="1"/>
  <c r="M39" i="3" s="1"/>
  <c r="M25" i="47"/>
  <c r="M27" i="47" s="1"/>
  <c r="M30" i="47" s="1"/>
  <c r="M32" i="47" s="1"/>
  <c r="K35" i="3"/>
  <c r="N27" i="3"/>
  <c r="O23" i="44"/>
  <c r="AI23" i="66" l="1"/>
  <c r="AJ23" i="66" s="1"/>
  <c r="AK23" i="66" s="1"/>
  <c r="AH53" i="3"/>
  <c r="AI43" i="3"/>
  <c r="J22" i="57"/>
  <c r="I52" i="64"/>
  <c r="G66" i="64"/>
  <c r="F33" i="39"/>
  <c r="F39" i="39" s="1"/>
  <c r="F40" i="39" s="1"/>
  <c r="D24" i="64"/>
  <c r="J55" i="39"/>
  <c r="H51" i="64" s="1"/>
  <c r="H53" i="64" s="1"/>
  <c r="H56" i="64" s="1"/>
  <c r="H60" i="64" s="1"/>
  <c r="L88" i="39"/>
  <c r="L20" i="58" s="1"/>
  <c r="L22" i="58" s="1"/>
  <c r="L23" i="58" s="1"/>
  <c r="L30" i="58" s="1"/>
  <c r="L100" i="39"/>
  <c r="K39" i="3"/>
  <c r="N25" i="47"/>
  <c r="N27" i="47" s="1"/>
  <c r="N30" i="47" s="1"/>
  <c r="N32" i="47" s="1"/>
  <c r="O27" i="3"/>
  <c r="P23" i="44"/>
  <c r="N16" i="48"/>
  <c r="N13" i="48" s="1"/>
  <c r="N24" i="48" s="1"/>
  <c r="N29" i="3"/>
  <c r="N31" i="3" s="1"/>
  <c r="J54" i="64" l="1"/>
  <c r="AI45" i="3"/>
  <c r="K40" i="3"/>
  <c r="L38" i="3" s="1"/>
  <c r="L40" i="3" s="1"/>
  <c r="M38" i="3" s="1"/>
  <c r="M40" i="3" s="1"/>
  <c r="N38" i="3" s="1"/>
  <c r="H62" i="64"/>
  <c r="D9" i="61"/>
  <c r="D13" i="61" s="1"/>
  <c r="F61" i="39"/>
  <c r="E25" i="57" s="1"/>
  <c r="E30" i="57" s="1"/>
  <c r="O16" i="48"/>
  <c r="O13" i="48" s="1"/>
  <c r="O24" i="48" s="1"/>
  <c r="O29" i="3"/>
  <c r="O31" i="3" s="1"/>
  <c r="O35" i="3" s="1"/>
  <c r="O39" i="3" s="1"/>
  <c r="O25" i="47"/>
  <c r="O27" i="47" s="1"/>
  <c r="O30" i="47" s="1"/>
  <c r="O32" i="47" s="1"/>
  <c r="N35" i="3"/>
  <c r="P27" i="3"/>
  <c r="Q23" i="44"/>
  <c r="G62" i="39" l="1"/>
  <c r="F26" i="57" s="1"/>
  <c r="AI46" i="3"/>
  <c r="H66" i="64"/>
  <c r="F66" i="39"/>
  <c r="F68" i="39" s="1"/>
  <c r="P25" i="47"/>
  <c r="P27" i="47" s="1"/>
  <c r="P30" i="47" s="1"/>
  <c r="P32" i="47" s="1"/>
  <c r="N39" i="3"/>
  <c r="Q27" i="3"/>
  <c r="R23" i="44"/>
  <c r="P16" i="48"/>
  <c r="P13" i="48" s="1"/>
  <c r="P24" i="48" s="1"/>
  <c r="P29" i="3"/>
  <c r="P31" i="3" s="1"/>
  <c r="N40" i="3" l="1"/>
  <c r="O38" i="3" s="1"/>
  <c r="O40" i="3" s="1"/>
  <c r="P38" i="3" s="1"/>
  <c r="AI33" i="3"/>
  <c r="AI48" i="3"/>
  <c r="G31" i="39"/>
  <c r="P35" i="3"/>
  <c r="R27" i="3"/>
  <c r="S23" i="44"/>
  <c r="Q16" i="48"/>
  <c r="Q13" i="48" s="1"/>
  <c r="Q24" i="48" s="1"/>
  <c r="Q29" i="3"/>
  <c r="Q31" i="3" s="1"/>
  <c r="Q35" i="3" s="1"/>
  <c r="Q39" i="3" s="1"/>
  <c r="Q25" i="47"/>
  <c r="Q27" i="47" s="1"/>
  <c r="Q30" i="47" s="1"/>
  <c r="Q32" i="47" s="1"/>
  <c r="AJ43" i="3" l="1"/>
  <c r="AI53" i="3"/>
  <c r="G33" i="39"/>
  <c r="G39" i="39" s="1"/>
  <c r="G40" i="39" s="1"/>
  <c r="E24" i="64"/>
  <c r="S27" i="3"/>
  <c r="T23" i="44"/>
  <c r="R16" i="48"/>
  <c r="R13" i="48" s="1"/>
  <c r="R24" i="48" s="1"/>
  <c r="R29" i="3"/>
  <c r="R31" i="3" s="1"/>
  <c r="R35" i="3" s="1"/>
  <c r="R39" i="3" s="1"/>
  <c r="R25" i="47"/>
  <c r="R27" i="47" s="1"/>
  <c r="R30" i="47" s="1"/>
  <c r="R32" i="47" s="1"/>
  <c r="P39" i="3"/>
  <c r="P40" i="3" l="1"/>
  <c r="Q38" i="3" s="1"/>
  <c r="Q40" i="3" s="1"/>
  <c r="R38" i="3" s="1"/>
  <c r="R40" i="3" s="1"/>
  <c r="S38" i="3" s="1"/>
  <c r="AJ45" i="3"/>
  <c r="E9" i="61"/>
  <c r="E13" i="61" s="1"/>
  <c r="G61" i="39"/>
  <c r="F25" i="57" s="1"/>
  <c r="F30" i="57" s="1"/>
  <c r="S25" i="47"/>
  <c r="S27" i="47" s="1"/>
  <c r="S30" i="47" s="1"/>
  <c r="S32" i="47" s="1"/>
  <c r="T27" i="3"/>
  <c r="U23" i="44"/>
  <c r="S16" i="48"/>
  <c r="S13" i="48" s="1"/>
  <c r="S24" i="48" s="1"/>
  <c r="S29" i="3"/>
  <c r="S31" i="3" s="1"/>
  <c r="S35" i="3" s="1"/>
  <c r="S39" i="3" s="1"/>
  <c r="H62" i="39" l="1"/>
  <c r="G26" i="57" s="1"/>
  <c r="AJ46" i="3"/>
  <c r="G66" i="39"/>
  <c r="G68" i="39" s="1"/>
  <c r="S40" i="3"/>
  <c r="T38" i="3" s="1"/>
  <c r="T16" i="48"/>
  <c r="T13" i="48" s="1"/>
  <c r="T24" i="48" s="1"/>
  <c r="T29" i="3"/>
  <c r="T31" i="3" s="1"/>
  <c r="T35" i="3" s="1"/>
  <c r="T39" i="3" s="1"/>
  <c r="T25" i="47"/>
  <c r="T27" i="47" s="1"/>
  <c r="T30" i="47" s="1"/>
  <c r="T32" i="47" s="1"/>
  <c r="U27" i="3"/>
  <c r="V23" i="44"/>
  <c r="AJ33" i="3" l="1"/>
  <c r="AJ48" i="3"/>
  <c r="H31" i="39"/>
  <c r="T40" i="3"/>
  <c r="U38" i="3" s="1"/>
  <c r="U25" i="47"/>
  <c r="U27" i="47" s="1"/>
  <c r="U30" i="47" s="1"/>
  <c r="U32" i="47" s="1"/>
  <c r="W23" i="44"/>
  <c r="V27" i="3"/>
  <c r="U16" i="48"/>
  <c r="U13" i="48" s="1"/>
  <c r="U24" i="48" s="1"/>
  <c r="U29" i="3"/>
  <c r="U31" i="3" s="1"/>
  <c r="U35" i="3" s="1"/>
  <c r="U39" i="3" s="1"/>
  <c r="AK43" i="3" l="1"/>
  <c r="AJ53" i="3"/>
  <c r="H33" i="39"/>
  <c r="F9" i="61" s="1"/>
  <c r="F13" i="61" s="1"/>
  <c r="F24" i="64"/>
  <c r="F28" i="64" s="1"/>
  <c r="U40" i="3"/>
  <c r="V38" i="3" s="1"/>
  <c r="V16" i="48"/>
  <c r="V13" i="48" s="1"/>
  <c r="V24" i="48" s="1"/>
  <c r="V29" i="3"/>
  <c r="V31" i="3" s="1"/>
  <c r="V35" i="3" s="1"/>
  <c r="V39" i="3" s="1"/>
  <c r="W27" i="3"/>
  <c r="X23" i="44"/>
  <c r="V25" i="47"/>
  <c r="V27" i="47" s="1"/>
  <c r="V30" i="47" s="1"/>
  <c r="V32" i="47" s="1"/>
  <c r="H39" i="39" l="1"/>
  <c r="H40" i="39" s="1"/>
  <c r="AK45" i="3"/>
  <c r="F30" i="64"/>
  <c r="C20" i="50"/>
  <c r="C22" i="50" s="1"/>
  <c r="C26" i="50" s="1"/>
  <c r="V40" i="3"/>
  <c r="W38" i="3" s="1"/>
  <c r="W16" i="48"/>
  <c r="W13" i="48" s="1"/>
  <c r="W24" i="48" s="1"/>
  <c r="W29" i="3"/>
  <c r="W31" i="3" s="1"/>
  <c r="W35" i="3" s="1"/>
  <c r="W39" i="3" s="1"/>
  <c r="W25" i="47"/>
  <c r="W27" i="47" s="1"/>
  <c r="W30" i="47" s="1"/>
  <c r="W32" i="47" s="1"/>
  <c r="X27" i="3"/>
  <c r="Y23" i="44"/>
  <c r="H61" i="39" l="1"/>
  <c r="G25" i="57" s="1"/>
  <c r="G30" i="57" s="1"/>
  <c r="AK46" i="3"/>
  <c r="C45" i="3"/>
  <c r="F34" i="64"/>
  <c r="G9" i="59"/>
  <c r="W40" i="3"/>
  <c r="X38" i="3" s="1"/>
  <c r="Y27" i="3"/>
  <c r="Z23" i="44"/>
  <c r="X16" i="48"/>
  <c r="X13" i="48" s="1"/>
  <c r="X24" i="48" s="1"/>
  <c r="X29" i="3"/>
  <c r="X31" i="3" s="1"/>
  <c r="X35" i="3" s="1"/>
  <c r="X39" i="3" s="1"/>
  <c r="X25" i="47"/>
  <c r="X27" i="47" s="1"/>
  <c r="X30" i="47" s="1"/>
  <c r="X32" i="47" s="1"/>
  <c r="H66" i="39" l="1"/>
  <c r="H68" i="39" s="1"/>
  <c r="AK33" i="3"/>
  <c r="C46" i="3"/>
  <c r="AK48" i="3"/>
  <c r="AK53" i="3" s="1"/>
  <c r="I31" i="39"/>
  <c r="X40" i="3"/>
  <c r="Y38" i="3" s="1"/>
  <c r="Y25" i="47"/>
  <c r="Y27" i="47" s="1"/>
  <c r="Y30" i="47" s="1"/>
  <c r="Y32" i="47" s="1"/>
  <c r="Z27" i="3"/>
  <c r="AA23" i="44"/>
  <c r="Y16" i="48"/>
  <c r="Y13" i="48" s="1"/>
  <c r="Y24" i="48" s="1"/>
  <c r="Y29" i="3"/>
  <c r="Y31" i="3" s="1"/>
  <c r="Y35" i="3" s="1"/>
  <c r="Y39" i="3" s="1"/>
  <c r="C33" i="3" l="1"/>
  <c r="C15" i="48" s="1"/>
  <c r="K37" i="39"/>
  <c r="I33" i="39"/>
  <c r="G9" i="61" s="1"/>
  <c r="G13" i="61" s="1"/>
  <c r="G24" i="64"/>
  <c r="G28" i="64" s="1"/>
  <c r="Y40" i="3"/>
  <c r="Z38" i="3" s="1"/>
  <c r="AA27" i="3"/>
  <c r="AB23" i="44"/>
  <c r="Z16" i="48"/>
  <c r="Z13" i="48" s="1"/>
  <c r="Z24" i="48" s="1"/>
  <c r="Z29" i="3"/>
  <c r="Z31" i="3" s="1"/>
  <c r="Z35" i="3" s="1"/>
  <c r="Z39" i="3" s="1"/>
  <c r="Z25" i="47"/>
  <c r="Z27" i="47" s="1"/>
  <c r="Z30" i="47" s="1"/>
  <c r="Z32" i="47" s="1"/>
  <c r="I64" i="64" l="1"/>
  <c r="I65" i="64" s="1"/>
  <c r="I61" i="64"/>
  <c r="D20" i="50"/>
  <c r="H9" i="59" s="1"/>
  <c r="I39" i="39"/>
  <c r="I40" i="39" s="1"/>
  <c r="I32" i="64"/>
  <c r="K89" i="39"/>
  <c r="I29" i="64"/>
  <c r="F21" i="50"/>
  <c r="K58" i="39"/>
  <c r="L57" i="39" s="1"/>
  <c r="L37" i="39"/>
  <c r="G30" i="64"/>
  <c r="Z40" i="3"/>
  <c r="AA38" i="3" s="1"/>
  <c r="AA25" i="47"/>
  <c r="AA27" i="47" s="1"/>
  <c r="AA30" i="47" s="1"/>
  <c r="AA32" i="47" s="1"/>
  <c r="AC23" i="44"/>
  <c r="AB27" i="3"/>
  <c r="AA16" i="48"/>
  <c r="AA13" i="48" s="1"/>
  <c r="AA24" i="48" s="1"/>
  <c r="AA29" i="3"/>
  <c r="AA31" i="3" s="1"/>
  <c r="AA35" i="3" s="1"/>
  <c r="AA39" i="3" s="1"/>
  <c r="D22" i="50" l="1"/>
  <c r="D26" i="50" s="1"/>
  <c r="J64" i="64"/>
  <c r="J65" i="64" s="1"/>
  <c r="K65" i="64" s="1"/>
  <c r="J61" i="64"/>
  <c r="K61" i="64" s="1"/>
  <c r="I61" i="39"/>
  <c r="H25" i="57" s="1"/>
  <c r="H30" i="57" s="1"/>
  <c r="G21" i="50"/>
  <c r="H21" i="50" s="1"/>
  <c r="J32" i="64"/>
  <c r="J33" i="64" s="1"/>
  <c r="L89" i="39"/>
  <c r="J29" i="64"/>
  <c r="K29" i="64" s="1"/>
  <c r="L58" i="39"/>
  <c r="C37" i="39"/>
  <c r="C15" i="50" s="1"/>
  <c r="C16" i="50" s="1"/>
  <c r="C17" i="50" s="1"/>
  <c r="I33" i="64"/>
  <c r="K24" i="58"/>
  <c r="K91" i="39"/>
  <c r="K92" i="39" s="1"/>
  <c r="J10" i="59"/>
  <c r="F24" i="50"/>
  <c r="G34" i="64"/>
  <c r="H11" i="59"/>
  <c r="H15" i="59" s="1"/>
  <c r="AA40" i="3"/>
  <c r="AB38" i="3" s="1"/>
  <c r="AB16" i="48"/>
  <c r="AB13" i="48" s="1"/>
  <c r="AB24" i="48" s="1"/>
  <c r="AB29" i="3"/>
  <c r="AB31" i="3" s="1"/>
  <c r="AB35" i="3" s="1"/>
  <c r="AB39" i="3" s="1"/>
  <c r="AC27" i="3"/>
  <c r="AD23" i="44"/>
  <c r="AB25" i="47"/>
  <c r="AB27" i="47" s="1"/>
  <c r="AB30" i="47" s="1"/>
  <c r="AB32" i="47" s="1"/>
  <c r="I66" i="39" l="1"/>
  <c r="I68" i="39" s="1"/>
  <c r="K64" i="64"/>
  <c r="K32" i="64"/>
  <c r="F25" i="50"/>
  <c r="J13" i="59"/>
  <c r="J14" i="59" s="1"/>
  <c r="L24" i="58"/>
  <c r="L91" i="39"/>
  <c r="L92" i="39" s="1"/>
  <c r="K93" i="39"/>
  <c r="K94" i="39" s="1"/>
  <c r="K49" i="39" s="1"/>
  <c r="K33" i="64"/>
  <c r="G24" i="50"/>
  <c r="G25" i="50" s="1"/>
  <c r="K10" i="59"/>
  <c r="K13" i="59" s="1"/>
  <c r="K14" i="59" s="1"/>
  <c r="J31" i="39"/>
  <c r="AB40" i="3"/>
  <c r="AC38" i="3" s="1"/>
  <c r="AD27" i="3"/>
  <c r="AE23" i="44"/>
  <c r="AC25" i="47"/>
  <c r="AC27" i="47" s="1"/>
  <c r="AC30" i="47" s="1"/>
  <c r="AC32" i="47" s="1"/>
  <c r="AC16" i="48"/>
  <c r="AC13" i="48" s="1"/>
  <c r="AC24" i="48" s="1"/>
  <c r="AC29" i="3"/>
  <c r="AC31" i="3" s="1"/>
  <c r="AC35" i="3" s="1"/>
  <c r="AC39" i="3" s="1"/>
  <c r="L10" i="59" l="1"/>
  <c r="H25" i="50"/>
  <c r="H24" i="50"/>
  <c r="L25" i="58"/>
  <c r="L32" i="58"/>
  <c r="J11" i="57"/>
  <c r="K54" i="39"/>
  <c r="K26" i="58"/>
  <c r="L93" i="39"/>
  <c r="L26" i="58" s="1"/>
  <c r="J33" i="39"/>
  <c r="H9" i="61" s="1"/>
  <c r="H13" i="61" s="1"/>
  <c r="H24" i="64"/>
  <c r="H28" i="64" s="1"/>
  <c r="AC40" i="3"/>
  <c r="AD38" i="3" s="1"/>
  <c r="AD25" i="47"/>
  <c r="AD27" i="47" s="1"/>
  <c r="AD30" i="47" s="1"/>
  <c r="AD32" i="47" s="1"/>
  <c r="AE27" i="3"/>
  <c r="AF23" i="44"/>
  <c r="AD16" i="48"/>
  <c r="AD13" i="48" s="1"/>
  <c r="AD24" i="48" s="1"/>
  <c r="AD29" i="3"/>
  <c r="AD31" i="3" s="1"/>
  <c r="AD35" i="3" s="1"/>
  <c r="AD39" i="3" s="1"/>
  <c r="L94" i="39" l="1"/>
  <c r="L49" i="39" s="1"/>
  <c r="K11" i="57" s="1"/>
  <c r="J16" i="57"/>
  <c r="L54" i="39"/>
  <c r="K16" i="57" s="1"/>
  <c r="L27" i="58"/>
  <c r="L31" i="58" s="1"/>
  <c r="K55" i="39"/>
  <c r="I51" i="64" s="1"/>
  <c r="I53" i="64" s="1"/>
  <c r="I56" i="64" s="1"/>
  <c r="I60" i="64" s="1"/>
  <c r="E20" i="50"/>
  <c r="E22" i="50" s="1"/>
  <c r="E26" i="50" s="1"/>
  <c r="J39" i="39"/>
  <c r="J61" i="39" s="1"/>
  <c r="I25" i="57" s="1"/>
  <c r="I30" i="57" s="1"/>
  <c r="H30" i="64"/>
  <c r="AD40" i="3"/>
  <c r="AE38" i="3" s="1"/>
  <c r="AE16" i="48"/>
  <c r="AE13" i="48" s="1"/>
  <c r="AE24" i="48" s="1"/>
  <c r="AE29" i="3"/>
  <c r="AE31" i="3" s="1"/>
  <c r="AE35" i="3" s="1"/>
  <c r="AE39" i="3" s="1"/>
  <c r="AG23" i="44"/>
  <c r="AF27" i="3"/>
  <c r="AE25" i="47"/>
  <c r="AE27" i="47" s="1"/>
  <c r="AE30" i="47" s="1"/>
  <c r="AE32" i="47" s="1"/>
  <c r="L55" i="39" l="1"/>
  <c r="J51" i="64" s="1"/>
  <c r="J53" i="64" s="1"/>
  <c r="J56" i="64" s="1"/>
  <c r="I62" i="64"/>
  <c r="K17" i="57"/>
  <c r="J40" i="39"/>
  <c r="I9" i="59"/>
  <c r="I11" i="59" s="1"/>
  <c r="I15" i="59" s="1"/>
  <c r="J66" i="39"/>
  <c r="J68" i="39" s="1"/>
  <c r="H34" i="64"/>
  <c r="AE40" i="3"/>
  <c r="AF38" i="3" s="1"/>
  <c r="AF25" i="47"/>
  <c r="AF27" i="47" s="1"/>
  <c r="AF30" i="47" s="1"/>
  <c r="AF32" i="47" s="1"/>
  <c r="AF16" i="48"/>
  <c r="AF13" i="48" s="1"/>
  <c r="AF24" i="48" s="1"/>
  <c r="AF29" i="3"/>
  <c r="AF31" i="3" s="1"/>
  <c r="AF35" i="3" s="1"/>
  <c r="AF39" i="3" s="1"/>
  <c r="AG27" i="3"/>
  <c r="AH23" i="44"/>
  <c r="C23" i="44"/>
  <c r="J60" i="64" l="1"/>
  <c r="J62" i="64" s="1"/>
  <c r="I66" i="64"/>
  <c r="AF40" i="3"/>
  <c r="AG38" i="3" s="1"/>
  <c r="K31" i="39"/>
  <c r="AG25" i="47"/>
  <c r="AI23" i="44"/>
  <c r="AH27" i="3"/>
  <c r="AG16" i="48"/>
  <c r="AG13" i="48" s="1"/>
  <c r="AG24" i="48" s="1"/>
  <c r="C24" i="48" s="1"/>
  <c r="AG29" i="3"/>
  <c r="AG31" i="3" s="1"/>
  <c r="AG35" i="3" s="1"/>
  <c r="AG39" i="3" s="1"/>
  <c r="K60" i="64" l="1"/>
  <c r="J66" i="64"/>
  <c r="K62" i="64"/>
  <c r="K66" i="64" s="1"/>
  <c r="AG27" i="47"/>
  <c r="AG30" i="47" s="1"/>
  <c r="AG32" i="47" s="1"/>
  <c r="C25" i="47"/>
  <c r="J5" i="46" s="1"/>
  <c r="K33" i="39"/>
  <c r="I9" i="61" s="1"/>
  <c r="I13" i="61" s="1"/>
  <c r="I24" i="64"/>
  <c r="I28" i="64" s="1"/>
  <c r="AG40" i="3"/>
  <c r="AH38" i="3" s="1"/>
  <c r="AH29" i="3"/>
  <c r="AH31" i="3" s="1"/>
  <c r="AH35" i="3" s="1"/>
  <c r="AH39" i="3" s="1"/>
  <c r="AI27" i="3"/>
  <c r="AJ23" i="44"/>
  <c r="K39" i="39" l="1"/>
  <c r="K61" i="39" s="1"/>
  <c r="J25" i="57" s="1"/>
  <c r="J30" i="57" s="1"/>
  <c r="I30" i="64"/>
  <c r="F20" i="50"/>
  <c r="F22" i="50" s="1"/>
  <c r="F26" i="50" s="1"/>
  <c r="AH40" i="3"/>
  <c r="AI38" i="3" s="1"/>
  <c r="AI29" i="3"/>
  <c r="AI31" i="3" s="1"/>
  <c r="AI35" i="3" s="1"/>
  <c r="AI39" i="3" s="1"/>
  <c r="AJ27" i="3"/>
  <c r="AK23" i="44"/>
  <c r="AK27" i="3" l="1"/>
  <c r="C27" i="3" s="1"/>
  <c r="C16" i="48" s="1"/>
  <c r="C13" i="48" s="1"/>
  <c r="K40" i="39"/>
  <c r="K66" i="39"/>
  <c r="K68" i="39" s="1"/>
  <c r="AI40" i="3"/>
  <c r="AJ38" i="3" s="1"/>
  <c r="J9" i="59"/>
  <c r="J11" i="59" s="1"/>
  <c r="J15" i="59" s="1"/>
  <c r="I34" i="64"/>
  <c r="AJ29" i="3"/>
  <c r="AJ31" i="3" s="1"/>
  <c r="AJ35" i="3" s="1"/>
  <c r="AJ39" i="3" s="1"/>
  <c r="AK29" i="3" l="1"/>
  <c r="AK31" i="3" s="1"/>
  <c r="L31" i="39"/>
  <c r="J24" i="64" s="1"/>
  <c r="J28" i="64" s="1"/>
  <c r="J30" i="64" s="1"/>
  <c r="AJ40" i="3"/>
  <c r="AK38" i="3" s="1"/>
  <c r="C29" i="3" l="1"/>
  <c r="L33" i="39"/>
  <c r="J9" i="61" s="1"/>
  <c r="J13" i="61" s="1"/>
  <c r="C16" i="61" s="1"/>
  <c r="C31" i="39"/>
  <c r="K28" i="64"/>
  <c r="J34" i="64"/>
  <c r="K30" i="64"/>
  <c r="K34" i="64" s="1"/>
  <c r="C18" i="61"/>
  <c r="AK35" i="3"/>
  <c r="C31" i="3"/>
  <c r="C14" i="61" l="1"/>
  <c r="G20" i="50"/>
  <c r="H20" i="50" s="1"/>
  <c r="L39" i="39"/>
  <c r="C39" i="39" s="1"/>
  <c r="C33" i="39"/>
  <c r="C17" i="61"/>
  <c r="AK39" i="3"/>
  <c r="C35" i="3"/>
  <c r="G22" i="50" l="1"/>
  <c r="G26" i="50" s="1"/>
  <c r="K9" i="59"/>
  <c r="K11" i="59" s="1"/>
  <c r="K15" i="59" s="1"/>
  <c r="L61" i="39"/>
  <c r="K25" i="57" s="1"/>
  <c r="K30" i="57" s="1"/>
  <c r="K32" i="57" s="1"/>
  <c r="L40" i="39"/>
  <c r="AK40" i="3"/>
  <c r="L9" i="59"/>
  <c r="H22" i="50" l="1"/>
  <c r="H26" i="50" s="1"/>
  <c r="L66" i="39"/>
  <c r="L68" i="39" s="1"/>
  <c r="E17" i="58"/>
  <c r="D17" i="57" l="1"/>
  <c r="D32" i="57" s="1"/>
  <c r="H38" i="58" l="1"/>
  <c r="F17" i="58" l="1"/>
  <c r="G17" i="58" l="1"/>
  <c r="H17" i="58" l="1"/>
  <c r="I17" i="58" l="1"/>
  <c r="G13" i="59"/>
  <c r="G11" i="59"/>
  <c r="L13" i="59" l="1"/>
  <c r="G14" i="59"/>
  <c r="L14" i="59" s="1"/>
  <c r="L11" i="59"/>
  <c r="J17" i="58"/>
  <c r="E17" i="57"/>
  <c r="E32" i="57" s="1"/>
  <c r="L15" i="59" l="1"/>
  <c r="K17" i="58"/>
  <c r="J22" i="58"/>
  <c r="J23" i="58" s="1"/>
  <c r="J30" i="58" s="1"/>
  <c r="G15" i="59"/>
  <c r="L17" i="58" l="1"/>
  <c r="K22" i="58"/>
  <c r="K23" i="58" s="1"/>
  <c r="K30" i="58" s="1"/>
  <c r="C17" i="58"/>
  <c r="J25" i="58"/>
  <c r="J32" i="58"/>
  <c r="F17" i="57"/>
  <c r="F32" i="57" s="1"/>
  <c r="K32" i="58" l="1"/>
  <c r="C23" i="58"/>
  <c r="C32" i="58" s="1"/>
  <c r="K25" i="58"/>
  <c r="K27" i="58" s="1"/>
  <c r="K31" i="58" s="1"/>
  <c r="G16" i="59"/>
  <c r="G17" i="59"/>
  <c r="G17" i="57"/>
  <c r="G32" i="57" s="1"/>
  <c r="C30" i="58" l="1"/>
  <c r="C25" i="58"/>
  <c r="H17" i="57"/>
  <c r="H32" i="57" s="1"/>
  <c r="I17" i="57" l="1"/>
  <c r="I32" i="57" s="1"/>
  <c r="J17" i="57" l="1"/>
  <c r="J32" i="57" s="1"/>
  <c r="J27" i="58"/>
  <c r="J31" i="58" s="1"/>
  <c r="C27" i="58" l="1"/>
  <c r="C31" i="58" s="1"/>
  <c r="Z36" i="41"/>
  <c r="Z35" i="41"/>
  <c r="AB112" i="38"/>
  <c r="AB110" i="38"/>
  <c r="Y112" i="41"/>
  <c r="Y110" i="41"/>
  <c r="H29" i="40"/>
  <c r="H25" i="40"/>
  <c r="H24" i="40"/>
  <c r="H37" i="40"/>
  <c r="V36" i="40"/>
  <c r="V35" i="40"/>
  <c r="W29" i="40"/>
  <c r="W25" i="40"/>
  <c r="W20" i="40"/>
  <c r="W17" i="40"/>
  <c r="W7" i="40"/>
  <c r="W4" i="40"/>
  <c r="G23" i="41"/>
  <c r="G36" i="41"/>
  <c r="G35" i="41"/>
  <c r="AB36" i="38"/>
  <c r="AB35" i="38"/>
  <c r="AA29" i="38"/>
  <c r="AA25" i="38"/>
  <c r="AA20" i="38"/>
  <c r="AA4" i="38"/>
  <c r="AA7" i="38"/>
  <c r="AA17" i="38"/>
  <c r="AC36" i="41"/>
  <c r="AC35" i="41"/>
  <c r="L23" i="38"/>
  <c r="L36" i="38"/>
  <c r="L35" i="38"/>
  <c r="AF36" i="38"/>
  <c r="AF35" i="38"/>
  <c r="X29" i="38"/>
  <c r="X25" i="38"/>
  <c r="X20" i="38"/>
  <c r="X17" i="38"/>
  <c r="X7" i="38"/>
  <c r="X4" i="38"/>
  <c r="AE112" i="40"/>
  <c r="AE110" i="40"/>
  <c r="AB29" i="41"/>
  <c r="AB25" i="41"/>
  <c r="AB20" i="41"/>
  <c r="AB4" i="41"/>
  <c r="AB7" i="41"/>
  <c r="AB17" i="41"/>
  <c r="W112" i="41"/>
  <c r="W110" i="41"/>
  <c r="Y112" i="38"/>
  <c r="Y110" i="38"/>
  <c r="Q112" i="41"/>
  <c r="Q110" i="41"/>
  <c r="C7" i="40"/>
  <c r="C112" i="38"/>
  <c r="N112" i="38"/>
  <c r="AA36" i="40"/>
  <c r="AA35" i="40"/>
  <c r="O34" i="41"/>
  <c r="O22" i="41"/>
  <c r="C91" i="41"/>
  <c r="R29" i="40"/>
  <c r="R25" i="40"/>
  <c r="C22" i="40"/>
  <c r="C4" i="40"/>
  <c r="X36" i="38"/>
  <c r="X35" i="38"/>
  <c r="AE112" i="41"/>
  <c r="AE110" i="41"/>
  <c r="Z36" i="38"/>
  <c r="Z35" i="38"/>
  <c r="I23" i="40"/>
  <c r="I36" i="40"/>
  <c r="I35" i="40"/>
  <c r="C24" i="41"/>
  <c r="O24" i="41"/>
  <c r="O37" i="41"/>
  <c r="V112" i="41"/>
  <c r="V110" i="41"/>
  <c r="C100" i="41"/>
  <c r="P29" i="38"/>
  <c r="P25" i="38"/>
  <c r="R34" i="41"/>
  <c r="R22" i="41"/>
  <c r="W36" i="38"/>
  <c r="W35" i="38"/>
  <c r="V36" i="38"/>
  <c r="V35" i="38"/>
  <c r="T23" i="41"/>
  <c r="T36" i="41"/>
  <c r="T35" i="41"/>
  <c r="U29" i="41"/>
  <c r="U25" i="41"/>
  <c r="U20" i="41"/>
  <c r="U17" i="41"/>
  <c r="U7" i="41"/>
  <c r="U4" i="41"/>
  <c r="O112" i="40"/>
  <c r="O110" i="40"/>
  <c r="U35" i="38"/>
  <c r="U36" i="38"/>
  <c r="R24" i="38"/>
  <c r="R37" i="38"/>
  <c r="AC29" i="38"/>
  <c r="AC4" i="38"/>
  <c r="AC7" i="38"/>
  <c r="AC17" i="38"/>
  <c r="AC20" i="38"/>
  <c r="AC25" i="38"/>
  <c r="X36" i="40"/>
  <c r="X35" i="40"/>
  <c r="Q29" i="40"/>
  <c r="Q25" i="40"/>
  <c r="L29" i="38"/>
  <c r="L37" i="38"/>
  <c r="L24" i="38"/>
  <c r="L25" i="38"/>
  <c r="J29" i="40"/>
  <c r="J37" i="40"/>
  <c r="J24" i="40"/>
  <c r="J25" i="40"/>
  <c r="L29" i="40"/>
  <c r="L37" i="40"/>
  <c r="L24" i="40"/>
  <c r="L25" i="40"/>
  <c r="X112" i="38"/>
  <c r="X96" i="38"/>
  <c r="X100" i="38"/>
  <c r="X110" i="38"/>
  <c r="C36" i="38"/>
  <c r="Q34" i="41"/>
  <c r="Q22" i="41"/>
  <c r="AG112" i="40"/>
  <c r="AG110" i="40"/>
  <c r="E29" i="41"/>
  <c r="E30" i="41"/>
  <c r="F28" i="41"/>
  <c r="F30" i="41"/>
  <c r="G28" i="41"/>
  <c r="G30" i="41"/>
  <c r="H28" i="41"/>
  <c r="H30" i="41"/>
  <c r="I28" i="41"/>
  <c r="I30" i="41"/>
  <c r="J28" i="41"/>
  <c r="J30" i="41"/>
  <c r="K28" i="41"/>
  <c r="K30" i="41"/>
  <c r="L28" i="41"/>
  <c r="L30" i="41"/>
  <c r="M28" i="41"/>
  <c r="M30" i="41"/>
  <c r="N28" i="41"/>
  <c r="N30" i="41"/>
  <c r="O28" i="41"/>
  <c r="O30" i="41"/>
  <c r="P28" i="41"/>
  <c r="P30" i="41"/>
  <c r="Q28" i="41"/>
  <c r="Q30" i="41"/>
  <c r="R28" i="41"/>
  <c r="R30" i="41"/>
  <c r="S28" i="41"/>
  <c r="S30" i="41"/>
  <c r="T28" i="41"/>
  <c r="T30" i="41"/>
  <c r="U28" i="41"/>
  <c r="U30" i="41"/>
  <c r="V28" i="41"/>
  <c r="V30" i="41"/>
  <c r="W28" i="41"/>
  <c r="W30" i="41"/>
  <c r="X28" i="41"/>
  <c r="X30" i="41"/>
  <c r="Y28" i="41"/>
  <c r="Y30" i="41"/>
  <c r="Z28" i="41"/>
  <c r="Z30" i="41"/>
  <c r="AA28" i="41"/>
  <c r="AA30" i="41"/>
  <c r="AB28" i="41"/>
  <c r="AB30" i="41"/>
  <c r="AC28" i="41"/>
  <c r="AC30" i="41"/>
  <c r="AD28" i="41"/>
  <c r="AD30" i="41"/>
  <c r="AE28" i="41"/>
  <c r="AE30" i="41"/>
  <c r="AF28" i="41"/>
  <c r="AF30" i="41"/>
  <c r="AG28" i="41"/>
  <c r="AG30" i="41"/>
  <c r="T29" i="40"/>
  <c r="T4" i="40"/>
  <c r="T7" i="40"/>
  <c r="T17" i="40"/>
  <c r="T20" i="40"/>
  <c r="T25" i="40"/>
  <c r="N110" i="38"/>
  <c r="C110" i="38"/>
  <c r="U24" i="38"/>
  <c r="U37" i="38"/>
  <c r="T23" i="38"/>
  <c r="T36" i="38"/>
  <c r="T35" i="38"/>
  <c r="C17" i="40"/>
  <c r="F36" i="38"/>
  <c r="F23" i="38"/>
  <c r="C23" i="38"/>
  <c r="AD4" i="38"/>
  <c r="AD7" i="38"/>
  <c r="AD17" i="38"/>
  <c r="AD20" i="38"/>
  <c r="AD25" i="38"/>
  <c r="AD29" i="38"/>
  <c r="Y96" i="38"/>
  <c r="Y100" i="38"/>
  <c r="Y4" i="38"/>
  <c r="Y7" i="38"/>
  <c r="Y17" i="38"/>
  <c r="Y20" i="38"/>
  <c r="Y25" i="38"/>
  <c r="Y29" i="38"/>
  <c r="K37" i="41"/>
  <c r="K24" i="41"/>
  <c r="K25" i="41"/>
  <c r="K29" i="41"/>
  <c r="U35" i="41"/>
  <c r="U36" i="41"/>
  <c r="Y36" i="40"/>
  <c r="Y35" i="40"/>
  <c r="AA4" i="40"/>
  <c r="AA7" i="40"/>
  <c r="AA17" i="40"/>
  <c r="AA20" i="40"/>
  <c r="AA25" i="40"/>
  <c r="AA29" i="40"/>
  <c r="O112" i="38"/>
  <c r="O110" i="38"/>
  <c r="Z4" i="38"/>
  <c r="Z7" i="38"/>
  <c r="Z17" i="38"/>
  <c r="Z20" i="38"/>
  <c r="Z25" i="38"/>
  <c r="Z29" i="38"/>
  <c r="C20" i="40"/>
  <c r="H35" i="41"/>
  <c r="H36" i="41"/>
  <c r="H23" i="41"/>
  <c r="AG96" i="40"/>
  <c r="AG100" i="40"/>
  <c r="AG4" i="40"/>
  <c r="AG7" i="40"/>
  <c r="AG17" i="40"/>
  <c r="AG20" i="40"/>
  <c r="AG25" i="40"/>
  <c r="AG29" i="40"/>
  <c r="W35" i="40"/>
  <c r="W36" i="40"/>
  <c r="S4" i="38"/>
  <c r="S7" i="38"/>
  <c r="S17" i="38"/>
  <c r="S20" i="38"/>
  <c r="S25" i="38"/>
  <c r="S29" i="38"/>
  <c r="E24" i="41"/>
  <c r="E25" i="41"/>
  <c r="C25" i="41"/>
  <c r="F35" i="38"/>
  <c r="C35" i="38"/>
  <c r="H37" i="41"/>
  <c r="H24" i="41"/>
  <c r="H25" i="41"/>
  <c r="H29" i="41"/>
  <c r="C96" i="41"/>
  <c r="AA112" i="41"/>
  <c r="AA110" i="41"/>
  <c r="O35" i="40"/>
  <c r="O36" i="40"/>
  <c r="O23" i="40"/>
  <c r="Q29" i="41"/>
  <c r="Q96" i="41"/>
  <c r="Q100" i="41"/>
  <c r="Q4" i="41"/>
  <c r="Q7" i="41"/>
  <c r="Q17" i="41"/>
  <c r="Q20" i="41"/>
  <c r="Q25" i="41"/>
  <c r="U24" i="41"/>
  <c r="U37" i="41"/>
  <c r="Q24" i="38"/>
  <c r="Q37" i="38"/>
  <c r="O29" i="41"/>
  <c r="O4" i="41"/>
  <c r="O7" i="41"/>
  <c r="O17" i="41"/>
  <c r="O20" i="41"/>
  <c r="O25" i="41"/>
  <c r="V96" i="41"/>
  <c r="V100" i="41"/>
  <c r="V4" i="41"/>
  <c r="V7" i="41"/>
  <c r="V17" i="41"/>
  <c r="V20" i="41"/>
  <c r="V25" i="41"/>
  <c r="V29" i="41"/>
  <c r="M37" i="41"/>
  <c r="M24" i="41"/>
  <c r="M25" i="41"/>
  <c r="M29" i="41"/>
  <c r="C23" i="41"/>
  <c r="F23" i="41"/>
  <c r="C4" i="41"/>
  <c r="AE35" i="38"/>
  <c r="AE36" i="38"/>
  <c r="AB4" i="40"/>
  <c r="AB7" i="40"/>
  <c r="AB17" i="40"/>
  <c r="AB20" i="40"/>
  <c r="AB25" i="40"/>
  <c r="AB29" i="40"/>
  <c r="AE35" i="40"/>
  <c r="AE36" i="40"/>
  <c r="R29" i="41"/>
  <c r="R4" i="41"/>
  <c r="R7" i="41"/>
  <c r="R17" i="41"/>
  <c r="R20" i="41"/>
  <c r="R25" i="41"/>
  <c r="AA36" i="41"/>
  <c r="AA35" i="41"/>
  <c r="K35" i="41"/>
  <c r="K36" i="41"/>
  <c r="K23" i="41"/>
  <c r="R112" i="41"/>
  <c r="R96" i="41"/>
  <c r="R100" i="41"/>
  <c r="R110" i="41"/>
  <c r="AF36" i="40"/>
  <c r="AF35" i="40"/>
  <c r="C100" i="40"/>
  <c r="O29" i="40"/>
  <c r="O25" i="40"/>
  <c r="AF112" i="40"/>
  <c r="AF110" i="40"/>
  <c r="O23" i="38"/>
  <c r="O36" i="38"/>
  <c r="O35" i="38"/>
  <c r="T4" i="41"/>
  <c r="T7" i="41"/>
  <c r="T17" i="41"/>
  <c r="T20" i="41"/>
  <c r="T25" i="41"/>
  <c r="T29" i="41"/>
  <c r="F29" i="41"/>
  <c r="F25" i="41"/>
  <c r="F24" i="41"/>
  <c r="F37" i="41"/>
  <c r="P34" i="38"/>
  <c r="P4" i="38"/>
  <c r="P7" i="38"/>
  <c r="P17" i="38"/>
  <c r="P20" i="38"/>
  <c r="P22" i="38"/>
  <c r="O34" i="38"/>
  <c r="O22" i="38"/>
  <c r="J29" i="41"/>
  <c r="J25" i="41"/>
  <c r="J24" i="41"/>
  <c r="J37" i="41"/>
  <c r="C17" i="38"/>
  <c r="P24" i="41"/>
  <c r="P37" i="41"/>
  <c r="Y29" i="40"/>
  <c r="Y4" i="40"/>
  <c r="Y7" i="40"/>
  <c r="Y17" i="40"/>
  <c r="Y20" i="40"/>
  <c r="Y25" i="40"/>
  <c r="F36" i="41"/>
  <c r="C36" i="41"/>
  <c r="S24" i="40"/>
  <c r="S37" i="40"/>
  <c r="L35" i="41"/>
  <c r="L36" i="41"/>
  <c r="L23" i="41"/>
  <c r="V24" i="38"/>
  <c r="V37" i="38"/>
  <c r="AF29" i="38"/>
  <c r="AF4" i="38"/>
  <c r="AF7" i="38"/>
  <c r="AF17" i="38"/>
  <c r="AF20" i="38"/>
  <c r="AF25" i="38"/>
  <c r="AB96" i="41"/>
  <c r="AB100" i="41"/>
  <c r="AB110" i="41"/>
  <c r="AB112" i="41"/>
  <c r="P24" i="38"/>
  <c r="P37" i="38"/>
  <c r="Z112" i="38"/>
  <c r="Z96" i="38"/>
  <c r="Z100" i="38"/>
  <c r="Z110" i="38"/>
  <c r="N99" i="41"/>
  <c r="AG30" i="38"/>
  <c r="AG28" i="38"/>
  <c r="AF30" i="38"/>
  <c r="AF28" i="38"/>
  <c r="AE30" i="38"/>
  <c r="AE28" i="38"/>
  <c r="AD30" i="38"/>
  <c r="E29" i="38"/>
  <c r="E30" i="38"/>
  <c r="F28" i="38"/>
  <c r="F30" i="38"/>
  <c r="G28" i="38"/>
  <c r="G30" i="38"/>
  <c r="H28" i="38"/>
  <c r="H30" i="38"/>
  <c r="I28" i="38"/>
  <c r="I30" i="38"/>
  <c r="J28" i="38"/>
  <c r="J30" i="38"/>
  <c r="K28" i="38"/>
  <c r="K30" i="38"/>
  <c r="L28" i="38"/>
  <c r="L30" i="38"/>
  <c r="M28" i="38"/>
  <c r="M30" i="38"/>
  <c r="N28" i="38"/>
  <c r="N30" i="38"/>
  <c r="O28" i="38"/>
  <c r="O30" i="38"/>
  <c r="P28" i="38"/>
  <c r="P30" i="38"/>
  <c r="Q28" i="38"/>
  <c r="Q30" i="38"/>
  <c r="R28" i="38"/>
  <c r="R30" i="38"/>
  <c r="S28" i="38"/>
  <c r="S30" i="38"/>
  <c r="T28" i="38"/>
  <c r="T30" i="38"/>
  <c r="U28" i="38"/>
  <c r="U30" i="38"/>
  <c r="V28" i="38"/>
  <c r="V30" i="38"/>
  <c r="W28" i="38"/>
  <c r="W30" i="38"/>
  <c r="X28" i="38"/>
  <c r="X30" i="38"/>
  <c r="Y28" i="38"/>
  <c r="Y30" i="38"/>
  <c r="Z28" i="38"/>
  <c r="Z30" i="38"/>
  <c r="AA28" i="38"/>
  <c r="AA30" i="38"/>
  <c r="AB28" i="38"/>
  <c r="AB30" i="38"/>
  <c r="AC28" i="38"/>
  <c r="AC30" i="38"/>
  <c r="AD28" i="38"/>
  <c r="X112" i="41"/>
  <c r="X110" i="41"/>
  <c r="K23" i="38"/>
  <c r="K36" i="38"/>
  <c r="K35" i="38"/>
  <c r="Q23" i="40"/>
  <c r="Q36" i="40"/>
  <c r="Q35" i="40"/>
  <c r="I29" i="40"/>
  <c r="I25" i="40"/>
  <c r="I24" i="40"/>
  <c r="I37" i="40"/>
  <c r="N25" i="40"/>
  <c r="N29" i="40"/>
  <c r="S96" i="38"/>
  <c r="S100" i="38"/>
  <c r="S110" i="38"/>
  <c r="S112" i="38"/>
  <c r="AE96" i="41"/>
  <c r="AE100" i="41"/>
  <c r="AE4" i="41"/>
  <c r="AE7" i="41"/>
  <c r="AE17" i="41"/>
  <c r="AE20" i="41"/>
  <c r="AE25" i="41"/>
  <c r="AE29" i="41"/>
  <c r="C90" i="40"/>
  <c r="O96" i="41"/>
  <c r="O100" i="41"/>
  <c r="O110" i="41"/>
  <c r="O112" i="41"/>
  <c r="M37" i="40"/>
  <c r="M24" i="40"/>
  <c r="M25" i="40"/>
  <c r="M29" i="40"/>
  <c r="W4" i="38"/>
  <c r="W7" i="38"/>
  <c r="W17" i="38"/>
  <c r="W20" i="38"/>
  <c r="W25" i="38"/>
  <c r="W29" i="38"/>
  <c r="Z4" i="40"/>
  <c r="Z7" i="40"/>
  <c r="Z17" i="40"/>
  <c r="Z20" i="40"/>
  <c r="Z25" i="40"/>
  <c r="Z29" i="40"/>
  <c r="P34" i="40"/>
  <c r="P22" i="40"/>
  <c r="R24" i="41"/>
  <c r="R37" i="41"/>
  <c r="L35" i="40"/>
  <c r="L36" i="40"/>
  <c r="L23" i="40"/>
  <c r="AG112" i="38"/>
  <c r="AG110" i="38"/>
  <c r="AE112" i="38"/>
  <c r="AE110" i="38"/>
  <c r="D189" i="38"/>
  <c r="N189" i="38"/>
  <c r="L37" i="41"/>
  <c r="L24" i="41"/>
  <c r="L25" i="41"/>
  <c r="L29" i="41"/>
  <c r="G37" i="40"/>
  <c r="G24" i="40"/>
  <c r="G25" i="40"/>
  <c r="G29" i="40"/>
  <c r="Z35" i="40"/>
  <c r="Z36" i="40"/>
  <c r="C37" i="40"/>
  <c r="N24" i="41"/>
  <c r="N37" i="41"/>
  <c r="Y96" i="40"/>
  <c r="Y100" i="40"/>
  <c r="Y110" i="40"/>
  <c r="Y112" i="40"/>
  <c r="C90" i="38"/>
  <c r="AA112" i="40"/>
  <c r="AA96" i="40"/>
  <c r="AA100" i="40"/>
  <c r="AA110" i="40"/>
  <c r="AC112" i="38"/>
  <c r="AC96" i="38"/>
  <c r="AC100" i="38"/>
  <c r="AC110" i="38"/>
  <c r="C90" i="41"/>
  <c r="Q35" i="41"/>
  <c r="Q36" i="41"/>
  <c r="Q23" i="41"/>
  <c r="AA96" i="38"/>
  <c r="AA100" i="38"/>
  <c r="AA110" i="38"/>
  <c r="AA112" i="38"/>
  <c r="I29" i="38"/>
  <c r="I25" i="38"/>
  <c r="I24" i="38"/>
  <c r="I37" i="38"/>
  <c r="K29" i="38"/>
  <c r="K25" i="38"/>
  <c r="K24" i="38"/>
  <c r="K37" i="38"/>
  <c r="I29" i="41"/>
  <c r="I25" i="41"/>
  <c r="I24" i="41"/>
  <c r="I37" i="41"/>
  <c r="N189" i="40"/>
  <c r="D189" i="40"/>
  <c r="P4" i="40"/>
  <c r="P7" i="40"/>
  <c r="P17" i="40"/>
  <c r="P20" i="40"/>
  <c r="P25" i="40"/>
  <c r="P29" i="40"/>
  <c r="F35" i="41"/>
  <c r="C35" i="41"/>
  <c r="AD29" i="41"/>
  <c r="AD25" i="41"/>
  <c r="AD20" i="41"/>
  <c r="AD4" i="41"/>
  <c r="AD7" i="41"/>
  <c r="AD17" i="41"/>
  <c r="G23" i="38"/>
  <c r="G36" i="38"/>
  <c r="G35" i="38"/>
  <c r="C17" i="41"/>
  <c r="C4" i="38"/>
  <c r="U96" i="41"/>
  <c r="U100" i="41"/>
  <c r="U110" i="41"/>
  <c r="U112" i="41"/>
  <c r="P29" i="41"/>
  <c r="P25" i="41"/>
  <c r="R34" i="38"/>
  <c r="R22" i="38"/>
  <c r="J29" i="38"/>
  <c r="J25" i="38"/>
  <c r="J24" i="38"/>
  <c r="J37" i="38"/>
  <c r="AF36" i="41"/>
  <c r="AF35" i="41"/>
  <c r="S24" i="41"/>
  <c r="S37" i="41"/>
  <c r="N189" i="41"/>
  <c r="D189" i="41"/>
  <c r="C7" i="38"/>
  <c r="C110" i="40"/>
  <c r="N99" i="40"/>
  <c r="C24" i="38"/>
  <c r="T29" i="38"/>
  <c r="T25" i="38"/>
  <c r="T4" i="38"/>
  <c r="T7" i="38"/>
  <c r="T17" i="38"/>
  <c r="T20" i="38"/>
  <c r="M29" i="38"/>
  <c r="M25" i="38"/>
  <c r="M24" i="38"/>
  <c r="M37" i="38"/>
  <c r="V29" i="38"/>
  <c r="V4" i="38"/>
  <c r="V7" i="38"/>
  <c r="V17" i="38"/>
  <c r="V20" i="38"/>
  <c r="V25" i="38"/>
  <c r="Q34" i="40"/>
  <c r="Q4" i="40"/>
  <c r="Q7" i="40"/>
  <c r="Q17" i="40"/>
  <c r="Q20" i="40"/>
  <c r="Q22" i="40"/>
  <c r="AG38" i="38"/>
  <c r="AB36" i="41"/>
  <c r="AB35" i="41"/>
  <c r="T112" i="38"/>
  <c r="T96" i="38"/>
  <c r="T100" i="38"/>
  <c r="T110" i="38"/>
  <c r="P112" i="41"/>
  <c r="P110" i="41"/>
  <c r="F99" i="41"/>
  <c r="J99" i="41"/>
  <c r="AG99" i="41"/>
  <c r="X99" i="41"/>
  <c r="AF99" i="41"/>
  <c r="U99" i="41"/>
  <c r="P99" i="41"/>
  <c r="AE99" i="41"/>
  <c r="G99" i="41"/>
  <c r="AB99" i="41"/>
  <c r="H99" i="41"/>
  <c r="T99" i="41"/>
  <c r="M99" i="41"/>
  <c r="Q99" i="41"/>
  <c r="AA99" i="41"/>
  <c r="L99" i="41"/>
  <c r="Z99" i="41"/>
  <c r="K99" i="41"/>
  <c r="W99" i="41"/>
  <c r="V99" i="41"/>
  <c r="AC99" i="41"/>
  <c r="S99" i="41"/>
  <c r="AD99" i="41"/>
  <c r="I99" i="41"/>
  <c r="R99" i="41"/>
  <c r="O99" i="41"/>
  <c r="N98" i="41"/>
  <c r="C98" i="41"/>
  <c r="Y99" i="41"/>
  <c r="N99" i="38"/>
  <c r="AB99" i="38"/>
  <c r="AG99" i="38"/>
  <c r="F99" i="38"/>
  <c r="S99" i="38"/>
  <c r="Z99" i="38"/>
  <c r="AF99" i="38"/>
  <c r="W99" i="38"/>
  <c r="AD99" i="38"/>
  <c r="X99" i="38"/>
  <c r="U99" i="38"/>
  <c r="V99" i="38"/>
  <c r="H99" i="38"/>
  <c r="I99" i="38"/>
  <c r="T99" i="38"/>
  <c r="L99" i="38"/>
  <c r="Y99" i="38"/>
  <c r="J99" i="38"/>
  <c r="G99" i="38"/>
  <c r="R99" i="38"/>
  <c r="AA99" i="38"/>
  <c r="Q99" i="38"/>
  <c r="P99" i="38"/>
  <c r="AE99" i="38"/>
  <c r="K99" i="38"/>
  <c r="M99" i="38"/>
  <c r="AC99" i="38"/>
  <c r="N98" i="38"/>
  <c r="C98" i="38"/>
  <c r="O99" i="38"/>
  <c r="AA99" i="40"/>
  <c r="G99" i="40"/>
  <c r="R99" i="40"/>
  <c r="S99" i="40"/>
  <c r="AD99" i="40"/>
  <c r="W99" i="40"/>
  <c r="J99" i="40"/>
  <c r="P99" i="40"/>
  <c r="Q99" i="40"/>
  <c r="AB99" i="40"/>
  <c r="I99" i="40"/>
  <c r="X99" i="40"/>
  <c r="Z99" i="40"/>
  <c r="V99" i="40"/>
  <c r="M99" i="40"/>
  <c r="O99" i="40"/>
  <c r="AF99" i="40"/>
  <c r="L99" i="40"/>
  <c r="AC99" i="40"/>
  <c r="K99" i="40"/>
  <c r="T99" i="40"/>
  <c r="H99" i="40"/>
  <c r="AG99" i="40"/>
  <c r="F99" i="40"/>
  <c r="AE99" i="40"/>
  <c r="U99" i="40"/>
  <c r="N98" i="40"/>
  <c r="C98" i="40"/>
  <c r="Y99" i="40"/>
  <c r="C96" i="38"/>
  <c r="J35" i="38"/>
  <c r="J36" i="38"/>
  <c r="J23" i="38"/>
  <c r="N110" i="40"/>
  <c r="N112" i="40"/>
  <c r="C112" i="40"/>
  <c r="AF96" i="38"/>
  <c r="AF100" i="38"/>
  <c r="AF110" i="38"/>
  <c r="AF112" i="38"/>
  <c r="C22" i="41"/>
  <c r="T24" i="41"/>
  <c r="T37" i="41"/>
  <c r="C37" i="38"/>
  <c r="J35" i="41"/>
  <c r="J36" i="41"/>
  <c r="J23" i="41"/>
  <c r="P23" i="40"/>
  <c r="P35" i="40"/>
  <c r="P36" i="40"/>
  <c r="AD36" i="38"/>
  <c r="AD35" i="38"/>
  <c r="AB36" i="40"/>
  <c r="AB35" i="40"/>
  <c r="S24" i="38"/>
  <c r="S37" i="38"/>
  <c r="Q24" i="40"/>
  <c r="Q37" i="40"/>
  <c r="C110" i="41"/>
  <c r="R23" i="40"/>
  <c r="R35" i="40"/>
  <c r="R36" i="40"/>
  <c r="AC38" i="38"/>
  <c r="AD33" i="38"/>
  <c r="AD38" i="38"/>
  <c r="AE33" i="38"/>
  <c r="AE38" i="38"/>
  <c r="AF33" i="38"/>
  <c r="AF38" i="38"/>
  <c r="AG33" i="38"/>
  <c r="AG35" i="38"/>
  <c r="AG36" i="38"/>
  <c r="Y35" i="38"/>
  <c r="Y36" i="38"/>
  <c r="S35" i="40"/>
  <c r="S36" i="40"/>
  <c r="S23" i="40"/>
  <c r="Y35" i="41"/>
  <c r="Y36" i="41"/>
  <c r="AC29" i="41"/>
  <c r="AC25" i="41"/>
  <c r="AC4" i="41"/>
  <c r="AC7" i="41"/>
  <c r="AC17" i="41"/>
  <c r="AC20" i="41"/>
  <c r="G29" i="41"/>
  <c r="G25" i="41"/>
  <c r="G24" i="41"/>
  <c r="G37" i="41"/>
  <c r="C91" i="38"/>
  <c r="Z29" i="41"/>
  <c r="Z25" i="41"/>
  <c r="Z20" i="41"/>
  <c r="Z4" i="41"/>
  <c r="Z7" i="41"/>
  <c r="Z17" i="41"/>
  <c r="E24" i="38"/>
  <c r="E25" i="38"/>
  <c r="C25" i="38"/>
  <c r="S23" i="41"/>
  <c r="S36" i="41"/>
  <c r="S35" i="41"/>
  <c r="R24" i="40"/>
  <c r="R37" i="40"/>
  <c r="C22" i="38"/>
  <c r="Q23" i="38"/>
  <c r="Q36" i="38"/>
  <c r="Q35" i="38"/>
  <c r="P23" i="38"/>
  <c r="P36" i="38"/>
  <c r="P35" i="38"/>
  <c r="M23" i="41"/>
  <c r="M36" i="41"/>
  <c r="M35" i="41"/>
  <c r="C24" i="40"/>
  <c r="W96" i="38"/>
  <c r="W100" i="38"/>
  <c r="W110" i="38"/>
  <c r="W112" i="38"/>
  <c r="T96" i="40"/>
  <c r="T100" i="40"/>
  <c r="T110" i="40"/>
  <c r="T112" i="40"/>
  <c r="F37" i="38"/>
  <c r="F24" i="38"/>
  <c r="F25" i="38"/>
  <c r="F29" i="38"/>
  <c r="N110" i="41"/>
  <c r="N112" i="41"/>
  <c r="C112" i="41"/>
  <c r="P112" i="38"/>
  <c r="P96" i="38"/>
  <c r="P100" i="38"/>
  <c r="P110" i="38"/>
  <c r="V112" i="38"/>
  <c r="V96" i="38"/>
  <c r="V100" i="38"/>
  <c r="V110" i="38"/>
  <c r="E29" i="40"/>
  <c r="E30" i="40"/>
  <c r="F28" i="40"/>
  <c r="F30" i="40"/>
  <c r="G28" i="40"/>
  <c r="G30" i="40"/>
  <c r="H28" i="40"/>
  <c r="H30" i="40"/>
  <c r="I28" i="40"/>
  <c r="I30" i="40"/>
  <c r="J28" i="40"/>
  <c r="J30" i="40"/>
  <c r="K28" i="40"/>
  <c r="K30" i="40"/>
  <c r="L28" i="40"/>
  <c r="L30" i="40"/>
  <c r="M28" i="40"/>
  <c r="M30" i="40"/>
  <c r="N28" i="40"/>
  <c r="N30" i="40"/>
  <c r="O28" i="40"/>
  <c r="O30" i="40"/>
  <c r="P28" i="40"/>
  <c r="P30" i="40"/>
  <c r="Q28" i="40"/>
  <c r="Q30" i="40"/>
  <c r="R28" i="40"/>
  <c r="R30" i="40"/>
  <c r="S28" i="40"/>
  <c r="S30" i="40"/>
  <c r="T28" i="40"/>
  <c r="T30" i="40"/>
  <c r="U28" i="40"/>
  <c r="U30" i="40"/>
  <c r="V28" i="40"/>
  <c r="V30" i="40"/>
  <c r="W28" i="40"/>
  <c r="W30" i="40"/>
  <c r="X28" i="40"/>
  <c r="X30" i="40"/>
  <c r="Y28" i="40"/>
  <c r="Y30" i="40"/>
  <c r="Z28" i="40"/>
  <c r="Z30" i="40"/>
  <c r="AA28" i="40"/>
  <c r="AA30" i="40"/>
  <c r="AB28" i="40"/>
  <c r="AB30" i="40"/>
  <c r="AC28" i="40"/>
  <c r="AC30" i="40"/>
  <c r="AD28" i="40"/>
  <c r="AD30" i="40"/>
  <c r="AE28" i="40"/>
  <c r="AE30" i="40"/>
  <c r="AF28" i="40"/>
  <c r="AF30" i="40"/>
  <c r="AG28" i="40"/>
  <c r="AG30" i="40"/>
  <c r="Q34" i="38"/>
  <c r="Q22" i="38"/>
  <c r="P24" i="40"/>
  <c r="P37" i="40"/>
  <c r="C100" i="38"/>
  <c r="N29" i="41"/>
  <c r="N25" i="41"/>
  <c r="U29" i="40"/>
  <c r="U25" i="40"/>
  <c r="U20" i="40"/>
  <c r="U4" i="40"/>
  <c r="U7" i="40"/>
  <c r="U17" i="40"/>
  <c r="AD36" i="41"/>
  <c r="AD35" i="41"/>
  <c r="P35" i="41"/>
  <c r="P36" i="41"/>
  <c r="P23" i="41"/>
  <c r="N23" i="40"/>
  <c r="N36" i="40"/>
  <c r="N35" i="40"/>
  <c r="R4" i="40"/>
  <c r="R7" i="40"/>
  <c r="R17" i="40"/>
  <c r="R20" i="40"/>
  <c r="R22" i="40"/>
  <c r="R34" i="40"/>
  <c r="S29" i="40"/>
  <c r="S25" i="40"/>
  <c r="S20" i="40"/>
  <c r="S4" i="40"/>
  <c r="S7" i="40"/>
  <c r="S17" i="40"/>
  <c r="AC36" i="40"/>
  <c r="AC35" i="40"/>
  <c r="N23" i="41"/>
  <c r="N36" i="41"/>
  <c r="N35" i="41"/>
  <c r="Y96" i="41"/>
  <c r="Y100" i="41"/>
  <c r="Y4" i="41"/>
  <c r="Y7" i="41"/>
  <c r="Y17" i="41"/>
  <c r="Y20" i="41"/>
  <c r="Y25" i="41"/>
  <c r="Y29" i="41"/>
  <c r="Q24" i="41"/>
  <c r="Q37" i="41"/>
  <c r="C36" i="40"/>
  <c r="K23" i="40"/>
  <c r="K35" i="40"/>
  <c r="K36" i="40"/>
  <c r="V24" i="40"/>
  <c r="V37" i="40"/>
  <c r="AG110" i="41"/>
  <c r="AG112" i="41"/>
  <c r="AG96" i="41"/>
  <c r="AG100" i="41"/>
  <c r="AG4" i="41"/>
  <c r="AG7" i="41"/>
  <c r="AG17" i="41"/>
  <c r="AG20" i="41"/>
  <c r="AG25" i="41"/>
  <c r="AG29" i="41"/>
  <c r="C94" i="38"/>
  <c r="E24" i="40"/>
  <c r="E25" i="40"/>
  <c r="C25" i="40"/>
  <c r="M35" i="40"/>
  <c r="M36" i="40"/>
  <c r="M23" i="40"/>
  <c r="C20" i="41"/>
  <c r="AD96" i="38"/>
  <c r="AD100" i="38"/>
  <c r="AD110" i="38"/>
  <c r="AD112" i="38"/>
  <c r="AF110" i="41"/>
  <c r="AF112" i="41"/>
  <c r="U24" i="40"/>
  <c r="U37" i="40"/>
  <c r="AG36" i="41"/>
  <c r="AG35" i="41"/>
  <c r="P112" i="40"/>
  <c r="P96" i="40"/>
  <c r="P100" i="40"/>
  <c r="P110" i="40"/>
  <c r="AF96" i="41"/>
  <c r="AF100" i="41"/>
  <c r="AF4" i="41"/>
  <c r="AF7" i="41"/>
  <c r="AF17" i="41"/>
  <c r="AF20" i="41"/>
  <c r="AF25" i="41"/>
  <c r="AF29" i="41"/>
  <c r="N23" i="38"/>
  <c r="N36" i="38"/>
  <c r="N35" i="38"/>
  <c r="U112" i="38"/>
  <c r="U110" i="38"/>
  <c r="Q29" i="38"/>
  <c r="Q4" i="38"/>
  <c r="Q7" i="38"/>
  <c r="Q17" i="38"/>
  <c r="Q20" i="38"/>
  <c r="Q25" i="38"/>
  <c r="Z112" i="41"/>
  <c r="Z96" i="41"/>
  <c r="Z100" i="41"/>
  <c r="Z110" i="41"/>
  <c r="C37" i="41"/>
  <c r="C35" i="40"/>
  <c r="AC96" i="41"/>
  <c r="AC100" i="41"/>
  <c r="AC110" i="41"/>
  <c r="AC112" i="41"/>
  <c r="R4" i="38"/>
  <c r="R7" i="38"/>
  <c r="R17" i="38"/>
  <c r="R20" i="38"/>
  <c r="R25" i="38"/>
  <c r="R29" i="38"/>
  <c r="Z96" i="40"/>
  <c r="Z100" i="40"/>
  <c r="Z110" i="40"/>
  <c r="Z112" i="40"/>
  <c r="U29" i="38"/>
  <c r="U96" i="38"/>
  <c r="U100" i="38"/>
  <c r="U4" i="38"/>
  <c r="U7" i="38"/>
  <c r="U17" i="38"/>
  <c r="U20" i="38"/>
  <c r="U25" i="38"/>
  <c r="C7" i="41"/>
  <c r="R96" i="38"/>
  <c r="R100" i="38"/>
  <c r="R110" i="38"/>
  <c r="R112" i="38"/>
  <c r="Q96" i="38"/>
  <c r="Q100" i="38"/>
  <c r="Q110" i="38"/>
  <c r="Q112" i="38"/>
  <c r="G23" i="40"/>
  <c r="G35" i="40"/>
  <c r="G36" i="40"/>
  <c r="AG96" i="38"/>
  <c r="AG100" i="38"/>
  <c r="AG4" i="38"/>
  <c r="AG7" i="38"/>
  <c r="AG17" i="38"/>
  <c r="AG20" i="38"/>
  <c r="AG25" i="38"/>
  <c r="AG29" i="38"/>
  <c r="V35" i="41"/>
  <c r="V36" i="41"/>
  <c r="F35" i="40"/>
  <c r="F36" i="40"/>
  <c r="F23" i="40"/>
  <c r="C23" i="40"/>
  <c r="O24" i="40"/>
  <c r="O37" i="40"/>
  <c r="AG36" i="40"/>
  <c r="AG35" i="40"/>
  <c r="AA38" i="38"/>
  <c r="AB33" i="38"/>
  <c r="AB38" i="38"/>
  <c r="AC33" i="38"/>
  <c r="AC35" i="38"/>
  <c r="AC36" i="38"/>
  <c r="AB96" i="38"/>
  <c r="AB100" i="38"/>
  <c r="AB4" i="38"/>
  <c r="AB7" i="38"/>
  <c r="AB17" i="38"/>
  <c r="AB20" i="38"/>
  <c r="AB25" i="38"/>
  <c r="AB29" i="38"/>
  <c r="R96" i="40"/>
  <c r="R100" i="40"/>
  <c r="R110" i="40"/>
  <c r="R112" i="40"/>
  <c r="S112" i="41"/>
  <c r="S110" i="41"/>
  <c r="R23" i="38"/>
  <c r="R36" i="38"/>
  <c r="R35" i="38"/>
  <c r="Q112" i="40"/>
  <c r="Q96" i="40"/>
  <c r="Q100" i="40"/>
  <c r="Q110" i="40"/>
  <c r="V29" i="40"/>
  <c r="V25" i="40"/>
  <c r="V20" i="40"/>
  <c r="V4" i="40"/>
  <c r="V7" i="40"/>
  <c r="V17" i="40"/>
  <c r="C96" i="40"/>
  <c r="S29" i="41"/>
  <c r="S25" i="41"/>
  <c r="S20" i="41"/>
  <c r="S96" i="41"/>
  <c r="S100" i="41"/>
  <c r="S4" i="41"/>
  <c r="S7" i="41"/>
  <c r="S17" i="41"/>
  <c r="W36" i="41"/>
  <c r="W35" i="41"/>
  <c r="O23" i="41"/>
  <c r="O36" i="41"/>
  <c r="O35" i="41"/>
  <c r="X112" i="40"/>
  <c r="X110" i="40"/>
  <c r="N24" i="38"/>
  <c r="N37" i="38"/>
  <c r="X36" i="41"/>
  <c r="X35" i="41"/>
  <c r="N24" i="40"/>
  <c r="N37" i="40"/>
  <c r="O34" i="40"/>
  <c r="O96" i="40"/>
  <c r="O100" i="40"/>
  <c r="O4" i="40"/>
  <c r="O7" i="40"/>
  <c r="O17" i="40"/>
  <c r="O20" i="40"/>
  <c r="O22" i="40"/>
  <c r="AA96" i="41"/>
  <c r="AA100" i="41"/>
  <c r="AA4" i="41"/>
  <c r="AA7" i="41"/>
  <c r="AA17" i="41"/>
  <c r="AA20" i="41"/>
  <c r="AA25" i="41"/>
  <c r="AA29" i="41"/>
  <c r="AC110" i="40"/>
  <c r="AC112" i="40"/>
  <c r="S38" i="38"/>
  <c r="T33" i="38"/>
  <c r="T38" i="38"/>
  <c r="U33" i="38"/>
  <c r="U38" i="38"/>
  <c r="V33" i="38"/>
  <c r="V38" i="38"/>
  <c r="W33" i="38"/>
  <c r="W38" i="38"/>
  <c r="X33" i="38"/>
  <c r="X38" i="38"/>
  <c r="Y33" i="38"/>
  <c r="Y38" i="38"/>
  <c r="Z33" i="38"/>
  <c r="Z38" i="38"/>
  <c r="AA33" i="38"/>
  <c r="AA35" i="38"/>
  <c r="AA36" i="38"/>
  <c r="T24" i="40"/>
  <c r="T37" i="40"/>
  <c r="U35" i="40"/>
  <c r="U36" i="40"/>
  <c r="T35" i="40"/>
  <c r="T36" i="40"/>
  <c r="T23" i="40"/>
  <c r="AD4" i="40"/>
  <c r="AD7" i="40"/>
  <c r="AD17" i="40"/>
  <c r="AD20" i="40"/>
  <c r="AD25" i="40"/>
  <c r="AD29" i="40"/>
  <c r="G37" i="38"/>
  <c r="G24" i="38"/>
  <c r="G25" i="38"/>
  <c r="G29" i="38"/>
  <c r="AD35" i="40"/>
  <c r="AD36" i="40"/>
  <c r="AE96" i="38"/>
  <c r="AE100" i="38"/>
  <c r="AE4" i="38"/>
  <c r="AE7" i="38"/>
  <c r="AE17" i="38"/>
  <c r="AE20" i="38"/>
  <c r="AE25" i="38"/>
  <c r="AE29" i="38"/>
  <c r="C91" i="40"/>
  <c r="AE38" i="41"/>
  <c r="AF33" i="41"/>
  <c r="AF38" i="41"/>
  <c r="AG33" i="41"/>
  <c r="AG38" i="41"/>
  <c r="O24" i="38"/>
  <c r="O37" i="38"/>
  <c r="J38" i="40"/>
  <c r="K33" i="40"/>
  <c r="K38" i="40"/>
  <c r="L33" i="40"/>
  <c r="L38" i="40"/>
  <c r="M33" i="40"/>
  <c r="M38" i="40"/>
  <c r="N33" i="40"/>
  <c r="N38" i="40"/>
  <c r="O33" i="40"/>
  <c r="O38" i="40"/>
  <c r="P33" i="40"/>
  <c r="P38" i="40"/>
  <c r="Q33" i="40"/>
  <c r="Q38" i="40"/>
  <c r="R33" i="40"/>
  <c r="R38" i="40"/>
  <c r="S33" i="40"/>
  <c r="S38" i="40"/>
  <c r="T33" i="40"/>
  <c r="T38" i="40"/>
  <c r="U33" i="40"/>
  <c r="U38" i="40"/>
  <c r="V33" i="40"/>
  <c r="V38" i="40"/>
  <c r="W33" i="40"/>
  <c r="W38" i="40"/>
  <c r="X33" i="40"/>
  <c r="X38" i="40"/>
  <c r="Y33" i="40"/>
  <c r="Y38" i="40"/>
  <c r="Z33" i="40"/>
  <c r="Z38" i="40"/>
  <c r="AA33" i="40"/>
  <c r="AA38" i="40"/>
  <c r="AB33" i="40"/>
  <c r="AB38" i="40"/>
  <c r="AC33" i="40"/>
  <c r="AC38" i="40"/>
  <c r="AD33" i="40"/>
  <c r="AD38" i="40"/>
  <c r="AE33" i="40"/>
  <c r="AE38" i="40"/>
  <c r="AF33" i="40"/>
  <c r="AF38" i="40"/>
  <c r="AG33" i="40"/>
  <c r="AG38" i="40"/>
  <c r="AC96" i="40"/>
  <c r="AC100" i="40"/>
  <c r="AC4" i="40"/>
  <c r="AC7" i="40"/>
  <c r="AC17" i="40"/>
  <c r="AC20" i="40"/>
  <c r="AC25" i="40"/>
  <c r="AC29" i="40"/>
  <c r="T96" i="41"/>
  <c r="T100" i="41"/>
  <c r="T110" i="41"/>
  <c r="T112" i="41"/>
  <c r="X29" i="40"/>
  <c r="X25" i="40"/>
  <c r="X96" i="40"/>
  <c r="X100" i="40"/>
  <c r="X4" i="40"/>
  <c r="X7" i="40"/>
  <c r="X17" i="40"/>
  <c r="X20" i="40"/>
  <c r="AD96" i="40"/>
  <c r="AD100" i="40"/>
  <c r="AD110" i="40"/>
  <c r="AD112" i="40"/>
  <c r="M35" i="38"/>
  <c r="M36" i="38"/>
  <c r="M23" i="38"/>
  <c r="H37" i="38"/>
  <c r="H24" i="38"/>
  <c r="H25" i="38"/>
  <c r="H29" i="38"/>
  <c r="S96" i="40"/>
  <c r="S100" i="40"/>
  <c r="S110" i="40"/>
  <c r="S112" i="40"/>
  <c r="I38" i="38"/>
  <c r="J33" i="38"/>
  <c r="J38" i="38"/>
  <c r="K33" i="38"/>
  <c r="K38" i="38"/>
  <c r="L33" i="38"/>
  <c r="L38" i="38"/>
  <c r="M33" i="38"/>
  <c r="M38" i="38"/>
  <c r="N33" i="38"/>
  <c r="N38" i="38"/>
  <c r="O33" i="38"/>
  <c r="O38" i="38"/>
  <c r="P33" i="38"/>
  <c r="P38" i="38"/>
  <c r="Q33" i="38"/>
  <c r="Q38" i="38"/>
  <c r="R33" i="38"/>
  <c r="R38" i="38"/>
  <c r="S33" i="38"/>
  <c r="S35" i="38"/>
  <c r="S36" i="38"/>
  <c r="S23" i="38"/>
  <c r="W96" i="40"/>
  <c r="W100" i="40"/>
  <c r="W110" i="40"/>
  <c r="W112" i="40"/>
  <c r="C20" i="38"/>
  <c r="AG37" i="41"/>
  <c r="AB37" i="41"/>
  <c r="W37" i="41"/>
  <c r="X37" i="41"/>
  <c r="Z37" i="41"/>
  <c r="AD37" i="41"/>
  <c r="AE37" i="41"/>
  <c r="AC37" i="41"/>
  <c r="Y37" i="41"/>
  <c r="AF37" i="41"/>
  <c r="AA37" i="41"/>
  <c r="R38" i="41"/>
  <c r="S33" i="41"/>
  <c r="S38" i="41"/>
  <c r="T33" i="41"/>
  <c r="T38" i="41"/>
  <c r="U33" i="41"/>
  <c r="U38" i="41"/>
  <c r="V33" i="41"/>
  <c r="V38" i="41"/>
  <c r="W33" i="41"/>
  <c r="W38" i="41"/>
  <c r="X33" i="41"/>
  <c r="X38" i="41"/>
  <c r="Y33" i="41"/>
  <c r="Y38" i="41"/>
  <c r="Z33" i="41"/>
  <c r="Z38" i="41"/>
  <c r="AA33" i="41"/>
  <c r="AA38" i="41"/>
  <c r="AB33" i="41"/>
  <c r="AB38" i="41"/>
  <c r="AC33" i="41"/>
  <c r="AC38" i="41"/>
  <c r="AD33" i="41"/>
  <c r="AD38" i="41"/>
  <c r="AE33" i="41"/>
  <c r="AE35" i="41"/>
  <c r="AE36" i="41"/>
  <c r="H35" i="40"/>
  <c r="H36" i="40"/>
  <c r="H23" i="40"/>
  <c r="W96" i="41"/>
  <c r="W100" i="41"/>
  <c r="W4" i="41"/>
  <c r="W7" i="41"/>
  <c r="W17" i="41"/>
  <c r="W20" i="41"/>
  <c r="W25" i="41"/>
  <c r="W29" i="41"/>
  <c r="AF96" i="40"/>
  <c r="AF100" i="40"/>
  <c r="AF4" i="40"/>
  <c r="AF7" i="40"/>
  <c r="AF17" i="40"/>
  <c r="AF20" i="40"/>
  <c r="AF25" i="40"/>
  <c r="AF29" i="40"/>
  <c r="H38" i="38"/>
  <c r="I33" i="38"/>
  <c r="I35" i="38"/>
  <c r="I36" i="38"/>
  <c r="I23" i="38"/>
  <c r="E37" i="40"/>
  <c r="E38" i="40"/>
  <c r="F33" i="40"/>
  <c r="F38" i="40"/>
  <c r="G33" i="40"/>
  <c r="G38" i="40"/>
  <c r="H33" i="40"/>
  <c r="H38" i="40"/>
  <c r="I33" i="40"/>
  <c r="I38" i="40"/>
  <c r="J33" i="40"/>
  <c r="J35" i="40"/>
  <c r="J36" i="40"/>
  <c r="J23" i="40"/>
  <c r="X96" i="41"/>
  <c r="X100" i="41"/>
  <c r="X4" i="41"/>
  <c r="X7" i="41"/>
  <c r="X17" i="41"/>
  <c r="X20" i="41"/>
  <c r="X25" i="41"/>
  <c r="X29" i="41"/>
  <c r="N25" i="38"/>
  <c r="N29" i="38"/>
  <c r="T24" i="38"/>
  <c r="T37" i="38"/>
  <c r="V37" i="41"/>
  <c r="V24" i="41"/>
  <c r="P96" i="41"/>
  <c r="P100" i="41"/>
  <c r="P4" i="41"/>
  <c r="P7" i="41"/>
  <c r="P17" i="41"/>
  <c r="P20" i="41"/>
  <c r="P22" i="41"/>
  <c r="P34" i="41"/>
  <c r="C94" i="41"/>
  <c r="C94" i="40"/>
  <c r="I38" i="41"/>
  <c r="J33" i="41"/>
  <c r="J38" i="41"/>
  <c r="K33" i="41"/>
  <c r="K38" i="41"/>
  <c r="L33" i="41"/>
  <c r="L38" i="41"/>
  <c r="M33" i="41"/>
  <c r="M38" i="41"/>
  <c r="N33" i="41"/>
  <c r="N38" i="41"/>
  <c r="O33" i="41"/>
  <c r="O38" i="41"/>
  <c r="P33" i="41"/>
  <c r="P38" i="41"/>
  <c r="Q33" i="41"/>
  <c r="Q38" i="41"/>
  <c r="R33" i="41"/>
  <c r="R35" i="41"/>
  <c r="R36" i="41"/>
  <c r="R23" i="41"/>
  <c r="AD96" i="41"/>
  <c r="AD100" i="41"/>
  <c r="AD110" i="41"/>
  <c r="AD112" i="41"/>
  <c r="K37" i="40"/>
  <c r="K24" i="40"/>
  <c r="K25" i="40"/>
  <c r="K29" i="40"/>
  <c r="U96" i="40"/>
  <c r="U100" i="40"/>
  <c r="U110" i="40"/>
  <c r="U112" i="40"/>
  <c r="AE96" i="40"/>
  <c r="AE100" i="40"/>
  <c r="AE4" i="40"/>
  <c r="AE7" i="40"/>
  <c r="AE17" i="40"/>
  <c r="AE20" i="40"/>
  <c r="AE25" i="40"/>
  <c r="AE29" i="40"/>
  <c r="V96" i="40"/>
  <c r="V100" i="40"/>
  <c r="V110" i="40"/>
  <c r="V112" i="40"/>
  <c r="N91" i="41"/>
  <c r="N90" i="41"/>
  <c r="N94" i="41"/>
  <c r="N96" i="41"/>
  <c r="N100" i="41"/>
  <c r="N4" i="41"/>
  <c r="N7" i="41"/>
  <c r="N17" i="41"/>
  <c r="N20" i="41"/>
  <c r="N22" i="41"/>
  <c r="N34" i="41"/>
  <c r="C34" i="41"/>
  <c r="E37" i="41"/>
  <c r="E38" i="41"/>
  <c r="F33" i="41"/>
  <c r="F38" i="41"/>
  <c r="G33" i="41"/>
  <c r="G38" i="41"/>
  <c r="H33" i="41"/>
  <c r="H38" i="41"/>
  <c r="I33" i="41"/>
  <c r="I35" i="41"/>
  <c r="I36" i="41"/>
  <c r="I23" i="41"/>
  <c r="E37" i="38"/>
  <c r="E38" i="38"/>
  <c r="F33" i="38"/>
  <c r="F38" i="38"/>
  <c r="G33" i="38"/>
  <c r="G38" i="38"/>
  <c r="H33" i="38"/>
  <c r="H35" i="38"/>
  <c r="H36" i="38"/>
  <c r="H23" i="38"/>
  <c r="AB96" i="40"/>
  <c r="AB100" i="40"/>
  <c r="AB110" i="40"/>
  <c r="AB112" i="40"/>
  <c r="F37" i="40"/>
  <c r="F24" i="40"/>
  <c r="F25" i="40"/>
  <c r="F29" i="40"/>
  <c r="O96" i="38"/>
  <c r="O100" i="38"/>
  <c r="O4" i="38"/>
  <c r="O7" i="38"/>
  <c r="O17" i="38"/>
  <c r="O20" i="38"/>
  <c r="O25" i="38"/>
  <c r="O29" i="38"/>
  <c r="AC37" i="38"/>
  <c r="AB37" i="38"/>
  <c r="AG37" i="38"/>
  <c r="Z37" i="38"/>
  <c r="AE37" i="38"/>
  <c r="AA37" i="38"/>
  <c r="X37" i="38"/>
  <c r="W37" i="38"/>
  <c r="Y37" i="38"/>
  <c r="AF37" i="38"/>
  <c r="N91" i="38"/>
  <c r="N90" i="38"/>
  <c r="N94" i="38"/>
  <c r="N96" i="38"/>
  <c r="N100" i="38"/>
  <c r="N4" i="38"/>
  <c r="N7" i="38"/>
  <c r="N17" i="38"/>
  <c r="N20" i="38"/>
  <c r="N22" i="38"/>
  <c r="N34" i="38"/>
  <c r="C34" i="38"/>
  <c r="AD37" i="38"/>
  <c r="Y37" i="40"/>
  <c r="AG37" i="40"/>
  <c r="AA37" i="40"/>
  <c r="AF37" i="40"/>
  <c r="Z37" i="40"/>
  <c r="AD37" i="40"/>
  <c r="AE37" i="40"/>
  <c r="W37" i="40"/>
  <c r="AC37" i="40"/>
  <c r="AB37" i="40"/>
  <c r="N91" i="40"/>
  <c r="N90" i="40"/>
  <c r="N94" i="40"/>
  <c r="N96" i="40"/>
  <c r="N100" i="40"/>
  <c r="N4" i="40"/>
  <c r="N7" i="40"/>
  <c r="N17" i="40"/>
  <c r="N20" i="40"/>
  <c r="N22" i="40"/>
  <c r="N34" i="40"/>
  <c r="C34" i="40"/>
  <c r="X37"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Mehta, Dipti</author>
  </authors>
  <commentList>
    <comment ref="H20" authorId="0" shapeId="0" xr:uid="{00000000-0006-0000-0000-000001000000}">
      <text>
        <r>
          <rPr>
            <b/>
            <sz val="9"/>
            <color indexed="81"/>
            <rFont val="Tahoma"/>
            <family val="2"/>
          </rPr>
          <t>Mehta, Dipti:</t>
        </r>
        <r>
          <rPr>
            <sz val="9"/>
            <color indexed="81"/>
            <rFont val="Tahoma"/>
            <family val="2"/>
          </rPr>
          <t xml:space="preserve">
Rs per car park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Mehta, Dipti</author>
  </authors>
  <commentList>
    <comment ref="H21" authorId="0" shapeId="0" xr:uid="{00000000-0006-0000-0200-000001000000}">
      <text>
        <r>
          <rPr>
            <b/>
            <sz val="9"/>
            <color indexed="81"/>
            <rFont val="Tahoma"/>
            <family val="2"/>
          </rPr>
          <t>Mehta, Dipti:</t>
        </r>
        <r>
          <rPr>
            <sz val="9"/>
            <color indexed="81"/>
            <rFont val="Tahoma"/>
            <family val="2"/>
          </rPr>
          <t xml:space="preserve">
Rs per car park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Mehta, Dipti</author>
  </authors>
  <commentList>
    <comment ref="F98" authorId="0" shapeId="0" xr:uid="{00000000-0006-0000-0800-000001000000}">
      <text>
        <r>
          <rPr>
            <b/>
            <sz val="9"/>
            <color indexed="81"/>
            <rFont val="Tahoma"/>
            <family val="2"/>
          </rPr>
          <t>Mehta, Dipti:</t>
        </r>
        <r>
          <rPr>
            <sz val="9"/>
            <color indexed="81"/>
            <rFont val="Tahoma"/>
            <family val="2"/>
          </rPr>
          <t xml:space="preserve">
Already sold 1.4 lakh Sft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Mehta, Dipti</author>
  </authors>
  <commentList>
    <comment ref="F98" authorId="0" shapeId="0" xr:uid="{00000000-0006-0000-0900-000001000000}">
      <text>
        <r>
          <rPr>
            <b/>
            <sz val="9"/>
            <color indexed="81"/>
            <rFont val="Tahoma"/>
            <family val="2"/>
          </rPr>
          <t>Mehta, Dipti:</t>
        </r>
        <r>
          <rPr>
            <sz val="9"/>
            <color indexed="81"/>
            <rFont val="Tahoma"/>
            <family val="2"/>
          </rPr>
          <t xml:space="preserve">
Already sold 1.4 lakh Sft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Mehta, Dipti</author>
  </authors>
  <commentList>
    <comment ref="F98" authorId="0" shapeId="0" xr:uid="{00000000-0006-0000-0A00-000001000000}">
      <text>
        <r>
          <rPr>
            <b/>
            <sz val="9"/>
            <color indexed="81"/>
            <rFont val="Tahoma"/>
            <family val="2"/>
          </rPr>
          <t>Mehta, Dipti:</t>
        </r>
        <r>
          <rPr>
            <sz val="9"/>
            <color indexed="81"/>
            <rFont val="Tahoma"/>
            <family val="2"/>
          </rPr>
          <t xml:space="preserve">
Already sold 1.4 lakh Sft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Mehta, Dipti</author>
  </authors>
  <commentList>
    <comment ref="F56" authorId="0" shapeId="0" xr:uid="{00000000-0006-0000-1000-000001000000}">
      <text>
        <r>
          <rPr>
            <b/>
            <sz val="9"/>
            <color indexed="81"/>
            <rFont val="Tahoma"/>
            <family val="2"/>
          </rPr>
          <t>Mehta, Dipti:</t>
        </r>
        <r>
          <rPr>
            <sz val="9"/>
            <color indexed="81"/>
            <rFont val="Tahoma"/>
            <family val="2"/>
          </rPr>
          <t xml:space="preserve">
Already sold 1.4 lakh Sft</t>
        </r>
      </text>
    </comment>
  </commentList>
</comments>
</file>

<file path=xl/sharedStrings.xml><?xml version="1.0" encoding="utf-8"?>
<sst xmlns="http://schemas.openxmlformats.org/spreadsheetml/2006/main" count="1985" uniqueCount="722">
  <si>
    <t>Location</t>
  </si>
  <si>
    <t>Sold Receivables</t>
  </si>
  <si>
    <t>Ongoing</t>
  </si>
  <si>
    <t>Total</t>
  </si>
  <si>
    <t>Entity</t>
  </si>
  <si>
    <t>Project</t>
  </si>
  <si>
    <t>Type</t>
  </si>
  <si>
    <t>Particulars</t>
  </si>
  <si>
    <t>Unit</t>
  </si>
  <si>
    <t>Total Saleable Area</t>
  </si>
  <si>
    <t xml:space="preserve"> sf</t>
  </si>
  <si>
    <t>Sold Area</t>
  </si>
  <si>
    <t>INR Cr</t>
  </si>
  <si>
    <t>INR psf</t>
  </si>
  <si>
    <t>Receivables from Future Sales</t>
  </si>
  <si>
    <t>Total Collections</t>
  </si>
  <si>
    <t>Total Future Costs</t>
  </si>
  <si>
    <t>Construction Costs</t>
  </si>
  <si>
    <t>No. of years</t>
  </si>
  <si>
    <t>Start date</t>
  </si>
  <si>
    <t>End date</t>
  </si>
  <si>
    <t>Units sold</t>
  </si>
  <si>
    <t>Avg unit size</t>
  </si>
  <si>
    <t>Area sold</t>
  </si>
  <si>
    <t>% area sold</t>
  </si>
  <si>
    <t>Avg sales price</t>
  </si>
  <si>
    <t>Unsold value (Rs Cr)</t>
  </si>
  <si>
    <t>Net receivables (Rs Cr)</t>
  </si>
  <si>
    <t>Unleveraged Cash Flow</t>
  </si>
  <si>
    <t>Construction cost (Rs Cr)</t>
  </si>
  <si>
    <t>Construction cost (%)</t>
  </si>
  <si>
    <t>Unsold value collection</t>
  </si>
  <si>
    <t>Unsold value collection (Rs Cr)</t>
  </si>
  <si>
    <t>Total collection (Rs Cr)</t>
  </si>
  <si>
    <t>Total Cost to be incurred (Rs Cr)</t>
  </si>
  <si>
    <t>Net Receivables</t>
  </si>
  <si>
    <t>Opening</t>
  </si>
  <si>
    <t>Escalation</t>
  </si>
  <si>
    <t>Consolidated cash flows</t>
  </si>
  <si>
    <t>Status</t>
  </si>
  <si>
    <t>Total Land Area</t>
  </si>
  <si>
    <t>acres</t>
  </si>
  <si>
    <t>Unsold Area (Developer Share)</t>
  </si>
  <si>
    <t>Total Units</t>
  </si>
  <si>
    <t>Units Sold</t>
  </si>
  <si>
    <t xml:space="preserve">Average Unit size </t>
  </si>
  <si>
    <t>Land Cost &amp; Approval cost</t>
  </si>
  <si>
    <t>Timelines</t>
  </si>
  <si>
    <t>GJEPC</t>
  </si>
  <si>
    <t>Building A</t>
  </si>
  <si>
    <t>Building B</t>
  </si>
  <si>
    <t>Office Building</t>
  </si>
  <si>
    <t>Navi Mumbai</t>
  </si>
  <si>
    <t>Large and Medium Kharkhana</t>
  </si>
  <si>
    <t>Small Kharkhana</t>
  </si>
  <si>
    <t>Total Built up area</t>
  </si>
  <si>
    <t xml:space="preserve">Total Units </t>
  </si>
  <si>
    <t xml:space="preserve">Units Unsold </t>
  </si>
  <si>
    <t>Land Cost (Rs Cr)</t>
  </si>
  <si>
    <t>Other Area ( Amenities, Basement, support infra etc.)</t>
  </si>
  <si>
    <t>Admin, Sales Marketing, Others</t>
  </si>
  <si>
    <t>Total RERA Carpet Area</t>
  </si>
  <si>
    <t>15% differential since market rate is for under construction properties</t>
  </si>
  <si>
    <t>8-10% table negotiation</t>
  </si>
  <si>
    <t>Rationale for Differential</t>
  </si>
  <si>
    <t>Launch rate can be subject to revision</t>
  </si>
  <si>
    <t>Carpet Area refers to RERA Carpet Area</t>
  </si>
  <si>
    <t>**Excluded ground floor</t>
  </si>
  <si>
    <t>All rates for Building A</t>
  </si>
  <si>
    <t>Launch rate shall be applicable for limited stock - 50% of area</t>
  </si>
  <si>
    <t>Notes</t>
  </si>
  <si>
    <t>11th - 14th</t>
  </si>
  <si>
    <t>6th - 10th</t>
  </si>
  <si>
    <t>1st - 5th</t>
  </si>
  <si>
    <t>Build Up Area Rates</t>
  </si>
  <si>
    <t>Carpet Area Rates</t>
  </si>
  <si>
    <t>INR per Sq. Ft.</t>
  </si>
  <si>
    <t>Carpet Area Sq. Ft.</t>
  </si>
  <si>
    <t>On Carpet</t>
  </si>
  <si>
    <t>On Base Rate</t>
  </si>
  <si>
    <t>Avg. Size per unit Sq. Ft.</t>
  </si>
  <si>
    <t>Total Area Sq. Ft. **</t>
  </si>
  <si>
    <t>Loading</t>
  </si>
  <si>
    <t>Launch Rate (R/Off)</t>
  </si>
  <si>
    <t>Launch Rate</t>
  </si>
  <si>
    <t>Market Rate Differential</t>
  </si>
  <si>
    <t>Floor Differential</t>
  </si>
  <si>
    <t>Base Rate</t>
  </si>
  <si>
    <t>Floor</t>
  </si>
  <si>
    <t>Carpet base rate is on-going market rate validated with Brokers, Secondary research</t>
  </si>
  <si>
    <t>Carpet Base Rate</t>
  </si>
  <si>
    <t>Launch Rate for A Block</t>
  </si>
  <si>
    <t>India Jewellery Park</t>
  </si>
  <si>
    <t>FSI Area Sq.M.</t>
  </si>
  <si>
    <t>FSI Area Sq.Ft.</t>
  </si>
  <si>
    <t>Builtup Area Sq.M.</t>
  </si>
  <si>
    <t>Builtup Area Sq.Ft.</t>
  </si>
  <si>
    <t>Carpet Area Sq.M.</t>
  </si>
  <si>
    <t>Carpet Area Sq.Ft.</t>
  </si>
  <si>
    <t>Saleable Area Sq.M.</t>
  </si>
  <si>
    <t>Saleable Area Sq.Ft.</t>
  </si>
  <si>
    <t>Ground Floor</t>
  </si>
  <si>
    <t>1st</t>
  </si>
  <si>
    <t>2nd</t>
  </si>
  <si>
    <t>3rd</t>
  </si>
  <si>
    <t>4th</t>
  </si>
  <si>
    <t>5th</t>
  </si>
  <si>
    <t>6th</t>
  </si>
  <si>
    <t>7th</t>
  </si>
  <si>
    <t>8th</t>
  </si>
  <si>
    <t>9th</t>
  </si>
  <si>
    <t>10th</t>
  </si>
  <si>
    <t>11th</t>
  </si>
  <si>
    <t>12th</t>
  </si>
  <si>
    <t>13th</t>
  </si>
  <si>
    <t>14th</t>
  </si>
  <si>
    <t>No of Units</t>
  </si>
  <si>
    <t>Block B</t>
  </si>
  <si>
    <t>Archetype</t>
  </si>
  <si>
    <t>Total Space (Sq. Ft.)</t>
  </si>
  <si>
    <t>Sold till date</t>
  </si>
  <si>
    <t>Jan</t>
  </si>
  <si>
    <t>Feb</t>
  </si>
  <si>
    <t>Mar</t>
  </si>
  <si>
    <t>Apr</t>
  </si>
  <si>
    <t>May</t>
  </si>
  <si>
    <t>Jun</t>
  </si>
  <si>
    <t>Jul</t>
  </si>
  <si>
    <t>Aug</t>
  </si>
  <si>
    <t>Sep</t>
  </si>
  <si>
    <t>Oct</t>
  </si>
  <si>
    <t>Nov</t>
  </si>
  <si>
    <t>Dec</t>
  </si>
  <si>
    <t>Anchor accounts in Mumbai (Incl. VVIP, VIP)</t>
  </si>
  <si>
    <t>Other Medium accounts in Mumbai</t>
  </si>
  <si>
    <t>Large accounts outside Mumbai</t>
  </si>
  <si>
    <t>Small &amp; Medium accounts in Mumbai</t>
  </si>
  <si>
    <t>Small &amp; Medium accounts outside Mumbai</t>
  </si>
  <si>
    <t>Allied players in Mumbai</t>
  </si>
  <si>
    <t>Allied players outside Mumbai</t>
  </si>
  <si>
    <t>Non-Active Players (Incl. Elite)</t>
  </si>
  <si>
    <t>Non-Members</t>
  </si>
  <si>
    <t>Sold Till Date</t>
  </si>
  <si>
    <t>TOTAL – A Block</t>
  </si>
  <si>
    <t xml:space="preserve">                 -   </t>
  </si>
  <si>
    <t>A Block</t>
  </si>
  <si>
    <t>Amenity Building</t>
  </si>
  <si>
    <t>GEMS AND JEWELLERY PARK MAHAPE</t>
  </si>
  <si>
    <t>COST SCHEDULE</t>
  </si>
  <si>
    <t>Sr. No.</t>
  </si>
  <si>
    <t>Month</t>
  </si>
  <si>
    <t>Duration</t>
  </si>
  <si>
    <t>Start</t>
  </si>
  <si>
    <t>Finish</t>
  </si>
  <si>
    <t>Predecessors</t>
  </si>
  <si>
    <t>Estimated cost for the month</t>
  </si>
  <si>
    <t>Estimated cost for the quarter</t>
  </si>
  <si>
    <t>531 days</t>
  </si>
  <si>
    <t>Mon 11/1/21</t>
  </si>
  <si>
    <t>Release RFP for works</t>
  </si>
  <si>
    <t>28 days</t>
  </si>
  <si>
    <t>Sat 1/15/22</t>
  </si>
  <si>
    <t>Wed 2/16/22</t>
  </si>
  <si>
    <t>Construction Activities</t>
  </si>
  <si>
    <t>939 days</t>
  </si>
  <si>
    <t>Wed 10/30/24</t>
  </si>
  <si>
    <t xml:space="preserve">   Levelling &amp; compaction works</t>
  </si>
  <si>
    <t>50 days</t>
  </si>
  <si>
    <t xml:space="preserve">   Boundary wall works</t>
  </si>
  <si>
    <t>55 days</t>
  </si>
  <si>
    <t xml:space="preserve">   Project Office</t>
  </si>
  <si>
    <t>45 days</t>
  </si>
  <si>
    <t xml:space="preserve">   Sales Office</t>
  </si>
  <si>
    <t xml:space="preserve">   Parking Block</t>
  </si>
  <si>
    <t xml:space="preserve">      Block A</t>
  </si>
  <si>
    <t xml:space="preserve">         Excavation</t>
  </si>
  <si>
    <t xml:space="preserve">         Piling</t>
  </si>
  <si>
    <t>Concrete</t>
  </si>
  <si>
    <t xml:space="preserve">      Block B&amp; C</t>
  </si>
  <si>
    <t>25 days</t>
  </si>
  <si>
    <t>20 days</t>
  </si>
  <si>
    <t xml:space="preserve">   Block A</t>
  </si>
  <si>
    <t>560 days</t>
  </si>
  <si>
    <t xml:space="preserve">      Civil Works</t>
  </si>
  <si>
    <t>473 days</t>
  </si>
  <si>
    <t xml:space="preserve">      Plumbing &amp; Electrical</t>
  </si>
  <si>
    <t>201 days</t>
  </si>
  <si>
    <t>Tue 10/17/23</t>
  </si>
  <si>
    <t>Thu 6/6/24</t>
  </si>
  <si>
    <t xml:space="preserve">      Brickwork &amp; Plaster</t>
  </si>
  <si>
    <t>276 days</t>
  </si>
  <si>
    <t>Mon 9/18/23</t>
  </si>
  <si>
    <t>Sat 8/3/24</t>
  </si>
  <si>
    <t xml:space="preserve">      Fixture Installation (Bathroom, Doors, Windows)</t>
  </si>
  <si>
    <t>186 days</t>
  </si>
  <si>
    <t xml:space="preserve">      Painting, Finishing &amp; Tiling in Common area</t>
  </si>
  <si>
    <t xml:space="preserve">   Block C</t>
  </si>
  <si>
    <t>613 days</t>
  </si>
  <si>
    <t xml:space="preserve">      Internal Painting, Finishing &amp; Tiling in Common area</t>
  </si>
  <si>
    <t>Façade</t>
  </si>
  <si>
    <t xml:space="preserve">   Block B</t>
  </si>
  <si>
    <t>344 days</t>
  </si>
  <si>
    <t>189 days</t>
  </si>
  <si>
    <t>180 days</t>
  </si>
  <si>
    <t>205 days</t>
  </si>
  <si>
    <t>Fri 6/30/23</t>
  </si>
  <si>
    <t>165 days</t>
  </si>
  <si>
    <t>230 days</t>
  </si>
  <si>
    <t xml:space="preserve">   Amenity Buildings</t>
  </si>
  <si>
    <t>470 days</t>
  </si>
  <si>
    <t xml:space="preserve">      Construction</t>
  </si>
  <si>
    <t>460 days</t>
  </si>
  <si>
    <t xml:space="preserve">         STP</t>
  </si>
  <si>
    <t>275 days</t>
  </si>
  <si>
    <t xml:space="preserve">         ETP</t>
  </si>
  <si>
    <t>Amenity buildings</t>
  </si>
  <si>
    <t>100 days</t>
  </si>
  <si>
    <t xml:space="preserve">      Mechanical and Electrical Installations</t>
  </si>
  <si>
    <t>195 days</t>
  </si>
  <si>
    <t xml:space="preserve">   Landscape works and Finishing</t>
  </si>
  <si>
    <t xml:space="preserve">      Landscaping works</t>
  </si>
  <si>
    <t>125 days</t>
  </si>
  <si>
    <t xml:space="preserve">      Road works</t>
  </si>
  <si>
    <t>30 days</t>
  </si>
  <si>
    <t>Sat 6/1/24</t>
  </si>
  <si>
    <t>Labor</t>
  </si>
  <si>
    <t>MEP and machinary installations</t>
  </si>
  <si>
    <t>EPC Tier I Premium</t>
  </si>
  <si>
    <t>Escalation in rates</t>
  </si>
  <si>
    <t>Indirect Cost</t>
  </si>
  <si>
    <t>Liasoning agency</t>
  </si>
  <si>
    <t>PMC</t>
  </si>
  <si>
    <t>Architect</t>
  </si>
  <si>
    <t>Cost consultant</t>
  </si>
  <si>
    <t>Marketing expenses</t>
  </si>
  <si>
    <t>Pre operative expenses</t>
  </si>
  <si>
    <t>PSU</t>
  </si>
  <si>
    <t>Other expenses</t>
  </si>
  <si>
    <t>Land Cost</t>
  </si>
  <si>
    <t>Finance Cost</t>
  </si>
  <si>
    <t>Contigency Cost</t>
  </si>
  <si>
    <t xml:space="preserve">Block A </t>
  </si>
  <si>
    <t>Construction Cost</t>
  </si>
  <si>
    <t>Block C</t>
  </si>
  <si>
    <t>Sales &amp; Marketing</t>
  </si>
  <si>
    <t>Sales &amp; Mktng Cost</t>
  </si>
  <si>
    <t>Block A</t>
  </si>
  <si>
    <t>Other Admin Cost</t>
  </si>
  <si>
    <t>Admin Cost</t>
  </si>
  <si>
    <t>Sales &amp; Mktng</t>
  </si>
  <si>
    <t>Admin Cost &amp; other Overheads</t>
  </si>
  <si>
    <t>Other Common Cost</t>
  </si>
  <si>
    <t>Development &amp; Infra Cost</t>
  </si>
  <si>
    <t xml:space="preserve"> Indirect Costs</t>
  </si>
  <si>
    <t>Block c</t>
  </si>
  <si>
    <t>Sales &amp; Mktng Cost (Rs Cr)</t>
  </si>
  <si>
    <t>Ground</t>
  </si>
  <si>
    <t>Cost for amenity, parking and support strucures</t>
  </si>
  <si>
    <t>Qtry Cost Schedule (Rs Cr)</t>
  </si>
  <si>
    <t>Common Indirect Cost</t>
  </si>
  <si>
    <t>Net Operating Cash Flows</t>
  </si>
  <si>
    <t>Leveraged Cash Flow</t>
  </si>
  <si>
    <t>Cash balance (Rs Cr)</t>
  </si>
  <si>
    <t>Increase / (Decrease)</t>
  </si>
  <si>
    <t>Closing</t>
  </si>
  <si>
    <t>Debt schedule - New loan (Rs Cr)</t>
  </si>
  <si>
    <t>Opening balance</t>
  </si>
  <si>
    <t>Addition</t>
  </si>
  <si>
    <t>Interest accrued</t>
  </si>
  <si>
    <t>Closing balance</t>
  </si>
  <si>
    <t>Construction loan inflow</t>
  </si>
  <si>
    <t>Repayment</t>
  </si>
  <si>
    <t>Repayment of construction laon</t>
  </si>
  <si>
    <t>Govt Grant Receivable (Rs Cr)</t>
  </si>
  <si>
    <t>Interest payment</t>
  </si>
  <si>
    <t>Interest on construction loan</t>
  </si>
  <si>
    <t>Repayment (%)</t>
  </si>
  <si>
    <t xml:space="preserve">Avg Sales Price </t>
  </si>
  <si>
    <t>Base Future Sales Rate</t>
  </si>
  <si>
    <t>Boundary wall works</t>
  </si>
  <si>
    <t>As per Projections</t>
  </si>
  <si>
    <t>Check</t>
  </si>
  <si>
    <t>BLOCK A- 10 Towers</t>
  </si>
  <si>
    <t>Parking Block</t>
  </si>
  <si>
    <t>Blcok B &amp; C</t>
  </si>
  <si>
    <t>Blcok B &amp;C</t>
  </si>
  <si>
    <t>Block A,B &amp;C</t>
  </si>
  <si>
    <t>Row Counter</t>
  </si>
  <si>
    <t>Period reference</t>
  </si>
  <si>
    <t>Start of period</t>
  </si>
  <si>
    <t>End of period</t>
  </si>
  <si>
    <t>Financial year</t>
  </si>
  <si>
    <t>Quarter</t>
  </si>
  <si>
    <t>Total Car Parking Space</t>
  </si>
  <si>
    <t>Car Parking Available</t>
  </si>
  <si>
    <t># Cars</t>
  </si>
  <si>
    <t>Total Area (A+B)</t>
  </si>
  <si>
    <t># Karigars / Sq. Ft.</t>
  </si>
  <si>
    <t>Total Karigars</t>
  </si>
  <si>
    <t>Total Area (Block A)</t>
  </si>
  <si>
    <t>Sq. Ft.</t>
  </si>
  <si>
    <t>Total Area (Block B)</t>
  </si>
  <si>
    <t>Total Area (Block C)</t>
  </si>
  <si>
    <t># Karigars travelling by Bikes</t>
  </si>
  <si>
    <t># Bikes per Karigars Travelling</t>
  </si>
  <si>
    <t># Bikes parks required</t>
  </si>
  <si>
    <t>Total Area</t>
  </si>
  <si>
    <t>Bike Parking Open</t>
  </si>
  <si>
    <t># Bikes</t>
  </si>
  <si>
    <t>Bikes per car park area</t>
  </si>
  <si>
    <t>Bike Parking in Car Terms</t>
  </si>
  <si>
    <t>Staggered</t>
  </si>
  <si>
    <t># Karigars travelling by Bus</t>
  </si>
  <si>
    <t># Bus per Karigars Travelling</t>
  </si>
  <si>
    <t># Bus parks required</t>
  </si>
  <si>
    <t>Total Car Parking Available</t>
  </si>
  <si>
    <t>Visitor Car Parking</t>
  </si>
  <si>
    <t>Block B - 80% of karigars by Bike</t>
  </si>
  <si>
    <t>Car Park Alloted to A, C</t>
  </si>
  <si>
    <t>Additional Car Parks sold to A, C at complementary rate</t>
  </si>
  <si>
    <t>Base Scenario</t>
  </si>
  <si>
    <t>BDB Car Parks</t>
  </si>
  <si>
    <t>Cars</t>
  </si>
  <si>
    <t>BDB Bike Parks</t>
  </si>
  <si>
    <t>Bikes</t>
  </si>
  <si>
    <t>Car Parks For Rental Basis for A, B, C Block</t>
  </si>
  <si>
    <t>Car Park Availble for Sale</t>
  </si>
  <si>
    <t>Total Car Parks</t>
  </si>
  <si>
    <t>Car Park / Sq. Ft.</t>
  </si>
  <si>
    <t>Car Park / 2000 Sq. Ft.</t>
  </si>
  <si>
    <t>Car Park Allotment</t>
  </si>
  <si>
    <t># Cars / Unit</t>
  </si>
  <si>
    <t>Total Cars</t>
  </si>
  <si>
    <t>Type 1</t>
  </si>
  <si>
    <t>Type 2</t>
  </si>
  <si>
    <t>Type 3</t>
  </si>
  <si>
    <t>Type 4</t>
  </si>
  <si>
    <t>Building C</t>
  </si>
  <si>
    <t>TOTAL</t>
  </si>
  <si>
    <t>Economics</t>
  </si>
  <si>
    <t>Charge Basis</t>
  </si>
  <si>
    <t>Rate</t>
  </si>
  <si>
    <t># Car Parks</t>
  </si>
  <si>
    <t>Total Rent Per Month</t>
  </si>
  <si>
    <t>Total Amount</t>
  </si>
  <si>
    <t>Free Car Parks</t>
  </si>
  <si>
    <t>Car Park to be alloted for A, C (Free of charge)</t>
  </si>
  <si>
    <t>Free</t>
  </si>
  <si>
    <t>Rentals</t>
  </si>
  <si>
    <t>Bike Parks</t>
  </si>
  <si>
    <t>Rental per month</t>
  </si>
  <si>
    <t>Car Parks</t>
  </si>
  <si>
    <t>Visitor Parks</t>
  </si>
  <si>
    <t>To be discussed</t>
  </si>
  <si>
    <t>One Time Sale</t>
  </si>
  <si>
    <t>Carr Parks at complementary Rate (Scenario 1)</t>
  </si>
  <si>
    <t>One Time Payment</t>
  </si>
  <si>
    <t>Rent Per Sq. Ft.</t>
  </si>
  <si>
    <t>Additional Car Park (Scenario 1)</t>
  </si>
  <si>
    <t>Additional Car Park (Scenario 2)</t>
  </si>
  <si>
    <t>Differential</t>
  </si>
  <si>
    <t>Total Rent / Month</t>
  </si>
  <si>
    <t>Sales of Car Space</t>
  </si>
  <si>
    <t>Scenario 1</t>
  </si>
  <si>
    <t>Scenario 2</t>
  </si>
  <si>
    <t xml:space="preserve"> Value (Rs Cr)</t>
  </si>
  <si>
    <t>Revenue from Additional Car Parks (Rs Cr)</t>
  </si>
  <si>
    <t>Total units sold</t>
  </si>
  <si>
    <t>Total Area Sold</t>
  </si>
  <si>
    <t>Cost for amenity, parking and support structures (Rs Cr)</t>
  </si>
  <si>
    <t>FY23</t>
  </si>
  <si>
    <t>FY24</t>
  </si>
  <si>
    <t>FY25</t>
  </si>
  <si>
    <t>FY26</t>
  </si>
  <si>
    <t>Inflows</t>
  </si>
  <si>
    <t>Outflows</t>
  </si>
  <si>
    <t>Net cash-flows</t>
  </si>
  <si>
    <t>Cumulative Net Cash Flows</t>
  </si>
  <si>
    <t>GJEPC Cash Flows</t>
  </si>
  <si>
    <t>Consolidated cash flows (change in collection schedule)</t>
  </si>
  <si>
    <t>Consolidated cash flows (change in sales phasing)</t>
  </si>
  <si>
    <t>Particulars (Block A)</t>
  </si>
  <si>
    <t>Total </t>
  </si>
  <si>
    <t>-</t>
  </si>
  <si>
    <t>Area sold (sft)</t>
  </si>
  <si>
    <t>% Area sold</t>
  </si>
  <si>
    <t>Sales value (Rs Cr)</t>
  </si>
  <si>
    <t>Avg sales price (Rs/sft)</t>
  </si>
  <si>
    <t>Particulars (Block B)</t>
  </si>
  <si>
    <t>Particulars (Block C)</t>
  </si>
  <si>
    <t>Particulars – Grand Total</t>
  </si>
  <si>
    <t>(Blocks A, B and C)</t>
  </si>
  <si>
    <t>Total area sold (sft)</t>
  </si>
  <si>
    <t>Total sales value (Rs Cr)</t>
  </si>
  <si>
    <t>Deloitte</t>
  </si>
  <si>
    <t>IJPM</t>
  </si>
  <si>
    <t>Cash Flow Sheet</t>
  </si>
  <si>
    <t>Avg unit size (Carpet Area)</t>
  </si>
  <si>
    <t>Estiamted construction cost for the month</t>
  </si>
  <si>
    <t>Estimated indirect cost for the month</t>
  </si>
  <si>
    <t>1010.6 days</t>
  </si>
  <si>
    <t>Fri 4/22/22</t>
  </si>
  <si>
    <t>Mon 7/14/25</t>
  </si>
  <si>
    <t>Tue 12/27/22</t>
  </si>
  <si>
    <t>Thu 2/23/23</t>
  </si>
  <si>
    <t>Tue 7/19/22</t>
  </si>
  <si>
    <t>Tue 9/20/22</t>
  </si>
  <si>
    <t>10 days</t>
  </si>
  <si>
    <t>Mon 3/13/23</t>
  </si>
  <si>
    <t>Fri 3/24/23</t>
  </si>
  <si>
    <t>Thu 3/30/23</t>
  </si>
  <si>
    <t>Tue 4/11/23</t>
  </si>
  <si>
    <t>170 days</t>
  </si>
  <si>
    <t>Sat 2/25/23</t>
  </si>
  <si>
    <t>Tue 9/12/23</t>
  </si>
  <si>
    <t>Wed 4/19/23</t>
  </si>
  <si>
    <t>Sat 4/1/23</t>
  </si>
  <si>
    <t>Mon 5/1/23</t>
  </si>
  <si>
    <t>Concrete- sub structure</t>
  </si>
  <si>
    <t>Fri 5/26/23</t>
  </si>
  <si>
    <t>Concrete- super structure</t>
  </si>
  <si>
    <t>75 days</t>
  </si>
  <si>
    <t>122 days</t>
  </si>
  <si>
    <t>Thu 3/9/23</t>
  </si>
  <si>
    <t>Sat 7/29/23</t>
  </si>
  <si>
    <t>15 days</t>
  </si>
  <si>
    <t>Tue 3/21/23</t>
  </si>
  <si>
    <t>Fri 4/7/23</t>
  </si>
  <si>
    <t>23 days</t>
  </si>
  <si>
    <t>Sat 4/8/23</t>
  </si>
  <si>
    <t>Wed 5/17/23</t>
  </si>
  <si>
    <t>Thu 6/26/25</t>
  </si>
  <si>
    <t>Mon 3/17/25</t>
  </si>
  <si>
    <t>Wed 7/10/24</t>
  </si>
  <si>
    <t>Sat 3/1/25</t>
  </si>
  <si>
    <t>Tue 6/11/24</t>
  </si>
  <si>
    <t>Tue 4/29/25</t>
  </si>
  <si>
    <t>Tue 10/29/24</t>
  </si>
  <si>
    <t>Tue 6/3/25</t>
  </si>
  <si>
    <t>Thu 8/8/24</t>
  </si>
  <si>
    <t>358 days</t>
  </si>
  <si>
    <t>Tue 4/23/24</t>
  </si>
  <si>
    <t>Sat 6/14/25</t>
  </si>
  <si>
    <t>241 days</t>
  </si>
  <si>
    <t>Sat 3/30/24</t>
  </si>
  <si>
    <t>Mon 1/6/25</t>
  </si>
  <si>
    <t>336 days</t>
  </si>
  <si>
    <t>Wed 5/22/24</t>
  </si>
  <si>
    <t>Wed 6/18/25</t>
  </si>
  <si>
    <t>351 days</t>
  </si>
  <si>
    <t>Sat 7/5/25</t>
  </si>
  <si>
    <t>Sat 1/20/24</t>
  </si>
  <si>
    <t>Tue 2/25/25</t>
  </si>
  <si>
    <t>Wed 8/28/24</t>
  </si>
  <si>
    <t>Sat 3/23/24</t>
  </si>
  <si>
    <t>Sat 10/19/24</t>
  </si>
  <si>
    <t>Tue 3/12/24</t>
  </si>
  <si>
    <t>Wed 11/6/24</t>
  </si>
  <si>
    <t>Wed 12/11/24</t>
  </si>
  <si>
    <t>Wed 3/19/25</t>
  </si>
  <si>
    <t>Fri 3/7/25</t>
  </si>
  <si>
    <t>Mon 9/2/24</t>
  </si>
  <si>
    <t>210 days</t>
  </si>
  <si>
    <t>Fri 7/5/24</t>
  </si>
  <si>
    <t>Fri 12/27/24</t>
  </si>
  <si>
    <t>Thu 11/28/24</t>
  </si>
  <si>
    <t>Wed 4/23/25</t>
  </si>
  <si>
    <t>Sat 1/25/25</t>
  </si>
  <si>
    <t>Boundary wall works - External final wall</t>
  </si>
  <si>
    <t>Pre operative expenses / GJEPC contribution</t>
  </si>
  <si>
    <r>
      <t xml:space="preserve">All values in </t>
    </r>
    <r>
      <rPr>
        <sz val="10"/>
        <rFont val="Calibri Light"/>
        <family val="2"/>
      </rPr>
      <t>₹</t>
    </r>
    <r>
      <rPr>
        <sz val="10"/>
        <rFont val="Arial"/>
        <family val="2"/>
      </rPr>
      <t xml:space="preserve"> Crores</t>
    </r>
  </si>
  <si>
    <t>Assumptions</t>
  </si>
  <si>
    <t>The break up for mobilization advance shall be as follows as per inputs from IJPM: 
1st installment  = 5 % of contract value :  On signing of LOA
2nd installment = 5 % of contract value : On commencement of superstructure works above parking block</t>
  </si>
  <si>
    <t>The mobilization advance shall be paid / released on submission of equivalent amount of Bank gurantee by the contractor</t>
  </si>
  <si>
    <t>Security Deposit amounting to 5 % shall be collected from contractor at the time of award of contract</t>
  </si>
  <si>
    <t>EPC tier I premium and Escalation in rates have been considered on quarterly basis from Jun'23 onwards</t>
  </si>
  <si>
    <t>Land cost schedule has been documenteed based on inputs from IJPM</t>
  </si>
  <si>
    <t>Head</t>
  </si>
  <si>
    <t>Block</t>
  </si>
  <si>
    <t>Parking</t>
  </si>
  <si>
    <t>A</t>
  </si>
  <si>
    <t>C</t>
  </si>
  <si>
    <t>BC</t>
  </si>
  <si>
    <t>B</t>
  </si>
  <si>
    <t>Indirect Costs</t>
  </si>
  <si>
    <t>Sales &amp; Marketing Costs</t>
  </si>
  <si>
    <t>Contingency Cost</t>
  </si>
  <si>
    <t>GST on cost</t>
  </si>
  <si>
    <t>GST on Collection</t>
  </si>
  <si>
    <t>Collection without GST (INR Cr)</t>
  </si>
  <si>
    <t>TOTAL COLLECTION (INR CR)</t>
  </si>
  <si>
    <t>Total Cost (INR Cr)</t>
  </si>
  <si>
    <t>Cost (INR Cr)</t>
  </si>
  <si>
    <t>GST to be Paid (INR Cr)</t>
  </si>
  <si>
    <t>GST Credit / (To be Paid)</t>
  </si>
  <si>
    <t>GST Shedule</t>
  </si>
  <si>
    <t>Total Collection</t>
  </si>
  <si>
    <t>Total Cost</t>
  </si>
  <si>
    <t>Construction Delay</t>
  </si>
  <si>
    <t>Inputs</t>
  </si>
  <si>
    <t>Output</t>
  </si>
  <si>
    <t>Sales Delay</t>
  </si>
  <si>
    <t>Cash Flow Sheet - B plan</t>
  </si>
  <si>
    <t>GST to be Paid</t>
  </si>
  <si>
    <t>Net Op Cash Flow</t>
  </si>
  <si>
    <t>Loan Requirement</t>
  </si>
  <si>
    <t>Grants Received</t>
  </si>
  <si>
    <t>UoM</t>
  </si>
  <si>
    <t>Qtr</t>
  </si>
  <si>
    <t>%</t>
  </si>
  <si>
    <t>B-Block Sold</t>
  </si>
  <si>
    <t>A-Block Sold</t>
  </si>
  <si>
    <t>C-Block Sold</t>
  </si>
  <si>
    <t>B Block</t>
  </si>
  <si>
    <t>C Block</t>
  </si>
  <si>
    <t>Total collections</t>
  </si>
  <si>
    <t>Car Park</t>
  </si>
  <si>
    <t>Total Cash Inflows from Sales</t>
  </si>
  <si>
    <t>Total Outflow (cost)</t>
  </si>
  <si>
    <t>Construction Loan Inflow</t>
  </si>
  <si>
    <t>Total Outflow (Interest)</t>
  </si>
  <si>
    <t>Construction Loan Repayment</t>
  </si>
  <si>
    <t>Total Inflows</t>
  </si>
  <si>
    <t>Total Outflows</t>
  </si>
  <si>
    <t>NPV</t>
  </si>
  <si>
    <t>Discount Rate</t>
  </si>
  <si>
    <t>Revenue from Additional Car Parks (INR Cr)</t>
  </si>
  <si>
    <t>Total collection (INR Cr)</t>
  </si>
  <si>
    <t>Land Cost (INR Cr)</t>
  </si>
  <si>
    <t>Construction cost (INR Cr)</t>
  </si>
  <si>
    <t>Sales &amp; Mktng Cost (INR Cr)</t>
  </si>
  <si>
    <t>Cost for amenity, parking and support structures (INR Cr)</t>
  </si>
  <si>
    <t>Total Cost to be incurred (INR Cr)</t>
  </si>
  <si>
    <t>Particulars INR</t>
  </si>
  <si>
    <t>GJEPC Contribution</t>
  </si>
  <si>
    <t>Project Profitability</t>
  </si>
  <si>
    <t>Developer Saleable Area in sq ft</t>
  </si>
  <si>
    <t>EBITDA (INR cr)</t>
  </si>
  <si>
    <t>EBITDA Margin</t>
  </si>
  <si>
    <t>Interest Cost</t>
  </si>
  <si>
    <t>DSCR</t>
  </si>
  <si>
    <t>Total Area (sq ft)</t>
  </si>
  <si>
    <t>2025-26</t>
  </si>
  <si>
    <t>2026-27</t>
  </si>
  <si>
    <t>2027-28</t>
  </si>
  <si>
    <t>2028-29</t>
  </si>
  <si>
    <t xml:space="preserve">Share Capital </t>
  </si>
  <si>
    <t xml:space="preserve">Bank Loan </t>
  </si>
  <si>
    <t xml:space="preserve">Land Cost </t>
  </si>
  <si>
    <t xml:space="preserve">Cost of construction </t>
  </si>
  <si>
    <t>Selling &amp; Marketing Expenses &amp; Admin cost</t>
  </si>
  <si>
    <t>Total Project Costs</t>
  </si>
  <si>
    <t>FY22</t>
  </si>
  <si>
    <t>FY27</t>
  </si>
  <si>
    <t>FY28</t>
  </si>
  <si>
    <t>FY29</t>
  </si>
  <si>
    <t>GST on Project Cost</t>
  </si>
  <si>
    <t>Support Infrastructure</t>
  </si>
  <si>
    <t>Block A, B &amp; C</t>
  </si>
  <si>
    <t>RERA Carpet Area in sq ft</t>
  </si>
  <si>
    <t>Total Cost
(INR cr)</t>
  </si>
  <si>
    <t>Total Sales</t>
  </si>
  <si>
    <t>Psft
(INR)</t>
  </si>
  <si>
    <t>Construction cost</t>
  </si>
  <si>
    <t>Profit before tax</t>
  </si>
  <si>
    <t>NA</t>
  </si>
  <si>
    <t>Project Summary</t>
  </si>
  <si>
    <t>Profit Margin</t>
  </si>
  <si>
    <t>Cash Accruals (INR cr)</t>
  </si>
  <si>
    <t>Interest (INR cr)</t>
  </si>
  <si>
    <t>Total Inflow (INR cr)</t>
  </si>
  <si>
    <t>Installment (INR cr)</t>
  </si>
  <si>
    <t>Total outflow (INR cr)</t>
  </si>
  <si>
    <t>Avg DSCR (INR cr)</t>
  </si>
  <si>
    <t>Cost (INR cr)</t>
  </si>
  <si>
    <t>Means (INR cr)</t>
  </si>
  <si>
    <t>Details of Term Loan</t>
  </si>
  <si>
    <t>Facility in INR crs</t>
  </si>
  <si>
    <t>First drawdown</t>
  </si>
  <si>
    <t>Oct - Dec 2022</t>
  </si>
  <si>
    <t>Last drawdown</t>
  </si>
  <si>
    <t>Oct - Dec 2024</t>
  </si>
  <si>
    <t>April - June 2025</t>
  </si>
  <si>
    <t>First repayment installment</t>
  </si>
  <si>
    <t>Last repayment installment</t>
  </si>
  <si>
    <t>Door to door tenor</t>
  </si>
  <si>
    <t>78 months</t>
  </si>
  <si>
    <t>30 months</t>
  </si>
  <si>
    <t>Principal moratorium</t>
  </si>
  <si>
    <t>Installment in INR crores</t>
  </si>
  <si>
    <t>Financial Snapshot</t>
  </si>
  <si>
    <t>Yearly Cash Flow</t>
  </si>
  <si>
    <t>No. of quarterly installments</t>
  </si>
  <si>
    <t>Financial Closure</t>
  </si>
  <si>
    <t>Marketing &amp; Administration Others</t>
  </si>
  <si>
    <t>Total Project Sales</t>
  </si>
  <si>
    <t>Unit sales</t>
  </si>
  <si>
    <t>GST on sale</t>
  </si>
  <si>
    <t>Support infrastructure (Rs Cr)</t>
  </si>
  <si>
    <t>Revenue from Car Parks (Rs Cr)</t>
  </si>
  <si>
    <t>Repayment of construction loan</t>
  </si>
  <si>
    <t>Sales (Rs Cr)</t>
  </si>
  <si>
    <t>No of Units Sold</t>
  </si>
  <si>
    <t>% Sold</t>
  </si>
  <si>
    <t>% Cost</t>
  </si>
  <si>
    <t>Sales (INR Cr)</t>
  </si>
  <si>
    <t>Comments</t>
  </si>
  <si>
    <t>Based on RERA Carpet Area</t>
  </si>
  <si>
    <t>Based on developer saleable area</t>
  </si>
  <si>
    <t>N/A</t>
  </si>
  <si>
    <t>GST on Cost</t>
  </si>
  <si>
    <t>Collection from sales (incl GST)</t>
  </si>
  <si>
    <t>ROI (Assumed)</t>
  </si>
  <si>
    <t>Area Sold (in Sq ft in '000)</t>
  </si>
  <si>
    <t>ROI (Assumption)</t>
  </si>
  <si>
    <t>FY30</t>
  </si>
  <si>
    <t>Project Balance Sheet</t>
  </si>
  <si>
    <t>Liabilities</t>
  </si>
  <si>
    <t>Promoters Contribution</t>
  </si>
  <si>
    <t>Reserves and Surplus</t>
  </si>
  <si>
    <t>Secured Borrowings</t>
  </si>
  <si>
    <t>Other Current Liabilities</t>
  </si>
  <si>
    <t>Advance from Buyers</t>
  </si>
  <si>
    <t>Provision for Tax</t>
  </si>
  <si>
    <t>Total Liabilities</t>
  </si>
  <si>
    <t>Assets</t>
  </si>
  <si>
    <t>Project Assets at Jewellery Park</t>
  </si>
  <si>
    <t>Additions</t>
  </si>
  <si>
    <t>WIP</t>
  </si>
  <si>
    <t>Other Current Assets</t>
  </si>
  <si>
    <t>Cash And Bank Balances</t>
  </si>
  <si>
    <t>GST</t>
  </si>
  <si>
    <t>Income Tax</t>
  </si>
  <si>
    <t>Total Assets</t>
  </si>
  <si>
    <t>Sales to be booked</t>
  </si>
  <si>
    <t>Project Profit &amp; Loss Statement</t>
  </si>
  <si>
    <t>Sales Revenue</t>
  </si>
  <si>
    <t>Cost of Construction</t>
  </si>
  <si>
    <t>Cost for amenity, parking and support structures</t>
  </si>
  <si>
    <t>Interest Cost (IDC)</t>
  </si>
  <si>
    <t>Add: Opening Work In Progress</t>
  </si>
  <si>
    <t>Less: Closing Work In Progress</t>
  </si>
  <si>
    <t>Total cost of construction recognised</t>
  </si>
  <si>
    <t>Interest cost</t>
  </si>
  <si>
    <t>Admin &amp; Selling Exps</t>
  </si>
  <si>
    <t>Profit before Tax</t>
  </si>
  <si>
    <t>Tax</t>
  </si>
  <si>
    <t>Profit after Tax</t>
  </si>
  <si>
    <t>DE Ratio</t>
  </si>
  <si>
    <t>2029-30</t>
  </si>
  <si>
    <t>A 0-10</t>
  </si>
  <si>
    <t>Val</t>
  </si>
  <si>
    <t>Units</t>
  </si>
  <si>
    <t>A 1-5</t>
  </si>
  <si>
    <t>A 6-10</t>
  </si>
  <si>
    <t>A 0</t>
  </si>
  <si>
    <t>Sales Working</t>
  </si>
  <si>
    <t>Cost Working</t>
  </si>
  <si>
    <t>Cost of Units sold in A Block Floor 0-10 upto March 2028</t>
  </si>
  <si>
    <t>Proportionate cost of other captilised cost</t>
  </si>
  <si>
    <t>Sale of Units in A Block Floor 0-10 upto March 2028</t>
  </si>
  <si>
    <t>Proportionate sale of parking block</t>
  </si>
  <si>
    <t>Sales Working 1st year</t>
  </si>
  <si>
    <t>Cost Working 1st year</t>
  </si>
  <si>
    <t>Proportionate cost of Parking Block</t>
  </si>
  <si>
    <t>Jan - March 2030</t>
  </si>
  <si>
    <t>INDIA JEWELLERY PARK MUMBAI (IJPM)</t>
  </si>
  <si>
    <t>Balance Sheet</t>
  </si>
  <si>
    <t>In INR Crores</t>
  </si>
  <si>
    <t>Promotors Contribution</t>
  </si>
  <si>
    <t>Profit and Loss Account</t>
  </si>
  <si>
    <t>Sales</t>
  </si>
  <si>
    <t>Add: Opening Work-in-Progress</t>
  </si>
  <si>
    <t>Less: Closing Work -in-Progress</t>
  </si>
  <si>
    <t>Total Cost of Construction Recognised</t>
  </si>
  <si>
    <t>(2) Total Cost</t>
  </si>
  <si>
    <t>(3) Operating Profit before Interest (1-2)</t>
  </si>
  <si>
    <t>(4) Interest Cost</t>
  </si>
  <si>
    <t>(5) Profit before Tax (3-4)</t>
  </si>
  <si>
    <t>(6) Provision for Taxation</t>
  </si>
  <si>
    <t>(7) Net Profit (5-6)</t>
  </si>
  <si>
    <t>Average</t>
  </si>
  <si>
    <t>Net Profit Margin</t>
  </si>
  <si>
    <t>Times Interest Earned(EBIT/Interest Exp.)</t>
  </si>
  <si>
    <t>Debt -Equity Ratio</t>
  </si>
  <si>
    <t>Cash Accruals</t>
  </si>
  <si>
    <t>Interest</t>
  </si>
  <si>
    <t>Total Inflow</t>
  </si>
  <si>
    <t>Installment</t>
  </si>
  <si>
    <t>Total outflow</t>
  </si>
  <si>
    <t>Avg DSCR</t>
  </si>
  <si>
    <t>Maximum DSCR</t>
  </si>
  <si>
    <t>Unlevered Cash Flow</t>
  </si>
  <si>
    <t>Discount Period</t>
  </si>
  <si>
    <t>Discount Factor</t>
  </si>
  <si>
    <t>PV of Cash Flow</t>
  </si>
  <si>
    <t>IRR</t>
  </si>
  <si>
    <t>NPV &amp; IRR</t>
  </si>
  <si>
    <t>Category</t>
  </si>
  <si>
    <t xml:space="preserve">Category </t>
  </si>
  <si>
    <t>Average Selling Price (sqft)</t>
  </si>
  <si>
    <t>Carpet area (sq.ft.)</t>
  </si>
  <si>
    <t>Realized amount (INR crore)</t>
  </si>
  <si>
    <t xml:space="preserve">Building A </t>
  </si>
  <si>
    <t xml:space="preserve">Building B </t>
  </si>
  <si>
    <t xml:space="preserve">Realized amount (INR crore) </t>
  </si>
  <si>
    <t xml:space="preserve">Revenue from Car Parks </t>
  </si>
  <si>
    <t>Average Collection</t>
  </si>
  <si>
    <t>Cummulative Collection</t>
  </si>
  <si>
    <t>Sensitivity Analysis</t>
  </si>
  <si>
    <t xml:space="preserve">a). </t>
  </si>
  <si>
    <t>If Revenue is decreased by 5%</t>
  </si>
  <si>
    <t xml:space="preserve">Revenue </t>
  </si>
  <si>
    <t>Income</t>
  </si>
  <si>
    <t>Expenditure</t>
  </si>
  <si>
    <t>Net Operating Cash Flow</t>
  </si>
  <si>
    <t xml:space="preserve">b). </t>
  </si>
  <si>
    <t>If Cost of construction is increased by 5%</t>
  </si>
  <si>
    <t>For sensitivity analysis</t>
  </si>
  <si>
    <t>If revenue decrease 5%</t>
  </si>
  <si>
    <t>If cost increase 5%(except land)</t>
  </si>
  <si>
    <t>Interest During Construction (IDC)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</si>
</sst>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 #,##0.00_ ;_ * \-#,##0.00_ ;_ * &quot;-&quot;??_ ;_ @_ "/>
    <numFmt numFmtId="164" formatCode="_(* #,##0_);_(* \(#,##0\);_(* &quot;-&quot;??_);_(@_)"/>
    <numFmt numFmtId="165" formatCode="_ * #,##0_ ;_ * \-#,##0_ ;_ * &quot;-&quot;??_ ;_ @_ "/>
    <numFmt numFmtId="166" formatCode="_ * #,##0.0_ ;_ * \-#,##0.0_ ;_ * &quot;-&quot;??_ ;_ @_ "/>
    <numFmt numFmtId="167" formatCode="[$-409]d\-mmm\-yy;@"/>
    <numFmt numFmtId="168" formatCode="0.0%"/>
    <numFmt numFmtId="169" formatCode="[$₹-4009]\ #,##0.00;[$₹-4009]\ \-#,##0.00"/>
    <numFmt numFmtId="170" formatCode="[$₹-4009]\ #,##0;[$₹-4009]\ \-#,##0"/>
    <numFmt numFmtId="171" formatCode="[$₹-4009]\ #,##0"/>
    <numFmt numFmtId="172" formatCode="[$-409]mmm\-yy;@"/>
    <numFmt numFmtId="173" formatCode="_(* #,##0.0_);_(* \(#,##0.0\);_(* &quot;-&quot;??_);_(@_)"/>
    <numFmt numFmtId="174" formatCode="###0_);[Red]\(#,##0\);\-_)"/>
    <numFmt numFmtId="175" formatCode="General\ &quot;.&quot;"/>
    <numFmt numFmtId="176" formatCode="_(* #,##0.0000_);_(* \(#,##0.0000\);_(* &quot;-&quot;??_);_(@_)"/>
    <numFmt numFmtId="177" formatCode="#,##0_);[Red]\(#,##0\);\-_)"/>
    <numFmt numFmtId="178" formatCode="#,##0.0_);[Red]\(#,##0.0\);\-_)"/>
    <numFmt numFmtId="179" formatCode="#,##0.0;\-#,##0.0"/>
    <numFmt numFmtId="180" formatCode="0.0000"/>
  </numFmts>
  <fonts count="91" x14ac:knownFonts="1">
    <font>
      <sz val="11"/>
      <color theme="1"/>
      <name val="Calibri"/>
      <family val="2"/>
      <scheme val="minor"/>
    </font>
    <font>
      <sz val="11"/>
      <color theme="1"/>
      <name val="Calibri"/>
      <family val="2"/>
      <scheme val="minor"/>
    </font>
    <font>
      <sz val="9"/>
      <color theme="1"/>
      <name val="Verdana"/>
      <family val="2"/>
    </font>
    <font>
      <b/>
      <sz val="9"/>
      <color theme="1"/>
      <name val="Verdana"/>
      <family val="2"/>
    </font>
    <font>
      <b/>
      <u/>
      <sz val="9"/>
      <color theme="1"/>
      <name val="Verdana"/>
      <family val="2"/>
    </font>
    <font>
      <sz val="9"/>
      <color theme="1"/>
      <name val="Calibri"/>
      <family val="2"/>
      <scheme val="minor"/>
    </font>
    <font>
      <b/>
      <u/>
      <sz val="11"/>
      <color theme="1"/>
      <name val="Calibri"/>
      <family val="2"/>
      <scheme val="minor"/>
    </font>
    <font>
      <b/>
      <sz val="9"/>
      <color theme="1"/>
      <name val="Calibri"/>
      <family val="2"/>
      <scheme val="minor"/>
    </font>
    <font>
      <b/>
      <sz val="9"/>
      <name val="Calibri"/>
      <family val="2"/>
      <scheme val="minor"/>
    </font>
    <font>
      <b/>
      <sz val="9"/>
      <color rgb="FF000080"/>
      <name val="Calibri"/>
      <family val="2"/>
      <scheme val="minor"/>
    </font>
    <font>
      <b/>
      <sz val="9"/>
      <color theme="0"/>
      <name val="Calibri"/>
      <family val="2"/>
      <scheme val="minor"/>
    </font>
    <font>
      <i/>
      <sz val="9"/>
      <name val="Calibri"/>
      <family val="2"/>
      <scheme val="minor"/>
    </font>
    <font>
      <sz val="9"/>
      <name val="Calibri"/>
      <family val="2"/>
      <scheme val="minor"/>
    </font>
    <font>
      <sz val="9"/>
      <color rgb="FFFF0000"/>
      <name val="Calibri"/>
      <family val="2"/>
      <scheme val="minor"/>
    </font>
    <font>
      <b/>
      <i/>
      <sz val="9"/>
      <name val="Calibri"/>
      <family val="2"/>
      <scheme val="minor"/>
    </font>
    <font>
      <b/>
      <sz val="9"/>
      <color indexed="81"/>
      <name val="Tahoma"/>
      <family val="2"/>
    </font>
    <font>
      <sz val="9"/>
      <color indexed="81"/>
      <name val="Tahoma"/>
      <family val="2"/>
    </font>
    <font>
      <b/>
      <sz val="9"/>
      <color theme="0"/>
      <name val="Verdana"/>
      <family val="2"/>
    </font>
    <font>
      <sz val="9"/>
      <color rgb="FF0070C0"/>
      <name val="Verdana"/>
      <family val="2"/>
    </font>
    <font>
      <sz val="10"/>
      <name val="Arial"/>
      <family val="2"/>
    </font>
    <font>
      <b/>
      <sz val="9"/>
      <name val="Verdana"/>
      <family val="2"/>
    </font>
    <font>
      <sz val="9"/>
      <name val="Verdana"/>
      <family val="2"/>
    </font>
    <font>
      <sz val="9"/>
      <color rgb="FFFF0000"/>
      <name val="Verdana"/>
      <family val="2"/>
    </font>
    <font>
      <sz val="9"/>
      <color theme="4"/>
      <name val="Verdana"/>
      <family val="2"/>
    </font>
    <font>
      <b/>
      <u/>
      <sz val="9"/>
      <color theme="1"/>
      <name val="Calibri"/>
      <family val="2"/>
      <scheme val="minor"/>
    </font>
    <font>
      <i/>
      <sz val="9"/>
      <name val="Verdana"/>
      <family val="2"/>
    </font>
    <font>
      <b/>
      <sz val="9"/>
      <color rgb="FFFF0000"/>
      <name val="Verdana"/>
      <family val="2"/>
    </font>
    <font>
      <b/>
      <sz val="11"/>
      <color theme="0"/>
      <name val="Calibri"/>
      <family val="2"/>
      <scheme val="minor"/>
    </font>
    <font>
      <b/>
      <sz val="11"/>
      <color theme="1"/>
      <name val="Calibri"/>
      <family val="2"/>
      <scheme val="minor"/>
    </font>
    <font>
      <i/>
      <sz val="9"/>
      <color theme="1"/>
      <name val="Calibri"/>
      <family val="2"/>
      <scheme val="minor"/>
    </font>
    <font>
      <i/>
      <sz val="11"/>
      <color theme="1"/>
      <name val="Calibri"/>
      <family val="2"/>
      <scheme val="minor"/>
    </font>
    <font>
      <i/>
      <sz val="9"/>
      <color theme="0"/>
      <name val="Calibri"/>
      <family val="2"/>
      <scheme val="minor"/>
    </font>
    <font>
      <b/>
      <sz val="18"/>
      <color theme="1"/>
      <name val="Calibri"/>
      <family val="2"/>
      <scheme val="minor"/>
    </font>
    <font>
      <sz val="11"/>
      <color theme="1"/>
      <name val="Calibri"/>
      <family val="2"/>
    </font>
    <font>
      <b/>
      <sz val="11"/>
      <color rgb="FF000000"/>
      <name val="Calibri"/>
      <family val="2"/>
    </font>
    <font>
      <b/>
      <u/>
      <sz val="9"/>
      <name val="Verdana"/>
      <family val="2"/>
    </font>
    <font>
      <sz val="18"/>
      <name val="Arial"/>
      <family val="2"/>
    </font>
    <font>
      <b/>
      <sz val="10"/>
      <color rgb="FFFFFFFF"/>
      <name val="Calibri"/>
      <family val="2"/>
    </font>
    <font>
      <sz val="10"/>
      <color rgb="FF000000"/>
      <name val="Calibri"/>
      <family val="2"/>
    </font>
    <font>
      <i/>
      <sz val="10"/>
      <color rgb="FF000000"/>
      <name val="Calibri"/>
      <family val="2"/>
    </font>
    <font>
      <b/>
      <sz val="10"/>
      <color rgb="FF000000"/>
      <name val="Calibri"/>
      <family val="2"/>
    </font>
    <font>
      <b/>
      <i/>
      <sz val="9"/>
      <name val="Verdana"/>
      <family val="2"/>
    </font>
    <font>
      <b/>
      <sz val="9"/>
      <color rgb="FF363636"/>
      <name val="Verdana"/>
      <family val="2"/>
    </font>
    <font>
      <sz val="9"/>
      <color rgb="FF363636"/>
      <name val="Verdana"/>
      <family val="2"/>
    </font>
    <font>
      <b/>
      <sz val="9"/>
      <color rgb="FF000000"/>
      <name val="Verdana"/>
      <family val="2"/>
    </font>
    <font>
      <sz val="9"/>
      <color rgb="FF000000"/>
      <name val="Verdana"/>
      <family val="2"/>
    </font>
    <font>
      <b/>
      <sz val="9"/>
      <color indexed="12"/>
      <name val="Verdana"/>
      <family val="2"/>
    </font>
    <font>
      <i/>
      <sz val="9"/>
      <color rgb="FFC00000"/>
      <name val="Verdana"/>
      <family val="2"/>
    </font>
    <font>
      <b/>
      <sz val="10"/>
      <color rgb="FF000000"/>
      <name val="Calibri Light"/>
      <family val="2"/>
      <scheme val="major"/>
    </font>
    <font>
      <sz val="10"/>
      <color rgb="FF000000"/>
      <name val="Calibri Light"/>
      <family val="2"/>
      <scheme val="major"/>
    </font>
    <font>
      <b/>
      <sz val="10"/>
      <name val="Calibri"/>
      <family val="2"/>
      <scheme val="minor"/>
    </font>
    <font>
      <sz val="10"/>
      <name val="Calibri"/>
      <family val="2"/>
      <scheme val="minor"/>
    </font>
    <font>
      <b/>
      <u/>
      <sz val="10"/>
      <color indexed="12"/>
      <name val="Arial"/>
      <family val="2"/>
    </font>
    <font>
      <b/>
      <u/>
      <sz val="10"/>
      <color indexed="12"/>
      <name val="Calibri"/>
      <family val="2"/>
      <scheme val="minor"/>
    </font>
    <font>
      <sz val="10"/>
      <color indexed="8"/>
      <name val="Arial"/>
      <family val="2"/>
    </font>
    <font>
      <sz val="10"/>
      <color theme="1"/>
      <name val="Calibri"/>
      <family val="2"/>
      <scheme val="minor"/>
    </font>
    <font>
      <b/>
      <sz val="12"/>
      <color indexed="8"/>
      <name val="Arial"/>
      <family val="2"/>
    </font>
    <font>
      <b/>
      <sz val="10"/>
      <color indexed="8"/>
      <name val="Calibri"/>
      <family val="2"/>
      <scheme val="minor"/>
    </font>
    <font>
      <b/>
      <sz val="10"/>
      <color theme="1"/>
      <name val="Calibri"/>
      <family val="2"/>
      <scheme val="minor"/>
    </font>
    <font>
      <b/>
      <i/>
      <sz val="10"/>
      <color rgb="FFFF0000"/>
      <name val="Calibri"/>
      <family val="2"/>
      <scheme val="minor"/>
    </font>
    <font>
      <b/>
      <i/>
      <sz val="10"/>
      <color theme="1"/>
      <name val="Calibri"/>
      <family val="2"/>
      <scheme val="minor"/>
    </font>
    <font>
      <b/>
      <sz val="10.5"/>
      <color indexed="8"/>
      <name val="Arial"/>
      <family val="2"/>
    </font>
    <font>
      <sz val="18"/>
      <name val="Arial"/>
      <family val="2"/>
    </font>
    <font>
      <b/>
      <sz val="8"/>
      <color rgb="FF000000"/>
      <name val="Verdana"/>
      <family val="2"/>
    </font>
    <font>
      <sz val="8"/>
      <color rgb="FF000000"/>
      <name val="Verdana"/>
      <family val="2"/>
    </font>
    <font>
      <b/>
      <sz val="8"/>
      <color rgb="FFFFFFFF"/>
      <name val="Verdana"/>
      <family val="2"/>
    </font>
    <font>
      <sz val="9"/>
      <color rgb="FF0070C0"/>
      <name val="Calibri"/>
      <family val="2"/>
      <scheme val="minor"/>
    </font>
    <font>
      <b/>
      <sz val="9"/>
      <color rgb="FFFF0000"/>
      <name val="Calibri"/>
      <family val="2"/>
      <scheme val="minor"/>
    </font>
    <font>
      <b/>
      <u/>
      <sz val="9"/>
      <name val="Calibri"/>
      <family val="2"/>
      <scheme val="minor"/>
    </font>
    <font>
      <b/>
      <sz val="9"/>
      <color indexed="12"/>
      <name val="Calibri"/>
      <family val="2"/>
      <scheme val="minor"/>
    </font>
    <font>
      <sz val="9"/>
      <color theme="4"/>
      <name val="Calibri"/>
      <family val="2"/>
      <scheme val="minor"/>
    </font>
    <font>
      <sz val="8"/>
      <color rgb="FF000000"/>
      <name val="Calibri"/>
      <family val="2"/>
      <scheme val="minor"/>
    </font>
    <font>
      <b/>
      <sz val="10"/>
      <name val="Arial"/>
      <family val="2"/>
    </font>
    <font>
      <b/>
      <sz val="10"/>
      <color rgb="FF363636"/>
      <name val="Calibri Light"/>
      <family val="2"/>
      <scheme val="major"/>
    </font>
    <font>
      <b/>
      <sz val="10"/>
      <name val="Calibri Light"/>
      <family val="2"/>
      <scheme val="major"/>
    </font>
    <font>
      <sz val="10"/>
      <name val="Calibri Light"/>
      <family val="2"/>
      <scheme val="major"/>
    </font>
    <font>
      <sz val="10"/>
      <color rgb="FF363636"/>
      <name val="Calibri Light"/>
      <family val="2"/>
      <scheme val="major"/>
    </font>
    <font>
      <sz val="10"/>
      <color rgb="FF000000"/>
      <name val="Calibri Light"/>
      <family val="2"/>
    </font>
    <font>
      <sz val="11"/>
      <color rgb="FF000000"/>
      <name val="Calibri Light"/>
      <family val="2"/>
    </font>
    <font>
      <b/>
      <sz val="11"/>
      <color rgb="FF000000"/>
      <name val="Calibri Light"/>
      <family val="2"/>
    </font>
    <font>
      <sz val="10"/>
      <name val="Calibri Light"/>
      <family val="2"/>
    </font>
    <font>
      <b/>
      <sz val="9"/>
      <color rgb="FF0070C0"/>
      <name val="Calibri"/>
      <family val="2"/>
      <scheme val="minor"/>
    </font>
    <font>
      <b/>
      <i/>
      <sz val="9"/>
      <color theme="1"/>
      <name val="Calibri"/>
      <family val="2"/>
      <scheme val="minor"/>
    </font>
    <font>
      <sz val="9"/>
      <color theme="0"/>
      <name val="Calibri"/>
      <family val="2"/>
      <scheme val="minor"/>
    </font>
    <font>
      <u val="singleAccounting"/>
      <sz val="9"/>
      <color theme="1"/>
      <name val="Calibri"/>
      <family val="2"/>
      <scheme val="minor"/>
    </font>
    <font>
      <sz val="11"/>
      <color theme="0"/>
      <name val="Calibri"/>
      <family val="2"/>
      <scheme val="minor"/>
    </font>
    <font>
      <sz val="11"/>
      <name val="Calibri"/>
      <family val="2"/>
      <scheme val="minor"/>
    </font>
    <font>
      <sz val="11"/>
      <color rgb="FF000000"/>
      <name val="Calibri"/>
      <family val="2"/>
    </font>
    <font>
      <b/>
      <sz val="11"/>
      <color theme="0"/>
      <name val="Calibri"/>
      <family val="2"/>
    </font>
    <font>
      <b/>
      <sz val="11"/>
      <color rgb="FF000000"/>
      <name val="Calibri"/>
      <family val="2"/>
      <scheme val="minor"/>
    </font>
    <font>
      <sz val="11"/>
      <color rgb="FF000000"/>
      <name val="Calibri"/>
      <family val="2"/>
      <scheme val="minor"/>
    </font>
  </fonts>
  <fills count="35">
    <fill>
      <patternFill patternType="none"/>
    </fill>
    <fill>
      <patternFill patternType="gray125"/>
    </fill>
    <fill>
      <patternFill patternType="solid">
        <fgColor theme="9" tint="0.79998168889431442"/>
        <bgColor indexed="64"/>
      </patternFill>
    </fill>
    <fill>
      <patternFill patternType="solid">
        <fgColor theme="4" tint="0.79998168889431442"/>
        <bgColor indexed="64"/>
      </patternFill>
    </fill>
    <fill>
      <patternFill patternType="solid">
        <fgColor rgb="FFFFFF00"/>
        <bgColor indexed="64"/>
      </patternFill>
    </fill>
    <fill>
      <patternFill patternType="solid">
        <fgColor theme="3"/>
        <bgColor indexed="64"/>
      </patternFill>
    </fill>
    <fill>
      <patternFill patternType="solid">
        <fgColor theme="0" tint="-0.14999847407452621"/>
        <bgColor indexed="64"/>
      </patternFill>
    </fill>
    <fill>
      <patternFill patternType="solid">
        <fgColor theme="5"/>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9" tint="-0.499984740745262"/>
        <bgColor indexed="64"/>
      </patternFill>
    </fill>
    <fill>
      <patternFill patternType="solid">
        <fgColor rgb="FF002060"/>
        <bgColor indexed="64"/>
      </patternFill>
    </fill>
    <fill>
      <patternFill patternType="solid">
        <fgColor rgb="FF92D050"/>
        <bgColor indexed="64"/>
      </patternFill>
    </fill>
    <fill>
      <patternFill patternType="solid">
        <fgColor rgb="FF435E13"/>
        <bgColor indexed="64"/>
      </patternFill>
    </fill>
    <fill>
      <patternFill patternType="solid">
        <fgColor rgb="FFEDF4E8"/>
        <bgColor indexed="64"/>
      </patternFill>
    </fill>
    <fill>
      <patternFill patternType="solid">
        <fgColor rgb="FFBAE370"/>
        <bgColor indexed="64"/>
      </patternFill>
    </fill>
    <fill>
      <patternFill patternType="solid">
        <fgColor rgb="FFFFFFFF"/>
        <bgColor indexed="64"/>
      </patternFill>
    </fill>
    <fill>
      <patternFill patternType="solid">
        <fgColor rgb="FF86BC25"/>
        <bgColor indexed="64"/>
      </patternFill>
    </fill>
    <fill>
      <patternFill patternType="solid">
        <fgColor indexed="44"/>
        <bgColor indexed="64"/>
      </patternFill>
    </fill>
    <fill>
      <patternFill patternType="solid">
        <fgColor indexed="22"/>
      </patternFill>
    </fill>
    <fill>
      <patternFill patternType="solid">
        <fgColor rgb="FF046A38"/>
        <bgColor indexed="64"/>
      </patternFill>
    </fill>
    <fill>
      <patternFill patternType="solid">
        <fgColor rgb="FF012169"/>
        <bgColor indexed="64"/>
      </patternFill>
    </fill>
    <fill>
      <patternFill patternType="solid">
        <fgColor theme="1"/>
        <bgColor indexed="64"/>
      </patternFill>
    </fill>
    <fill>
      <patternFill patternType="solid">
        <fgColor theme="6" tint="-0.499984740745262"/>
        <bgColor indexed="64"/>
      </patternFill>
    </fill>
    <fill>
      <patternFill patternType="solid">
        <fgColor theme="0" tint="-0.499984740745262"/>
        <bgColor indexed="64"/>
      </patternFill>
    </fill>
    <fill>
      <patternFill patternType="solid">
        <fgColor theme="9" tint="0.59999389629810485"/>
        <bgColor indexed="64"/>
      </patternFill>
    </fill>
    <fill>
      <patternFill patternType="solid">
        <fgColor theme="4" tint="-0.499984740745262"/>
        <bgColor indexed="64"/>
      </patternFill>
    </fill>
    <fill>
      <patternFill patternType="solid">
        <fgColor theme="3" tint="0.79998168889431442"/>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theme="0"/>
        <bgColor indexed="64"/>
      </patternFill>
    </fill>
    <fill>
      <patternFill patternType="solid">
        <fgColor theme="4" tint="0.59999389629810485"/>
        <bgColor indexed="64"/>
      </patternFill>
    </fill>
    <fill>
      <patternFill patternType="solid">
        <fgColor theme="8" tint="-0.499984740745262"/>
        <bgColor indexed="64"/>
      </patternFill>
    </fill>
    <fill>
      <patternFill patternType="solid">
        <fgColor theme="8" tint="0.79998168889431442"/>
        <bgColor indexed="64"/>
      </patternFill>
    </fill>
    <fill>
      <patternFill patternType="solid">
        <fgColor theme="6" tint="0.79998168889431442"/>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theme="0" tint="-0.34998626667073579"/>
      </bottom>
      <diagonal/>
    </border>
    <border>
      <left/>
      <right style="thin">
        <color indexed="64"/>
      </right>
      <top style="medium">
        <color indexed="64"/>
      </top>
      <bottom style="thin">
        <color theme="0" tint="-0.34998626667073579"/>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ck">
        <color theme="0"/>
      </right>
      <top style="thin">
        <color theme="0" tint="-0.34998626667073579"/>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thin">
        <color indexed="64"/>
      </right>
      <top/>
      <bottom/>
      <diagonal/>
    </border>
    <border>
      <left style="medium">
        <color indexed="64"/>
      </left>
      <right style="thick">
        <color rgb="FFFFFFFF"/>
      </right>
      <top/>
      <bottom style="thick">
        <color rgb="FF00009A"/>
      </bottom>
      <diagonal/>
    </border>
    <border>
      <left/>
      <right style="thin">
        <color indexed="64"/>
      </right>
      <top/>
      <bottom style="thick">
        <color rgb="FF00009A"/>
      </bottom>
      <diagonal/>
    </border>
    <border>
      <left style="thin">
        <color indexed="64"/>
      </left>
      <right style="thick">
        <color rgb="FFFFFFFF"/>
      </right>
      <top/>
      <bottom style="thick">
        <color rgb="FF00009A"/>
      </bottom>
      <diagonal/>
    </border>
    <border>
      <left style="thick">
        <color theme="0"/>
      </left>
      <right style="thin">
        <color indexed="64"/>
      </right>
      <top style="thin">
        <color theme="0" tint="-0.34998626667073579"/>
      </top>
      <bottom style="thin">
        <color theme="0" tint="-0.34998626667073579"/>
      </bottom>
      <diagonal/>
    </border>
    <border>
      <left style="thin">
        <color indexed="64"/>
      </left>
      <right style="thin">
        <color indexed="64"/>
      </right>
      <top style="thin">
        <color theme="0" tint="-0.34998626667073579"/>
      </top>
      <bottom style="thin">
        <color indexed="64"/>
      </bottom>
      <diagonal/>
    </border>
    <border>
      <left style="medium">
        <color indexed="64"/>
      </left>
      <right style="thick">
        <color theme="0"/>
      </right>
      <top style="thin">
        <color theme="0" tint="-0.34998626667073579"/>
      </top>
      <bottom/>
      <diagonal/>
    </border>
    <border>
      <left style="thin">
        <color indexed="64"/>
      </left>
      <right/>
      <top/>
      <bottom/>
      <diagonal/>
    </border>
    <border>
      <left style="medium">
        <color indexed="64"/>
      </left>
      <right style="thick">
        <color theme="0"/>
      </right>
      <top style="medium">
        <color indexed="64"/>
      </top>
      <bottom style="thin">
        <color theme="0" tint="-0.34998626667073579"/>
      </bottom>
      <diagonal/>
    </border>
    <border>
      <left style="thick">
        <color theme="0"/>
      </left>
      <right style="thin">
        <color indexed="64"/>
      </right>
      <top style="medium">
        <color indexed="64"/>
      </top>
      <bottom style="thin">
        <color theme="0" tint="-0.34998626667073579"/>
      </bottom>
      <diagonal/>
    </border>
    <border>
      <left style="thin">
        <color indexed="64"/>
      </left>
      <right style="thin">
        <color indexed="64"/>
      </right>
      <top style="thin">
        <color theme="0" tint="-0.34998626667073579"/>
      </top>
      <bottom/>
      <diagonal/>
    </border>
    <border>
      <left style="medium">
        <color indexed="64"/>
      </left>
      <right style="thick">
        <color theme="0"/>
      </right>
      <top style="thin">
        <color theme="0" tint="-0.34998626667073579"/>
      </top>
      <bottom style="medium">
        <color indexed="64"/>
      </bottom>
      <diagonal/>
    </border>
    <border>
      <left style="thick">
        <color theme="0"/>
      </left>
      <right style="thin">
        <color indexed="64"/>
      </right>
      <top style="thin">
        <color theme="0" tint="-0.34998626667073579"/>
      </top>
      <bottom style="medium">
        <color indexed="64"/>
      </bottom>
      <diagonal/>
    </border>
    <border>
      <left style="thin">
        <color indexed="64"/>
      </left>
      <right style="thin">
        <color indexed="64"/>
      </right>
      <top style="thin">
        <color theme="0" tint="-0.34998626667073579"/>
      </top>
      <bottom style="medium">
        <color indexed="64"/>
      </bottom>
      <diagonal/>
    </border>
    <border>
      <left/>
      <right/>
      <top style="thin">
        <color theme="0" tint="-0.34998626667073579"/>
      </top>
      <bottom style="thin">
        <color theme="0" tint="-0.34998626667073579"/>
      </bottom>
      <diagonal/>
    </border>
    <border>
      <left style="thin">
        <color indexed="64"/>
      </left>
      <right style="thin">
        <color indexed="64"/>
      </right>
      <top/>
      <bottom style="thin">
        <color indexed="64"/>
      </bottom>
      <diagonal/>
    </border>
    <border>
      <left/>
      <right/>
      <top style="thin">
        <color indexed="64"/>
      </top>
      <bottom/>
      <diagonal/>
    </border>
    <border>
      <left style="medium">
        <color rgb="FFFFFFFF"/>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style="medium">
        <color rgb="FFFFFFFF"/>
      </top>
      <bottom style="medium">
        <color rgb="FFFFFFFF"/>
      </bottom>
      <diagonal/>
    </border>
    <border>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thin">
        <color rgb="FFB1BBCC"/>
      </left>
      <right style="thin">
        <color rgb="FFB1BBCC"/>
      </right>
      <top style="thin">
        <color rgb="FFB1BBCC"/>
      </top>
      <bottom style="thin">
        <color rgb="FFB1BBCC"/>
      </bottom>
      <diagonal/>
    </border>
    <border>
      <left/>
      <right style="thin">
        <color indexed="64"/>
      </right>
      <top style="thin">
        <color theme="0" tint="-0.34998626667073579"/>
      </top>
      <bottom style="thin">
        <color theme="0" tint="-0.34998626667073579"/>
      </bottom>
      <diagonal/>
    </border>
    <border>
      <left style="thin">
        <color indexed="64"/>
      </left>
      <right/>
      <top style="thin">
        <color theme="0" tint="-0.34998626667073579"/>
      </top>
      <bottom style="thin">
        <color theme="0" tint="-0.34998626667073579"/>
      </bottom>
      <diagonal/>
    </border>
    <border>
      <left/>
      <right style="thin">
        <color indexed="64"/>
      </right>
      <top/>
      <bottom style="thin">
        <color theme="0" tint="-0.34998626667073579"/>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double">
        <color indexed="64"/>
      </bottom>
      <diagonal/>
    </border>
  </borders>
  <cellStyleXfs count="20">
    <xf numFmtId="0" fontId="0"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9" fillId="0" borderId="0"/>
    <xf numFmtId="43" fontId="1" fillId="0" borderId="0" applyFont="0" applyFill="0" applyBorder="0" applyAlignment="0" applyProtection="0"/>
    <xf numFmtId="0" fontId="19" fillId="0" borderId="0"/>
    <xf numFmtId="0" fontId="1" fillId="0" borderId="0"/>
    <xf numFmtId="0" fontId="19" fillId="0" borderId="0"/>
    <xf numFmtId="9"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52" fillId="18" borderId="0" applyFill="0" applyBorder="0" applyProtection="0"/>
    <xf numFmtId="15" fontId="54" fillId="0" borderId="0" applyFill="0" applyBorder="0" applyProtection="0">
      <alignment horizontal="center"/>
    </xf>
    <xf numFmtId="175" fontId="56" fillId="19" borderId="9" applyAlignment="0" applyProtection="0"/>
    <xf numFmtId="177" fontId="61" fillId="0" borderId="0" applyNumberFormat="0" applyFill="0" applyBorder="0" applyAlignment="0" applyProtection="0"/>
  </cellStyleXfs>
  <cellXfs count="691">
    <xf numFmtId="0" fontId="0" fillId="0" borderId="0" xfId="0"/>
    <xf numFmtId="0" fontId="5" fillId="0" borderId="0" xfId="0" applyFont="1"/>
    <xf numFmtId="0" fontId="2" fillId="0" borderId="0" xfId="0" applyFont="1" applyAlignment="1">
      <alignment vertical="center"/>
    </xf>
    <xf numFmtId="0" fontId="17" fillId="5" borderId="0" xfId="0" applyFont="1" applyFill="1" applyAlignment="1">
      <alignment vertical="center"/>
    </xf>
    <xf numFmtId="0" fontId="17" fillId="5" borderId="0" xfId="0" applyFont="1" applyFill="1" applyAlignment="1">
      <alignment horizontal="right" vertical="center"/>
    </xf>
    <xf numFmtId="15" fontId="17" fillId="5" borderId="0" xfId="0" applyNumberFormat="1" applyFont="1" applyFill="1" applyAlignment="1">
      <alignment vertical="center"/>
    </xf>
    <xf numFmtId="37" fontId="2" fillId="0" borderId="0" xfId="0" applyNumberFormat="1" applyFont="1" applyAlignment="1">
      <alignment vertical="center"/>
    </xf>
    <xf numFmtId="37" fontId="3" fillId="0" borderId="0" xfId="0" applyNumberFormat="1" applyFont="1" applyAlignment="1">
      <alignment vertical="center"/>
    </xf>
    <xf numFmtId="168" fontId="2" fillId="0" borderId="0" xfId="2" applyNumberFormat="1" applyFont="1" applyBorder="1" applyAlignment="1">
      <alignment vertical="center"/>
    </xf>
    <xf numFmtId="168" fontId="18" fillId="0" borderId="0" xfId="2" applyNumberFormat="1" applyFont="1" applyBorder="1" applyAlignment="1">
      <alignment vertical="center"/>
    </xf>
    <xf numFmtId="37" fontId="18" fillId="0" borderId="0" xfId="0" applyNumberFormat="1" applyFont="1" applyAlignment="1">
      <alignment vertical="center"/>
    </xf>
    <xf numFmtId="168" fontId="3" fillId="0" borderId="0" xfId="0" applyNumberFormat="1" applyFont="1" applyAlignment="1">
      <alignment vertical="center"/>
    </xf>
    <xf numFmtId="168" fontId="18" fillId="0" borderId="0" xfId="0" applyNumberFormat="1" applyFont="1" applyAlignment="1">
      <alignment vertical="center"/>
    </xf>
    <xf numFmtId="0" fontId="3" fillId="0" borderId="0" xfId="0" applyFont="1" applyAlignment="1">
      <alignment vertical="center"/>
    </xf>
    <xf numFmtId="0" fontId="4" fillId="0" borderId="0" xfId="0" applyFont="1" applyAlignment="1">
      <alignment horizontal="left" vertical="center"/>
    </xf>
    <xf numFmtId="15" fontId="3" fillId="0" borderId="0" xfId="0" applyNumberFormat="1" applyFont="1" applyAlignment="1">
      <alignment vertical="center"/>
    </xf>
    <xf numFmtId="9" fontId="3" fillId="0" borderId="0" xfId="2" applyFont="1" applyBorder="1" applyAlignment="1">
      <alignment vertical="center"/>
    </xf>
    <xf numFmtId="0" fontId="22" fillId="0" borderId="0" xfId="0" applyFont="1" applyAlignment="1">
      <alignment vertical="center"/>
    </xf>
    <xf numFmtId="164" fontId="2" fillId="0" borderId="0" xfId="1" applyNumberFormat="1" applyFont="1" applyAlignment="1">
      <alignment vertical="center"/>
    </xf>
    <xf numFmtId="9" fontId="2" fillId="0" borderId="0" xfId="2" applyFont="1" applyAlignment="1">
      <alignment vertical="center"/>
    </xf>
    <xf numFmtId="0" fontId="21" fillId="0" borderId="0" xfId="0" applyFont="1" applyAlignment="1">
      <alignment vertical="center"/>
    </xf>
    <xf numFmtId="37" fontId="21" fillId="0" borderId="0" xfId="0" applyNumberFormat="1" applyFont="1" applyAlignment="1">
      <alignment vertical="center"/>
    </xf>
    <xf numFmtId="164" fontId="21" fillId="0" borderId="0" xfId="1" applyNumberFormat="1" applyFont="1" applyBorder="1" applyAlignment="1">
      <alignment vertical="center"/>
    </xf>
    <xf numFmtId="164" fontId="18" fillId="0" borderId="0" xfId="1" applyNumberFormat="1" applyFont="1" applyBorder="1" applyAlignment="1">
      <alignment vertical="center"/>
    </xf>
    <xf numFmtId="37" fontId="22" fillId="0" borderId="0" xfId="0" applyNumberFormat="1" applyFont="1" applyAlignment="1">
      <alignment vertical="center"/>
    </xf>
    <xf numFmtId="0" fontId="18" fillId="0" borderId="0" xfId="0" applyFont="1" applyAlignment="1">
      <alignment vertical="center"/>
    </xf>
    <xf numFmtId="0" fontId="3" fillId="2" borderId="0" xfId="0" applyFont="1" applyFill="1" applyAlignment="1">
      <alignment vertical="center"/>
    </xf>
    <xf numFmtId="37" fontId="3" fillId="2" borderId="0" xfId="0" applyNumberFormat="1" applyFont="1" applyFill="1" applyAlignment="1">
      <alignment vertical="center"/>
    </xf>
    <xf numFmtId="37" fontId="2" fillId="2" borderId="0" xfId="0" applyNumberFormat="1" applyFont="1" applyFill="1" applyAlignment="1">
      <alignment vertical="center"/>
    </xf>
    <xf numFmtId="168" fontId="22" fillId="0" borderId="0" xfId="2" applyNumberFormat="1" applyFont="1" applyFill="1" applyBorder="1" applyAlignment="1">
      <alignment vertical="center"/>
    </xf>
    <xf numFmtId="9" fontId="20" fillId="0" borderId="0" xfId="2" applyFont="1" applyBorder="1" applyAlignment="1">
      <alignment vertical="center"/>
    </xf>
    <xf numFmtId="168" fontId="21" fillId="0" borderId="0" xfId="2" applyNumberFormat="1" applyFont="1" applyFill="1" applyBorder="1" applyAlignment="1">
      <alignment vertical="center"/>
    </xf>
    <xf numFmtId="37" fontId="23" fillId="0" borderId="0" xfId="0" applyNumberFormat="1" applyFont="1" applyAlignment="1">
      <alignment vertical="center"/>
    </xf>
    <xf numFmtId="37" fontId="3" fillId="6" borderId="0" xfId="0" applyNumberFormat="1" applyFont="1" applyFill="1" applyAlignment="1">
      <alignment vertical="center"/>
    </xf>
    <xf numFmtId="0" fontId="3" fillId="6" borderId="0" xfId="0" applyFont="1" applyFill="1" applyAlignment="1">
      <alignment vertical="center"/>
    </xf>
    <xf numFmtId="0" fontId="17" fillId="7" borderId="0" xfId="0" applyFont="1" applyFill="1" applyAlignment="1">
      <alignment vertical="center"/>
    </xf>
    <xf numFmtId="0" fontId="17" fillId="7" borderId="0" xfId="0" applyFont="1" applyFill="1" applyAlignment="1">
      <alignment horizontal="right" vertical="center"/>
    </xf>
    <xf numFmtId="15" fontId="17" fillId="7" borderId="0" xfId="0" applyNumberFormat="1" applyFont="1" applyFill="1" applyAlignment="1">
      <alignment vertical="center"/>
    </xf>
    <xf numFmtId="168" fontId="18" fillId="0" borderId="0" xfId="2" applyNumberFormat="1" applyFont="1" applyFill="1" applyBorder="1" applyAlignment="1">
      <alignment vertical="center"/>
    </xf>
    <xf numFmtId="37" fontId="2" fillId="6" borderId="0" xfId="0" applyNumberFormat="1" applyFont="1" applyFill="1" applyAlignment="1">
      <alignment vertical="center"/>
    </xf>
    <xf numFmtId="0" fontId="6" fillId="0" borderId="0" xfId="13" applyFont="1"/>
    <xf numFmtId="0" fontId="5" fillId="0" borderId="0" xfId="13" applyFont="1"/>
    <xf numFmtId="0" fontId="5" fillId="0" borderId="6" xfId="13" applyFont="1" applyBorder="1" applyAlignment="1">
      <alignment horizontal="left"/>
    </xf>
    <xf numFmtId="0" fontId="5" fillId="0" borderId="7" xfId="13" applyFont="1" applyBorder="1" applyAlignment="1">
      <alignment horizontal="left"/>
    </xf>
    <xf numFmtId="0" fontId="7" fillId="8" borderId="1" xfId="13" applyFont="1" applyFill="1" applyBorder="1" applyAlignment="1">
      <alignment horizontal="left" wrapText="1"/>
    </xf>
    <xf numFmtId="0" fontId="7" fillId="8" borderId="10" xfId="13" applyFont="1" applyFill="1" applyBorder="1"/>
    <xf numFmtId="0" fontId="5" fillId="0" borderId="11" xfId="13" applyFont="1" applyBorder="1" applyAlignment="1">
      <alignment horizontal="left"/>
    </xf>
    <xf numFmtId="0" fontId="5" fillId="0" borderId="12" xfId="13" applyFont="1" applyBorder="1" applyAlignment="1">
      <alignment horizontal="left"/>
    </xf>
    <xf numFmtId="0" fontId="7" fillId="8" borderId="1" xfId="13" applyFont="1" applyFill="1" applyBorder="1" applyAlignment="1">
      <alignment horizontal="right"/>
    </xf>
    <xf numFmtId="0" fontId="7" fillId="8" borderId="1" xfId="13" applyFont="1" applyFill="1" applyBorder="1" applyAlignment="1">
      <alignment horizontal="right" wrapText="1"/>
    </xf>
    <xf numFmtId="0" fontId="9" fillId="0" borderId="13" xfId="13" applyFont="1" applyBorder="1" applyAlignment="1">
      <alignment horizontal="center" vertical="center" wrapText="1"/>
    </xf>
    <xf numFmtId="0" fontId="9" fillId="0" borderId="14" xfId="13" applyFont="1" applyBorder="1" applyAlignment="1">
      <alignment horizontal="center" vertical="center" wrapText="1"/>
    </xf>
    <xf numFmtId="0" fontId="9" fillId="0" borderId="15" xfId="13" applyFont="1" applyBorder="1" applyAlignment="1">
      <alignment horizontal="center" vertical="center" wrapText="1"/>
    </xf>
    <xf numFmtId="0" fontId="5" fillId="0" borderId="6" xfId="13" applyFont="1" applyBorder="1"/>
    <xf numFmtId="0" fontId="11" fillId="0" borderId="16" xfId="13" applyFont="1" applyBorder="1" applyAlignment="1">
      <alignment horizontal="center"/>
    </xf>
    <xf numFmtId="165" fontId="12" fillId="0" borderId="7" xfId="14" applyNumberFormat="1" applyFont="1" applyBorder="1" applyAlignment="1">
      <alignment horizontal="center"/>
    </xf>
    <xf numFmtId="166" fontId="8" fillId="0" borderId="7" xfId="14" applyNumberFormat="1" applyFont="1" applyBorder="1" applyAlignment="1">
      <alignment horizontal="center"/>
    </xf>
    <xf numFmtId="164" fontId="12" fillId="0" borderId="7" xfId="14" applyNumberFormat="1" applyFont="1" applyBorder="1" applyAlignment="1">
      <alignment horizontal="center"/>
    </xf>
    <xf numFmtId="165" fontId="8" fillId="0" borderId="7" xfId="14" applyNumberFormat="1" applyFont="1" applyBorder="1" applyAlignment="1">
      <alignment horizontal="center"/>
    </xf>
    <xf numFmtId="0" fontId="8" fillId="0" borderId="6" xfId="13" applyFont="1" applyBorder="1"/>
    <xf numFmtId="165" fontId="12" fillId="0" borderId="7" xfId="14" applyNumberFormat="1" applyFont="1" applyBorder="1" applyAlignment="1">
      <alignment horizontal="center" wrapText="1"/>
    </xf>
    <xf numFmtId="165" fontId="12" fillId="0" borderId="7" xfId="14" applyNumberFormat="1" applyFont="1" applyBorder="1" applyAlignment="1">
      <alignment horizontal="left" wrapText="1"/>
    </xf>
    <xf numFmtId="0" fontId="5" fillId="0" borderId="20" xfId="13" applyFont="1" applyBorder="1"/>
    <xf numFmtId="0" fontId="11" fillId="0" borderId="21" xfId="13" applyFont="1" applyBorder="1" applyAlignment="1">
      <alignment horizontal="center"/>
    </xf>
    <xf numFmtId="165" fontId="12" fillId="0" borderId="21" xfId="14" applyNumberFormat="1" applyFont="1" applyBorder="1" applyAlignment="1">
      <alignment horizontal="center"/>
    </xf>
    <xf numFmtId="165" fontId="12" fillId="0" borderId="3" xfId="14" applyNumberFormat="1" applyFont="1" applyBorder="1" applyAlignment="1">
      <alignment horizontal="center"/>
    </xf>
    <xf numFmtId="165" fontId="8" fillId="0" borderId="3" xfId="14" applyNumberFormat="1" applyFont="1" applyBorder="1" applyAlignment="1">
      <alignment horizontal="center"/>
    </xf>
    <xf numFmtId="0" fontId="14" fillId="0" borderId="16" xfId="13" applyFont="1" applyBorder="1" applyAlignment="1">
      <alignment horizontal="center"/>
    </xf>
    <xf numFmtId="0" fontId="7" fillId="0" borderId="0" xfId="13" applyFont="1"/>
    <xf numFmtId="0" fontId="7" fillId="0" borderId="6" xfId="13" applyFont="1" applyBorder="1"/>
    <xf numFmtId="0" fontId="5" fillId="0" borderId="18" xfId="13" applyFont="1" applyBorder="1" applyAlignment="1">
      <alignment horizontal="left" indent="2"/>
    </xf>
    <xf numFmtId="165" fontId="12" fillId="0" borderId="22" xfId="14" applyNumberFormat="1" applyFont="1" applyBorder="1" applyAlignment="1">
      <alignment horizontal="center"/>
    </xf>
    <xf numFmtId="9" fontId="5" fillId="0" borderId="0" xfId="13" applyNumberFormat="1" applyFont="1"/>
    <xf numFmtId="0" fontId="7" fillId="0" borderId="23" xfId="13" applyFont="1" applyBorder="1"/>
    <xf numFmtId="0" fontId="14" fillId="0" borderId="24" xfId="13" applyFont="1" applyBorder="1" applyAlignment="1">
      <alignment horizontal="center"/>
    </xf>
    <xf numFmtId="165" fontId="8" fillId="0" borderId="25" xfId="14" applyNumberFormat="1" applyFont="1" applyBorder="1" applyAlignment="1">
      <alignment horizontal="center"/>
    </xf>
    <xf numFmtId="0" fontId="24" fillId="0" borderId="0" xfId="13" applyFont="1"/>
    <xf numFmtId="0" fontId="14" fillId="0" borderId="0" xfId="13" applyFont="1" applyAlignment="1">
      <alignment horizontal="center"/>
    </xf>
    <xf numFmtId="165" fontId="8" fillId="0" borderId="0" xfId="14" applyNumberFormat="1" applyFont="1" applyBorder="1" applyAlignment="1">
      <alignment horizontal="center"/>
    </xf>
    <xf numFmtId="165" fontId="8" fillId="0" borderId="0" xfId="14" applyNumberFormat="1" applyFont="1" applyFill="1"/>
    <xf numFmtId="165" fontId="5" fillId="0" borderId="0" xfId="14" applyNumberFormat="1" applyFont="1" applyFill="1"/>
    <xf numFmtId="166" fontId="12" fillId="0" borderId="0" xfId="14" applyNumberFormat="1" applyFont="1" applyFill="1"/>
    <xf numFmtId="168" fontId="25" fillId="0" borderId="0" xfId="2" applyNumberFormat="1" applyFont="1" applyFill="1" applyBorder="1" applyAlignment="1">
      <alignment vertical="center"/>
    </xf>
    <xf numFmtId="167" fontId="13" fillId="0" borderId="26" xfId="14" applyNumberFormat="1" applyFont="1" applyFill="1" applyBorder="1"/>
    <xf numFmtId="0" fontId="7" fillId="8" borderId="1" xfId="13" applyFont="1" applyFill="1" applyBorder="1" applyAlignment="1">
      <alignment horizontal="center" vertical="center" wrapText="1"/>
    </xf>
    <xf numFmtId="0" fontId="7" fillId="8" borderId="10" xfId="13" applyFont="1" applyFill="1" applyBorder="1" applyAlignment="1">
      <alignment horizontal="center" vertical="center" wrapText="1"/>
    </xf>
    <xf numFmtId="165" fontId="12" fillId="0" borderId="7" xfId="14" applyNumberFormat="1" applyFont="1" applyBorder="1" applyAlignment="1">
      <alignment horizontal="right"/>
    </xf>
    <xf numFmtId="1" fontId="18" fillId="0" borderId="0" xfId="0" applyNumberFormat="1" applyFont="1" applyAlignment="1">
      <alignment vertical="center"/>
    </xf>
    <xf numFmtId="164" fontId="3" fillId="0" borderId="0" xfId="1" applyNumberFormat="1" applyFont="1" applyBorder="1" applyAlignment="1">
      <alignment vertical="center"/>
    </xf>
    <xf numFmtId="43" fontId="2" fillId="0" borderId="0" xfId="1" applyFont="1" applyAlignment="1">
      <alignment vertical="center"/>
    </xf>
    <xf numFmtId="0" fontId="29" fillId="0" borderId="0" xfId="0" applyFont="1"/>
    <xf numFmtId="169" fontId="0" fillId="0" borderId="0" xfId="0" applyNumberFormat="1"/>
    <xf numFmtId="0" fontId="29" fillId="0" borderId="0" xfId="0" applyFont="1" applyAlignment="1">
      <alignment horizontal="right"/>
    </xf>
    <xf numFmtId="43" fontId="0" fillId="0" borderId="0" xfId="0" applyNumberFormat="1"/>
    <xf numFmtId="0" fontId="30" fillId="0" borderId="0" xfId="0" applyFont="1" applyAlignment="1">
      <alignment horizontal="left" vertical="center"/>
    </xf>
    <xf numFmtId="0" fontId="0" fillId="0" borderId="1" xfId="0" applyBorder="1"/>
    <xf numFmtId="170" fontId="0" fillId="0" borderId="1" xfId="1" applyNumberFormat="1" applyFont="1" applyFill="1" applyBorder="1" applyAlignment="1">
      <alignment horizontal="center" vertical="center"/>
    </xf>
    <xf numFmtId="168" fontId="0" fillId="0" borderId="1" xfId="0" applyNumberFormat="1" applyBorder="1" applyAlignment="1">
      <alignment horizontal="center" vertical="center"/>
    </xf>
    <xf numFmtId="171" fontId="0" fillId="0" borderId="1" xfId="1" applyNumberFormat="1" applyFont="1" applyBorder="1" applyAlignment="1">
      <alignment horizontal="center" vertical="center"/>
    </xf>
    <xf numFmtId="0" fontId="0" fillId="0" borderId="1" xfId="0" applyBorder="1" applyAlignment="1">
      <alignment horizontal="center" vertical="center"/>
    </xf>
    <xf numFmtId="9" fontId="0" fillId="9" borderId="1" xfId="0" applyNumberFormat="1" applyFill="1" applyBorder="1"/>
    <xf numFmtId="171" fontId="0" fillId="0" borderId="1" xfId="1" applyNumberFormat="1" applyFont="1" applyFill="1" applyBorder="1" applyAlignment="1">
      <alignment horizontal="center" vertical="center"/>
    </xf>
    <xf numFmtId="16" fontId="0" fillId="0" borderId="1" xfId="0" applyNumberFormat="1" applyBorder="1" applyAlignment="1">
      <alignment horizontal="center" vertical="center"/>
    </xf>
    <xf numFmtId="164" fontId="0" fillId="9" borderId="1" xfId="1" applyNumberFormat="1" applyFont="1" applyFill="1" applyBorder="1"/>
    <xf numFmtId="168" fontId="0" fillId="9" borderId="1" xfId="0" applyNumberFormat="1" applyFill="1" applyBorder="1" applyAlignment="1">
      <alignment horizontal="center" vertical="center"/>
    </xf>
    <xf numFmtId="168" fontId="0" fillId="9" borderId="1" xfId="2" applyNumberFormat="1" applyFont="1" applyFill="1" applyBorder="1" applyAlignment="1">
      <alignment horizontal="center" vertical="center"/>
    </xf>
    <xf numFmtId="0" fontId="5" fillId="0" borderId="0" xfId="0" applyFont="1" applyAlignment="1">
      <alignment wrapText="1"/>
    </xf>
    <xf numFmtId="0" fontId="31" fillId="10" borderId="1" xfId="0" applyFont="1" applyFill="1" applyBorder="1" applyAlignment="1">
      <alignment horizontal="center" vertical="center" wrapText="1"/>
    </xf>
    <xf numFmtId="0" fontId="10" fillId="10" borderId="1" xfId="0" applyFont="1" applyFill="1" applyBorder="1" applyAlignment="1">
      <alignment horizontal="center" vertical="center" wrapText="1"/>
    </xf>
    <xf numFmtId="0" fontId="0" fillId="0" borderId="0" xfId="0" applyAlignment="1">
      <alignment wrapText="1"/>
    </xf>
    <xf numFmtId="0" fontId="27" fillId="10" borderId="27" xfId="0" applyFont="1" applyFill="1" applyBorder="1" applyAlignment="1">
      <alignment horizontal="center" vertical="center" wrapText="1"/>
    </xf>
    <xf numFmtId="0" fontId="5" fillId="0" borderId="0" xfId="0" applyFont="1" applyAlignment="1">
      <alignment horizontal="center"/>
    </xf>
    <xf numFmtId="0" fontId="5" fillId="9" borderId="0" xfId="0" applyFont="1" applyFill="1" applyAlignment="1">
      <alignment horizontal="center"/>
    </xf>
    <xf numFmtId="164" fontId="0" fillId="0" borderId="0" xfId="1" applyNumberFormat="1" applyFont="1" applyFill="1" applyBorder="1" applyAlignment="1">
      <alignment horizontal="center" vertical="center"/>
    </xf>
    <xf numFmtId="17" fontId="30" fillId="0" borderId="0" xfId="0" applyNumberFormat="1" applyFont="1"/>
    <xf numFmtId="164" fontId="0" fillId="9" borderId="0" xfId="1" applyNumberFormat="1" applyFont="1" applyFill="1" applyBorder="1" applyAlignment="1">
      <alignment horizontal="center" vertical="center"/>
    </xf>
    <xf numFmtId="0" fontId="30" fillId="0" borderId="0" xfId="0" applyFont="1"/>
    <xf numFmtId="0" fontId="0" fillId="11" borderId="0" xfId="0" applyFill="1"/>
    <xf numFmtId="0" fontId="0" fillId="12" borderId="0" xfId="0" applyFill="1"/>
    <xf numFmtId="0" fontId="32" fillId="12" borderId="0" xfId="0" applyFont="1" applyFill="1"/>
    <xf numFmtId="0" fontId="33" fillId="0" borderId="1" xfId="0" applyFont="1" applyBorder="1" applyAlignment="1">
      <alignment wrapText="1"/>
    </xf>
    <xf numFmtId="0" fontId="34" fillId="0" borderId="1" xfId="0" applyFont="1" applyBorder="1" applyAlignment="1">
      <alignment wrapText="1"/>
    </xf>
    <xf numFmtId="0" fontId="34" fillId="0" borderId="1" xfId="0" applyFont="1" applyBorder="1" applyAlignment="1">
      <alignment horizontal="right"/>
    </xf>
    <xf numFmtId="3" fontId="33" fillId="0" borderId="1" xfId="0" applyNumberFormat="1" applyFont="1" applyBorder="1" applyAlignment="1">
      <alignment horizontal="center" vertical="center"/>
    </xf>
    <xf numFmtId="3" fontId="28" fillId="0" borderId="1" xfId="0" applyNumberFormat="1" applyFont="1" applyBorder="1"/>
    <xf numFmtId="16" fontId="17" fillId="5" borderId="0" xfId="0" applyNumberFormat="1" applyFont="1" applyFill="1" applyAlignment="1">
      <alignment vertical="center"/>
    </xf>
    <xf numFmtId="164" fontId="28" fillId="0" borderId="0" xfId="0" applyNumberFormat="1" applyFont="1"/>
    <xf numFmtId="164" fontId="28" fillId="4" borderId="0" xfId="0" applyNumberFormat="1" applyFont="1" applyFill="1"/>
    <xf numFmtId="43" fontId="2" fillId="0" borderId="0" xfId="1" applyFont="1" applyFill="1" applyAlignment="1">
      <alignment vertical="center"/>
    </xf>
    <xf numFmtId="0" fontId="35" fillId="0" borderId="0" xfId="0" applyFont="1" applyAlignment="1">
      <alignment vertical="center"/>
    </xf>
    <xf numFmtId="0" fontId="36" fillId="13" borderId="29" xfId="0" applyFont="1" applyFill="1" applyBorder="1" applyAlignment="1">
      <alignment horizontal="center" vertical="center" wrapText="1"/>
    </xf>
    <xf numFmtId="0" fontId="37" fillId="13" borderId="29" xfId="0" applyFont="1" applyFill="1" applyBorder="1" applyAlignment="1">
      <alignment horizontal="center" wrapText="1" readingOrder="1"/>
    </xf>
    <xf numFmtId="0" fontId="38" fillId="14" borderId="29" xfId="0" applyFont="1" applyFill="1" applyBorder="1" applyAlignment="1">
      <alignment horizontal="center" wrapText="1" readingOrder="1"/>
    </xf>
    <xf numFmtId="3" fontId="38" fillId="14" borderId="29" xfId="0" applyNumberFormat="1" applyFont="1" applyFill="1" applyBorder="1" applyAlignment="1">
      <alignment horizontal="center" wrapText="1" readingOrder="1"/>
    </xf>
    <xf numFmtId="3" fontId="39" fillId="14" borderId="29" xfId="0" applyNumberFormat="1" applyFont="1" applyFill="1" applyBorder="1" applyAlignment="1">
      <alignment horizontal="center" wrapText="1" readingOrder="1"/>
    </xf>
    <xf numFmtId="0" fontId="39" fillId="14" borderId="29" xfId="0" applyFont="1" applyFill="1" applyBorder="1" applyAlignment="1">
      <alignment horizontal="center" wrapText="1" readingOrder="1"/>
    </xf>
    <xf numFmtId="0" fontId="40" fillId="15" borderId="29" xfId="0" applyFont="1" applyFill="1" applyBorder="1" applyAlignment="1">
      <alignment horizontal="center" wrapText="1" readingOrder="1"/>
    </xf>
    <xf numFmtId="3" fontId="40" fillId="15" borderId="29" xfId="0" applyNumberFormat="1" applyFont="1" applyFill="1" applyBorder="1" applyAlignment="1">
      <alignment horizontal="center" wrapText="1" readingOrder="1"/>
    </xf>
    <xf numFmtId="0" fontId="36" fillId="15" borderId="29" xfId="0" applyFont="1" applyFill="1" applyBorder="1" applyAlignment="1">
      <alignment horizontal="center" vertical="center" wrapText="1"/>
    </xf>
    <xf numFmtId="9" fontId="40" fillId="15" borderId="29" xfId="0" applyNumberFormat="1" applyFont="1" applyFill="1" applyBorder="1" applyAlignment="1">
      <alignment horizontal="center" wrapText="1" readingOrder="1"/>
    </xf>
    <xf numFmtId="0" fontId="28" fillId="0" borderId="0" xfId="0" applyFont="1"/>
    <xf numFmtId="165" fontId="7" fillId="0" borderId="0" xfId="13" applyNumberFormat="1" applyFont="1"/>
    <xf numFmtId="165" fontId="5" fillId="0" borderId="0" xfId="13" applyNumberFormat="1" applyFont="1"/>
    <xf numFmtId="164" fontId="21" fillId="0" borderId="0" xfId="1" applyNumberFormat="1" applyFont="1" applyAlignment="1">
      <alignment vertical="center"/>
    </xf>
    <xf numFmtId="164" fontId="20" fillId="0" borderId="0" xfId="1" applyNumberFormat="1" applyFont="1" applyAlignment="1">
      <alignment vertical="center"/>
    </xf>
    <xf numFmtId="164" fontId="41" fillId="0" borderId="0" xfId="1" applyNumberFormat="1" applyFont="1" applyAlignment="1">
      <alignment vertical="center"/>
    </xf>
    <xf numFmtId="164" fontId="22" fillId="0" borderId="0" xfId="1" applyNumberFormat="1" applyFont="1" applyFill="1" applyBorder="1" applyAlignment="1">
      <alignment vertical="center"/>
    </xf>
    <xf numFmtId="9" fontId="18" fillId="0" borderId="0" xfId="2" applyFont="1" applyFill="1" applyBorder="1" applyAlignment="1">
      <alignment vertical="center"/>
    </xf>
    <xf numFmtId="16" fontId="0" fillId="0" borderId="0" xfId="0" applyNumberFormat="1"/>
    <xf numFmtId="37" fontId="0" fillId="0" borderId="0" xfId="0" applyNumberFormat="1"/>
    <xf numFmtId="3" fontId="0" fillId="0" borderId="0" xfId="0" applyNumberFormat="1"/>
    <xf numFmtId="9" fontId="18" fillId="0" borderId="0" xfId="2" applyFont="1" applyBorder="1" applyAlignment="1">
      <alignment vertical="center"/>
    </xf>
    <xf numFmtId="0" fontId="21" fillId="0" borderId="0" xfId="8" applyFont="1" applyAlignment="1">
      <alignment vertical="center"/>
    </xf>
    <xf numFmtId="0" fontId="21" fillId="0" borderId="0" xfId="8" applyFont="1" applyAlignment="1">
      <alignment vertical="center" wrapText="1"/>
    </xf>
    <xf numFmtId="167" fontId="21" fillId="0" borderId="0" xfId="8" applyNumberFormat="1" applyFont="1" applyAlignment="1">
      <alignment vertical="center"/>
    </xf>
    <xf numFmtId="0" fontId="42" fillId="12" borderId="1" xfId="0" applyFont="1" applyFill="1" applyBorder="1" applyAlignment="1">
      <alignment vertical="center" wrapText="1"/>
    </xf>
    <xf numFmtId="167" fontId="42" fillId="12" borderId="1" xfId="0" applyNumberFormat="1" applyFont="1" applyFill="1" applyBorder="1" applyAlignment="1">
      <alignment vertical="center" wrapText="1"/>
    </xf>
    <xf numFmtId="172" fontId="20" fillId="12" borderId="1" xfId="8" applyNumberFormat="1" applyFont="1" applyFill="1" applyBorder="1" applyAlignment="1">
      <alignment horizontal="center" vertical="center"/>
    </xf>
    <xf numFmtId="0" fontId="43" fillId="12" borderId="1" xfId="0" applyFont="1" applyFill="1" applyBorder="1" applyAlignment="1">
      <alignment vertical="center" wrapText="1"/>
    </xf>
    <xf numFmtId="167" fontId="43" fillId="12" borderId="1" xfId="0" applyNumberFormat="1" applyFont="1" applyFill="1" applyBorder="1" applyAlignment="1">
      <alignment vertical="center" wrapText="1"/>
    </xf>
    <xf numFmtId="2" fontId="21" fillId="12" borderId="1" xfId="8" applyNumberFormat="1" applyFont="1" applyFill="1" applyBorder="1" applyAlignment="1">
      <alignment horizontal="center" vertical="center"/>
    </xf>
    <xf numFmtId="0" fontId="44" fillId="12" borderId="1" xfId="0" applyFont="1" applyFill="1" applyBorder="1" applyAlignment="1">
      <alignment vertical="center" wrapText="1"/>
    </xf>
    <xf numFmtId="167" fontId="44" fillId="12" borderId="1" xfId="0" applyNumberFormat="1" applyFont="1" applyFill="1" applyBorder="1" applyAlignment="1">
      <alignment horizontal="right" vertical="center" wrapText="1"/>
    </xf>
    <xf numFmtId="0" fontId="2" fillId="12" borderId="1" xfId="0" applyFont="1" applyFill="1" applyBorder="1" applyAlignment="1">
      <alignment vertical="center" wrapText="1"/>
    </xf>
    <xf numFmtId="0" fontId="21" fillId="12" borderId="1" xfId="8" applyFont="1" applyFill="1" applyBorder="1" applyAlignment="1">
      <alignment vertical="center"/>
    </xf>
    <xf numFmtId="2" fontId="21" fillId="12" borderId="1" xfId="8" applyNumberFormat="1" applyFont="1" applyFill="1" applyBorder="1" applyAlignment="1">
      <alignment vertical="center"/>
    </xf>
    <xf numFmtId="0" fontId="21" fillId="0" borderId="1" xfId="8" applyFont="1" applyBorder="1" applyAlignment="1">
      <alignment horizontal="center" vertical="center"/>
    </xf>
    <xf numFmtId="0" fontId="44" fillId="3" borderId="1" xfId="0" applyFont="1" applyFill="1" applyBorder="1" applyAlignment="1">
      <alignment vertical="center" wrapText="1"/>
    </xf>
    <xf numFmtId="0" fontId="2" fillId="16" borderId="1" xfId="0" applyFont="1" applyFill="1" applyBorder="1" applyAlignment="1">
      <alignment vertical="center" wrapText="1"/>
    </xf>
    <xf numFmtId="0" fontId="21" fillId="0" borderId="1" xfId="8" applyFont="1" applyBorder="1" applyAlignment="1">
      <alignment vertical="center"/>
    </xf>
    <xf numFmtId="0" fontId="45" fillId="3" borderId="1" xfId="0" applyFont="1" applyFill="1" applyBorder="1" applyAlignment="1">
      <alignment vertical="center" wrapText="1"/>
    </xf>
    <xf numFmtId="0" fontId="45" fillId="16" borderId="1" xfId="0" applyFont="1" applyFill="1" applyBorder="1" applyAlignment="1">
      <alignment vertical="center" wrapText="1"/>
    </xf>
    <xf numFmtId="2" fontId="21" fillId="0" borderId="1" xfId="8" applyNumberFormat="1" applyFont="1" applyBorder="1" applyAlignment="1">
      <alignment vertical="center"/>
    </xf>
    <xf numFmtId="0" fontId="45" fillId="3" borderId="1" xfId="0" applyFont="1" applyFill="1" applyBorder="1" applyAlignment="1">
      <alignment horizontal="left" vertical="center" wrapText="1"/>
    </xf>
    <xf numFmtId="0" fontId="21" fillId="3" borderId="1" xfId="8" applyFont="1" applyFill="1" applyBorder="1" applyAlignment="1">
      <alignment vertical="center" wrapText="1"/>
    </xf>
    <xf numFmtId="0" fontId="21" fillId="3" borderId="1" xfId="8" applyFont="1" applyFill="1" applyBorder="1" applyAlignment="1">
      <alignment vertical="center"/>
    </xf>
    <xf numFmtId="164" fontId="21" fillId="0" borderId="0" xfId="1" applyNumberFormat="1" applyFont="1" applyFill="1" applyAlignment="1">
      <alignment vertical="center"/>
    </xf>
    <xf numFmtId="173" fontId="21" fillId="0" borderId="0" xfId="1" applyNumberFormat="1" applyFont="1" applyAlignment="1">
      <alignment vertical="center"/>
    </xf>
    <xf numFmtId="2" fontId="21" fillId="0" borderId="0" xfId="8" applyNumberFormat="1" applyFont="1" applyAlignment="1">
      <alignment vertical="center"/>
    </xf>
    <xf numFmtId="0" fontId="20" fillId="0" borderId="0" xfId="8" applyFont="1" applyAlignment="1">
      <alignment vertical="center" wrapText="1"/>
    </xf>
    <xf numFmtId="173" fontId="21" fillId="0" borderId="0" xfId="1" applyNumberFormat="1" applyFont="1" applyFill="1" applyAlignment="1">
      <alignment vertical="center"/>
    </xf>
    <xf numFmtId="0" fontId="20" fillId="0" borderId="0" xfId="8" applyFont="1" applyAlignment="1">
      <alignment vertical="center"/>
    </xf>
    <xf numFmtId="164" fontId="21" fillId="0" borderId="0" xfId="8" applyNumberFormat="1" applyFont="1" applyAlignment="1">
      <alignment vertical="center"/>
    </xf>
    <xf numFmtId="43" fontId="21" fillId="0" borderId="0" xfId="1" applyFont="1" applyAlignment="1">
      <alignment vertical="center"/>
    </xf>
    <xf numFmtId="43" fontId="20" fillId="0" borderId="0" xfId="1" applyFont="1" applyAlignment="1">
      <alignment vertical="center"/>
    </xf>
    <xf numFmtId="9" fontId="21" fillId="0" borderId="0" xfId="2" applyFont="1" applyAlignment="1">
      <alignment vertical="center"/>
    </xf>
    <xf numFmtId="0" fontId="20" fillId="0" borderId="35" xfId="8" applyFont="1" applyBorder="1" applyAlignment="1">
      <alignment vertical="center" wrapText="1"/>
    </xf>
    <xf numFmtId="0" fontId="21" fillId="0" borderId="28" xfId="8" applyFont="1" applyBorder="1" applyAlignment="1">
      <alignment vertical="center"/>
    </xf>
    <xf numFmtId="167" fontId="21" fillId="0" borderId="28" xfId="8" applyNumberFormat="1" applyFont="1" applyBorder="1" applyAlignment="1">
      <alignment vertical="center"/>
    </xf>
    <xf numFmtId="0" fontId="21" fillId="0" borderId="19" xfId="8" applyFont="1" applyBorder="1" applyAlignment="1">
      <alignment vertical="center" wrapText="1"/>
    </xf>
    <xf numFmtId="0" fontId="21" fillId="0" borderId="12" xfId="8" applyFont="1" applyBorder="1" applyAlignment="1">
      <alignment vertical="center"/>
    </xf>
    <xf numFmtId="43" fontId="21" fillId="0" borderId="0" xfId="1" applyFont="1" applyBorder="1" applyAlignment="1">
      <alignment vertical="center"/>
    </xf>
    <xf numFmtId="164" fontId="21" fillId="0" borderId="12" xfId="1" applyNumberFormat="1" applyFont="1" applyBorder="1" applyAlignment="1">
      <alignment vertical="center"/>
    </xf>
    <xf numFmtId="164" fontId="21" fillId="0" borderId="12" xfId="8" applyNumberFormat="1" applyFont="1" applyBorder="1" applyAlignment="1">
      <alignment vertical="center"/>
    </xf>
    <xf numFmtId="9" fontId="21" fillId="0" borderId="0" xfId="2" applyFont="1" applyBorder="1" applyAlignment="1">
      <alignment vertical="center"/>
    </xf>
    <xf numFmtId="9" fontId="21" fillId="0" borderId="12" xfId="2" applyFont="1" applyBorder="1" applyAlignment="1">
      <alignment vertical="center"/>
    </xf>
    <xf numFmtId="0" fontId="20" fillId="0" borderId="19" xfId="8" applyFont="1" applyBorder="1" applyAlignment="1">
      <alignment vertical="center" wrapText="1"/>
    </xf>
    <xf numFmtId="164" fontId="20" fillId="0" borderId="0" xfId="1" applyNumberFormat="1" applyFont="1" applyBorder="1" applyAlignment="1">
      <alignment vertical="center"/>
    </xf>
    <xf numFmtId="0" fontId="2" fillId="0" borderId="0" xfId="0" applyFont="1" applyAlignment="1">
      <alignment vertical="center" wrapText="1"/>
    </xf>
    <xf numFmtId="37" fontId="26" fillId="0" borderId="0" xfId="0" applyNumberFormat="1" applyFont="1" applyAlignment="1">
      <alignment vertical="center"/>
    </xf>
    <xf numFmtId="0" fontId="3" fillId="2" borderId="28" xfId="0" applyFont="1" applyFill="1" applyBorder="1" applyAlignment="1">
      <alignment vertical="center"/>
    </xf>
    <xf numFmtId="37" fontId="3" fillId="2" borderId="28" xfId="0" applyNumberFormat="1" applyFont="1" applyFill="1" applyBorder="1" applyAlignment="1">
      <alignment vertical="center"/>
    </xf>
    <xf numFmtId="0" fontId="20" fillId="0" borderId="0" xfId="0" applyFont="1" applyAlignment="1">
      <alignment vertical="center"/>
    </xf>
    <xf numFmtId="10" fontId="46" fillId="0" borderId="0" xfId="2" applyNumberFormat="1" applyFont="1" applyAlignment="1">
      <alignment vertical="center"/>
    </xf>
    <xf numFmtId="10" fontId="2" fillId="0" borderId="0" xfId="0" applyNumberFormat="1" applyFont="1" applyAlignment="1">
      <alignment vertical="center"/>
    </xf>
    <xf numFmtId="0" fontId="26" fillId="0" borderId="0" xfId="0" applyFont="1" applyAlignment="1">
      <alignment vertical="center"/>
    </xf>
    <xf numFmtId="9" fontId="47" fillId="0" borderId="0" xfId="2" applyFont="1" applyAlignment="1">
      <alignment vertical="center"/>
    </xf>
    <xf numFmtId="10" fontId="18" fillId="0" borderId="0" xfId="0" applyNumberFormat="1" applyFont="1" applyAlignment="1">
      <alignment vertical="center"/>
    </xf>
    <xf numFmtId="9" fontId="3" fillId="0" borderId="0" xfId="2" applyFont="1" applyAlignment="1">
      <alignment vertical="center"/>
    </xf>
    <xf numFmtId="164" fontId="21" fillId="0" borderId="0" xfId="1" applyNumberFormat="1" applyFont="1" applyFill="1" applyBorder="1" applyAlignment="1">
      <alignment vertical="center"/>
    </xf>
    <xf numFmtId="43" fontId="5" fillId="0" borderId="0" xfId="13" applyNumberFormat="1" applyFont="1"/>
    <xf numFmtId="0" fontId="42" fillId="12" borderId="12" xfId="0" applyFont="1" applyFill="1" applyBorder="1" applyAlignment="1">
      <alignment horizontal="center" vertical="center" wrapText="1"/>
    </xf>
    <xf numFmtId="0" fontId="48" fillId="3" borderId="1" xfId="0" applyFont="1" applyFill="1" applyBorder="1" applyAlignment="1">
      <alignment vertical="center" wrapText="1"/>
    </xf>
    <xf numFmtId="167" fontId="48" fillId="16" borderId="1" xfId="0" applyNumberFormat="1" applyFont="1" applyFill="1" applyBorder="1" applyAlignment="1">
      <alignment horizontal="right" vertical="center" wrapText="1"/>
    </xf>
    <xf numFmtId="0" fontId="49" fillId="3" borderId="1" xfId="0" applyFont="1" applyFill="1" applyBorder="1" applyAlignment="1">
      <alignment vertical="center" wrapText="1"/>
    </xf>
    <xf numFmtId="167" fontId="49" fillId="16" borderId="1" xfId="0" applyNumberFormat="1" applyFont="1" applyFill="1" applyBorder="1" applyAlignment="1">
      <alignment horizontal="right" vertical="center" wrapText="1"/>
    </xf>
    <xf numFmtId="0" fontId="49" fillId="0" borderId="1" xfId="0" applyFont="1" applyBorder="1" applyAlignment="1">
      <alignment vertical="center"/>
    </xf>
    <xf numFmtId="164" fontId="41" fillId="0" borderId="0" xfId="1" applyNumberFormat="1" applyFont="1" applyFill="1" applyAlignment="1">
      <alignment vertical="center"/>
    </xf>
    <xf numFmtId="165" fontId="12" fillId="0" borderId="0" xfId="14" applyNumberFormat="1" applyFont="1" applyFill="1"/>
    <xf numFmtId="0" fontId="50" fillId="2" borderId="0" xfId="0" applyFont="1" applyFill="1"/>
    <xf numFmtId="0" fontId="51" fillId="2" borderId="0" xfId="0" applyFont="1" applyFill="1"/>
    <xf numFmtId="0" fontId="53" fillId="2" borderId="0" xfId="16" applyFont="1" applyFill="1"/>
    <xf numFmtId="0" fontId="51" fillId="0" borderId="0" xfId="0" applyFont="1"/>
    <xf numFmtId="0" fontId="50" fillId="2" borderId="0" xfId="0" applyFont="1" applyFill="1" applyAlignment="1">
      <alignment horizontal="right"/>
    </xf>
    <xf numFmtId="0" fontId="50" fillId="0" borderId="0" xfId="0" applyFont="1"/>
    <xf numFmtId="15" fontId="50" fillId="2" borderId="0" xfId="17" applyFont="1" applyFill="1">
      <alignment horizontal="center"/>
    </xf>
    <xf numFmtId="15" fontId="50" fillId="2" borderId="0" xfId="17" applyFont="1" applyFill="1" applyAlignment="1">
      <alignment horizontal="right"/>
    </xf>
    <xf numFmtId="164" fontId="50" fillId="0" borderId="0" xfId="1" applyNumberFormat="1" applyFont="1" applyFill="1" applyAlignment="1">
      <alignment horizontal="center"/>
    </xf>
    <xf numFmtId="15" fontId="50" fillId="2" borderId="0" xfId="17" applyFont="1" applyFill="1" applyAlignment="1">
      <alignment horizontal="left"/>
    </xf>
    <xf numFmtId="174" fontId="50" fillId="2" borderId="0" xfId="0" applyNumberFormat="1" applyFont="1" applyFill="1"/>
    <xf numFmtId="0" fontId="55" fillId="0" borderId="0" xfId="0" applyFont="1"/>
    <xf numFmtId="175" fontId="57" fillId="19" borderId="9" xfId="18" applyFont="1"/>
    <xf numFmtId="0" fontId="55" fillId="9" borderId="0" xfId="0" applyFont="1" applyFill="1"/>
    <xf numFmtId="0" fontId="58" fillId="0" borderId="0" xfId="0" applyFont="1"/>
    <xf numFmtId="164" fontId="55" fillId="0" borderId="0" xfId="1" applyNumberFormat="1" applyFont="1"/>
    <xf numFmtId="164" fontId="55" fillId="0" borderId="0" xfId="0" applyNumberFormat="1" applyFont="1"/>
    <xf numFmtId="164" fontId="55" fillId="9" borderId="0" xfId="1" applyNumberFormat="1" applyFont="1" applyFill="1"/>
    <xf numFmtId="9" fontId="55" fillId="9" borderId="0" xfId="2" applyFont="1" applyFill="1"/>
    <xf numFmtId="164" fontId="55" fillId="0" borderId="0" xfId="1" applyNumberFormat="1" applyFont="1" applyFill="1"/>
    <xf numFmtId="9" fontId="55" fillId="0" borderId="0" xfId="0" applyNumberFormat="1" applyFont="1"/>
    <xf numFmtId="164" fontId="55" fillId="9" borderId="0" xfId="0" applyNumberFormat="1" applyFont="1" applyFill="1"/>
    <xf numFmtId="9" fontId="59" fillId="0" borderId="0" xfId="0" applyNumberFormat="1" applyFont="1"/>
    <xf numFmtId="9" fontId="55" fillId="0" borderId="0" xfId="2" applyFont="1"/>
    <xf numFmtId="164" fontId="58" fillId="0" borderId="0" xfId="1" applyNumberFormat="1" applyFont="1"/>
    <xf numFmtId="9" fontId="55" fillId="9" borderId="0" xfId="0" applyNumberFormat="1" applyFont="1" applyFill="1"/>
    <xf numFmtId="0" fontId="60" fillId="0" borderId="0" xfId="0" applyFont="1"/>
    <xf numFmtId="176" fontId="55" fillId="0" borderId="0" xfId="0" applyNumberFormat="1" applyFont="1"/>
    <xf numFmtId="43" fontId="55" fillId="0" borderId="0" xfId="1" applyFont="1"/>
    <xf numFmtId="43" fontId="55" fillId="0" borderId="0" xfId="0" applyNumberFormat="1" applyFont="1"/>
    <xf numFmtId="177" fontId="57" fillId="0" borderId="0" xfId="19" applyFont="1"/>
    <xf numFmtId="178" fontId="57" fillId="0" borderId="0" xfId="19" applyNumberFormat="1" applyFont="1"/>
    <xf numFmtId="164" fontId="58" fillId="0" borderId="0" xfId="0" applyNumberFormat="1" applyFont="1"/>
    <xf numFmtId="0" fontId="12" fillId="0" borderId="0" xfId="13" applyFont="1"/>
    <xf numFmtId="0" fontId="12" fillId="0" borderId="6" xfId="13" applyFont="1" applyBorder="1"/>
    <xf numFmtId="165" fontId="12" fillId="0" borderId="17" xfId="14" applyNumberFormat="1" applyFont="1" applyFill="1" applyBorder="1" applyAlignment="1">
      <alignment horizontal="center"/>
    </xf>
    <xf numFmtId="0" fontId="12" fillId="0" borderId="18" xfId="13" applyFont="1" applyBorder="1"/>
    <xf numFmtId="165" fontId="12" fillId="0" borderId="8" xfId="14" applyNumberFormat="1" applyFont="1" applyFill="1" applyBorder="1" applyAlignment="1">
      <alignment horizontal="center"/>
    </xf>
    <xf numFmtId="165" fontId="12" fillId="0" borderId="1" xfId="14" applyNumberFormat="1" applyFont="1" applyFill="1" applyBorder="1" applyAlignment="1">
      <alignment horizontal="center"/>
    </xf>
    <xf numFmtId="165" fontId="12" fillId="0" borderId="27" xfId="14" applyNumberFormat="1" applyFont="1" applyFill="1" applyBorder="1" applyAlignment="1">
      <alignment horizontal="center"/>
    </xf>
    <xf numFmtId="164" fontId="11" fillId="0" borderId="19" xfId="1" applyNumberFormat="1" applyFont="1" applyBorder="1"/>
    <xf numFmtId="167" fontId="12" fillId="0" borderId="26" xfId="14" applyNumberFormat="1" applyFont="1" applyFill="1" applyBorder="1"/>
    <xf numFmtId="167" fontId="12" fillId="0" borderId="26" xfId="14" quotePrefix="1" applyNumberFormat="1" applyFont="1" applyFill="1" applyBorder="1"/>
    <xf numFmtId="0" fontId="63" fillId="15" borderId="36" xfId="0" applyFont="1" applyFill="1" applyBorder="1" applyAlignment="1">
      <alignment horizontal="left" vertical="center" wrapText="1" readingOrder="1"/>
    </xf>
    <xf numFmtId="0" fontId="63" fillId="15" borderId="36" xfId="0" applyFont="1" applyFill="1" applyBorder="1" applyAlignment="1">
      <alignment horizontal="right" vertical="center" wrapText="1" readingOrder="1"/>
    </xf>
    <xf numFmtId="16" fontId="63" fillId="15" borderId="36" xfId="0" applyNumberFormat="1" applyFont="1" applyFill="1" applyBorder="1" applyAlignment="1">
      <alignment horizontal="right" vertical="center" wrapText="1" readingOrder="1"/>
    </xf>
    <xf numFmtId="0" fontId="64" fillId="0" borderId="36" xfId="0" applyFont="1" applyBorder="1" applyAlignment="1">
      <alignment horizontal="left" vertical="center" wrapText="1" readingOrder="1"/>
    </xf>
    <xf numFmtId="0" fontId="63" fillId="0" borderId="36" xfId="0" applyFont="1" applyBorder="1" applyAlignment="1">
      <alignment horizontal="right" vertical="center" wrapText="1" readingOrder="1"/>
    </xf>
    <xf numFmtId="0" fontId="64" fillId="0" borderId="36" xfId="0" applyFont="1" applyBorder="1" applyAlignment="1">
      <alignment horizontal="right" vertical="center" wrapText="1" readingOrder="1"/>
    </xf>
    <xf numFmtId="3" fontId="63" fillId="0" borderId="36" xfId="0" applyNumberFormat="1" applyFont="1" applyBorder="1" applyAlignment="1">
      <alignment horizontal="right" vertical="center" wrapText="1" readingOrder="1"/>
    </xf>
    <xf numFmtId="3" fontId="64" fillId="0" borderId="36" xfId="0" applyNumberFormat="1" applyFont="1" applyBorder="1" applyAlignment="1">
      <alignment horizontal="right" vertical="center" wrapText="1" readingOrder="1"/>
    </xf>
    <xf numFmtId="9" fontId="63" fillId="0" borderId="36" xfId="0" applyNumberFormat="1" applyFont="1" applyBorder="1" applyAlignment="1">
      <alignment horizontal="right" vertical="center" wrapText="1" readingOrder="1"/>
    </xf>
    <xf numFmtId="10" fontId="64" fillId="0" borderId="36" xfId="0" applyNumberFormat="1" applyFont="1" applyBorder="1" applyAlignment="1">
      <alignment horizontal="right" vertical="center" wrapText="1" readingOrder="1"/>
    </xf>
    <xf numFmtId="0" fontId="62" fillId="0" borderId="36" xfId="0" applyFont="1" applyBorder="1" applyAlignment="1">
      <alignment horizontal="right" vertical="center" wrapText="1"/>
    </xf>
    <xf numFmtId="0" fontId="63" fillId="17" borderId="36" xfId="0" applyFont="1" applyFill="1" applyBorder="1" applyAlignment="1">
      <alignment horizontal="left" vertical="center" wrapText="1" readingOrder="1"/>
    </xf>
    <xf numFmtId="0" fontId="63" fillId="17" borderId="36" xfId="0" applyFont="1" applyFill="1" applyBorder="1" applyAlignment="1">
      <alignment horizontal="right" vertical="center" wrapText="1" readingOrder="1"/>
    </xf>
    <xf numFmtId="16" fontId="63" fillId="17" borderId="36" xfId="0" applyNumberFormat="1" applyFont="1" applyFill="1" applyBorder="1" applyAlignment="1">
      <alignment horizontal="right" vertical="center" wrapText="1" readingOrder="1"/>
    </xf>
    <xf numFmtId="0" fontId="65" fillId="20" borderId="36" xfId="0" applyFont="1" applyFill="1" applyBorder="1" applyAlignment="1">
      <alignment horizontal="left" vertical="center" wrapText="1" readingOrder="1"/>
    </xf>
    <xf numFmtId="0" fontId="65" fillId="20" borderId="36" xfId="0" applyFont="1" applyFill="1" applyBorder="1" applyAlignment="1">
      <alignment horizontal="right" vertical="center" wrapText="1" readingOrder="1"/>
    </xf>
    <xf numFmtId="16" fontId="65" fillId="20" borderId="36" xfId="0" applyNumberFormat="1" applyFont="1" applyFill="1" applyBorder="1" applyAlignment="1">
      <alignment horizontal="right" vertical="center" wrapText="1" readingOrder="1"/>
    </xf>
    <xf numFmtId="0" fontId="65" fillId="21" borderId="37" xfId="0" applyFont="1" applyFill="1" applyBorder="1" applyAlignment="1">
      <alignment horizontal="left" vertical="center" wrapText="1" readingOrder="1"/>
    </xf>
    <xf numFmtId="0" fontId="65" fillId="21" borderId="38" xfId="0" applyFont="1" applyFill="1" applyBorder="1" applyAlignment="1">
      <alignment horizontal="left" vertical="center" wrapText="1" readingOrder="1"/>
    </xf>
    <xf numFmtId="43" fontId="12" fillId="0" borderId="0" xfId="13" applyNumberFormat="1" applyFont="1"/>
    <xf numFmtId="3" fontId="12" fillId="2" borderId="7" xfId="14" applyNumberFormat="1" applyFont="1" applyFill="1" applyBorder="1" applyAlignment="1">
      <alignment horizontal="right"/>
    </xf>
    <xf numFmtId="165" fontId="12" fillId="2" borderId="7" xfId="14" applyNumberFormat="1" applyFont="1" applyFill="1" applyBorder="1" applyAlignment="1">
      <alignment horizontal="center"/>
    </xf>
    <xf numFmtId="164" fontId="12" fillId="2" borderId="7" xfId="14" applyNumberFormat="1" applyFont="1" applyFill="1" applyBorder="1" applyAlignment="1">
      <alignment horizontal="center"/>
    </xf>
    <xf numFmtId="0" fontId="5" fillId="0" borderId="0" xfId="0" applyFont="1" applyAlignment="1">
      <alignment vertical="center"/>
    </xf>
    <xf numFmtId="164" fontId="5" fillId="0" borderId="0" xfId="1" applyNumberFormat="1" applyFont="1" applyAlignment="1">
      <alignment vertical="center"/>
    </xf>
    <xf numFmtId="0" fontId="66" fillId="0" borderId="0" xfId="0" applyFont="1" applyAlignment="1">
      <alignment vertical="center"/>
    </xf>
    <xf numFmtId="37" fontId="7" fillId="0" borderId="0" xfId="0" applyNumberFormat="1" applyFont="1" applyAlignment="1">
      <alignment vertical="center"/>
    </xf>
    <xf numFmtId="37" fontId="5" fillId="0" borderId="0" xfId="0" applyNumberFormat="1" applyFont="1" applyAlignment="1">
      <alignment vertical="center"/>
    </xf>
    <xf numFmtId="37" fontId="13" fillId="0" borderId="0" xfId="0" applyNumberFormat="1" applyFont="1" applyAlignment="1">
      <alignment vertical="center"/>
    </xf>
    <xf numFmtId="0" fontId="7" fillId="6" borderId="0" xfId="0" applyFont="1" applyFill="1" applyAlignment="1">
      <alignment vertical="center"/>
    </xf>
    <xf numFmtId="37" fontId="7" fillId="6" borderId="0" xfId="0" applyNumberFormat="1" applyFont="1" applyFill="1" applyAlignment="1">
      <alignment vertical="center"/>
    </xf>
    <xf numFmtId="0" fontId="7" fillId="0" borderId="0" xfId="0" applyFont="1" applyAlignment="1">
      <alignment vertical="center"/>
    </xf>
    <xf numFmtId="164" fontId="12" fillId="0" borderId="0" xfId="1" applyNumberFormat="1" applyFont="1" applyFill="1" applyBorder="1" applyAlignment="1">
      <alignment vertical="center"/>
    </xf>
    <xf numFmtId="1" fontId="66" fillId="0" borderId="0" xfId="0" applyNumberFormat="1" applyFont="1" applyAlignment="1">
      <alignment vertical="center"/>
    </xf>
    <xf numFmtId="0" fontId="5" fillId="0" borderId="0" xfId="0" applyFont="1" applyAlignment="1">
      <alignment vertical="center" wrapText="1"/>
    </xf>
    <xf numFmtId="0" fontId="7" fillId="2" borderId="0" xfId="0" applyFont="1" applyFill="1" applyAlignment="1">
      <alignment vertical="center"/>
    </xf>
    <xf numFmtId="37" fontId="7" fillId="2" borderId="0" xfId="0" applyNumberFormat="1" applyFont="1" applyFill="1" applyAlignment="1">
      <alignment vertical="center"/>
    </xf>
    <xf numFmtId="168" fontId="66" fillId="0" borderId="0" xfId="2" applyNumberFormat="1" applyFont="1" applyBorder="1" applyAlignment="1">
      <alignment vertical="center"/>
    </xf>
    <xf numFmtId="168" fontId="66" fillId="0" borderId="0" xfId="2" applyNumberFormat="1" applyFont="1" applyFill="1" applyBorder="1" applyAlignment="1">
      <alignment vertical="center"/>
    </xf>
    <xf numFmtId="168" fontId="13" fillId="0" borderId="0" xfId="2" applyNumberFormat="1" applyFont="1" applyFill="1" applyBorder="1" applyAlignment="1">
      <alignment vertical="center"/>
    </xf>
    <xf numFmtId="0" fontId="13" fillId="0" borderId="0" xfId="0" applyFont="1" applyAlignment="1">
      <alignment vertical="center"/>
    </xf>
    <xf numFmtId="0" fontId="8" fillId="0" borderId="0" xfId="0" applyFont="1" applyAlignment="1">
      <alignment vertical="center"/>
    </xf>
    <xf numFmtId="0" fontId="68" fillId="0" borderId="0" xfId="0" applyFont="1" applyAlignment="1">
      <alignment vertical="center"/>
    </xf>
    <xf numFmtId="10" fontId="69" fillId="0" borderId="0" xfId="2" applyNumberFormat="1" applyFont="1" applyAlignment="1">
      <alignment vertical="center"/>
    </xf>
    <xf numFmtId="10" fontId="5" fillId="0" borderId="0" xfId="0" applyNumberFormat="1" applyFont="1" applyAlignment="1">
      <alignment vertical="center"/>
    </xf>
    <xf numFmtId="9" fontId="5" fillId="0" borderId="0" xfId="2" applyFont="1" applyAlignment="1">
      <alignment vertical="center"/>
    </xf>
    <xf numFmtId="0" fontId="67" fillId="0" borderId="0" xfId="0" applyFont="1" applyAlignment="1">
      <alignment vertical="center"/>
    </xf>
    <xf numFmtId="43" fontId="5" fillId="0" borderId="0" xfId="1" applyFont="1" applyAlignment="1">
      <alignment vertical="center"/>
    </xf>
    <xf numFmtId="43" fontId="5" fillId="0" borderId="0" xfId="1" applyFont="1" applyFill="1" applyAlignment="1">
      <alignment vertical="center"/>
    </xf>
    <xf numFmtId="37" fontId="12" fillId="0" borderId="0" xfId="0" applyNumberFormat="1" applyFont="1" applyAlignment="1">
      <alignment vertical="center"/>
    </xf>
    <xf numFmtId="0" fontId="12" fillId="0" borderId="0" xfId="0" applyFont="1" applyAlignment="1">
      <alignment vertical="center"/>
    </xf>
    <xf numFmtId="0" fontId="24" fillId="0" borderId="0" xfId="0" applyFont="1" applyAlignment="1">
      <alignment horizontal="left" vertical="center"/>
    </xf>
    <xf numFmtId="15" fontId="7" fillId="0" borderId="0" xfId="0" applyNumberFormat="1" applyFont="1" applyAlignment="1">
      <alignment vertical="center"/>
    </xf>
    <xf numFmtId="37" fontId="66" fillId="0" borderId="0" xfId="0" applyNumberFormat="1" applyFont="1" applyAlignment="1">
      <alignment vertical="center"/>
    </xf>
    <xf numFmtId="168" fontId="5" fillId="0" borderId="0" xfId="2" applyNumberFormat="1" applyFont="1" applyBorder="1" applyAlignment="1">
      <alignment vertical="center"/>
    </xf>
    <xf numFmtId="37" fontId="70" fillId="0" borderId="0" xfId="0" applyNumberFormat="1" applyFont="1" applyAlignment="1">
      <alignment vertical="center"/>
    </xf>
    <xf numFmtId="9" fontId="7" fillId="0" borderId="0" xfId="2" applyFont="1" applyBorder="1" applyAlignment="1">
      <alignment vertical="center"/>
    </xf>
    <xf numFmtId="164" fontId="7" fillId="0" borderId="0" xfId="1" applyNumberFormat="1" applyFont="1" applyBorder="1" applyAlignment="1">
      <alignment vertical="center"/>
    </xf>
    <xf numFmtId="168" fontId="66" fillId="0" borderId="0" xfId="0" applyNumberFormat="1" applyFont="1" applyAlignment="1">
      <alignment vertical="center"/>
    </xf>
    <xf numFmtId="164" fontId="66" fillId="0" borderId="0" xfId="1" applyNumberFormat="1" applyFont="1" applyBorder="1" applyAlignment="1">
      <alignment vertical="center"/>
    </xf>
    <xf numFmtId="9" fontId="8" fillId="0" borderId="0" xfId="2" applyFont="1" applyBorder="1" applyAlignment="1">
      <alignment vertical="center"/>
    </xf>
    <xf numFmtId="168" fontId="11" fillId="0" borderId="0" xfId="2" applyNumberFormat="1" applyFont="1" applyFill="1" applyBorder="1" applyAlignment="1">
      <alignment vertical="center"/>
    </xf>
    <xf numFmtId="9" fontId="12" fillId="0" borderId="0" xfId="2" applyFont="1" applyBorder="1" applyAlignment="1">
      <alignment vertical="center"/>
    </xf>
    <xf numFmtId="37" fontId="5" fillId="6" borderId="0" xfId="0" applyNumberFormat="1" applyFont="1" applyFill="1" applyAlignment="1">
      <alignment vertical="center"/>
    </xf>
    <xf numFmtId="37" fontId="5" fillId="2" borderId="0" xfId="0" applyNumberFormat="1" applyFont="1" applyFill="1" applyAlignment="1">
      <alignment vertical="center"/>
    </xf>
    <xf numFmtId="168" fontId="7" fillId="0" borderId="0" xfId="0" applyNumberFormat="1" applyFont="1" applyAlignment="1">
      <alignment vertical="center"/>
    </xf>
    <xf numFmtId="168" fontId="12" fillId="0" borderId="0" xfId="2" applyNumberFormat="1" applyFont="1" applyFill="1" applyBorder="1" applyAlignment="1">
      <alignment vertical="center"/>
    </xf>
    <xf numFmtId="9" fontId="66" fillId="0" borderId="0" xfId="2" applyFont="1" applyBorder="1" applyAlignment="1">
      <alignment vertical="center"/>
    </xf>
    <xf numFmtId="0" fontId="5" fillId="22" borderId="0" xfId="0" applyFont="1" applyFill="1" applyAlignment="1">
      <alignment vertical="center"/>
    </xf>
    <xf numFmtId="0" fontId="10" fillId="22" borderId="0" xfId="0" applyFont="1" applyFill="1" applyAlignment="1">
      <alignment vertical="center"/>
    </xf>
    <xf numFmtId="0" fontId="10" fillId="23" borderId="0" xfId="0" applyFont="1" applyFill="1" applyAlignment="1">
      <alignment vertical="center"/>
    </xf>
    <xf numFmtId="0" fontId="10" fillId="23" borderId="0" xfId="0" applyFont="1" applyFill="1" applyAlignment="1">
      <alignment horizontal="right" vertical="center"/>
    </xf>
    <xf numFmtId="15" fontId="10" fillId="23" borderId="0" xfId="0" applyNumberFormat="1" applyFont="1" applyFill="1" applyAlignment="1">
      <alignment vertical="center"/>
    </xf>
    <xf numFmtId="0" fontId="10" fillId="24" borderId="0" xfId="0" applyFont="1" applyFill="1" applyAlignment="1">
      <alignment vertical="center"/>
    </xf>
    <xf numFmtId="37" fontId="10" fillId="24" borderId="0" xfId="0" applyNumberFormat="1" applyFont="1" applyFill="1" applyAlignment="1">
      <alignment vertical="center"/>
    </xf>
    <xf numFmtId="0" fontId="10" fillId="24" borderId="28" xfId="0" applyFont="1" applyFill="1" applyBorder="1" applyAlignment="1">
      <alignment vertical="center"/>
    </xf>
    <xf numFmtId="10" fontId="7" fillId="2" borderId="0" xfId="0" applyNumberFormat="1" applyFont="1" applyFill="1" applyAlignment="1">
      <alignment vertical="center"/>
    </xf>
    <xf numFmtId="16" fontId="10" fillId="24" borderId="0" xfId="0" applyNumberFormat="1" applyFont="1" applyFill="1" applyAlignment="1">
      <alignment vertical="center"/>
    </xf>
    <xf numFmtId="0" fontId="10" fillId="24" borderId="0" xfId="0" applyFont="1" applyFill="1" applyAlignment="1">
      <alignment horizontal="right" vertical="center"/>
    </xf>
    <xf numFmtId="15" fontId="10" fillId="24" borderId="0" xfId="0" applyNumberFormat="1" applyFont="1" applyFill="1" applyAlignment="1">
      <alignment vertical="center"/>
    </xf>
    <xf numFmtId="15" fontId="7" fillId="2" borderId="0" xfId="0" applyNumberFormat="1" applyFont="1" applyFill="1" applyAlignment="1">
      <alignment vertical="center"/>
    </xf>
    <xf numFmtId="9" fontId="7" fillId="2" borderId="0" xfId="0" applyNumberFormat="1" applyFont="1" applyFill="1" applyAlignment="1">
      <alignment vertical="center"/>
    </xf>
    <xf numFmtId="37" fontId="66" fillId="2" borderId="0" xfId="0" applyNumberFormat="1" applyFont="1" applyFill="1" applyAlignment="1">
      <alignment vertical="center"/>
    </xf>
    <xf numFmtId="37" fontId="70" fillId="2" borderId="0" xfId="0" applyNumberFormat="1" applyFont="1" applyFill="1" applyAlignment="1">
      <alignment vertical="center"/>
    </xf>
    <xf numFmtId="164" fontId="66" fillId="2" borderId="0" xfId="1" applyNumberFormat="1" applyFont="1" applyFill="1" applyBorder="1" applyAlignment="1">
      <alignment vertical="center"/>
    </xf>
    <xf numFmtId="37" fontId="12" fillId="2" borderId="0" xfId="0" applyNumberFormat="1" applyFont="1" applyFill="1" applyAlignment="1">
      <alignment vertical="center"/>
    </xf>
    <xf numFmtId="0" fontId="10" fillId="0" borderId="0" xfId="0" applyFont="1" applyAlignment="1">
      <alignment vertical="center"/>
    </xf>
    <xf numFmtId="0" fontId="19" fillId="0" borderId="0" xfId="8" applyAlignment="1">
      <alignment vertical="center"/>
    </xf>
    <xf numFmtId="0" fontId="73" fillId="12" borderId="1" xfId="0" applyFont="1" applyFill="1" applyBorder="1" applyAlignment="1">
      <alignment vertical="center" wrapText="1"/>
    </xf>
    <xf numFmtId="167" fontId="73" fillId="12" borderId="1" xfId="0" applyNumberFormat="1" applyFont="1" applyFill="1" applyBorder="1" applyAlignment="1">
      <alignment vertical="center" wrapText="1"/>
    </xf>
    <xf numFmtId="172" fontId="74" fillId="12" borderId="1" xfId="8" applyNumberFormat="1" applyFont="1" applyFill="1" applyBorder="1" applyAlignment="1">
      <alignment horizontal="center" vertical="center"/>
    </xf>
    <xf numFmtId="2" fontId="75" fillId="12" borderId="1" xfId="8" applyNumberFormat="1" applyFont="1" applyFill="1" applyBorder="1" applyAlignment="1">
      <alignment horizontal="center" vertical="center"/>
    </xf>
    <xf numFmtId="0" fontId="76" fillId="12" borderId="1" xfId="0" applyFont="1" applyFill="1" applyBorder="1" applyAlignment="1">
      <alignment vertical="center" wrapText="1"/>
    </xf>
    <xf numFmtId="167" fontId="76" fillId="12" borderId="1" xfId="0" applyNumberFormat="1" applyFont="1" applyFill="1" applyBorder="1" applyAlignment="1">
      <alignment vertical="center" wrapText="1"/>
    </xf>
    <xf numFmtId="0" fontId="73" fillId="12" borderId="12" xfId="0" applyFont="1" applyFill="1" applyBorder="1" applyAlignment="1">
      <alignment horizontal="center" vertical="center" wrapText="1"/>
    </xf>
    <xf numFmtId="0" fontId="19" fillId="0" borderId="1" xfId="8" applyBorder="1" applyAlignment="1">
      <alignment horizontal="center" vertical="center"/>
    </xf>
    <xf numFmtId="0" fontId="77" fillId="16" borderId="39" xfId="0" applyFont="1" applyFill="1" applyBorder="1" applyAlignment="1">
      <alignment vertical="center" wrapText="1"/>
    </xf>
    <xf numFmtId="0" fontId="75" fillId="0" borderId="1" xfId="8" applyFont="1" applyBorder="1" applyAlignment="1">
      <alignment vertical="center"/>
    </xf>
    <xf numFmtId="2" fontId="75" fillId="0" borderId="1" xfId="8" applyNumberFormat="1" applyFont="1" applyBorder="1" applyAlignment="1">
      <alignment vertical="center"/>
    </xf>
    <xf numFmtId="0" fontId="78" fillId="3" borderId="39" xfId="0" applyFont="1" applyFill="1" applyBorder="1" applyAlignment="1">
      <alignment vertical="center"/>
    </xf>
    <xf numFmtId="0" fontId="77" fillId="16" borderId="39" xfId="0" applyFont="1" applyFill="1" applyBorder="1" applyAlignment="1">
      <alignment vertical="center"/>
    </xf>
    <xf numFmtId="0" fontId="79" fillId="3" borderId="39" xfId="0" applyFont="1" applyFill="1" applyBorder="1" applyAlignment="1">
      <alignment vertical="center"/>
    </xf>
    <xf numFmtId="0" fontId="49" fillId="3" borderId="1" xfId="0" applyFont="1" applyFill="1" applyBorder="1" applyAlignment="1">
      <alignment horizontal="left" vertical="center" wrapText="1"/>
    </xf>
    <xf numFmtId="167" fontId="75" fillId="0" borderId="1" xfId="8" applyNumberFormat="1" applyFont="1" applyBorder="1" applyAlignment="1">
      <alignment vertical="center"/>
    </xf>
    <xf numFmtId="0" fontId="19" fillId="0" borderId="0" xfId="8" applyAlignment="1">
      <alignment vertical="center" wrapText="1"/>
    </xf>
    <xf numFmtId="167" fontId="19" fillId="0" borderId="0" xfId="8" applyNumberFormat="1" applyAlignment="1">
      <alignment vertical="center"/>
    </xf>
    <xf numFmtId="0" fontId="72" fillId="12" borderId="0" xfId="8" applyFont="1" applyFill="1" applyAlignment="1">
      <alignment horizontal="left" vertical="center" wrapText="1"/>
    </xf>
    <xf numFmtId="0" fontId="19" fillId="0" borderId="0" xfId="8" applyAlignment="1">
      <alignment horizontal="left" vertical="center" wrapText="1"/>
    </xf>
    <xf numFmtId="0" fontId="48" fillId="3" borderId="0" xfId="0" applyFont="1" applyFill="1" applyAlignment="1">
      <alignment vertical="center" wrapText="1"/>
    </xf>
    <xf numFmtId="0" fontId="49" fillId="3" borderId="0" xfId="0" applyFont="1" applyFill="1" applyAlignment="1">
      <alignment vertical="center" wrapText="1"/>
    </xf>
    <xf numFmtId="0" fontId="49" fillId="3" borderId="0" xfId="0" applyFont="1" applyFill="1" applyAlignment="1">
      <alignment horizontal="left" vertical="center" wrapText="1"/>
    </xf>
    <xf numFmtId="0" fontId="49" fillId="3" borderId="1" xfId="0" applyFont="1" applyFill="1" applyBorder="1" applyAlignment="1">
      <alignment vertical="center"/>
    </xf>
    <xf numFmtId="0" fontId="75" fillId="3" borderId="1" xfId="8" applyFont="1" applyFill="1" applyBorder="1" applyAlignment="1">
      <alignment vertical="center"/>
    </xf>
    <xf numFmtId="1" fontId="5" fillId="0" borderId="0" xfId="0" applyNumberFormat="1" applyFont="1" applyAlignment="1">
      <alignment vertical="center"/>
    </xf>
    <xf numFmtId="1" fontId="13" fillId="0" borderId="0" xfId="0" applyNumberFormat="1" applyFont="1" applyAlignment="1">
      <alignment vertical="center"/>
    </xf>
    <xf numFmtId="1" fontId="5" fillId="6" borderId="0" xfId="0" applyNumberFormat="1" applyFont="1" applyFill="1" applyAlignment="1">
      <alignment vertical="center"/>
    </xf>
    <xf numFmtId="9" fontId="66" fillId="0" borderId="0" xfId="0" applyNumberFormat="1" applyFont="1" applyAlignment="1">
      <alignment vertical="center"/>
    </xf>
    <xf numFmtId="43" fontId="5" fillId="0" borderId="0" xfId="0" applyNumberFormat="1" applyFont="1" applyAlignment="1">
      <alignment vertical="center"/>
    </xf>
    <xf numFmtId="43" fontId="5" fillId="6" borderId="0" xfId="1" applyFont="1" applyFill="1" applyAlignment="1">
      <alignment vertical="center"/>
    </xf>
    <xf numFmtId="0" fontId="0" fillId="0" borderId="0" xfId="0" applyAlignment="1">
      <alignment vertical="center" wrapText="1"/>
    </xf>
    <xf numFmtId="0" fontId="0" fillId="0" borderId="0" xfId="0" applyAlignment="1">
      <alignment vertical="center"/>
    </xf>
    <xf numFmtId="0" fontId="28" fillId="0" borderId="0" xfId="0" applyFont="1" applyAlignment="1">
      <alignment vertical="center" wrapText="1"/>
    </xf>
    <xf numFmtId="0" fontId="24" fillId="0" borderId="0" xfId="0" applyFont="1" applyAlignment="1">
      <alignment vertical="center"/>
    </xf>
    <xf numFmtId="0" fontId="6" fillId="0" borderId="0" xfId="0" applyFont="1" applyAlignment="1">
      <alignment vertical="center"/>
    </xf>
    <xf numFmtId="0" fontId="0" fillId="0" borderId="1" xfId="0" applyBorder="1" applyAlignment="1">
      <alignment vertical="center"/>
    </xf>
    <xf numFmtId="0" fontId="0" fillId="0" borderId="1" xfId="0" applyBorder="1" applyAlignment="1">
      <alignment vertical="center" wrapText="1"/>
    </xf>
    <xf numFmtId="37" fontId="0" fillId="0" borderId="1" xfId="0" applyNumberFormat="1" applyBorder="1" applyAlignment="1">
      <alignment vertical="center" wrapText="1"/>
    </xf>
    <xf numFmtId="0" fontId="0" fillId="2" borderId="0" xfId="0" applyFill="1" applyAlignment="1">
      <alignment vertical="center" wrapText="1"/>
    </xf>
    <xf numFmtId="9" fontId="0" fillId="2" borderId="0" xfId="0" applyNumberFormat="1" applyFill="1" applyAlignment="1">
      <alignment vertical="center" wrapText="1"/>
    </xf>
    <xf numFmtId="0" fontId="81" fillId="0" borderId="0" xfId="0" applyFont="1" applyAlignment="1">
      <alignment vertical="center"/>
    </xf>
    <xf numFmtId="9" fontId="66" fillId="25" borderId="0" xfId="0" applyNumberFormat="1" applyFont="1" applyFill="1" applyAlignment="1">
      <alignment vertical="center"/>
    </xf>
    <xf numFmtId="164" fontId="21" fillId="0" borderId="1" xfId="1" applyNumberFormat="1" applyFont="1" applyFill="1" applyBorder="1" applyAlignment="1">
      <alignment vertical="center"/>
    </xf>
    <xf numFmtId="0" fontId="0" fillId="0" borderId="0" xfId="0" applyAlignment="1">
      <alignment horizontal="center" vertical="center" wrapText="1"/>
    </xf>
    <xf numFmtId="179" fontId="5" fillId="0" borderId="0" xfId="0" applyNumberFormat="1" applyFont="1" applyAlignment="1">
      <alignment vertical="center"/>
    </xf>
    <xf numFmtId="9" fontId="7" fillId="2" borderId="0" xfId="2" applyFont="1" applyFill="1" applyBorder="1" applyAlignment="1">
      <alignment vertical="center"/>
    </xf>
    <xf numFmtId="172" fontId="21" fillId="0" borderId="0" xfId="8" applyNumberFormat="1" applyFont="1" applyAlignment="1">
      <alignment vertical="center"/>
    </xf>
    <xf numFmtId="0" fontId="11" fillId="0" borderId="18" xfId="13" applyFont="1" applyBorder="1"/>
    <xf numFmtId="165" fontId="11" fillId="0" borderId="8" xfId="14" applyNumberFormat="1" applyFont="1" applyFill="1" applyBorder="1" applyAlignment="1">
      <alignment horizontal="center"/>
    </xf>
    <xf numFmtId="165" fontId="11" fillId="0" borderId="1" xfId="14" applyNumberFormat="1" applyFont="1" applyFill="1" applyBorder="1" applyAlignment="1">
      <alignment horizontal="center"/>
    </xf>
    <xf numFmtId="165" fontId="11" fillId="0" borderId="27" xfId="14" applyNumberFormat="1" applyFont="1" applyFill="1" applyBorder="1" applyAlignment="1">
      <alignment horizontal="center"/>
    </xf>
    <xf numFmtId="165" fontId="11" fillId="0" borderId="17" xfId="14" applyNumberFormat="1" applyFont="1" applyFill="1" applyBorder="1" applyAlignment="1">
      <alignment horizontal="center"/>
    </xf>
    <xf numFmtId="165" fontId="12" fillId="0" borderId="7" xfId="14" applyNumberFormat="1" applyFont="1" applyFill="1" applyBorder="1" applyAlignment="1">
      <alignment horizontal="center"/>
    </xf>
    <xf numFmtId="165" fontId="12" fillId="0" borderId="7" xfId="14" applyNumberFormat="1" applyFont="1" applyFill="1" applyBorder="1" applyAlignment="1">
      <alignment horizontal="right"/>
    </xf>
    <xf numFmtId="164" fontId="8" fillId="0" borderId="7" xfId="14" applyNumberFormat="1" applyFont="1" applyFill="1" applyBorder="1" applyAlignment="1">
      <alignment horizontal="center"/>
    </xf>
    <xf numFmtId="164" fontId="11" fillId="0" borderId="19" xfId="1" applyNumberFormat="1" applyFont="1" applyFill="1" applyBorder="1"/>
    <xf numFmtId="165" fontId="12" fillId="0" borderId="3" xfId="14" applyNumberFormat="1" applyFont="1" applyFill="1" applyBorder="1" applyAlignment="1">
      <alignment horizontal="center"/>
    </xf>
    <xf numFmtId="165" fontId="8" fillId="0" borderId="7" xfId="14" applyNumberFormat="1" applyFont="1" applyFill="1" applyBorder="1" applyAlignment="1">
      <alignment horizontal="center"/>
    </xf>
    <xf numFmtId="165" fontId="12" fillId="0" borderId="22" xfId="14" applyNumberFormat="1" applyFont="1" applyFill="1" applyBorder="1" applyAlignment="1">
      <alignment horizontal="center"/>
    </xf>
    <xf numFmtId="9" fontId="5" fillId="0" borderId="0" xfId="2" applyFont="1" applyBorder="1" applyAlignment="1">
      <alignment vertical="center"/>
    </xf>
    <xf numFmtId="37" fontId="71" fillId="0" borderId="0" xfId="0" applyNumberFormat="1" applyFont="1" applyAlignment="1">
      <alignment horizontal="right" vertical="center" wrapText="1" readingOrder="1"/>
    </xf>
    <xf numFmtId="164" fontId="5" fillId="0" borderId="0" xfId="1" applyNumberFormat="1" applyFont="1" applyBorder="1" applyAlignment="1">
      <alignment vertical="center"/>
    </xf>
    <xf numFmtId="0" fontId="10" fillId="26" borderId="1" xfId="0" applyFont="1" applyFill="1" applyBorder="1" applyAlignment="1">
      <alignment vertical="top"/>
    </xf>
    <xf numFmtId="0" fontId="10" fillId="26" borderId="1" xfId="0" applyFont="1" applyFill="1" applyBorder="1" applyAlignment="1">
      <alignment horizontal="center" vertical="center" wrapText="1"/>
    </xf>
    <xf numFmtId="0" fontId="5" fillId="0" borderId="1" xfId="0" applyFont="1" applyBorder="1"/>
    <xf numFmtId="0" fontId="7" fillId="0" borderId="1" xfId="0" applyFont="1" applyBorder="1"/>
    <xf numFmtId="165" fontId="7" fillId="0" borderId="1" xfId="1" applyNumberFormat="1" applyFont="1" applyBorder="1"/>
    <xf numFmtId="165" fontId="5" fillId="0" borderId="1" xfId="1" applyNumberFormat="1" applyFont="1" applyBorder="1"/>
    <xf numFmtId="0" fontId="7" fillId="3" borderId="1" xfId="0" applyFont="1" applyFill="1" applyBorder="1"/>
    <xf numFmtId="165" fontId="7" fillId="3" borderId="1" xfId="1" applyNumberFormat="1" applyFont="1" applyFill="1" applyBorder="1"/>
    <xf numFmtId="43" fontId="5" fillId="3" borderId="1" xfId="1" applyFont="1" applyFill="1" applyBorder="1" applyAlignment="1">
      <alignment horizontal="center"/>
    </xf>
    <xf numFmtId="0" fontId="29" fillId="3" borderId="1" xfId="0" applyFont="1" applyFill="1" applyBorder="1"/>
    <xf numFmtId="9" fontId="82" fillId="3" borderId="1" xfId="0" applyNumberFormat="1" applyFont="1" applyFill="1" applyBorder="1"/>
    <xf numFmtId="164" fontId="5" fillId="0" borderId="1" xfId="1" applyNumberFormat="1" applyFont="1" applyBorder="1"/>
    <xf numFmtId="43" fontId="5" fillId="0" borderId="1" xfId="1" applyFont="1" applyBorder="1" applyAlignment="1">
      <alignment horizontal="center"/>
    </xf>
    <xf numFmtId="164" fontId="7" fillId="0" borderId="1" xfId="0" applyNumberFormat="1" applyFont="1" applyBorder="1"/>
    <xf numFmtId="0" fontId="82" fillId="3" borderId="1" xfId="0" applyFont="1" applyFill="1" applyBorder="1"/>
    <xf numFmtId="0" fontId="12" fillId="0" borderId="1" xfId="0" applyFont="1" applyBorder="1"/>
    <xf numFmtId="165" fontId="12" fillId="0" borderId="1" xfId="0" applyNumberFormat="1" applyFont="1" applyBorder="1"/>
    <xf numFmtId="164" fontId="12" fillId="0" borderId="1" xfId="0" applyNumberFormat="1" applyFont="1" applyBorder="1"/>
    <xf numFmtId="164" fontId="12" fillId="0" borderId="1" xfId="0" applyNumberFormat="1" applyFont="1" applyBorder="1" applyAlignment="1">
      <alignment horizontal="right"/>
    </xf>
    <xf numFmtId="43" fontId="7" fillId="3" borderId="1" xfId="1" applyFont="1" applyFill="1" applyBorder="1"/>
    <xf numFmtId="0" fontId="7" fillId="0" borderId="0" xfId="0" applyFont="1"/>
    <xf numFmtId="165" fontId="7" fillId="0" borderId="0" xfId="1" applyNumberFormat="1" applyFont="1" applyFill="1" applyBorder="1"/>
    <xf numFmtId="43" fontId="7" fillId="0" borderId="0" xfId="1" applyFont="1" applyFill="1" applyBorder="1"/>
    <xf numFmtId="37" fontId="5" fillId="0" borderId="1" xfId="0" applyNumberFormat="1" applyFont="1" applyBorder="1" applyAlignment="1">
      <alignment horizontal="right" wrapText="1"/>
    </xf>
    <xf numFmtId="0" fontId="5" fillId="0" borderId="1" xfId="0" applyFont="1" applyBorder="1" applyAlignment="1">
      <alignment horizontal="right" wrapText="1"/>
    </xf>
    <xf numFmtId="37" fontId="7" fillId="3" borderId="1" xfId="0" applyNumberFormat="1" applyFont="1" applyFill="1" applyBorder="1" applyAlignment="1">
      <alignment horizontal="right" wrapText="1"/>
    </xf>
    <xf numFmtId="14" fontId="12" fillId="0" borderId="1" xfId="0" applyNumberFormat="1" applyFont="1" applyBorder="1"/>
    <xf numFmtId="43" fontId="12" fillId="0" borderId="1" xfId="1" applyFont="1" applyBorder="1"/>
    <xf numFmtId="0" fontId="5" fillId="27" borderId="0" xfId="0" applyFont="1" applyFill="1"/>
    <xf numFmtId="0" fontId="7" fillId="27" borderId="0" xfId="0" applyFont="1" applyFill="1" applyAlignment="1">
      <alignment horizontal="right"/>
    </xf>
    <xf numFmtId="0" fontId="83" fillId="26" borderId="0" xfId="0" applyFont="1" applyFill="1" applyAlignment="1">
      <alignment vertical="center"/>
    </xf>
    <xf numFmtId="15" fontId="10" fillId="26" borderId="0" xfId="0" applyNumberFormat="1" applyFont="1" applyFill="1" applyAlignment="1">
      <alignment vertical="center"/>
    </xf>
    <xf numFmtId="0" fontId="10" fillId="26" borderId="0" xfId="0" applyFont="1" applyFill="1" applyAlignment="1">
      <alignment horizontal="right"/>
    </xf>
    <xf numFmtId="164" fontId="5" fillId="6" borderId="0" xfId="1" applyNumberFormat="1" applyFont="1" applyFill="1" applyAlignment="1">
      <alignment vertical="center"/>
    </xf>
    <xf numFmtId="0" fontId="7" fillId="27" borderId="0" xfId="0" applyFont="1" applyFill="1" applyAlignment="1">
      <alignment vertical="center"/>
    </xf>
    <xf numFmtId="37" fontId="7" fillId="27" borderId="0" xfId="0" applyNumberFormat="1" applyFont="1" applyFill="1" applyAlignment="1">
      <alignment vertical="center"/>
    </xf>
    <xf numFmtId="0" fontId="68" fillId="28" borderId="0" xfId="0" applyFont="1" applyFill="1" applyAlignment="1">
      <alignment vertical="center"/>
    </xf>
    <xf numFmtId="0" fontId="7" fillId="29" borderId="0" xfId="0" applyFont="1" applyFill="1" applyAlignment="1">
      <alignment vertical="center"/>
    </xf>
    <xf numFmtId="9" fontId="7" fillId="29" borderId="0" xfId="2" applyFont="1" applyFill="1" applyAlignment="1">
      <alignment vertical="center"/>
    </xf>
    <xf numFmtId="10" fontId="7" fillId="29" borderId="0" xfId="2" applyNumberFormat="1" applyFont="1" applyFill="1" applyAlignment="1">
      <alignment vertical="center"/>
    </xf>
    <xf numFmtId="165" fontId="12" fillId="0" borderId="1" xfId="1" applyNumberFormat="1" applyFont="1" applyBorder="1"/>
    <xf numFmtId="0" fontId="7" fillId="0" borderId="6" xfId="13" applyFont="1" applyBorder="1" applyAlignment="1">
      <alignment horizontal="left"/>
    </xf>
    <xf numFmtId="0" fontId="7" fillId="0" borderId="11" xfId="13" applyFont="1" applyBorder="1" applyAlignment="1">
      <alignment horizontal="left"/>
    </xf>
    <xf numFmtId="165" fontId="12" fillId="0" borderId="42" xfId="14" applyNumberFormat="1" applyFont="1" applyFill="1" applyBorder="1" applyAlignment="1">
      <alignment horizontal="center"/>
    </xf>
    <xf numFmtId="0" fontId="7" fillId="30" borderId="0" xfId="0" applyFont="1" applyFill="1" applyAlignment="1">
      <alignment vertical="center"/>
    </xf>
    <xf numFmtId="0" fontId="5" fillId="30" borderId="0" xfId="0" applyFont="1" applyFill="1" applyAlignment="1">
      <alignment vertical="center"/>
    </xf>
    <xf numFmtId="165" fontId="21" fillId="0" borderId="0" xfId="1" applyNumberFormat="1" applyFont="1" applyBorder="1" applyAlignment="1">
      <alignment vertical="center"/>
    </xf>
    <xf numFmtId="165" fontId="21" fillId="0" borderId="12" xfId="1" applyNumberFormat="1" applyFont="1" applyBorder="1" applyAlignment="1">
      <alignment vertical="center"/>
    </xf>
    <xf numFmtId="164" fontId="21" fillId="31" borderId="0" xfId="1" applyNumberFormat="1" applyFont="1" applyFill="1" applyBorder="1" applyAlignment="1">
      <alignment vertical="center"/>
    </xf>
    <xf numFmtId="164" fontId="21" fillId="31" borderId="12" xfId="1" applyNumberFormat="1" applyFont="1" applyFill="1" applyBorder="1" applyAlignment="1">
      <alignment vertical="center"/>
    </xf>
    <xf numFmtId="17" fontId="10" fillId="23" borderId="0" xfId="0" applyNumberFormat="1" applyFont="1" applyFill="1" applyAlignment="1">
      <alignment vertical="center"/>
    </xf>
    <xf numFmtId="17" fontId="10" fillId="24" borderId="0" xfId="0" applyNumberFormat="1" applyFont="1" applyFill="1" applyAlignment="1">
      <alignment vertical="center"/>
    </xf>
    <xf numFmtId="0" fontId="10" fillId="32" borderId="6" xfId="13" applyFont="1" applyFill="1" applyBorder="1" applyAlignment="1">
      <alignment horizontal="left"/>
    </xf>
    <xf numFmtId="0" fontId="83" fillId="32" borderId="7" xfId="13" applyFont="1" applyFill="1" applyBorder="1" applyAlignment="1">
      <alignment horizontal="left"/>
    </xf>
    <xf numFmtId="0" fontId="10" fillId="32" borderId="1" xfId="13" applyFont="1" applyFill="1" applyBorder="1" applyAlignment="1">
      <alignment horizontal="center" vertical="center" wrapText="1"/>
    </xf>
    <xf numFmtId="0" fontId="10" fillId="32" borderId="10" xfId="13" applyFont="1" applyFill="1" applyBorder="1" applyAlignment="1">
      <alignment horizontal="center" vertical="center" wrapText="1"/>
    </xf>
    <xf numFmtId="0" fontId="10" fillId="32" borderId="10" xfId="13" applyFont="1" applyFill="1" applyBorder="1"/>
    <xf numFmtId="0" fontId="7" fillId="33" borderId="11" xfId="13" applyFont="1" applyFill="1" applyBorder="1" applyAlignment="1">
      <alignment horizontal="left"/>
    </xf>
    <xf numFmtId="0" fontId="5" fillId="33" borderId="12" xfId="13" applyFont="1" applyFill="1" applyBorder="1" applyAlignment="1">
      <alignment horizontal="left"/>
    </xf>
    <xf numFmtId="0" fontId="7" fillId="33" borderId="1" xfId="13" applyFont="1" applyFill="1" applyBorder="1" applyAlignment="1">
      <alignment horizontal="left" wrapText="1"/>
    </xf>
    <xf numFmtId="0" fontId="7" fillId="33" borderId="1" xfId="13" applyFont="1" applyFill="1" applyBorder="1" applyAlignment="1">
      <alignment horizontal="right"/>
    </xf>
    <xf numFmtId="0" fontId="7" fillId="33" borderId="1" xfId="13" applyFont="1" applyFill="1" applyBorder="1" applyAlignment="1">
      <alignment horizontal="right" wrapText="1"/>
    </xf>
    <xf numFmtId="43" fontId="7" fillId="6" borderId="0" xfId="1" applyFont="1" applyFill="1" applyAlignment="1">
      <alignment vertical="center"/>
    </xf>
    <xf numFmtId="165" fontId="5" fillId="0" borderId="0" xfId="1" applyNumberFormat="1" applyFont="1" applyAlignment="1">
      <alignment vertical="center"/>
    </xf>
    <xf numFmtId="165" fontId="7" fillId="0" borderId="0" xfId="1" applyNumberFormat="1" applyFont="1" applyAlignment="1">
      <alignment vertical="center"/>
    </xf>
    <xf numFmtId="165" fontId="13" fillId="0" borderId="0" xfId="1" applyNumberFormat="1" applyFont="1" applyAlignment="1">
      <alignment vertical="center"/>
    </xf>
    <xf numFmtId="165" fontId="7" fillId="6" borderId="0" xfId="1" applyNumberFormat="1" applyFont="1" applyFill="1" applyAlignment="1">
      <alignment vertical="center"/>
    </xf>
    <xf numFmtId="165" fontId="12" fillId="0" borderId="0" xfId="1" applyNumberFormat="1" applyFont="1" applyFill="1" applyBorder="1" applyAlignment="1">
      <alignment vertical="center"/>
    </xf>
    <xf numFmtId="165" fontId="5" fillId="6" borderId="0" xfId="1" applyNumberFormat="1" applyFont="1" applyFill="1" applyAlignment="1">
      <alignment vertical="center"/>
    </xf>
    <xf numFmtId="165" fontId="10" fillId="24" borderId="0" xfId="1" applyNumberFormat="1" applyFont="1" applyFill="1" applyAlignment="1">
      <alignment vertical="center"/>
    </xf>
    <xf numFmtId="165" fontId="66" fillId="0" borderId="0" xfId="1" applyNumberFormat="1" applyFont="1" applyAlignment="1">
      <alignment vertical="center"/>
    </xf>
    <xf numFmtId="165" fontId="10" fillId="24" borderId="28" xfId="1" applyNumberFormat="1" applyFont="1" applyFill="1" applyBorder="1" applyAlignment="1">
      <alignment vertical="center"/>
    </xf>
    <xf numFmtId="165" fontId="0" fillId="0" borderId="0" xfId="1" applyNumberFormat="1" applyFont="1"/>
    <xf numFmtId="165" fontId="5" fillId="28" borderId="0" xfId="1" applyNumberFormat="1" applyFont="1" applyFill="1" applyAlignment="1">
      <alignment vertical="center"/>
    </xf>
    <xf numFmtId="165" fontId="7" fillId="29" borderId="0" xfId="1" applyNumberFormat="1" applyFont="1" applyFill="1" applyAlignment="1">
      <alignment vertical="center"/>
    </xf>
    <xf numFmtId="0" fontId="12" fillId="33" borderId="0" xfId="0" applyFont="1" applyFill="1" applyAlignment="1">
      <alignment vertical="center"/>
    </xf>
    <xf numFmtId="165" fontId="7" fillId="33" borderId="0" xfId="1" applyNumberFormat="1" applyFont="1" applyFill="1" applyAlignment="1">
      <alignment vertical="center"/>
    </xf>
    <xf numFmtId="43" fontId="12" fillId="33" borderId="0" xfId="1" applyFont="1" applyFill="1" applyAlignment="1">
      <alignment vertical="center"/>
    </xf>
    <xf numFmtId="165" fontId="12" fillId="33" borderId="0" xfId="1" applyNumberFormat="1" applyFont="1" applyFill="1" applyAlignment="1">
      <alignment vertical="center"/>
    </xf>
    <xf numFmtId="9" fontId="12" fillId="33" borderId="0" xfId="2" applyFont="1" applyFill="1" applyAlignment="1">
      <alignment vertical="center"/>
    </xf>
    <xf numFmtId="9" fontId="7" fillId="33" borderId="0" xfId="2" applyFont="1" applyFill="1" applyAlignment="1">
      <alignment vertical="center"/>
    </xf>
    <xf numFmtId="9" fontId="7" fillId="6" borderId="0" xfId="2" applyFont="1" applyFill="1" applyAlignment="1">
      <alignment vertical="center"/>
    </xf>
    <xf numFmtId="165" fontId="66" fillId="33" borderId="0" xfId="1" applyNumberFormat="1" applyFont="1" applyFill="1" applyAlignment="1">
      <alignment vertical="center"/>
    </xf>
    <xf numFmtId="165" fontId="5" fillId="33" borderId="0" xfId="1" applyNumberFormat="1" applyFont="1" applyFill="1" applyAlignment="1">
      <alignment vertical="center"/>
    </xf>
    <xf numFmtId="37" fontId="7" fillId="33" borderId="0" xfId="0" applyNumberFormat="1" applyFont="1" applyFill="1" applyAlignment="1">
      <alignment vertical="center"/>
    </xf>
    <xf numFmtId="43" fontId="8" fillId="33" borderId="0" xfId="1" applyFont="1" applyFill="1" applyAlignment="1">
      <alignment vertical="center"/>
    </xf>
    <xf numFmtId="165" fontId="8" fillId="33" borderId="0" xfId="1" applyNumberFormat="1" applyFont="1" applyFill="1" applyAlignment="1">
      <alignment vertical="center"/>
    </xf>
    <xf numFmtId="9" fontId="8" fillId="33" borderId="0" xfId="2" applyFont="1" applyFill="1" applyAlignment="1">
      <alignment vertical="center"/>
    </xf>
    <xf numFmtId="0" fontId="5" fillId="6" borderId="0" xfId="0" applyFont="1" applyFill="1"/>
    <xf numFmtId="37" fontId="5" fillId="6" borderId="0" xfId="0" applyNumberFormat="1" applyFont="1" applyFill="1"/>
    <xf numFmtId="0" fontId="5" fillId="0" borderId="8" xfId="0" applyFont="1" applyBorder="1" applyAlignment="1">
      <alignment horizontal="left" wrapText="1"/>
    </xf>
    <xf numFmtId="0" fontId="5" fillId="0" borderId="9" xfId="0" applyFont="1" applyBorder="1" applyAlignment="1">
      <alignment horizontal="left" wrapText="1"/>
    </xf>
    <xf numFmtId="0" fontId="5" fillId="0" borderId="10" xfId="0" applyFont="1" applyBorder="1" applyAlignment="1">
      <alignment horizontal="left" wrapText="1"/>
    </xf>
    <xf numFmtId="9" fontId="12" fillId="0" borderId="1" xfId="1" applyNumberFormat="1" applyFont="1" applyBorder="1"/>
    <xf numFmtId="9" fontId="7" fillId="0" borderId="0" xfId="2" applyFont="1" applyFill="1" applyAlignment="1">
      <alignment vertical="center"/>
    </xf>
    <xf numFmtId="9" fontId="8" fillId="0" borderId="0" xfId="2" applyFont="1" applyFill="1" applyAlignment="1">
      <alignment vertical="center"/>
    </xf>
    <xf numFmtId="0" fontId="7" fillId="0" borderId="0" xfId="13" applyFont="1" applyAlignment="1">
      <alignment horizontal="center" vertical="center" wrapText="1"/>
    </xf>
    <xf numFmtId="9" fontId="66" fillId="0" borderId="0" xfId="2" applyFont="1" applyFill="1" applyBorder="1" applyAlignment="1">
      <alignment vertical="center"/>
    </xf>
    <xf numFmtId="0" fontId="7" fillId="27" borderId="0" xfId="0" applyFont="1" applyFill="1"/>
    <xf numFmtId="0" fontId="7" fillId="34" borderId="0" xfId="0" applyFont="1" applyFill="1"/>
    <xf numFmtId="0" fontId="5" fillId="34" borderId="0" xfId="0" applyFont="1" applyFill="1"/>
    <xf numFmtId="164" fontId="5" fillId="0" borderId="0" xfId="0" applyNumberFormat="1" applyFont="1"/>
    <xf numFmtId="0" fontId="7" fillId="3" borderId="0" xfId="0" applyFont="1" applyFill="1"/>
    <xf numFmtId="164" fontId="7" fillId="3" borderId="0" xfId="0" applyNumberFormat="1" applyFont="1" applyFill="1"/>
    <xf numFmtId="164" fontId="5" fillId="34" borderId="0" xfId="0" applyNumberFormat="1" applyFont="1" applyFill="1"/>
    <xf numFmtId="164" fontId="84" fillId="0" borderId="0" xfId="0" applyNumberFormat="1" applyFont="1"/>
    <xf numFmtId="0" fontId="5" fillId="3" borderId="0" xfId="0" applyFont="1" applyFill="1"/>
    <xf numFmtId="165" fontId="7" fillId="34" borderId="0" xfId="1" applyNumberFormat="1" applyFont="1" applyFill="1"/>
    <xf numFmtId="165" fontId="5" fillId="0" borderId="0" xfId="1" applyNumberFormat="1" applyFont="1" applyBorder="1" applyAlignment="1">
      <alignment horizontal="right"/>
    </xf>
    <xf numFmtId="165" fontId="5" fillId="0" borderId="0" xfId="0" applyNumberFormat="1" applyFont="1"/>
    <xf numFmtId="165" fontId="7" fillId="0" borderId="0" xfId="1" applyNumberFormat="1" applyFont="1" applyBorder="1" applyAlignment="1">
      <alignment horizontal="right"/>
    </xf>
    <xf numFmtId="165" fontId="5" fillId="0" borderId="0" xfId="1" applyNumberFormat="1" applyFont="1" applyBorder="1"/>
    <xf numFmtId="165" fontId="7" fillId="0" borderId="0" xfId="1" applyNumberFormat="1" applyFont="1" applyBorder="1"/>
    <xf numFmtId="165" fontId="7" fillId="0" borderId="0" xfId="1" applyNumberFormat="1" applyFont="1"/>
    <xf numFmtId="165" fontId="5" fillId="34" borderId="0" xfId="1" applyNumberFormat="1" applyFont="1" applyFill="1"/>
    <xf numFmtId="165" fontId="7" fillId="3" borderId="0" xfId="1" applyNumberFormat="1" applyFont="1" applyFill="1"/>
    <xf numFmtId="39" fontId="7" fillId="0" borderId="0" xfId="0" applyNumberFormat="1" applyFont="1" applyAlignment="1">
      <alignment vertical="center"/>
    </xf>
    <xf numFmtId="39" fontId="67" fillId="0" borderId="0" xfId="0" applyNumberFormat="1" applyFont="1" applyAlignment="1">
      <alignment vertical="center"/>
    </xf>
    <xf numFmtId="165" fontId="5" fillId="0" borderId="0" xfId="1" applyNumberFormat="1" applyFont="1" applyFill="1" applyAlignment="1">
      <alignment vertical="center"/>
    </xf>
    <xf numFmtId="165" fontId="66" fillId="0" borderId="0" xfId="1" applyNumberFormat="1" applyFont="1" applyFill="1" applyAlignment="1">
      <alignment vertical="center"/>
    </xf>
    <xf numFmtId="1" fontId="5" fillId="0" borderId="0" xfId="0" applyNumberFormat="1" applyFont="1"/>
    <xf numFmtId="1" fontId="0" fillId="0" borderId="0" xfId="0" applyNumberFormat="1"/>
    <xf numFmtId="43" fontId="0" fillId="0" borderId="0" xfId="1" applyFont="1"/>
    <xf numFmtId="165" fontId="0" fillId="0" borderId="0" xfId="0" applyNumberFormat="1"/>
    <xf numFmtId="37" fontId="5" fillId="0" borderId="0" xfId="0" applyNumberFormat="1" applyFont="1"/>
    <xf numFmtId="0" fontId="27" fillId="7" borderId="0" xfId="0" applyFont="1" applyFill="1" applyAlignment="1">
      <alignment vertical="center"/>
    </xf>
    <xf numFmtId="0" fontId="85" fillId="7" borderId="0" xfId="0" applyFont="1" applyFill="1" applyAlignment="1">
      <alignment horizontal="center" vertical="center"/>
    </xf>
    <xf numFmtId="0" fontId="86" fillId="30" borderId="0" xfId="0" applyFont="1" applyFill="1" applyAlignment="1">
      <alignment vertical="center"/>
    </xf>
    <xf numFmtId="0" fontId="86" fillId="30" borderId="0" xfId="0" applyFont="1" applyFill="1" applyAlignment="1">
      <alignment horizontal="center" vertical="center"/>
    </xf>
    <xf numFmtId="0" fontId="27" fillId="11" borderId="0" xfId="0" applyFont="1" applyFill="1" applyAlignment="1">
      <alignment vertical="center"/>
    </xf>
    <xf numFmtId="0" fontId="27" fillId="11" borderId="0" xfId="0" applyFont="1" applyFill="1" applyAlignment="1">
      <alignment horizontal="center" vertical="center"/>
    </xf>
    <xf numFmtId="0" fontId="5" fillId="0" borderId="0" xfId="0" applyFont="1" applyAlignment="1">
      <alignment horizontal="center" vertical="center"/>
    </xf>
    <xf numFmtId="0" fontId="0" fillId="0" borderId="0" xfId="0" applyAlignment="1">
      <alignment horizontal="center" vertical="center"/>
    </xf>
    <xf numFmtId="0" fontId="0" fillId="33" borderId="0" xfId="0" applyFill="1"/>
    <xf numFmtId="0" fontId="28" fillId="33" borderId="0" xfId="0" applyFont="1" applyFill="1" applyAlignment="1">
      <alignment horizontal="center" vertical="center"/>
    </xf>
    <xf numFmtId="15" fontId="27" fillId="26" borderId="0" xfId="0" applyNumberFormat="1" applyFont="1" applyFill="1" applyAlignment="1">
      <alignment horizontal="center" vertical="center"/>
    </xf>
    <xf numFmtId="1" fontId="0" fillId="0" borderId="0" xfId="0" applyNumberFormat="1" applyAlignment="1">
      <alignment horizontal="center" vertical="center"/>
    </xf>
    <xf numFmtId="0" fontId="28" fillId="3" borderId="0" xfId="0" applyFont="1" applyFill="1"/>
    <xf numFmtId="0" fontId="85" fillId="7" borderId="0" xfId="0" applyFont="1" applyFill="1" applyAlignment="1">
      <alignment vertical="center"/>
    </xf>
    <xf numFmtId="0" fontId="85" fillId="26" borderId="0" xfId="0" applyFont="1" applyFill="1" applyAlignment="1">
      <alignment vertical="center"/>
    </xf>
    <xf numFmtId="0" fontId="27" fillId="26" borderId="0" xfId="0" applyFont="1" applyFill="1" applyAlignment="1">
      <alignment horizontal="center" vertical="center"/>
    </xf>
    <xf numFmtId="1" fontId="0" fillId="0" borderId="1" xfId="0" applyNumberFormat="1" applyBorder="1" applyAlignment="1">
      <alignment horizontal="center" vertical="center"/>
    </xf>
    <xf numFmtId="0" fontId="28" fillId="0" borderId="1" xfId="0" applyFont="1" applyBorder="1"/>
    <xf numFmtId="1" fontId="28" fillId="0" borderId="1" xfId="0" applyNumberFormat="1" applyFont="1" applyBorder="1" applyAlignment="1">
      <alignment horizontal="center" vertical="center"/>
    </xf>
    <xf numFmtId="0" fontId="28" fillId="0" borderId="1" xfId="0" applyFont="1" applyBorder="1" applyAlignment="1">
      <alignment vertical="center"/>
    </xf>
    <xf numFmtId="1" fontId="28" fillId="0" borderId="0" xfId="0" applyNumberFormat="1" applyFont="1" applyAlignment="1">
      <alignment horizontal="center" vertical="center"/>
    </xf>
    <xf numFmtId="2" fontId="28" fillId="0" borderId="0" xfId="0" applyNumberFormat="1" applyFont="1" applyAlignment="1">
      <alignment horizontal="center" vertical="center"/>
    </xf>
    <xf numFmtId="0" fontId="28" fillId="0" borderId="0" xfId="0" applyFont="1" applyAlignment="1">
      <alignment horizontal="center" vertical="center"/>
    </xf>
    <xf numFmtId="10" fontId="28" fillId="0" borderId="1" xfId="2" applyNumberFormat="1" applyFont="1" applyBorder="1" applyAlignment="1">
      <alignment horizontal="center" vertical="center"/>
    </xf>
    <xf numFmtId="10" fontId="0" fillId="0" borderId="1" xfId="2" applyNumberFormat="1" applyFont="1" applyBorder="1" applyAlignment="1">
      <alignment horizontal="center" vertical="center"/>
    </xf>
    <xf numFmtId="10" fontId="0" fillId="0" borderId="0" xfId="0" applyNumberFormat="1"/>
    <xf numFmtId="0" fontId="27" fillId="11" borderId="43" xfId="0" applyFont="1" applyFill="1" applyBorder="1" applyAlignment="1">
      <alignment horizontal="center" vertical="center" wrapText="1"/>
    </xf>
    <xf numFmtId="10" fontId="0" fillId="0" borderId="44" xfId="2" applyNumberFormat="1" applyFont="1" applyBorder="1" applyAlignment="1">
      <alignment horizontal="center" vertical="center"/>
    </xf>
    <xf numFmtId="0" fontId="0" fillId="33" borderId="1" xfId="0" applyFill="1" applyBorder="1"/>
    <xf numFmtId="0" fontId="28" fillId="33" borderId="1" xfId="0" applyFont="1" applyFill="1" applyBorder="1" applyAlignment="1">
      <alignment horizontal="center" vertical="center"/>
    </xf>
    <xf numFmtId="15" fontId="27" fillId="26" borderId="1" xfId="0" applyNumberFormat="1" applyFont="1" applyFill="1" applyBorder="1" applyAlignment="1">
      <alignment horizontal="center" vertical="center"/>
    </xf>
    <xf numFmtId="0" fontId="86" fillId="0" borderId="1" xfId="0" applyFont="1" applyBorder="1"/>
    <xf numFmtId="37" fontId="0" fillId="0" borderId="1" xfId="0" applyNumberFormat="1" applyBorder="1" applyAlignment="1">
      <alignment horizontal="center" vertical="center"/>
    </xf>
    <xf numFmtId="0" fontId="28" fillId="3" borderId="1" xfId="0" applyFont="1" applyFill="1" applyBorder="1"/>
    <xf numFmtId="37" fontId="0" fillId="3" borderId="1" xfId="0" applyNumberFormat="1" applyFill="1" applyBorder="1" applyAlignment="1">
      <alignment horizontal="center" vertical="center"/>
    </xf>
    <xf numFmtId="39" fontId="0" fillId="3" borderId="1" xfId="0" applyNumberFormat="1" applyFill="1" applyBorder="1" applyAlignment="1">
      <alignment horizontal="center" vertical="center"/>
    </xf>
    <xf numFmtId="39" fontId="28" fillId="3" borderId="1" xfId="0" applyNumberFormat="1" applyFont="1" applyFill="1" applyBorder="1" applyAlignment="1">
      <alignment horizontal="center" vertical="center"/>
    </xf>
    <xf numFmtId="1" fontId="28" fillId="3" borderId="0" xfId="0" applyNumberFormat="1" applyFont="1" applyFill="1" applyAlignment="1">
      <alignment horizontal="center" vertical="center"/>
    </xf>
    <xf numFmtId="37" fontId="28" fillId="3" borderId="1" xfId="0" applyNumberFormat="1" applyFont="1" applyFill="1" applyBorder="1" applyAlignment="1">
      <alignment horizontal="center" vertical="center"/>
    </xf>
    <xf numFmtId="0" fontId="28" fillId="3" borderId="1" xfId="0" applyFont="1" applyFill="1" applyBorder="1" applyAlignment="1">
      <alignment vertical="center"/>
    </xf>
    <xf numFmtId="1" fontId="28" fillId="3" borderId="1" xfId="0" applyNumberFormat="1" applyFont="1" applyFill="1" applyBorder="1" applyAlignment="1">
      <alignment horizontal="center" vertical="center"/>
    </xf>
    <xf numFmtId="0" fontId="0" fillId="3" borderId="1" xfId="0" applyFill="1" applyBorder="1"/>
    <xf numFmtId="1" fontId="0" fillId="3" borderId="1" xfId="0" applyNumberFormat="1" applyFill="1" applyBorder="1" applyAlignment="1">
      <alignment horizontal="center" vertical="center"/>
    </xf>
    <xf numFmtId="0" fontId="0" fillId="3" borderId="0" xfId="0" applyFill="1" applyAlignment="1">
      <alignment horizontal="center" vertical="center"/>
    </xf>
    <xf numFmtId="2" fontId="5" fillId="0" borderId="0" xfId="0" applyNumberFormat="1" applyFont="1"/>
    <xf numFmtId="180" fontId="5" fillId="0" borderId="0" xfId="0" applyNumberFormat="1" applyFont="1"/>
    <xf numFmtId="9" fontId="7" fillId="2" borderId="0" xfId="0" applyNumberFormat="1" applyFont="1" applyFill="1"/>
    <xf numFmtId="2" fontId="5" fillId="0" borderId="0" xfId="0" applyNumberFormat="1" applyFont="1" applyAlignment="1">
      <alignment vertical="center"/>
    </xf>
    <xf numFmtId="2" fontId="7" fillId="0" borderId="0" xfId="0" applyNumberFormat="1" applyFont="1"/>
    <xf numFmtId="10" fontId="7" fillId="0" borderId="0" xfId="2" applyNumberFormat="1" applyFont="1"/>
    <xf numFmtId="10" fontId="5" fillId="0" borderId="0" xfId="0" applyNumberFormat="1" applyFont="1"/>
    <xf numFmtId="180" fontId="0" fillId="0" borderId="0" xfId="0" applyNumberFormat="1"/>
    <xf numFmtId="15" fontId="27" fillId="26" borderId="0" xfId="0" applyNumberFormat="1" applyFont="1" applyFill="1" applyAlignment="1">
      <alignment vertical="center"/>
    </xf>
    <xf numFmtId="10" fontId="0" fillId="0" borderId="0" xfId="2" applyNumberFormat="1" applyFont="1"/>
    <xf numFmtId="0" fontId="27" fillId="11" borderId="1" xfId="0" applyFont="1" applyFill="1" applyBorder="1" applyAlignment="1">
      <alignment horizontal="left" vertical="center"/>
    </xf>
    <xf numFmtId="0" fontId="27" fillId="11" borderId="1" xfId="0" applyFont="1" applyFill="1" applyBorder="1" applyAlignment="1">
      <alignment horizontal="center" vertical="center"/>
    </xf>
    <xf numFmtId="0" fontId="0" fillId="0" borderId="1" xfId="0" applyBorder="1" applyAlignment="1">
      <alignment horizontal="left" vertical="center"/>
    </xf>
    <xf numFmtId="9" fontId="0" fillId="0" borderId="1" xfId="0" applyNumberFormat="1" applyBorder="1" applyAlignment="1">
      <alignment horizontal="center"/>
    </xf>
    <xf numFmtId="0" fontId="34" fillId="0" borderId="1" xfId="0" applyFont="1" applyBorder="1" applyAlignment="1">
      <alignment vertical="center" wrapText="1"/>
    </xf>
    <xf numFmtId="3" fontId="87" fillId="0" borderId="1" xfId="0" applyNumberFormat="1" applyFont="1" applyBorder="1" applyAlignment="1">
      <alignment horizontal="center" vertical="center" wrapText="1"/>
    </xf>
    <xf numFmtId="0" fontId="87" fillId="0" borderId="1" xfId="0" applyFont="1" applyBorder="1" applyAlignment="1">
      <alignment horizontal="center" vertical="center" wrapText="1"/>
    </xf>
    <xf numFmtId="0" fontId="88" fillId="11" borderId="1" xfId="0" applyFont="1" applyFill="1" applyBorder="1" applyAlignment="1">
      <alignment vertical="center" wrapText="1"/>
    </xf>
    <xf numFmtId="0" fontId="88" fillId="11" borderId="1" xfId="0" applyFont="1" applyFill="1" applyBorder="1" applyAlignment="1">
      <alignment horizontal="center" vertical="center" wrapText="1"/>
    </xf>
    <xf numFmtId="3" fontId="34" fillId="3" borderId="1" xfId="0" applyNumberFormat="1" applyFont="1" applyFill="1" applyBorder="1" applyAlignment="1">
      <alignment horizontal="center" vertical="center" wrapText="1"/>
    </xf>
    <xf numFmtId="0" fontId="27" fillId="11" borderId="1" xfId="0" applyFont="1" applyFill="1" applyBorder="1" applyAlignment="1">
      <alignment horizontal="center" vertical="center" wrapText="1"/>
    </xf>
    <xf numFmtId="0" fontId="27" fillId="11" borderId="1" xfId="0" applyFont="1" applyFill="1" applyBorder="1" applyAlignment="1">
      <alignment horizontal="left" vertical="center" wrapText="1"/>
    </xf>
    <xf numFmtId="0" fontId="89" fillId="0" borderId="1" xfId="0" applyFont="1" applyBorder="1" applyAlignment="1">
      <alignment horizontal="left" vertical="center" wrapText="1"/>
    </xf>
    <xf numFmtId="0" fontId="90" fillId="0" borderId="1" xfId="0" applyFont="1" applyBorder="1" applyAlignment="1">
      <alignment horizontal="center" vertical="center" wrapText="1"/>
    </xf>
    <xf numFmtId="14" fontId="0" fillId="0" borderId="0" xfId="0" applyNumberFormat="1"/>
    <xf numFmtId="17" fontId="27" fillId="11" borderId="1" xfId="0" applyNumberFormat="1" applyFont="1" applyFill="1" applyBorder="1"/>
    <xf numFmtId="168" fontId="0" fillId="0" borderId="1" xfId="2" applyNumberFormat="1" applyFont="1" applyBorder="1"/>
    <xf numFmtId="0" fontId="28" fillId="3" borderId="1" xfId="0" applyFont="1" applyFill="1" applyBorder="1" applyAlignment="1">
      <alignment horizontal="left" vertical="center"/>
    </xf>
    <xf numFmtId="168" fontId="28" fillId="3" borderId="1" xfId="0" applyNumberFormat="1" applyFont="1" applyFill="1" applyBorder="1"/>
    <xf numFmtId="0" fontId="0" fillId="0" borderId="0" xfId="0" applyAlignment="1">
      <alignment horizontal="right" vertical="center"/>
    </xf>
    <xf numFmtId="164" fontId="0" fillId="0" borderId="0" xfId="1" applyNumberFormat="1" applyFont="1" applyAlignment="1">
      <alignment vertical="center"/>
    </xf>
    <xf numFmtId="0" fontId="28" fillId="6" borderId="0" xfId="0" applyFont="1" applyFill="1" applyAlignment="1">
      <alignment vertical="center"/>
    </xf>
    <xf numFmtId="37" fontId="28" fillId="6" borderId="0" xfId="0" applyNumberFormat="1" applyFont="1" applyFill="1" applyAlignment="1">
      <alignment vertical="center"/>
    </xf>
    <xf numFmtId="1" fontId="0" fillId="0" borderId="45" xfId="0" applyNumberFormat="1" applyBorder="1"/>
    <xf numFmtId="1" fontId="0" fillId="0" borderId="0" xfId="1" applyNumberFormat="1" applyFont="1" applyAlignment="1">
      <alignment vertical="center"/>
    </xf>
    <xf numFmtId="1" fontId="28" fillId="6" borderId="0" xfId="0" applyNumberFormat="1" applyFont="1" applyFill="1" applyAlignment="1">
      <alignment vertical="center"/>
    </xf>
    <xf numFmtId="1" fontId="0" fillId="6" borderId="0" xfId="1" applyNumberFormat="1" applyFont="1" applyFill="1" applyAlignment="1">
      <alignment vertical="center"/>
    </xf>
    <xf numFmtId="9" fontId="0" fillId="0" borderId="1" xfId="2" applyFont="1" applyBorder="1" applyAlignment="1">
      <alignment horizontal="center" vertical="center"/>
    </xf>
    <xf numFmtId="0" fontId="5" fillId="0" borderId="2" xfId="13" applyFont="1" applyBorder="1" applyAlignment="1">
      <alignment horizontal="left"/>
    </xf>
    <xf numFmtId="0" fontId="5" fillId="0" borderId="3" xfId="13" applyFont="1" applyBorder="1" applyAlignment="1">
      <alignment horizontal="left"/>
    </xf>
    <xf numFmtId="0" fontId="7" fillId="0" borderId="4" xfId="13" applyFont="1" applyBorder="1" applyAlignment="1">
      <alignment horizontal="center" vertical="center"/>
    </xf>
    <xf numFmtId="0" fontId="7" fillId="0" borderId="5" xfId="13" applyFont="1" applyBorder="1" applyAlignment="1">
      <alignment horizontal="center" vertical="center"/>
    </xf>
    <xf numFmtId="0" fontId="7" fillId="0" borderId="8" xfId="13" applyFont="1" applyBorder="1" applyAlignment="1">
      <alignment horizontal="center" wrapText="1"/>
    </xf>
    <xf numFmtId="0" fontId="7" fillId="0" borderId="9" xfId="13" applyFont="1" applyBorder="1" applyAlignment="1">
      <alignment horizontal="center" wrapText="1"/>
    </xf>
    <xf numFmtId="0" fontId="7" fillId="0" borderId="10" xfId="13" applyFont="1" applyBorder="1" applyAlignment="1">
      <alignment horizontal="center" wrapText="1"/>
    </xf>
    <xf numFmtId="165" fontId="12" fillId="0" borderId="41" xfId="14" applyNumberFormat="1" applyFont="1" applyFill="1" applyBorder="1" applyAlignment="1"/>
    <xf numFmtId="165" fontId="12" fillId="0" borderId="26" xfId="14" applyNumberFormat="1" applyFont="1" applyFill="1" applyBorder="1" applyAlignment="1"/>
    <xf numFmtId="165" fontId="12" fillId="0" borderId="40" xfId="14" applyNumberFormat="1" applyFont="1" applyFill="1" applyBorder="1" applyAlignment="1"/>
    <xf numFmtId="0" fontId="7" fillId="8" borderId="8" xfId="13" applyFont="1" applyFill="1" applyBorder="1" applyAlignment="1">
      <alignment horizontal="center"/>
    </xf>
    <xf numFmtId="0" fontId="7" fillId="8" borderId="9" xfId="13" applyFont="1" applyFill="1" applyBorder="1" applyAlignment="1">
      <alignment horizontal="center"/>
    </xf>
    <xf numFmtId="0" fontId="7" fillId="8" borderId="10" xfId="13" applyFont="1" applyFill="1" applyBorder="1" applyAlignment="1">
      <alignment horizontal="center"/>
    </xf>
    <xf numFmtId="0" fontId="7" fillId="8" borderId="8" xfId="13" applyFont="1" applyFill="1" applyBorder="1" applyAlignment="1">
      <alignment horizontal="center" wrapText="1"/>
    </xf>
    <xf numFmtId="0" fontId="7" fillId="8" borderId="9" xfId="13" applyFont="1" applyFill="1" applyBorder="1" applyAlignment="1">
      <alignment horizontal="center" wrapText="1"/>
    </xf>
    <xf numFmtId="0" fontId="7" fillId="8" borderId="10" xfId="13" applyFont="1" applyFill="1" applyBorder="1" applyAlignment="1">
      <alignment horizontal="center" wrapText="1"/>
    </xf>
    <xf numFmtId="0" fontId="10" fillId="26" borderId="19" xfId="0" applyFont="1" applyFill="1" applyBorder="1" applyAlignment="1">
      <alignment horizontal="center" vertical="center" wrapText="1"/>
    </xf>
    <xf numFmtId="0" fontId="10" fillId="26" borderId="0" xfId="0" applyFont="1" applyFill="1" applyAlignment="1">
      <alignment horizontal="center" vertical="center" wrapText="1"/>
    </xf>
    <xf numFmtId="164" fontId="5" fillId="0" borderId="8" xfId="1" applyNumberFormat="1" applyFont="1" applyBorder="1" applyAlignment="1">
      <alignment horizontal="center"/>
    </xf>
    <xf numFmtId="164" fontId="5" fillId="0" borderId="9" xfId="1" applyNumberFormat="1" applyFont="1" applyBorder="1" applyAlignment="1">
      <alignment horizontal="center"/>
    </xf>
    <xf numFmtId="164" fontId="5" fillId="0" borderId="10" xfId="1" applyNumberFormat="1" applyFont="1" applyBorder="1" applyAlignment="1">
      <alignment horizontal="center"/>
    </xf>
    <xf numFmtId="43" fontId="5" fillId="3" borderId="1" xfId="1" applyFont="1" applyFill="1" applyBorder="1" applyAlignment="1">
      <alignment horizontal="center"/>
    </xf>
    <xf numFmtId="43" fontId="5" fillId="0" borderId="1" xfId="1" applyFont="1" applyBorder="1" applyAlignment="1">
      <alignment horizontal="center"/>
    </xf>
    <xf numFmtId="164" fontId="5" fillId="0" borderId="8" xfId="1" applyNumberFormat="1" applyFont="1" applyBorder="1" applyAlignment="1">
      <alignment horizontal="left"/>
    </xf>
    <xf numFmtId="164" fontId="5" fillId="0" borderId="9" xfId="1" applyNumberFormat="1" applyFont="1" applyBorder="1" applyAlignment="1">
      <alignment horizontal="left"/>
    </xf>
    <xf numFmtId="164" fontId="5" fillId="0" borderId="10" xfId="1" applyNumberFormat="1" applyFont="1" applyBorder="1" applyAlignment="1">
      <alignment horizontal="left"/>
    </xf>
    <xf numFmtId="0" fontId="7" fillId="3" borderId="1" xfId="0" applyFont="1" applyFill="1" applyBorder="1" applyAlignment="1">
      <alignment horizontal="left"/>
    </xf>
    <xf numFmtId="0" fontId="5" fillId="0" borderId="1" xfId="0" applyFont="1" applyBorder="1" applyAlignment="1">
      <alignment horizontal="left" wrapText="1"/>
    </xf>
    <xf numFmtId="0" fontId="5" fillId="0" borderId="1" xfId="0" applyFont="1" applyBorder="1" applyAlignment="1">
      <alignment horizontal="left"/>
    </xf>
    <xf numFmtId="0" fontId="7" fillId="3" borderId="8" xfId="0" applyFont="1" applyFill="1" applyBorder="1" applyAlignment="1">
      <alignment horizontal="left" wrapText="1"/>
    </xf>
    <xf numFmtId="0" fontId="7" fillId="3" borderId="9" xfId="0" applyFont="1" applyFill="1" applyBorder="1" applyAlignment="1">
      <alignment horizontal="left" wrapText="1"/>
    </xf>
    <xf numFmtId="0" fontId="7" fillId="3" borderId="10" xfId="0" applyFont="1" applyFill="1" applyBorder="1" applyAlignment="1">
      <alignment horizontal="left" wrapText="1"/>
    </xf>
    <xf numFmtId="0" fontId="5" fillId="0" borderId="8" xfId="0" applyFont="1" applyBorder="1" applyAlignment="1">
      <alignment horizontal="left" wrapText="1"/>
    </xf>
    <xf numFmtId="0" fontId="5" fillId="0" borderId="9" xfId="0" applyFont="1" applyBorder="1" applyAlignment="1">
      <alignment horizontal="left" wrapText="1"/>
    </xf>
    <xf numFmtId="0" fontId="5" fillId="0" borderId="10" xfId="0" applyFont="1" applyBorder="1" applyAlignment="1">
      <alignment horizontal="left" wrapText="1"/>
    </xf>
    <xf numFmtId="16" fontId="65" fillId="21" borderId="37" xfId="0" applyNumberFormat="1" applyFont="1" applyFill="1" applyBorder="1" applyAlignment="1">
      <alignment horizontal="right" vertical="center" wrapText="1" readingOrder="1"/>
    </xf>
    <xf numFmtId="16" fontId="65" fillId="21" borderId="38" xfId="0" applyNumberFormat="1" applyFont="1" applyFill="1" applyBorder="1" applyAlignment="1">
      <alignment horizontal="right" vertical="center" wrapText="1" readingOrder="1"/>
    </xf>
    <xf numFmtId="0" fontId="65" fillId="21" borderId="37" xfId="0" applyFont="1" applyFill="1" applyBorder="1" applyAlignment="1">
      <alignment horizontal="right" vertical="center" wrapText="1" readingOrder="1"/>
    </xf>
    <xf numFmtId="0" fontId="65" fillId="21" borderId="38" xfId="0" applyFont="1" applyFill="1" applyBorder="1" applyAlignment="1">
      <alignment horizontal="right" vertical="center" wrapText="1" readingOrder="1"/>
    </xf>
    <xf numFmtId="0" fontId="10" fillId="26" borderId="0" xfId="0" applyFont="1" applyFill="1" applyAlignment="1">
      <alignment horizontal="center" vertical="center"/>
    </xf>
    <xf numFmtId="2" fontId="72" fillId="12" borderId="19" xfId="8" applyNumberFormat="1" applyFont="1" applyFill="1" applyBorder="1" applyAlignment="1">
      <alignment horizontal="center" vertical="center"/>
    </xf>
    <xf numFmtId="2" fontId="72" fillId="12" borderId="0" xfId="8" applyNumberFormat="1" applyFont="1" applyFill="1" applyAlignment="1">
      <alignment horizontal="center" vertical="center"/>
    </xf>
    <xf numFmtId="2" fontId="72" fillId="12" borderId="33" xfId="8" applyNumberFormat="1" applyFont="1" applyFill="1" applyBorder="1" applyAlignment="1">
      <alignment horizontal="center" vertical="center"/>
    </xf>
    <xf numFmtId="0" fontId="73" fillId="12" borderId="34" xfId="0" applyFont="1" applyFill="1" applyBorder="1" applyAlignment="1">
      <alignment horizontal="center" vertical="center" wrapText="1"/>
    </xf>
    <xf numFmtId="0" fontId="73" fillId="12" borderId="12" xfId="0" applyFont="1" applyFill="1" applyBorder="1" applyAlignment="1">
      <alignment horizontal="center" vertical="center" wrapText="1"/>
    </xf>
    <xf numFmtId="0" fontId="19" fillId="0" borderId="1" xfId="8" applyBorder="1" applyAlignment="1">
      <alignment horizontal="left" vertical="center" wrapText="1"/>
    </xf>
    <xf numFmtId="0" fontId="19" fillId="0" borderId="0" xfId="8" applyAlignment="1">
      <alignment horizontal="left" vertical="center" wrapText="1"/>
    </xf>
    <xf numFmtId="0" fontId="72" fillId="12" borderId="1" xfId="8" applyFont="1" applyFill="1" applyBorder="1" applyAlignment="1">
      <alignment horizontal="left" vertical="center" wrapText="1"/>
    </xf>
    <xf numFmtId="0" fontId="0" fillId="0" borderId="1" xfId="0" applyBorder="1" applyAlignment="1">
      <alignment horizontal="center" vertical="center" wrapText="1"/>
    </xf>
    <xf numFmtId="0" fontId="37" fillId="13" borderId="30" xfId="0" applyFont="1" applyFill="1" applyBorder="1" applyAlignment="1">
      <alignment horizontal="center" wrapText="1" readingOrder="1"/>
    </xf>
    <xf numFmtId="0" fontId="37" fillId="13" borderId="31" xfId="0" applyFont="1" applyFill="1" applyBorder="1" applyAlignment="1">
      <alignment horizontal="center" wrapText="1" readingOrder="1"/>
    </xf>
    <xf numFmtId="0" fontId="37" fillId="13" borderId="32" xfId="0" applyFont="1" applyFill="1" applyBorder="1" applyAlignment="1">
      <alignment horizontal="center" wrapText="1" readingOrder="1"/>
    </xf>
    <xf numFmtId="0" fontId="42" fillId="12" borderId="34" xfId="0" applyFont="1" applyFill="1" applyBorder="1" applyAlignment="1">
      <alignment horizontal="center" vertical="center" wrapText="1"/>
    </xf>
    <xf numFmtId="0" fontId="42" fillId="12" borderId="12" xfId="0" applyFont="1" applyFill="1" applyBorder="1" applyAlignment="1">
      <alignment horizontal="center" vertical="center" wrapText="1"/>
    </xf>
    <xf numFmtId="2" fontId="20" fillId="12" borderId="19" xfId="8" applyNumberFormat="1" applyFont="1" applyFill="1" applyBorder="1" applyAlignment="1">
      <alignment horizontal="center" vertical="center"/>
    </xf>
    <xf numFmtId="2" fontId="20" fillId="12" borderId="0" xfId="8" applyNumberFormat="1" applyFont="1" applyFill="1" applyAlignment="1">
      <alignment horizontal="center" vertical="center"/>
    </xf>
    <xf numFmtId="2" fontId="20" fillId="12" borderId="33" xfId="8" applyNumberFormat="1" applyFont="1" applyFill="1" applyBorder="1" applyAlignment="1">
      <alignment horizontal="center" vertical="center"/>
    </xf>
    <xf numFmtId="0" fontId="27" fillId="26" borderId="0" xfId="0" applyFont="1" applyFill="1" applyAlignment="1">
      <alignment horizontal="left" vertical="center"/>
    </xf>
    <xf numFmtId="0" fontId="28" fillId="33" borderId="1" xfId="0" applyFont="1" applyFill="1" applyBorder="1" applyAlignment="1">
      <alignment horizontal="center" vertical="center"/>
    </xf>
    <xf numFmtId="0" fontId="27" fillId="26" borderId="1" xfId="0" applyFont="1" applyFill="1" applyBorder="1" applyAlignment="1">
      <alignment horizontal="left" vertical="center"/>
    </xf>
    <xf numFmtId="39" fontId="28" fillId="0" borderId="1" xfId="0" applyNumberFormat="1" applyFont="1" applyBorder="1" applyAlignment="1">
      <alignment horizontal="center"/>
    </xf>
    <xf numFmtId="0" fontId="28" fillId="0" borderId="1" xfId="0" applyFont="1" applyBorder="1" applyAlignment="1">
      <alignment horizontal="center"/>
    </xf>
    <xf numFmtId="0" fontId="34" fillId="3" borderId="8" xfId="0" applyFont="1" applyFill="1" applyBorder="1" applyAlignment="1">
      <alignment horizontal="center" vertical="center" wrapText="1"/>
    </xf>
    <xf numFmtId="0" fontId="34" fillId="3" borderId="9" xfId="0" applyFont="1" applyFill="1" applyBorder="1" applyAlignment="1">
      <alignment horizontal="center" vertical="center" wrapText="1"/>
    </xf>
    <xf numFmtId="0" fontId="34" fillId="3" borderId="10" xfId="0" applyFont="1" applyFill="1" applyBorder="1" applyAlignment="1">
      <alignment horizontal="center" vertical="center" wrapText="1"/>
    </xf>
    <xf numFmtId="0" fontId="5" fillId="0" borderId="8" xfId="0" applyFont="1" applyBorder="1" applyAlignment="1">
      <alignment horizontal="left" vertical="center" wrapText="1"/>
    </xf>
    <xf numFmtId="0" fontId="5" fillId="0" borderId="10" xfId="0" applyFont="1" applyBorder="1" applyAlignment="1">
      <alignment horizontal="left" vertical="center" wrapText="1"/>
    </xf>
    <xf numFmtId="0" fontId="7" fillId="3" borderId="1" xfId="0" applyFont="1" applyFill="1" applyBorder="1" applyAlignment="1">
      <alignment horizontal="right" wrapText="1"/>
    </xf>
    <xf numFmtId="0" fontId="10" fillId="26" borderId="8" xfId="0" applyFont="1" applyFill="1" applyBorder="1" applyAlignment="1">
      <alignment horizontal="left" vertical="center"/>
    </xf>
    <xf numFmtId="0" fontId="10" fillId="26" borderId="9" xfId="0" applyFont="1" applyFill="1" applyBorder="1" applyAlignment="1">
      <alignment horizontal="left" vertical="center"/>
    </xf>
    <xf numFmtId="0" fontId="10" fillId="26" borderId="10" xfId="0" applyFont="1" applyFill="1" applyBorder="1" applyAlignment="1">
      <alignment horizontal="left" vertical="center"/>
    </xf>
  </cellXfs>
  <cellStyles count="20">
    <cellStyle name="=C:\WINNT35\SYSTEM32\COMMAND.COM" xfId="6" xr:uid="{00000000-0005-0000-0000-000000000000}"/>
    <cellStyle name="Comma" xfId="1" builtinId="3"/>
    <cellStyle name="Comma 13" xfId="10" xr:uid="{00000000-0005-0000-0000-000002000000}"/>
    <cellStyle name="Comma 14" xfId="15" xr:uid="{00000000-0005-0000-0000-000003000000}"/>
    <cellStyle name="Comma 2" xfId="3" xr:uid="{00000000-0005-0000-0000-000004000000}"/>
    <cellStyle name="Comma 2 2" xfId="5" xr:uid="{00000000-0005-0000-0000-000005000000}"/>
    <cellStyle name="Comma 2 2 3" xfId="14" xr:uid="{00000000-0005-0000-0000-000006000000}"/>
    <cellStyle name="Comma 3" xfId="11" xr:uid="{00000000-0005-0000-0000-000007000000}"/>
    <cellStyle name="EYDate" xfId="17" xr:uid="{00000000-0005-0000-0000-000008000000}"/>
    <cellStyle name="EYHeader1" xfId="18" xr:uid="{00000000-0005-0000-0000-000009000000}"/>
    <cellStyle name="EYHeader2" xfId="19" xr:uid="{00000000-0005-0000-0000-00000A000000}"/>
    <cellStyle name="Hyperlink" xfId="16" builtinId="8"/>
    <cellStyle name="Normal" xfId="0" builtinId="0"/>
    <cellStyle name="Normal 13" xfId="4" xr:uid="{00000000-0005-0000-0000-00000D000000}"/>
    <cellStyle name="Normal 17" xfId="7" xr:uid="{00000000-0005-0000-0000-00000E000000}"/>
    <cellStyle name="Normal 2 2 2" xfId="8" xr:uid="{00000000-0005-0000-0000-00000F000000}"/>
    <cellStyle name="Normal 9" xfId="13" xr:uid="{00000000-0005-0000-0000-000010000000}"/>
    <cellStyle name="Percent" xfId="2" builtinId="5"/>
    <cellStyle name="Percent 13" xfId="12" xr:uid="{00000000-0005-0000-0000-000012000000}"/>
    <cellStyle name="Percent 2" xfId="9" xr:uid="{00000000-0005-0000-0000-00001300000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86.xml"/><Relationship Id="rId21" Type="http://schemas.openxmlformats.org/officeDocument/2006/relationships/worksheet" Target="worksheets/sheet21.xml"/><Relationship Id="rId42" Type="http://schemas.openxmlformats.org/officeDocument/2006/relationships/externalLink" Target="externalLinks/externalLink11.xml"/><Relationship Id="rId47" Type="http://schemas.openxmlformats.org/officeDocument/2006/relationships/externalLink" Target="externalLinks/externalLink16.xml"/><Relationship Id="rId63" Type="http://schemas.openxmlformats.org/officeDocument/2006/relationships/externalLink" Target="externalLinks/externalLink32.xml"/><Relationship Id="rId68" Type="http://schemas.openxmlformats.org/officeDocument/2006/relationships/externalLink" Target="externalLinks/externalLink37.xml"/><Relationship Id="rId84" Type="http://schemas.openxmlformats.org/officeDocument/2006/relationships/externalLink" Target="externalLinks/externalLink53.xml"/><Relationship Id="rId89" Type="http://schemas.openxmlformats.org/officeDocument/2006/relationships/externalLink" Target="externalLinks/externalLink58.xml"/><Relationship Id="rId112" Type="http://schemas.openxmlformats.org/officeDocument/2006/relationships/externalLink" Target="externalLinks/externalLink81.xml"/><Relationship Id="rId133" Type="http://schemas.openxmlformats.org/officeDocument/2006/relationships/externalLink" Target="externalLinks/externalLink102.xml"/><Relationship Id="rId138"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externalLink" Target="externalLinks/externalLink76.xml"/><Relationship Id="rId11" Type="http://schemas.openxmlformats.org/officeDocument/2006/relationships/worksheet" Target="worksheets/sheet11.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53" Type="http://schemas.openxmlformats.org/officeDocument/2006/relationships/externalLink" Target="externalLinks/externalLink22.xml"/><Relationship Id="rId58" Type="http://schemas.openxmlformats.org/officeDocument/2006/relationships/externalLink" Target="externalLinks/externalLink27.xml"/><Relationship Id="rId74" Type="http://schemas.openxmlformats.org/officeDocument/2006/relationships/externalLink" Target="externalLinks/externalLink43.xml"/><Relationship Id="rId79" Type="http://schemas.openxmlformats.org/officeDocument/2006/relationships/externalLink" Target="externalLinks/externalLink48.xml"/><Relationship Id="rId102" Type="http://schemas.openxmlformats.org/officeDocument/2006/relationships/externalLink" Target="externalLinks/externalLink71.xml"/><Relationship Id="rId123" Type="http://schemas.openxmlformats.org/officeDocument/2006/relationships/externalLink" Target="externalLinks/externalLink92.xml"/><Relationship Id="rId128" Type="http://schemas.openxmlformats.org/officeDocument/2006/relationships/externalLink" Target="externalLinks/externalLink97.xml"/><Relationship Id="rId5" Type="http://schemas.openxmlformats.org/officeDocument/2006/relationships/worksheet" Target="worksheets/sheet5.xml"/><Relationship Id="rId90" Type="http://schemas.openxmlformats.org/officeDocument/2006/relationships/externalLink" Target="externalLinks/externalLink59.xml"/><Relationship Id="rId95" Type="http://schemas.openxmlformats.org/officeDocument/2006/relationships/externalLink" Target="externalLinks/externalLink64.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2.xml"/><Relationship Id="rId48" Type="http://schemas.openxmlformats.org/officeDocument/2006/relationships/externalLink" Target="externalLinks/externalLink17.xml"/><Relationship Id="rId64" Type="http://schemas.openxmlformats.org/officeDocument/2006/relationships/externalLink" Target="externalLinks/externalLink33.xml"/><Relationship Id="rId69" Type="http://schemas.openxmlformats.org/officeDocument/2006/relationships/externalLink" Target="externalLinks/externalLink38.xml"/><Relationship Id="rId113" Type="http://schemas.openxmlformats.org/officeDocument/2006/relationships/externalLink" Target="externalLinks/externalLink82.xml"/><Relationship Id="rId118" Type="http://schemas.openxmlformats.org/officeDocument/2006/relationships/externalLink" Target="externalLinks/externalLink87.xml"/><Relationship Id="rId134" Type="http://schemas.openxmlformats.org/officeDocument/2006/relationships/externalLink" Target="externalLinks/externalLink103.xml"/><Relationship Id="rId13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0.xml"/><Relationship Id="rId72" Type="http://schemas.openxmlformats.org/officeDocument/2006/relationships/externalLink" Target="externalLinks/externalLink41.xml"/><Relationship Id="rId80" Type="http://schemas.openxmlformats.org/officeDocument/2006/relationships/externalLink" Target="externalLinks/externalLink49.xml"/><Relationship Id="rId85" Type="http://schemas.openxmlformats.org/officeDocument/2006/relationships/externalLink" Target="externalLinks/externalLink54.xml"/><Relationship Id="rId93" Type="http://schemas.openxmlformats.org/officeDocument/2006/relationships/externalLink" Target="externalLinks/externalLink62.xml"/><Relationship Id="rId98" Type="http://schemas.openxmlformats.org/officeDocument/2006/relationships/externalLink" Target="externalLinks/externalLink67.xml"/><Relationship Id="rId121" Type="http://schemas.openxmlformats.org/officeDocument/2006/relationships/externalLink" Target="externalLinks/externalLink9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externalLink" Target="externalLinks/externalLink15.xml"/><Relationship Id="rId59" Type="http://schemas.openxmlformats.org/officeDocument/2006/relationships/externalLink" Target="externalLinks/externalLink28.xml"/><Relationship Id="rId67" Type="http://schemas.openxmlformats.org/officeDocument/2006/relationships/externalLink" Target="externalLinks/externalLink36.xml"/><Relationship Id="rId103" Type="http://schemas.openxmlformats.org/officeDocument/2006/relationships/externalLink" Target="externalLinks/externalLink72.xml"/><Relationship Id="rId108" Type="http://schemas.openxmlformats.org/officeDocument/2006/relationships/externalLink" Target="externalLinks/externalLink77.xml"/><Relationship Id="rId116" Type="http://schemas.openxmlformats.org/officeDocument/2006/relationships/externalLink" Target="externalLinks/externalLink85.xml"/><Relationship Id="rId124" Type="http://schemas.openxmlformats.org/officeDocument/2006/relationships/externalLink" Target="externalLinks/externalLink93.xml"/><Relationship Id="rId129" Type="http://schemas.openxmlformats.org/officeDocument/2006/relationships/externalLink" Target="externalLinks/externalLink98.xml"/><Relationship Id="rId13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10.xml"/><Relationship Id="rId54" Type="http://schemas.openxmlformats.org/officeDocument/2006/relationships/externalLink" Target="externalLinks/externalLink23.xml"/><Relationship Id="rId62" Type="http://schemas.openxmlformats.org/officeDocument/2006/relationships/externalLink" Target="externalLinks/externalLink31.xml"/><Relationship Id="rId70" Type="http://schemas.openxmlformats.org/officeDocument/2006/relationships/externalLink" Target="externalLinks/externalLink39.xml"/><Relationship Id="rId75" Type="http://schemas.openxmlformats.org/officeDocument/2006/relationships/externalLink" Target="externalLinks/externalLink44.xml"/><Relationship Id="rId83" Type="http://schemas.openxmlformats.org/officeDocument/2006/relationships/externalLink" Target="externalLinks/externalLink52.xml"/><Relationship Id="rId88" Type="http://schemas.openxmlformats.org/officeDocument/2006/relationships/externalLink" Target="externalLinks/externalLink57.xml"/><Relationship Id="rId91" Type="http://schemas.openxmlformats.org/officeDocument/2006/relationships/externalLink" Target="externalLinks/externalLink60.xml"/><Relationship Id="rId96" Type="http://schemas.openxmlformats.org/officeDocument/2006/relationships/externalLink" Target="externalLinks/externalLink65.xml"/><Relationship Id="rId111" Type="http://schemas.openxmlformats.org/officeDocument/2006/relationships/externalLink" Target="externalLinks/externalLink80.xml"/><Relationship Id="rId132" Type="http://schemas.openxmlformats.org/officeDocument/2006/relationships/externalLink" Target="externalLinks/externalLink10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49" Type="http://schemas.openxmlformats.org/officeDocument/2006/relationships/externalLink" Target="externalLinks/externalLink18.xml"/><Relationship Id="rId57" Type="http://schemas.openxmlformats.org/officeDocument/2006/relationships/externalLink" Target="externalLinks/externalLink26.xml"/><Relationship Id="rId106" Type="http://schemas.openxmlformats.org/officeDocument/2006/relationships/externalLink" Target="externalLinks/externalLink75.xml"/><Relationship Id="rId114" Type="http://schemas.openxmlformats.org/officeDocument/2006/relationships/externalLink" Target="externalLinks/externalLink83.xml"/><Relationship Id="rId119" Type="http://schemas.openxmlformats.org/officeDocument/2006/relationships/externalLink" Target="externalLinks/externalLink88.xml"/><Relationship Id="rId127" Type="http://schemas.openxmlformats.org/officeDocument/2006/relationships/externalLink" Target="externalLinks/externalLink9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3.xml"/><Relationship Id="rId52" Type="http://schemas.openxmlformats.org/officeDocument/2006/relationships/externalLink" Target="externalLinks/externalLink21.xml"/><Relationship Id="rId60" Type="http://schemas.openxmlformats.org/officeDocument/2006/relationships/externalLink" Target="externalLinks/externalLink29.xml"/><Relationship Id="rId65" Type="http://schemas.openxmlformats.org/officeDocument/2006/relationships/externalLink" Target="externalLinks/externalLink34.xml"/><Relationship Id="rId73" Type="http://schemas.openxmlformats.org/officeDocument/2006/relationships/externalLink" Target="externalLinks/externalLink42.xml"/><Relationship Id="rId78" Type="http://schemas.openxmlformats.org/officeDocument/2006/relationships/externalLink" Target="externalLinks/externalLink47.xml"/><Relationship Id="rId81" Type="http://schemas.openxmlformats.org/officeDocument/2006/relationships/externalLink" Target="externalLinks/externalLink50.xml"/><Relationship Id="rId86" Type="http://schemas.openxmlformats.org/officeDocument/2006/relationships/externalLink" Target="externalLinks/externalLink55.xml"/><Relationship Id="rId94" Type="http://schemas.openxmlformats.org/officeDocument/2006/relationships/externalLink" Target="externalLinks/externalLink63.xml"/><Relationship Id="rId99" Type="http://schemas.openxmlformats.org/officeDocument/2006/relationships/externalLink" Target="externalLinks/externalLink68.xml"/><Relationship Id="rId101" Type="http://schemas.openxmlformats.org/officeDocument/2006/relationships/externalLink" Target="externalLinks/externalLink70.xml"/><Relationship Id="rId122" Type="http://schemas.openxmlformats.org/officeDocument/2006/relationships/externalLink" Target="externalLinks/externalLink91.xml"/><Relationship Id="rId130" Type="http://schemas.openxmlformats.org/officeDocument/2006/relationships/externalLink" Target="externalLinks/externalLink99.xml"/><Relationship Id="rId135" Type="http://schemas.openxmlformats.org/officeDocument/2006/relationships/externalLink" Target="externalLinks/externalLink10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8.xml"/><Relationship Id="rId109" Type="http://schemas.openxmlformats.org/officeDocument/2006/relationships/externalLink" Target="externalLinks/externalLink78.xml"/><Relationship Id="rId34" Type="http://schemas.openxmlformats.org/officeDocument/2006/relationships/externalLink" Target="externalLinks/externalLink3.xml"/><Relationship Id="rId50" Type="http://schemas.openxmlformats.org/officeDocument/2006/relationships/externalLink" Target="externalLinks/externalLink19.xml"/><Relationship Id="rId55" Type="http://schemas.openxmlformats.org/officeDocument/2006/relationships/externalLink" Target="externalLinks/externalLink24.xml"/><Relationship Id="rId76" Type="http://schemas.openxmlformats.org/officeDocument/2006/relationships/externalLink" Target="externalLinks/externalLink45.xml"/><Relationship Id="rId97" Type="http://schemas.openxmlformats.org/officeDocument/2006/relationships/externalLink" Target="externalLinks/externalLink66.xml"/><Relationship Id="rId104" Type="http://schemas.openxmlformats.org/officeDocument/2006/relationships/externalLink" Target="externalLinks/externalLink73.xml"/><Relationship Id="rId120" Type="http://schemas.openxmlformats.org/officeDocument/2006/relationships/externalLink" Target="externalLinks/externalLink89.xml"/><Relationship Id="rId125" Type="http://schemas.openxmlformats.org/officeDocument/2006/relationships/externalLink" Target="externalLinks/externalLink94.xml"/><Relationship Id="rId7" Type="http://schemas.openxmlformats.org/officeDocument/2006/relationships/worksheet" Target="worksheets/sheet7.xml"/><Relationship Id="rId71" Type="http://schemas.openxmlformats.org/officeDocument/2006/relationships/externalLink" Target="externalLinks/externalLink40.xml"/><Relationship Id="rId92" Type="http://schemas.openxmlformats.org/officeDocument/2006/relationships/externalLink" Target="externalLinks/externalLink6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9.xml"/><Relationship Id="rId45" Type="http://schemas.openxmlformats.org/officeDocument/2006/relationships/externalLink" Target="externalLinks/externalLink14.xml"/><Relationship Id="rId66" Type="http://schemas.openxmlformats.org/officeDocument/2006/relationships/externalLink" Target="externalLinks/externalLink35.xml"/><Relationship Id="rId87" Type="http://schemas.openxmlformats.org/officeDocument/2006/relationships/externalLink" Target="externalLinks/externalLink56.xml"/><Relationship Id="rId110" Type="http://schemas.openxmlformats.org/officeDocument/2006/relationships/externalLink" Target="externalLinks/externalLink79.xml"/><Relationship Id="rId115" Type="http://schemas.openxmlformats.org/officeDocument/2006/relationships/externalLink" Target="externalLinks/externalLink84.xml"/><Relationship Id="rId131" Type="http://schemas.openxmlformats.org/officeDocument/2006/relationships/externalLink" Target="externalLinks/externalLink100.xml"/><Relationship Id="rId136" Type="http://schemas.openxmlformats.org/officeDocument/2006/relationships/theme" Target="theme/theme1.xml"/><Relationship Id="rId61" Type="http://schemas.openxmlformats.org/officeDocument/2006/relationships/externalLink" Target="externalLinks/externalLink30.xml"/><Relationship Id="rId82" Type="http://schemas.openxmlformats.org/officeDocument/2006/relationships/externalLink" Target="externalLinks/externalLink5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4.xml"/><Relationship Id="rId56" Type="http://schemas.openxmlformats.org/officeDocument/2006/relationships/externalLink" Target="externalLinks/externalLink25.xml"/><Relationship Id="rId77" Type="http://schemas.openxmlformats.org/officeDocument/2006/relationships/externalLink" Target="externalLinks/externalLink46.xml"/><Relationship Id="rId100" Type="http://schemas.openxmlformats.org/officeDocument/2006/relationships/externalLink" Target="externalLinks/externalLink69.xml"/><Relationship Id="rId105" Type="http://schemas.openxmlformats.org/officeDocument/2006/relationships/externalLink" Target="externalLinks/externalLink74.xml"/><Relationship Id="rId126" Type="http://schemas.openxmlformats.org/officeDocument/2006/relationships/externalLink" Target="externalLinks/externalLink9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chemeClr val="bg1"/>
                </a:solidFill>
              </a:rPr>
              <a:t>EBITDA Margin</a:t>
            </a: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'P&amp;L and Ratios RK'!$B$30</c:f>
              <c:strCache>
                <c:ptCount val="1"/>
                <c:pt idx="0">
                  <c:v>EBITDA Margin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2"/>
                </a:solidFill>
                <a:prstDash val="sysDash"/>
              </a:ln>
              <a:effectLst/>
            </c:spPr>
            <c:trendlineType val="linear"/>
            <c:dispRSqr val="0"/>
            <c:dispEq val="0"/>
          </c:trendline>
          <c:cat>
            <c:strRef>
              <c:f>'P&amp;L and Ratios RK'!$J$6:$L$6</c:f>
              <c:strCache>
                <c:ptCount val="3"/>
                <c:pt idx="0">
                  <c:v>FY28</c:v>
                </c:pt>
                <c:pt idx="1">
                  <c:v>FY29</c:v>
                </c:pt>
                <c:pt idx="2">
                  <c:v>FY30</c:v>
                </c:pt>
              </c:strCache>
            </c:strRef>
          </c:cat>
          <c:val>
            <c:numRef>
              <c:f>'P&amp;L and Ratios RK'!$J$30:$L$30</c:f>
              <c:numCache>
                <c:formatCode>0.00%</c:formatCode>
                <c:ptCount val="3"/>
                <c:pt idx="0">
                  <c:v>0.30638355547779911</c:v>
                </c:pt>
                <c:pt idx="1">
                  <c:v>0.19060552326200189</c:v>
                </c:pt>
                <c:pt idx="2">
                  <c:v>0.2358113424883006</c:v>
                </c:pt>
              </c:numCache>
            </c:numRef>
          </c:val>
          <c:extLst>
            <c:ext xmlns:c16="http://schemas.microsoft.com/office/drawing/2014/chart" uri="{C3380CC4-5D6E-409C-BE32-E72D297353CC}">
              <c16:uniqueId val="{00000001-4F9C-499A-9A3C-2810830CADEC}"/>
            </c:ext>
          </c:extLst>
        </c:ser>
        <c:dLbls>
          <c:dLblPos val="outEnd"/>
          <c:showLegendKey val="0"/>
          <c:showVal val="1"/>
          <c:showCatName val="0"/>
          <c:showSerName val="0"/>
          <c:showPercent val="0"/>
          <c:showBubbleSize val="0"/>
        </c:dLbls>
        <c:gapWidth val="219"/>
        <c:overlap val="-27"/>
        <c:axId val="391376888"/>
        <c:axId val="391380128"/>
      </c:barChart>
      <c:catAx>
        <c:axId val="39137688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Financial</a:t>
                </a:r>
                <a:r>
                  <a:rPr lang="en-IN" b="1" i="1" baseline="0"/>
                  <a:t> Year</a:t>
                </a:r>
                <a:endParaRPr lang="en-IN" b="1" i="1"/>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391380128"/>
        <c:crosses val="autoZero"/>
        <c:auto val="1"/>
        <c:lblAlgn val="ctr"/>
        <c:lblOffset val="100"/>
        <c:noMultiLvlLbl val="0"/>
      </c:catAx>
      <c:valAx>
        <c:axId val="3913801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13768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chemeClr val="bg1"/>
                </a:solidFill>
              </a:rPr>
              <a:t>Net Profit Margin</a:t>
            </a: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'P&amp;L and Ratios RK'!$B$31</c:f>
              <c:strCache>
                <c:ptCount val="1"/>
                <c:pt idx="0">
                  <c:v>Net Profit Margin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2"/>
                </a:solidFill>
                <a:prstDash val="sysDash"/>
              </a:ln>
              <a:effectLst/>
            </c:spPr>
            <c:trendlineType val="linear"/>
            <c:dispRSqr val="0"/>
            <c:dispEq val="0"/>
          </c:trendline>
          <c:cat>
            <c:strRef>
              <c:f>'P&amp;L and Ratios RK'!$J$6:$L$6</c:f>
              <c:strCache>
                <c:ptCount val="3"/>
                <c:pt idx="0">
                  <c:v>FY28</c:v>
                </c:pt>
                <c:pt idx="1">
                  <c:v>FY29</c:v>
                </c:pt>
                <c:pt idx="2">
                  <c:v>FY30</c:v>
                </c:pt>
              </c:strCache>
            </c:strRef>
          </c:cat>
          <c:val>
            <c:numRef>
              <c:f>'P&amp;L and Ratios RK'!$J$31:$L$31</c:f>
              <c:numCache>
                <c:formatCode>0.00%</c:formatCode>
                <c:ptCount val="3"/>
                <c:pt idx="0">
                  <c:v>0.20063332012089552</c:v>
                </c:pt>
                <c:pt idx="1">
                  <c:v>0.12532500456143045</c:v>
                </c:pt>
                <c:pt idx="2">
                  <c:v>0.15138697893904918</c:v>
                </c:pt>
              </c:numCache>
            </c:numRef>
          </c:val>
          <c:extLst>
            <c:ext xmlns:c16="http://schemas.microsoft.com/office/drawing/2014/chart" uri="{C3380CC4-5D6E-409C-BE32-E72D297353CC}">
              <c16:uniqueId val="{00000001-3280-4757-8C17-92078ED8B5A0}"/>
            </c:ext>
          </c:extLst>
        </c:ser>
        <c:dLbls>
          <c:dLblPos val="outEnd"/>
          <c:showLegendKey val="0"/>
          <c:showVal val="1"/>
          <c:showCatName val="0"/>
          <c:showSerName val="0"/>
          <c:showPercent val="0"/>
          <c:showBubbleSize val="0"/>
        </c:dLbls>
        <c:gapWidth val="219"/>
        <c:overlap val="-27"/>
        <c:axId val="391376888"/>
        <c:axId val="391380128"/>
      </c:barChart>
      <c:catAx>
        <c:axId val="39137688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Financial</a:t>
                </a:r>
                <a:r>
                  <a:rPr lang="en-IN" b="1" i="1" baseline="0"/>
                  <a:t> Year</a:t>
                </a:r>
                <a:endParaRPr lang="en-IN" b="1" i="1"/>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391380128"/>
        <c:crosses val="autoZero"/>
        <c:auto val="1"/>
        <c:lblAlgn val="ctr"/>
        <c:lblOffset val="100"/>
        <c:noMultiLvlLbl val="0"/>
      </c:catAx>
      <c:valAx>
        <c:axId val="3913801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13768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chemeClr val="bg1"/>
                </a:solidFill>
              </a:rPr>
              <a:t>Times Interest Earned Ratio</a:t>
            </a: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024451999679817"/>
          <c:y val="0.15526946682168025"/>
          <c:w val="0.81621347893311091"/>
          <c:h val="0.73502865959963914"/>
        </c:manualLayout>
      </c:layout>
      <c:barChart>
        <c:barDir val="col"/>
        <c:grouping val="clustered"/>
        <c:varyColors val="0"/>
        <c:ser>
          <c:idx val="0"/>
          <c:order val="0"/>
          <c:tx>
            <c:strRef>
              <c:f>'P&amp;L and Ratios RK'!$B$32</c:f>
              <c:strCache>
                <c:ptCount val="1"/>
                <c:pt idx="0">
                  <c:v>Times Interest Earned(EBIT/Interest Exp.)</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2"/>
                </a:solidFill>
                <a:prstDash val="sysDash"/>
              </a:ln>
              <a:effectLst/>
            </c:spPr>
            <c:trendlineType val="linear"/>
            <c:dispRSqr val="0"/>
            <c:dispEq val="0"/>
          </c:trendline>
          <c:cat>
            <c:strRef>
              <c:f>'P&amp;L and Ratios RK'!$J$6:$L$6</c:f>
              <c:strCache>
                <c:ptCount val="3"/>
                <c:pt idx="0">
                  <c:v>FY28</c:v>
                </c:pt>
                <c:pt idx="1">
                  <c:v>FY29</c:v>
                </c:pt>
                <c:pt idx="2">
                  <c:v>FY30</c:v>
                </c:pt>
              </c:strCache>
            </c:strRef>
          </c:cat>
          <c:val>
            <c:numRef>
              <c:f>'P&amp;L and Ratios RK'!$J$32:$L$32</c:f>
              <c:numCache>
                <c:formatCode>0.00%</c:formatCode>
                <c:ptCount val="3"/>
                <c:pt idx="0">
                  <c:v>11.050339625955097</c:v>
                </c:pt>
                <c:pt idx="1">
                  <c:v>11.521811535753143</c:v>
                </c:pt>
                <c:pt idx="2">
                  <c:v>9.2288109355808601</c:v>
                </c:pt>
              </c:numCache>
            </c:numRef>
          </c:val>
          <c:extLst>
            <c:ext xmlns:c16="http://schemas.microsoft.com/office/drawing/2014/chart" uri="{C3380CC4-5D6E-409C-BE32-E72D297353CC}">
              <c16:uniqueId val="{00000001-4014-4104-8487-D5DA035974DC}"/>
            </c:ext>
          </c:extLst>
        </c:ser>
        <c:dLbls>
          <c:dLblPos val="outEnd"/>
          <c:showLegendKey val="0"/>
          <c:showVal val="1"/>
          <c:showCatName val="0"/>
          <c:showSerName val="0"/>
          <c:showPercent val="0"/>
          <c:showBubbleSize val="0"/>
        </c:dLbls>
        <c:gapWidth val="219"/>
        <c:overlap val="-27"/>
        <c:axId val="391376888"/>
        <c:axId val="391380128"/>
      </c:barChart>
      <c:catAx>
        <c:axId val="39137688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Financial</a:t>
                </a:r>
                <a:r>
                  <a:rPr lang="en-IN" b="1" i="1" baseline="0"/>
                  <a:t> Year</a:t>
                </a:r>
                <a:endParaRPr lang="en-IN" b="1" i="1"/>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391380128"/>
        <c:crosses val="autoZero"/>
        <c:auto val="1"/>
        <c:lblAlgn val="ctr"/>
        <c:lblOffset val="100"/>
        <c:noMultiLvlLbl val="0"/>
      </c:catAx>
      <c:valAx>
        <c:axId val="3913801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13768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N" b="1">
                <a:solidFill>
                  <a:schemeClr val="bg1"/>
                </a:solidFill>
              </a:rPr>
              <a:t>DSCR</a:t>
            </a: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2"/>
                </a:solidFill>
                <a:prstDash val="sysDash"/>
              </a:ln>
              <a:effectLst/>
            </c:spPr>
            <c:trendlineType val="linear"/>
            <c:dispRSqr val="0"/>
            <c:dispEq val="0"/>
          </c:trendline>
          <c:cat>
            <c:strRef>
              <c:f>'DSCR RK'!$G$6:$K$6</c:f>
              <c:strCache>
                <c:ptCount val="5"/>
                <c:pt idx="0">
                  <c:v>FY26</c:v>
                </c:pt>
                <c:pt idx="1">
                  <c:v>FY27</c:v>
                </c:pt>
                <c:pt idx="2">
                  <c:v>FY28</c:v>
                </c:pt>
                <c:pt idx="3">
                  <c:v>FY29</c:v>
                </c:pt>
                <c:pt idx="4">
                  <c:v>FY30</c:v>
                </c:pt>
              </c:strCache>
            </c:strRef>
          </c:cat>
          <c:val>
            <c:numRef>
              <c:f>'DSCR RK'!$G$15:$K$15</c:f>
              <c:numCache>
                <c:formatCode>#,##0.00_);\(#,##0.00\)</c:formatCode>
                <c:ptCount val="5"/>
                <c:pt idx="0">
                  <c:v>1.5878300159486893</c:v>
                </c:pt>
                <c:pt idx="1">
                  <c:v>2.1156773559049524</c:v>
                </c:pt>
                <c:pt idx="2">
                  <c:v>2.7788248048092088</c:v>
                </c:pt>
                <c:pt idx="3">
                  <c:v>1.1697363400865055</c:v>
                </c:pt>
                <c:pt idx="4">
                  <c:v>1.8209512213947936</c:v>
                </c:pt>
              </c:numCache>
            </c:numRef>
          </c:val>
          <c:extLst>
            <c:ext xmlns:c16="http://schemas.microsoft.com/office/drawing/2014/chart" uri="{C3380CC4-5D6E-409C-BE32-E72D297353CC}">
              <c16:uniqueId val="{00000001-7E6C-4DEF-B4BC-4B9847D18D58}"/>
            </c:ext>
          </c:extLst>
        </c:ser>
        <c:dLbls>
          <c:dLblPos val="outEnd"/>
          <c:showLegendKey val="0"/>
          <c:showVal val="1"/>
          <c:showCatName val="0"/>
          <c:showSerName val="0"/>
          <c:showPercent val="0"/>
          <c:showBubbleSize val="0"/>
        </c:dLbls>
        <c:gapWidth val="219"/>
        <c:overlap val="-27"/>
        <c:axId val="528568600"/>
        <c:axId val="528568960"/>
      </c:barChart>
      <c:catAx>
        <c:axId val="5285686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u="none"/>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528568960"/>
        <c:crosses val="autoZero"/>
        <c:auto val="1"/>
        <c:lblAlgn val="ctr"/>
        <c:lblOffset val="100"/>
        <c:noMultiLvlLbl val="0"/>
      </c:catAx>
      <c:valAx>
        <c:axId val="528568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_);\(#,##0.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5285686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xdr:col>
      <xdr:colOff>114301</xdr:colOff>
      <xdr:row>35</xdr:row>
      <xdr:rowOff>61911</xdr:rowOff>
    </xdr:from>
    <xdr:to>
      <xdr:col>8</xdr:col>
      <xdr:colOff>114301</xdr:colOff>
      <xdr:row>48</xdr:row>
      <xdr:rowOff>19050</xdr:rowOff>
    </xdr:to>
    <xdr:graphicFrame macro="">
      <xdr:nvGraphicFramePr>
        <xdr:cNvPr id="2" name="Chart 1">
          <a:extLst>
            <a:ext uri="{FF2B5EF4-FFF2-40B4-BE49-F238E27FC236}">
              <a16:creationId xmlns:a16="http://schemas.microsoft.com/office/drawing/2014/main" id="{DE8AAD71-8DF5-40F5-A7E9-DDEFF1BDD3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114300</xdr:colOff>
      <xdr:row>53</xdr:row>
      <xdr:rowOff>0</xdr:rowOff>
    </xdr:from>
    <xdr:to>
      <xdr:col>8</xdr:col>
      <xdr:colOff>161925</xdr:colOff>
      <xdr:row>67</xdr:row>
      <xdr:rowOff>180975</xdr:rowOff>
    </xdr:to>
    <xdr:graphicFrame macro="">
      <xdr:nvGraphicFramePr>
        <xdr:cNvPr id="3" name="Chart 2">
          <a:extLst>
            <a:ext uri="{FF2B5EF4-FFF2-40B4-BE49-F238E27FC236}">
              <a16:creationId xmlns:a16="http://schemas.microsoft.com/office/drawing/2014/main" id="{996B828A-2CA7-483E-B0BA-8885112145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133349</xdr:colOff>
      <xdr:row>70</xdr:row>
      <xdr:rowOff>47625</xdr:rowOff>
    </xdr:from>
    <xdr:to>
      <xdr:col>8</xdr:col>
      <xdr:colOff>76200</xdr:colOff>
      <xdr:row>88</xdr:row>
      <xdr:rowOff>133350</xdr:rowOff>
    </xdr:to>
    <xdr:graphicFrame macro="">
      <xdr:nvGraphicFramePr>
        <xdr:cNvPr id="4" name="Chart 3">
          <a:extLst>
            <a:ext uri="{FF2B5EF4-FFF2-40B4-BE49-F238E27FC236}">
              <a16:creationId xmlns:a16="http://schemas.microsoft.com/office/drawing/2014/main" id="{4FCA7A1E-4088-4D52-AF0F-D2FFAE89FB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14</xdr:col>
      <xdr:colOff>91851</xdr:colOff>
      <xdr:row>6</xdr:row>
      <xdr:rowOff>3403</xdr:rowOff>
    </xdr:from>
    <xdr:ext cx="3045666" cy="2504848"/>
    <xdr:pic>
      <xdr:nvPicPr>
        <xdr:cNvPr id="2" name="Picture 1" descr="A tall building with many windows&#10;&#10;Description automatically generated with medium confidence">
          <a:extLst>
            <a:ext uri="{FF2B5EF4-FFF2-40B4-BE49-F238E27FC236}">
              <a16:creationId xmlns:a16="http://schemas.microsoft.com/office/drawing/2014/main" id="{00000000-0008-0000-09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403" r="-4" b="4475"/>
        <a:stretch/>
      </xdr:blipFill>
      <xdr:spPr>
        <a:xfrm>
          <a:off x="9845451" y="1108303"/>
          <a:ext cx="3045666" cy="2504848"/>
        </a:xfrm>
        <a:prstGeom prst="rect">
          <a:avLst/>
        </a:prstGeom>
        <a:ln>
          <a:solidFill>
            <a:schemeClr val="accent6">
              <a:lumMod val="50000"/>
            </a:schemeClr>
          </a:solidFill>
        </a:ln>
        <a:effectLst/>
      </xdr:spPr>
    </xdr:pic>
    <xdr:clientData/>
  </xdr:oneCellAnchor>
  <xdr:twoCellAnchor>
    <xdr:from>
      <xdr:col>17</xdr:col>
      <xdr:colOff>331790</xdr:colOff>
      <xdr:row>13</xdr:row>
      <xdr:rowOff>64635</xdr:rowOff>
    </xdr:from>
    <xdr:to>
      <xdr:col>19</xdr:col>
      <xdr:colOff>571504</xdr:colOff>
      <xdr:row>18</xdr:row>
      <xdr:rowOff>167823</xdr:rowOff>
    </xdr:to>
    <xdr:sp macro="" textlink="$H$9">
      <xdr:nvSpPr>
        <xdr:cNvPr id="3" name="Rectangle 2">
          <a:extLst>
            <a:ext uri="{FF2B5EF4-FFF2-40B4-BE49-F238E27FC236}">
              <a16:creationId xmlns:a16="http://schemas.microsoft.com/office/drawing/2014/main" id="{00000000-0008-0000-0900-000003000000}"/>
            </a:ext>
          </a:extLst>
        </xdr:cNvPr>
        <xdr:cNvSpPr/>
      </xdr:nvSpPr>
      <xdr:spPr>
        <a:xfrm>
          <a:off x="11914190" y="2458585"/>
          <a:ext cx="1458914" cy="1023938"/>
        </a:xfrm>
        <a:prstGeom prst="rect">
          <a:avLst/>
        </a:prstGeom>
        <a:solidFill>
          <a:schemeClr val="bg1">
            <a:alpha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4851BBF-7508-49A3-A0B7-7F715478167D}" type="TxLink">
            <a:rPr lang="en-US" sz="2400" b="1" i="0" u="none" strike="noStrike">
              <a:solidFill>
                <a:srgbClr val="000000"/>
              </a:solidFill>
              <a:latin typeface="Calibri"/>
              <a:cs typeface="Calibri"/>
            </a:rPr>
            <a:pPr algn="ctr"/>
            <a:t>₹ 7,400</a:t>
          </a:fld>
          <a:endParaRPr lang="en-US" sz="3600" b="1">
            <a:solidFill>
              <a:schemeClr val="tx1"/>
            </a:solidFill>
          </a:endParaRPr>
        </a:p>
      </xdr:txBody>
    </xdr:sp>
    <xdr:clientData/>
  </xdr:twoCellAnchor>
  <xdr:twoCellAnchor>
    <xdr:from>
      <xdr:col>17</xdr:col>
      <xdr:colOff>333378</xdr:colOff>
      <xdr:row>8</xdr:row>
      <xdr:rowOff>0</xdr:rowOff>
    </xdr:from>
    <xdr:to>
      <xdr:col>19</xdr:col>
      <xdr:colOff>573092</xdr:colOff>
      <xdr:row>13</xdr:row>
      <xdr:rowOff>18596</xdr:rowOff>
    </xdr:to>
    <xdr:sp macro="" textlink="$H$10">
      <xdr:nvSpPr>
        <xdr:cNvPr id="4" name="Rectangle 3">
          <a:extLst>
            <a:ext uri="{FF2B5EF4-FFF2-40B4-BE49-F238E27FC236}">
              <a16:creationId xmlns:a16="http://schemas.microsoft.com/office/drawing/2014/main" id="{00000000-0008-0000-0900-000004000000}"/>
            </a:ext>
          </a:extLst>
        </xdr:cNvPr>
        <xdr:cNvSpPr/>
      </xdr:nvSpPr>
      <xdr:spPr>
        <a:xfrm>
          <a:off x="11915778" y="1473200"/>
          <a:ext cx="1458914" cy="939346"/>
        </a:xfrm>
        <a:prstGeom prst="rect">
          <a:avLst/>
        </a:prstGeom>
        <a:solidFill>
          <a:schemeClr val="bg1">
            <a:alpha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F0B068E-CC12-4AB8-A867-780A2D120E09}" type="TxLink">
            <a:rPr lang="en-US" sz="2400" b="1" i="0" u="none" strike="noStrike">
              <a:solidFill>
                <a:srgbClr val="000000"/>
              </a:solidFill>
              <a:latin typeface="Calibri"/>
              <a:cs typeface="Calibri"/>
            </a:rPr>
            <a:pPr algn="ctr"/>
            <a:t>₹ 7,250</a:t>
          </a:fld>
          <a:endParaRPr lang="en-US" sz="3600" b="1">
            <a:solidFill>
              <a:schemeClr val="tx1"/>
            </a:solidFill>
          </a:endParaRPr>
        </a:p>
      </xdr:txBody>
    </xdr:sp>
    <xdr:clientData/>
  </xdr:twoCellAnchor>
  <xdr:twoCellAnchor>
    <xdr:from>
      <xdr:col>17</xdr:col>
      <xdr:colOff>334966</xdr:colOff>
      <xdr:row>6</xdr:row>
      <xdr:rowOff>63500</xdr:rowOff>
    </xdr:from>
    <xdr:to>
      <xdr:col>19</xdr:col>
      <xdr:colOff>574680</xdr:colOff>
      <xdr:row>7</xdr:row>
      <xdr:rowOff>136072</xdr:rowOff>
    </xdr:to>
    <xdr:sp macro="" textlink="$H$11">
      <xdr:nvSpPr>
        <xdr:cNvPr id="5" name="Rectangle 4">
          <a:extLst>
            <a:ext uri="{FF2B5EF4-FFF2-40B4-BE49-F238E27FC236}">
              <a16:creationId xmlns:a16="http://schemas.microsoft.com/office/drawing/2014/main" id="{00000000-0008-0000-0900-000005000000}"/>
            </a:ext>
          </a:extLst>
        </xdr:cNvPr>
        <xdr:cNvSpPr/>
      </xdr:nvSpPr>
      <xdr:spPr>
        <a:xfrm>
          <a:off x="11917366" y="1168400"/>
          <a:ext cx="1458914" cy="256722"/>
        </a:xfrm>
        <a:prstGeom prst="rect">
          <a:avLst/>
        </a:prstGeom>
        <a:solidFill>
          <a:schemeClr val="bg1">
            <a:alpha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33FD26A-0AB9-48FF-94AA-548F35BCA74F}" type="TxLink">
            <a:rPr lang="en-US" sz="2400" b="1" i="0" u="none" strike="noStrike">
              <a:solidFill>
                <a:srgbClr val="000000"/>
              </a:solidFill>
              <a:latin typeface="Calibri"/>
              <a:cs typeface="Calibri"/>
            </a:rPr>
            <a:pPr algn="ctr"/>
            <a:t>₹ 7,100</a:t>
          </a:fld>
          <a:endParaRPr lang="en-US" sz="3600" b="1">
            <a:solidFill>
              <a:schemeClr val="tx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838199</xdr:colOff>
      <xdr:row>18</xdr:row>
      <xdr:rowOff>138112</xdr:rowOff>
    </xdr:from>
    <xdr:to>
      <xdr:col>10</xdr:col>
      <xdr:colOff>876299</xdr:colOff>
      <xdr:row>33</xdr:row>
      <xdr:rowOff>152400</xdr:rowOff>
    </xdr:to>
    <xdr:graphicFrame macro="">
      <xdr:nvGraphicFramePr>
        <xdr:cNvPr id="2" name="Chart 1">
          <a:extLst>
            <a:ext uri="{FF2B5EF4-FFF2-40B4-BE49-F238E27FC236}">
              <a16:creationId xmlns:a16="http://schemas.microsoft.com/office/drawing/2014/main" id="{12876B77-7821-42C8-8F72-A181AF64B0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ccounts\D\project%20documents\DMRC%20IT%20Park\project%20documents\Kuwait%20Audit%20Bureau\Rate%20Analysi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JOSHI\C\My%20Documents\MPR\FINDRDEC.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mmkndcorpacct\Standalone\Standalone\Standalone\Standalone\Users\sjaiswar\Documents\Commercial%20Engineers%20(CEBBCO)\Audit_December%202009\Financial\Final\CEBBCO%20Balance%20Sheet%2031.12.2009-%2019%2003%2010.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FILESERVER\Documents%20and%20Settings\sumana\Local%20Settings\Temporary%20Internet%20Files\Content.Outlook\8I02U1DI\3.M%20ESPANA%20EXT%20DEV%20BUDGET%2025.05.12.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mldlchkdt001\BWR%202020\USER%20DATA-23069681\1%20Ashok%20FY18-19\1%20MIS%2018-19\1%20APR%2018\1%20RO%20MIS%20APR%20-18.xlsx" TargetMode="External"/></Relationships>
</file>

<file path=xl/externalLinks/_rels/externalLink103.xml.rels><?xml version="1.0" encoding="UTF-8" standalone="yes"?>
<Relationships xmlns="http://schemas.openxmlformats.org/package/2006/relationships"><Relationship Id="rId2" Type="http://schemas.openxmlformats.org/officeDocument/2006/relationships/externalLinkPath" Target="file:///C:\Users\FA2\Desktop\VIS(2022-23)-PL519-Q110-553-926_IJPM(GJEPC)\RK%20Working\IJPM(GJEPC)%20Excel(Updated)_V1.xlsx" TargetMode="External"/><Relationship Id="rId1" Type="http://schemas.openxmlformats.org/officeDocument/2006/relationships/externalLinkPath" Target="IJPM(GJEPC)%20Excel(Updated)_V1.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https://apcdeloitte-my.sharepoint.com/Users/mdipti/AppData/Local/Microsoft/Windows/INetCache/Content.Outlook/JV7FRN1T/Deloitte_GJEPC_Sales%20Model_221121_v1.5.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ahalakshmi\mahalakshmi\Mahalakshmi\2000\2000-2001%20Enquiry\Akash\Taegue_Semac_ME_Rev%2007040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MICRONPDC\Doc\New%20Documents\2001-2002\2001-2002%20Enquiry\Micron\Surya%20IT%20Park_ME_Revised_0110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ICRONPDC\Doc\New%20Documents\2001-2002\2001-2002%20Enquiry\Micron\Milliania%20Tower_529_Potential_M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ICRONPDC\Doc\New%20Documents\2001-2002\Major%20Tenders\Intel_Direct_New\Intel_Potential_011204.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OMDY1\VOL1\ACC\NK\ADMN\dummy.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OSHI\MY%20DOCUMENTS\WINDOWS\Desktop\Manoj%20Gandhi\FINDRDEC.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ahalakshmi\mahalakshmi\mahalakshmi\1999-2000%20enquiry\Micron\Watchtower.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DOCUME~1\rmurali\LOCALS~1\Temp\Emer\emer_jonson\05.08.12_Construction%20Stage\Price%20Comp%20Nego\Structures\My%20Documents\to%20do%20in%20indi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lsindia\D\Documents%20and%20Settings\kuntiprakash.inani\Local%20Settings\Temporary%20Internet%20Files\OLK4A8\MIS0301\SAL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aster\e\My%20Documents\Sanju's%20earnings%20models\hugh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0.174.88.74\bwr%202020\SAHARA-CITY-HOMES\GWALIOR\OTH-AMEN\BLOCK%20ESTIMATE\MAS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K:\KNOWLEDGE-PARK-CHANDIGRH-AHC\BLOCK%20EST\BLOCK%20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SDFS1\ROOT\1999\SEPTM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gi02\projects%20(e)\DATA\Projects\1997\200_299\97_207&amp;208%20Western%20PGU&amp;SECU\Contract%20admin\Cost%20reports\97_207COSRP1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C\Documents%20and%20Settings\hazarathali\Local%20Settings\Temporary%20Internet%20Files\Content.Outlook\I3BIGVTU\CS%20-02-18-11-1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SDFS1\ROOT\DOCUME~1\gkemp\LOCALS~1\Temp\1998\1KEMP\HOMES\20PINNAC\PAYMEN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YKJ\C%20YKJ\WINDOWS\DEPR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Nexus-586\cherry_c\kumaran\Monthly%20Review%20RM\Monthly%20Review%20R&amp;M\r&amp;mreview.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MRPKFS\PK_FileServer\Internal%20Audit\Internal%20Auditor\Land%20adjustment\Report%20(June%20Forecast)%20250602-Final(Reco).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LDLMUM076\simly\WINDOWS\TEMP\mipl\WINDOWS\DESKTOP\BUDGET99\comb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nmurty\d\SITES\Nandi\bas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apcdeloitte-my.sharepoint.com/Users/dhrsolanki/AppData/Roaming/Microsoft/Excel/IJPM%20Budget%20sheet%20and%20WBS%20packages%2027%20Jun%2022%20V2%20(version%201).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TVSR-ACC\C\kumaran\Monthly%20Review%20RM\Monthly%20Review%20R&amp;M\r&amp;mreview.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Typingsrv\vol3\BandF\Housing\kkp\KKP-ISO\KKP-ISO-9001-1994\stds\GN-ST-06(2)(Design%20Sheet-Ruled).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W:\filing%20code\FILING%20CODE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KGT\YR98-99\BHANDUP.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mldlchkdt001\BWR%202020\DOCUME~1\23009025\LOCALS~1\Temp\Temporary%20Directory%201%20for%20Revised%20Schedule%20VI%20template-Final.zip\Revised%20Schedule%20VI%20template-Final.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E:\Clients\Arvind%20Clothing%20Limited\March%202002%20Statutory\Final%20Accounts\Final%20Accounts-Arvind%20Clothing%20Limited-Consolidated.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myresources.deloitte.com/Users/ankit.bhartia/Downloads/Mani_Casadona_Financial_Model_14022018.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Msplserver\msplindia\Documents%20and%20Settings\mspl50\Local%20Settings\Temporary%20Internet%20Files\Content.IE5\AXH2BULG\Barsched%208666.xlt"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uresh\c%20on%20suresh\WINDOWS\TEMP\cidcoanalysis.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OLD"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10.22.121.32\kial\VAISHNAVI%20DATA\Desktop\ABP%20For%20financial%20year%202011-12\ABP%20Full%20File\Mantri\Project%20cash%20flows\Loan%20workings\IOB%20100%20cr\100%20cr%20loan.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Contemp%20gardens\working\Documents%20and%20Settings\Ian%20Tarry\My%20Documents\Copy%20of%20office%20files\0807_136%20-%20HP%20Boavista\Estudo%20Economico\0807_136%20HP%20Cost%20Plans%20-%20BOAVISTA%20(version%20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THAKUR\Finbudget\oil%20ref..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IRESHK01D\Projects\GENERAL\TELECOMS\THAILAND\TAC\EM-TAC.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Edrcserver1\design\user\Housing\Binod\saihous\saihous.ele.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RADHA\RADHA\radha\mis9899\consoli\sept98.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myresources.deloitte.com/Users/tarun/AppData/Local/Microsoft/Windows/INetCache/Content.Outlook/KQ6BGK0Y/North%20Urbana%20Sept2019_CBRE%20(002).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RADHA\RADHA\mis9798\MAR98.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10.174.88.74\bwr%202020\AGRA-TAYAL-PGP\MEASUREMENT%20SHEET\BOQ%20WITH%20Meas.%20-%20FINAL%20-%2024.11.200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Gohil\gohil\DCG\Gohil\080%20Invoic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drcdatacenter\ActivePrj\angeline\TFC\boq%20workings.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A:\aspjain\edelcap\WIN98\TEMP\BHEL-em.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asiapac.nom\home\AMARNATH\Adlabs%20Projections-08.12.04.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10.22.121.32\kial\VAISHNAVI%20DATA\Desktop\Final%20Input%20&amp;%20ABP%20Sheet\ABP%20Files\Annual%20Business%20Plan%20for%20FY%202011-12%20updated%2015032011%20-%20working%20file.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myresources.deloitte.com/Users/Sonal/Desktop/Projects/29.06.2021/285%20FD/285FD%20-%20Financial%20Projections.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G:\Harish\Infosys\infosys-1Q-03-A.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10.174.88.74\bwr%202020\Users\mldl1145\AppData\Roaming\Microsoft\Excel\FOLDER%20TAKEN%20ON%2002.08.2012\purchases\purchase%20&amp;%20sale%20details%2009-10\July%20to%20Sep%2009\July%20to%20Sep%2009%20detail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myresources.deloitte.com/PRIVATE/REAL%20Estate%20Asset%20management/Current%20Deals/Emaar%20Emerald%20Estates/Vipul_Gunjan_21oct2009_final_changed%20repay.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mldlchkdt001\BWR%202020\DOCUME~1\214059\LOCALS~1\Temp\Temporary%20Directory%201%20for%20Consolidation%20Apr1709%20(3).zip\Consolidation%20Apr1709\FFC%20-%20MITL.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S:\Documents%20and%20Settings\ripal\Desktop\Extra\Book6.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leh\as\TEMP\ie5\Temporary%20Internet%20Files\OLK3E\Turbo_Charger_11-20-01(NOLs-3-no%20synergi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bhratlfsg01\division$\My%20Documents\New%20York%20NYCHA\NYCHA%20Financial%202003\E%20-%20Feb%2003\NYCHA%202003%20NB%20Forecast%20%2002-12-0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mldlchkdt001\BWR%202020\01%20USER%20DATA-23069681\Ashok%20Dave%20Data\1%20Ashok%20Dave\01Ashok16-17\2%20MIS%2016-17\1%20Budget%20working\MIS%20LAND%20%20COST%20%20DETAIL\MIS%20B1B2B3B4%20SHAREING.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10.174.88.74\bwr%202020\Documents%20and%20Settings\23007146\Application%20Data\Microsoft\Excel\23007146\DESKTOP\BOQ%20&amp;%20BUDGET-ALL\BOQ-PHASEII\Godrej\Rev%20Offer%20Mahindra%2015.04.201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STER-IYA2GAU6LK\Tendering\KhargarElect\GB\car%20park\Backup%20of%20ACE.xlk"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IRESHK01D\PROJECTS\GENERAL\TELECOMS\VALUATION\valuation\New%20valuation\WEEKLYxl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JOSHI\MY%20DOCUMENTS\WINDOWS\Desktop\Manoj%20Gandhi\WINDOWS\DEPRE.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Htopiwalla\D\CAD.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myresources.deloitte.com/Users/akashbagrecha/Desktop/Zurroot/data/CDM/GMA/Rene_B/Macros/CDM/GMA/Manacs/_SC2Actuals%202001%20on%2007-2001/4.%20Validation/a.%20Generation%20of%20new%20ids/2D.%20Id%20generator%20for%20New%20function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in1\MIS\MIS%20Report\MIS%20-%20March%202003.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Rajesh\final%20workin\My%20Documents\R%20%20%20A%20%20%20J%20%20E%20%20S%20%20H%20%20%202002%20-%20%2003\J%20%20E%20%20T%20%20AIRWAYS\MULTI%20PURPOSE%20BUILDING\jet%20AIRWAYS%20mULTIPURPOSE%20PRICING%20Rev2%20%20260103.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mldlchkdt001\BWR%202020\Users\na\Desktop\FFC\MWCJL\MWCJL-FFC.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server\Broking\TEMP\Hrevisedmodel\CADBURY.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ls_india\c\DLSI\CostplanInfo\Template-Design%20Devt%20Estimate.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A:\KGT\YR98-99\DPR_9697\PLAN169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10.174.88.74\bwr%202020\GAUHATI-PROJECT\Measurments\NRL-BOQ-%20ESTIMATE-17.01.08-Final.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mldlchkdt001\BWR%202020\from%20data%203\39th%20RA%20STUP%20Certified\BOQI_10MAR11.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G:\SAKAL%20CHARITY\Comaparative%20statement\Comparative-3-05-04.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s://myresources.deloitte.com/pratik%20data/balance%20sheets/CMIL%20BS1.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B:\WINDOWS\DEPRE.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BNPEQU\research\Rajesh\engg\RESEARCH\TEMP\GMDC\GMDCTEMP.XLS" TargetMode="External"/></Relationships>
</file>

<file path=xl/externalLinks/_rels/externalLink78.xml.rels><?xml version="1.0" encoding="UTF-8" standalone="yes"?>
<Relationships xmlns="http://schemas.openxmlformats.org/package/2006/relationships"><Relationship Id="rId1" Type="http://schemas.microsoft.com/office/2006/relationships/xlExternalLinkPath/xlPathMissing" Target="DLA%20Standard%20Cost%20Report1"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10.174.88.74\bwr%202020\Users\23069681\AppData\Local\Microsoft\Windows\Temporary%20Internet%20Files\Content.Outlook\55NGAVOT\20121105_Anita_Nycomed_Andheri%20East_v2%204%20(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X:\CD1%20Data\Colgate%20Palmolive\MODEL\COLGATE%20FM.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H:\SAKAL%20CHARITY\Comaparative%20statement\Comparative-3-05-04.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J:\SAKAL%20CHARITY\Comaparative%20statement\Comparative-3-05-04.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mldlchkdt001\BWR%202020\Gohil-Mumbai\BS-2001-02\JISL\CMA-March%202.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ontract-aruna\public_aruna\Public_Aruna\contracts(ak)\Hyderabad\Mes\MES-SEC.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A:\aspjain\edelcap\RESEARCH\OTHERS\BABA\TOBACCO\ITC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T:\CORPORAT\FA99.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H:\MAHINDRA-WORLD-SCHOOL-CHENNAI\MEASUREMENT%20SHEET\measurements%20as%20per%20revised%20drawings\03.03.07-revised%20measurements\SAKAL%20CHARITY\Comaparative%20statement\Comparative-3-05-04.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s://myresources.deloitte.com/Internal%20Audit/Internal%20Auditor/Land%20adjustment/Report%20(June%20Forecast)%20250602-Final(Reco).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ldlchkdt001\BWR%202020\SAHARA-CITY-HOMES\GWALIOR\OTH-AMEN\BLOCK%20ESTIMATE\MASS.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fin1\MIS\MIS%20Report\MIS%20-%20November%2020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ER\DATA\DataFile\O\DB9604\RevMay97\SHOPLIST.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Edrcserver1\design\user\Cement\KVPgroup\E-Kvp\KVP-Engrs\PPRM-Housing\Namakkal%20Housing\School\T1037%20Entire%20Schoo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EMRPKFS\PK_FileServer\Documents%20and%20Settings\kmanikandan\Local%20Settings\Temporary%20Internet%20Files\OLK8\Sample%20Master%20Manpower%20Costing.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W:\filing%20code\HIGHRISE%20MASTER%20DATA.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BNPEQU\RESEARCH\RESEARCH\TEMP\GDRCARD\LARTGDR.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fin1\MIS\MIS%20Report\MIS%20-%20August%202002.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ttps://myresources.deloitte.com/PRIVATE/IM%20RESEARCH/1.%20Team%20Folders/IPF/Projects/Micro%20Markets/Bangalore/Technopolis%20IC%20Memo%20Files/Technopolis%20IC%20Note-Final%20Documents/Technopolis_Final%20UW%20Model_IC.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eserver\design\USER\HOUSING\SIRISH\temp.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sevvel\SEVVEL\prelimianiries\Preliminaries%2027-6-06.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10.2.88.13\Users\sjaiswar\Documents\Commercial%20Engineers%20(CEBBCO)\Audit_December%202009\Financial\Final\CEBBCO%20Balance%20Sheet%2031.12.2009-%2019%2003%2010.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mmkndcorpacct\Standalone\Users\sjaiswar\Documents\Commercial%20Engineers%20(CEBBCO)\Audit_December%202009\Financial\Final\CEBBCO%20Balance%20Sheet%2031.12.2009-%2019%2003%20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C"/>
      <sheetName val="Shuttering"/>
      <sheetName val="Misc. points"/>
      <sheetName val="qty abst"/>
      <sheetName val="Programe"/>
      <sheetName val="boq"/>
      <sheetName val="P&amp;M"/>
      <sheetName val="LABOUR"/>
      <sheetName val="histogram"/>
      <sheetName val="basic "/>
      <sheetName val="bua"/>
      <sheetName val="topsheet"/>
      <sheetName val="Rate Analysis"/>
      <sheetName val="Iron Steel &amp; handrails"/>
      <sheetName val="Top Sheet"/>
      <sheetName val="ANALYSIS"/>
      <sheetName val="Publicbuilding"/>
      <sheetName val="S1BOQ"/>
      <sheetName val="STRUC"/>
      <sheetName val="DOOR-WIND"/>
      <sheetName val="STEEL"/>
      <sheetName val="ROOFING"/>
      <sheetName val="FLOORING"/>
      <sheetName val="MR"/>
      <sheetName val="IS Summary"/>
      <sheetName val="BASIC"/>
      <sheetName val="WPR-IV"/>
      <sheetName val="VENDOR CODE WO NO"/>
      <sheetName val="Master Item List"/>
      <sheetName val="VENDER DETAIL"/>
      <sheetName val="WAGES"/>
      <sheetName val="Civil Boq"/>
      <sheetName val="1-BOQ_Civil"/>
      <sheetName val="Concrete"/>
      <sheetName val="Reinf"/>
      <sheetName val="Main Summary"/>
      <sheetName val="Summary (G.H.Bachlor C)"/>
      <sheetName val="General preliminaries"/>
      <sheetName val="Misc__points"/>
      <sheetName val="qty_abst"/>
      <sheetName val="basic_"/>
      <sheetName val="Rate_Analysis"/>
      <sheetName val="Top_Sheet"/>
      <sheetName val="Misc__points2"/>
      <sheetName val="qty_abst2"/>
      <sheetName val="basic_2"/>
      <sheetName val="Rate_Analysis2"/>
      <sheetName val="Top_Sheet2"/>
      <sheetName val="Iron_Steel_&amp;_handrails2"/>
      <sheetName val="Iron_Steel_&amp;_handrails"/>
      <sheetName val="Misc__points1"/>
      <sheetName val="qty_abst1"/>
      <sheetName val="basic_1"/>
      <sheetName val="Rate_Analysis1"/>
      <sheetName val="Top_Sheet1"/>
      <sheetName val="Iron_Steel_&amp;_handrails1"/>
      <sheetName val="Work Done Bill (2)"/>
      <sheetName val="Main_Summary"/>
      <sheetName val="Summary_(G_H_Bachlor_C)"/>
      <sheetName val="BOQ_(2)"/>
      <sheetName val="SPT_vs_PHI1"/>
      <sheetName val="Stress_Calculation"/>
      <sheetName val="CABLERET"/>
      <sheetName val="FINOLEX"/>
      <sheetName val="TBAL9697_-group_wise__sdpl"/>
      <sheetName val="PRECAST_lightconc-II2"/>
      <sheetName val="main"/>
      <sheetName val="switch"/>
      <sheetName val="Civil_Boq1"/>
      <sheetName val="Basic Rate"/>
      <sheetName val="INFLUENCES ON GM"/>
      <sheetName val="acevsSp (ABC)"/>
      <sheetName val="Steel Summary"/>
      <sheetName val="1"/>
      <sheetName val="Drain Work"/>
      <sheetName val="Non-BOQ summary"/>
      <sheetName val="Curing Bund for Sep'13"/>
      <sheetName val="GBW"/>
      <sheetName val="Legal Risk Analysis"/>
      <sheetName val="Site Dev BOQ"/>
      <sheetName val="BPL"/>
      <sheetName val="Monthly Format.ATH (ro)revised"/>
      <sheetName val="ASCE"/>
      <sheetName val="DBCA"/>
      <sheetName val="Abs Sheet(Fuel oil area)JAN"/>
      <sheetName val="WDA_Sept'13"/>
      <sheetName val="BOQ_Direct_selling cost"/>
      <sheetName val="경비공통"/>
      <sheetName val="Data"/>
      <sheetName val="int hire"/>
      <sheetName val="Drop Down (Fixed)"/>
      <sheetName val="Master"/>
      <sheetName val="Drop Down"/>
      <sheetName val="Basis"/>
      <sheetName val="STAFFSCHED "/>
      <sheetName val="Assumptions"/>
      <sheetName val="girder"/>
      <sheetName val="sept-plan"/>
      <sheetName val="Ref_Lists_SER"/>
      <sheetName val="pol-60"/>
      <sheetName val="BLK2"/>
      <sheetName val="BLK3"/>
      <sheetName val="E &amp; R"/>
      <sheetName val="radar"/>
      <sheetName val="UG"/>
      <sheetName val="Misc__points3"/>
      <sheetName val="qty_abst3"/>
      <sheetName val="basic_3"/>
      <sheetName val="Rate_Analysis3"/>
      <sheetName val="Iron_Steel_&amp;_handrails3"/>
      <sheetName val="Top_Sheet3"/>
      <sheetName val="Main_Summary1"/>
      <sheetName val="Summary_(G_H_Bachlor_C)1"/>
      <sheetName val="Monthly_Format_ATH_(ro)revised"/>
      <sheetName val="General_preliminaries"/>
      <sheetName val="Civil_Boq"/>
      <sheetName val="VENDOR_CODE_WO_NO"/>
      <sheetName val="Master_Item_List"/>
      <sheetName val="Abs_Sheet(Fuel_oil_area)JAN"/>
      <sheetName val="Steel_Summary"/>
      <sheetName val="Site_Dev_BOQ"/>
      <sheetName val="IS_Summary"/>
      <sheetName val="VENDER_DETAIL"/>
      <sheetName val="Work_Done_Bill_(2)"/>
      <sheetName val="Basic_Rate"/>
      <sheetName val="INFLUENCES_ON_GM"/>
      <sheetName val="acevsSp_(ABC)"/>
      <sheetName val="MORGACTS"/>
      <sheetName val="PointNo.5"/>
      <sheetName val="ISRO"/>
      <sheetName val="IIST (2)"/>
      <sheetName val="IRIS"/>
      <sheetName val="spre"/>
      <sheetName val="TMLB-II"/>
      <sheetName val="IIST (3)"/>
      <sheetName val="IRISMAY13"/>
      <sheetName val="TMLB II MAY13"/>
      <sheetName val="isro JUL13"/>
      <sheetName val="IRIS Jul13"/>
      <sheetName val="IRS 2 jul13"/>
      <sheetName val="isro aug13"/>
      <sheetName val="IRIS augg13"/>
      <sheetName val="SPRE WORKING"/>
      <sheetName val="IRS 2augg 13"/>
      <sheetName val="iist sept13"/>
      <sheetName val="IRIS SEPT13"/>
      <sheetName val="SPRE SEPT"/>
      <sheetName val="IRS2 SEPT 13"/>
      <sheetName val="iist OCT 13"/>
      <sheetName val="IRIS OCT13"/>
      <sheetName val="IRIS2 OCT13"/>
      <sheetName val="iist nov13"/>
      <sheetName val="iris nov13"/>
      <sheetName val="spre nov13"/>
      <sheetName val="isro dec13"/>
      <sheetName val="IRIS DEC13"/>
      <sheetName val="isro jan 14"/>
      <sheetName val="isro feb14"/>
      <sheetName val="IRIS FEB-14"/>
      <sheetName val="TMLB-II FEB-14"/>
      <sheetName val="#REF"/>
      <sheetName val="Sheet1"/>
      <sheetName val="RA Format"/>
      <sheetName val="Measurement-ID works"/>
      <sheetName val="Ph 1 -ESM Pipe, Bitumen"/>
      <sheetName val="Dropdown"/>
      <sheetName val="MLAP"/>
      <sheetName val="Staff Forecast spread"/>
      <sheetName val="Fill this out first..."/>
      <sheetName val="Calc_ISC"/>
      <sheetName val="Stress Calculation"/>
      <sheetName val="Progress"/>
      <sheetName val="CORRECTION"/>
      <sheetName val="major qty"/>
      <sheetName val="Major P&amp;M deployment"/>
      <sheetName val="p&amp;m L&amp;T Hire"/>
      <sheetName val="Data 1"/>
      <sheetName val="A6"/>
      <sheetName val="Misc__points4"/>
      <sheetName val="qty_abst4"/>
      <sheetName val="basic_4"/>
      <sheetName val="Rate_Analysis4"/>
      <sheetName val="Iron_Steel_&amp;_handrails4"/>
      <sheetName val="Top_Sheet4"/>
      <sheetName val="Monthly_Format_ATH_(ro)revised1"/>
      <sheetName val="Main_Summary2"/>
      <sheetName val="Summary_(G_H_Bachlor_C)2"/>
      <sheetName val="General_preliminaries1"/>
      <sheetName val="Abs_Sheet(Fuel_oil_area)JAN1"/>
      <sheetName val="Civil_Boq2"/>
      <sheetName val="VENDOR_CODE_WO_NO1"/>
      <sheetName val="Master_Item_List1"/>
      <sheetName val="VENDER_DETAIL1"/>
      <sheetName val="BOQ_Direct_selling_cost"/>
      <sheetName val="Site_Dev_BOQ1"/>
      <sheetName val="Drain_Work"/>
      <sheetName val="Non-BOQ_summary"/>
      <sheetName val="Curing_Bund_for_Sep'13"/>
      <sheetName val="IS_Summary1"/>
      <sheetName val="int_hire"/>
      <sheetName val="Steel_Summary1"/>
      <sheetName val="Basic_Rate1"/>
      <sheetName val="INFLUENCES_ON_GM1"/>
      <sheetName val="acevsSp_(ABC)1"/>
      <sheetName val="Work_Done_Bill_(2)1"/>
      <sheetName val="Drop_Down_(Fixed)"/>
      <sheetName val="Drop_Down"/>
      <sheetName val="STAFFSCHED_"/>
      <sheetName val="E_&amp;_R"/>
      <sheetName val="Legal_Risk_Analysis"/>
      <sheetName val="PointNo_5"/>
      <sheetName val="IIST_(2)"/>
      <sheetName val="IIST_(3)"/>
      <sheetName val="TMLB_II_MAY13"/>
      <sheetName val="isro_JUL13"/>
      <sheetName val="IRIS_Jul13"/>
      <sheetName val="IRS_2_jul13"/>
      <sheetName val="isro_aug13"/>
      <sheetName val="IRIS_augg13"/>
      <sheetName val="SPRE_WORKING"/>
      <sheetName val="IRS_2augg_13"/>
      <sheetName val="iist_sept13"/>
      <sheetName val="IRIS_SEPT13"/>
      <sheetName val="SPRE_SEPT"/>
      <sheetName val="IRS2_SEPT_13"/>
      <sheetName val="iist_OCT_13"/>
      <sheetName val="IRIS_OCT13"/>
      <sheetName val="IRIS2_OCT13"/>
      <sheetName val="iist_nov13"/>
      <sheetName val="iris_nov13"/>
      <sheetName val="spre_nov13"/>
      <sheetName val="isro_dec13"/>
      <sheetName val="IRIS_DEC13"/>
      <sheetName val="isro_jan_14"/>
      <sheetName val="isro_feb14"/>
      <sheetName val="IRIS_FEB-14"/>
      <sheetName val="TMLB-II_FEB-14"/>
      <sheetName val="Fill_this_out_first___"/>
      <sheetName val="Misc__points5"/>
      <sheetName val="qty_abst5"/>
      <sheetName val="basic_5"/>
      <sheetName val="Rate_Analysis5"/>
      <sheetName val="Iron_Steel_&amp;_handrails5"/>
      <sheetName val="Top_Sheet5"/>
      <sheetName val="Monthly_Format_ATH_(ro)revised2"/>
      <sheetName val="Main_Summary3"/>
      <sheetName val="Summary_(G_H_Bachlor_C)3"/>
      <sheetName val="General_preliminaries2"/>
      <sheetName val="Abs_Sheet(Fuel_oil_area)JAN2"/>
      <sheetName val="Civil_Boq3"/>
      <sheetName val="VENDOR_CODE_WO_NO2"/>
      <sheetName val="Master_Item_List2"/>
      <sheetName val="VENDER_DETAIL2"/>
      <sheetName val="BOQ_Direct_selling_cost1"/>
      <sheetName val="Site_Dev_BOQ2"/>
      <sheetName val="Drain_Work1"/>
      <sheetName val="Non-BOQ_summary1"/>
      <sheetName val="Curing_Bund_for_Sep'131"/>
      <sheetName val="IS_Summary2"/>
      <sheetName val="int_hire1"/>
      <sheetName val="Steel_Summary2"/>
      <sheetName val="Basic_Rate2"/>
      <sheetName val="INFLUENCES_ON_GM2"/>
      <sheetName val="acevsSp_(ABC)2"/>
      <sheetName val="Work_Done_Bill_(2)2"/>
      <sheetName val="Drop_Down_(Fixed)1"/>
      <sheetName val="Drop_Down1"/>
      <sheetName val="STAFFSCHED_1"/>
      <sheetName val="E_&amp;_R1"/>
      <sheetName val="Legal_Risk_Analysis1"/>
      <sheetName val="PointNo_51"/>
      <sheetName val="IIST_(2)1"/>
      <sheetName val="IIST_(3)1"/>
      <sheetName val="TMLB_II_MAY131"/>
      <sheetName val="isro_JUL131"/>
      <sheetName val="IRIS_Jul131"/>
      <sheetName val="IRS_2_jul131"/>
      <sheetName val="isro_aug131"/>
      <sheetName val="IRIS_augg131"/>
      <sheetName val="SPRE_WORKING1"/>
      <sheetName val="IRS_2augg_131"/>
      <sheetName val="iist_sept131"/>
      <sheetName val="IRIS_SEPT131"/>
      <sheetName val="SPRE_SEPT1"/>
      <sheetName val="IRS2_SEPT_131"/>
      <sheetName val="iist_OCT_131"/>
      <sheetName val="IRIS_OCT131"/>
      <sheetName val="IRIS2_OCT131"/>
      <sheetName val="iist_nov131"/>
      <sheetName val="iris_nov131"/>
      <sheetName val="spre_nov131"/>
      <sheetName val="isro_dec131"/>
      <sheetName val="IRIS_DEC131"/>
      <sheetName val="isro_jan_141"/>
      <sheetName val="isro_feb141"/>
      <sheetName val="IRIS_FEB-141"/>
      <sheetName val="TMLB-II_FEB-141"/>
      <sheetName val="Fill_this_out_first___1"/>
      <sheetName val="PRECAST lightconc-II"/>
      <sheetName val="IO List"/>
      <sheetName val="2gii"/>
      <sheetName val="Assumption Inputs"/>
      <sheetName val="Rates"/>
      <sheetName val="Lead"/>
      <sheetName val="dummy"/>
      <sheetName val="Unit Rate"/>
      <sheetName val="Input"/>
      <sheetName val="Design"/>
      <sheetName val="P4-B"/>
      <sheetName val="d-safe DELUXE"/>
      <sheetName val="gen"/>
      <sheetName val="ABP inputs"/>
      <sheetName val="Synergy Sales Budget"/>
      <sheetName val="Main-Material"/>
      <sheetName val="ETC Panorama"/>
      <sheetName val="Sheet2"/>
      <sheetName val="std.wt."/>
      <sheetName val="ABSTRACT"/>
      <sheetName val="Shuttering Abstract"/>
      <sheetName val="SPT vs PHI"/>
      <sheetName val="Code"/>
      <sheetName val="Assumption_Inputs"/>
      <sheetName val="Assumption_Inputs1"/>
      <sheetName val="Stress_Calculation1"/>
      <sheetName val="STAFFSCHED_2"/>
      <sheetName val="Drain_Work2"/>
      <sheetName val="Non-BOQ_summary2"/>
      <sheetName val="Curing_Bund_for_Sep'132"/>
      <sheetName val="Assumption_Inputs2"/>
      <sheetName val="Stress_Calculation2"/>
      <sheetName val="Misc__points6"/>
      <sheetName val="qty_abst6"/>
      <sheetName val="basic_6"/>
      <sheetName val="Rate_Analysis6"/>
      <sheetName val="Top_Sheet6"/>
      <sheetName val="Iron_Steel_&amp;_handrails6"/>
      <sheetName val="STAFFSCHED_3"/>
      <sheetName val="IS_Summary3"/>
      <sheetName val="Work_Done_Bill_(2)3"/>
      <sheetName val="VENDOR_CODE_WO_NO3"/>
      <sheetName val="Master_Item_List3"/>
      <sheetName val="VENDER_DETAIL3"/>
      <sheetName val="General_preliminaries3"/>
      <sheetName val="Drain_Work3"/>
      <sheetName val="Non-BOQ_summary3"/>
      <sheetName val="Curing_Bund_for_Sep'133"/>
      <sheetName val="Site_Dev_BOQ3"/>
      <sheetName val="Assumption_Inputs3"/>
      <sheetName val="Stress_Calculation3"/>
      <sheetName val="P+M - Tower Crane"/>
      <sheetName val="AoR Finishing"/>
      <sheetName val="Detail"/>
      <sheetName val="Voucher"/>
      <sheetName val="Misc__points7"/>
      <sheetName val="qty_abst7"/>
      <sheetName val="basic_7"/>
      <sheetName val="Rate_Analysis7"/>
      <sheetName val="Top_Sheet7"/>
      <sheetName val="Iron_Steel_&amp;_handrails7"/>
      <sheetName val="STAFFSCHED_4"/>
      <sheetName val="IS_Summary4"/>
      <sheetName val="Civil_Boq4"/>
      <sheetName val="Work_Done_Bill_(2)4"/>
      <sheetName val="VENDOR_CODE_WO_NO4"/>
      <sheetName val="Master_Item_List4"/>
      <sheetName val="VENDER_DETAIL4"/>
      <sheetName val="Main_Summary4"/>
      <sheetName val="Summary_(G_H_Bachlor_C)4"/>
      <sheetName val="General_preliminaries4"/>
      <sheetName val="Drain_Work4"/>
      <sheetName val="Non-BOQ_summary4"/>
      <sheetName val="Curing_Bund_for_Sep'134"/>
      <sheetName val="Site_Dev_BOQ4"/>
      <sheetName val="Assumption_Inputs4"/>
      <sheetName val="Stress_Calculation4"/>
      <sheetName val="Ph_1_-ESM_Pipe,_Bitumen"/>
      <sheetName val="RA_Format"/>
      <sheetName val="Measurement-ID_works"/>
      <sheetName val="IO_List"/>
      <sheetName val="major_qty"/>
      <sheetName val="Major_P&amp;M_deployment"/>
      <sheetName val="p&amp;m_L&amp;T_Hire"/>
      <sheetName val="PRECAST_lightconc-II"/>
      <sheetName val="Unit_Rate"/>
      <sheetName val="d-safe_DELUXE"/>
      <sheetName val="ABP_inputs"/>
      <sheetName val="Synergy_Sales_Budget"/>
      <sheetName val="Misc__points8"/>
      <sheetName val="qty_abst8"/>
      <sheetName val="basic_8"/>
      <sheetName val="Rate_Analysis8"/>
      <sheetName val="Top_Sheet8"/>
      <sheetName val="Iron_Steel_&amp;_handrails8"/>
      <sheetName val="STAFFSCHED_5"/>
      <sheetName val="IS_Summary5"/>
      <sheetName val="Civil_Boq5"/>
      <sheetName val="Work_Done_Bill_(2)5"/>
      <sheetName val="VENDOR_CODE_WO_NO5"/>
      <sheetName val="Master_Item_List5"/>
      <sheetName val="VENDER_DETAIL5"/>
      <sheetName val="Main_Summary5"/>
      <sheetName val="Summary_(G_H_Bachlor_C)5"/>
      <sheetName val="General_preliminaries5"/>
      <sheetName val="Drain_Work5"/>
      <sheetName val="Non-BOQ_summary5"/>
      <sheetName val="Curing_Bund_for_Sep'135"/>
      <sheetName val="Site_Dev_BOQ5"/>
      <sheetName val="Assumption_Inputs5"/>
      <sheetName val="Stress_Calculation5"/>
      <sheetName val="Ph_1_-ESM_Pipe,_Bitumen1"/>
      <sheetName val="RA_Format1"/>
      <sheetName val="Measurement-ID_works1"/>
      <sheetName val="IO_List1"/>
      <sheetName val="major_qty1"/>
      <sheetName val="Major_P&amp;M_deployment1"/>
      <sheetName val="p&amp;m_L&amp;T_Hire1"/>
      <sheetName val="PRECAST_lightconc-II1"/>
      <sheetName val="Unit_Rate1"/>
      <sheetName val="d-safe_DELUXE1"/>
      <sheetName val="ABP_inputs1"/>
      <sheetName val="Synergy_Sales_Budget1"/>
      <sheetName val="Misc__points9"/>
      <sheetName val="qty_abst9"/>
      <sheetName val="basic_9"/>
      <sheetName val="Rate_Analysis9"/>
      <sheetName val="Top_Sheet9"/>
      <sheetName val="Iron_Steel_&amp;_handrails9"/>
      <sheetName val="STAFFSCHED_6"/>
      <sheetName val="IS_Summary6"/>
      <sheetName val="Civil_Boq6"/>
      <sheetName val="Work_Done_Bill_(2)6"/>
      <sheetName val="VENDOR_CODE_WO_NO6"/>
      <sheetName val="Master_Item_List6"/>
      <sheetName val="VENDER_DETAIL6"/>
      <sheetName val="Main_Summary6"/>
      <sheetName val="Summary_(G_H_Bachlor_C)6"/>
      <sheetName val="General_preliminaries6"/>
      <sheetName val="Drain_Work6"/>
      <sheetName val="Non-BOQ_summary6"/>
      <sheetName val="Curing_Bund_for_Sep'136"/>
      <sheetName val="Site_Dev_BOQ6"/>
      <sheetName val="Assumption_Inputs6"/>
      <sheetName val="Stress_Calculation6"/>
      <sheetName val="Ph_1_-ESM_Pipe,_Bitumen2"/>
      <sheetName val="Basic_Rate3"/>
      <sheetName val="INFLUENCES_ON_GM3"/>
      <sheetName val="acevsSp_(ABC)3"/>
      <sheetName val="Legal_Risk_Analysis2"/>
      <sheetName val="Steel_Summary3"/>
      <sheetName val="RA_Format2"/>
      <sheetName val="Measurement-ID_works2"/>
      <sheetName val="int_hire2"/>
      <sheetName val="IO_List2"/>
      <sheetName val="major_qty2"/>
      <sheetName val="Major_P&amp;M_deployment2"/>
      <sheetName val="p&amp;m_L&amp;T_Hire2"/>
      <sheetName val="PRECAST_lightconc-II3"/>
      <sheetName val="Unit_Rate2"/>
      <sheetName val="PointNo_52"/>
      <sheetName val="Monthly_Format_ATH_(ro)revised3"/>
      <sheetName val="Abs_Sheet(Fuel_oil_area)JAN3"/>
      <sheetName val="BOQ_Direct_selling_cost2"/>
      <sheetName val="Drop_Down_(Fixed)2"/>
      <sheetName val="Drop_Down2"/>
      <sheetName val="E_&amp;_R2"/>
      <sheetName val="IIST_(2)2"/>
      <sheetName val="IIST_(3)2"/>
      <sheetName val="TMLB_II_MAY132"/>
      <sheetName val="isro_JUL132"/>
      <sheetName val="IRIS_Jul132"/>
      <sheetName val="IRS_2_jul132"/>
      <sheetName val="isro_aug132"/>
      <sheetName val="IRIS_augg132"/>
      <sheetName val="SPRE_WORKING2"/>
      <sheetName val="IRS_2augg_132"/>
      <sheetName val="iist_sept132"/>
      <sheetName val="IRIS_SEPT132"/>
      <sheetName val="SPRE_SEPT2"/>
      <sheetName val="IRS2_SEPT_132"/>
      <sheetName val="iist_OCT_132"/>
      <sheetName val="IRIS_OCT132"/>
      <sheetName val="IRIS2_OCT132"/>
      <sheetName val="iist_nov132"/>
      <sheetName val="iris_nov132"/>
      <sheetName val="spre_nov132"/>
      <sheetName val="isro_dec132"/>
      <sheetName val="IRIS_DEC132"/>
      <sheetName val="isro_jan_142"/>
      <sheetName val="isro_feb142"/>
      <sheetName val="IRIS_FEB-142"/>
      <sheetName val="TMLB-II_FEB-142"/>
      <sheetName val="d-safe_DELUXE2"/>
      <sheetName val="ABP_inputs2"/>
      <sheetName val="Synergy_Sales_Budget2"/>
      <sheetName val="omm-add"/>
      <sheetName val="FitOutConfCentre"/>
      <sheetName val="合成単価作成表-BLDG"/>
      <sheetName val="Rehab podium footing"/>
      <sheetName val="Breakdown"/>
      <sheetName val="Cover"/>
      <sheetName val="Total Amount"/>
      <sheetName val="Sludge Cal"/>
      <sheetName val="upa"/>
      <sheetName val="Boulevard I Summary"/>
      <sheetName val="B-I Blockwork "/>
      <sheetName val="B-II-summary sheet "/>
      <sheetName val="B-II Blockwork  (2)"/>
      <sheetName val="B - III - Summary Sheet (2)"/>
      <sheetName val="B - III - Blockwork"/>
      <sheetName val="Hold Amount"/>
      <sheetName val="V-I Summary Sheet "/>
      <sheetName val="V-I Blockwork"/>
      <sheetName val="V-II Blockwork"/>
      <sheetName val="V-III- Blockwork"/>
      <sheetName val="Panorama -Summary-dwg"/>
      <sheetName val="NTA - 02 summary sheet (2)"/>
      <sheetName val="NTA-12-Summary"/>
      <sheetName val="NTA-13-Summary "/>
      <sheetName val="NTA-14-Summary "/>
      <sheetName val="NTA-21-Summary (2)"/>
      <sheetName val="20 mm aggregates "/>
      <sheetName val="3cd Annexure"/>
      <sheetName val="factors"/>
      <sheetName val="Recon"/>
      <sheetName val="BOQ FORM FOR INQUIRY"/>
      <sheetName val="FORM OF PROPOSAL RFP-003"/>
      <sheetName val="뜃맟뭁돽띿맟?-BLDG"/>
      <sheetName val="合成??作成表-BLDG"/>
      <sheetName val="合成単価作成表_BLDG"/>
      <sheetName val="RATE ANALYSIS."/>
      <sheetName val="COMPLEXALL"/>
      <sheetName val=""/>
      <sheetName val="Build-up"/>
      <sheetName val="Revised Summary"/>
      <sheetName val="RMC April 16"/>
      <sheetName val="11-hsd"/>
      <sheetName val="13-septic"/>
      <sheetName val="7-ug"/>
      <sheetName val="2-utility"/>
      <sheetName val="18-misc"/>
      <sheetName val="5-pipe"/>
      <sheetName val="Fill_this_out_first___2"/>
      <sheetName val="Abs_Sheet(Fuel_oil_area)JAN4"/>
      <sheetName val="Monthly_Format_ATH_(ro)revised4"/>
      <sheetName val="BOQ_Direct_selling_cost3"/>
      <sheetName val="int_hire3"/>
      <sheetName val="Steel_Summary4"/>
      <sheetName val="Basic_Rate4"/>
      <sheetName val="INFLUENCES_ON_GM4"/>
      <sheetName val="acevsSp_(ABC)4"/>
      <sheetName val="Drop_Down3"/>
      <sheetName val="Drop_Down_(Fixed)3"/>
      <sheetName val="E_&amp;_R3"/>
      <sheetName val="Legal_Risk_Analysis3"/>
      <sheetName val="PointNo_53"/>
      <sheetName val="IIST_(2)3"/>
      <sheetName val="IIST_(3)3"/>
      <sheetName val="TMLB_II_MAY133"/>
      <sheetName val="isro_JUL133"/>
      <sheetName val="IRIS_Jul133"/>
      <sheetName val="IRS_2_jul133"/>
      <sheetName val="isro_aug133"/>
      <sheetName val="IRIS_augg133"/>
      <sheetName val="SPRE_WORKING3"/>
      <sheetName val="IRS_2augg_133"/>
      <sheetName val="iist_sept133"/>
      <sheetName val="IRIS_SEPT133"/>
      <sheetName val="SPRE_SEPT3"/>
      <sheetName val="IRS2_SEPT_133"/>
      <sheetName val="iist_OCT_133"/>
      <sheetName val="IRIS_OCT133"/>
      <sheetName val="IRIS2_OCT133"/>
      <sheetName val="iist_nov133"/>
      <sheetName val="iris_nov133"/>
      <sheetName val="spre_nov133"/>
      <sheetName val="isro_dec133"/>
      <sheetName val="IRIS_DEC133"/>
      <sheetName val="isro_jan_143"/>
      <sheetName val="isro_feb143"/>
      <sheetName val="IRIS_FEB-143"/>
      <sheetName val="TMLB-II_FEB-143"/>
      <sheetName val="Fill_this_out_first___3"/>
      <sheetName val="Staff_Forecast_spread"/>
      <sheetName val="Vendor"/>
      <sheetName val="A.O.R r1Str"/>
      <sheetName val="A.O.R r1"/>
      <sheetName val="A.O.R (2)"/>
      <sheetName val="LMR PF"/>
      <sheetName val="77S(O)"/>
      <sheetName val="13. Steel - Ratio"/>
      <sheetName val="Name Manager"/>
      <sheetName val="Input Rates"/>
      <sheetName val="Detailed Areas"/>
      <sheetName val="Civil Works"/>
      <sheetName val="para"/>
      <sheetName val="kppl pl"/>
      <sheetName val="REL"/>
      <sheetName val="Process"/>
      <sheetName val="On-Costs"/>
      <sheetName val="Exp. Villa  R2B 216"/>
      <sheetName val="TAV ANALIZ"/>
      <sheetName val="beam-reinft-IIInd floor"/>
      <sheetName val="cdipts"/>
      <sheetName val="employee"/>
      <sheetName val="SAP Query"/>
      <sheetName val="Model (Telecorp)"/>
      <sheetName val="Scen"/>
      <sheetName val="Cement Price Variation"/>
      <sheetName val="Drop-Downs"/>
      <sheetName val="Material List "/>
      <sheetName val="Labour Rate "/>
      <sheetName val="(M+L)"/>
      <sheetName val="Labour productivity"/>
      <sheetName val="입찰내역 발주처 양식"/>
      <sheetName val="Data_1"/>
      <sheetName val="Rehab_podium_footing"/>
      <sheetName val="Item Master"/>
      <sheetName val="horizontal"/>
      <sheetName val="beam-reinft-IIInd_floor"/>
      <sheetName val="beam-reinft-IIInd_floor1"/>
      <sheetName val="beam-reinft-IIInd_floor2"/>
      <sheetName val="beam-reinft-IIInd_floor3"/>
      <sheetName val="beam-reinft-IIInd_floor4"/>
      <sheetName val="beam-reinft-IIInd_floor5"/>
      <sheetName val="beam-reinft-IIInd_floor6"/>
      <sheetName val="beam-reinft-machine rm"/>
      <sheetName val="TTL"/>
      <sheetName val="石炭性状"/>
      <sheetName val="예가표"/>
      <sheetName val="손익현황"/>
      <sheetName val="현황CODE"/>
      <sheetName val="제출계산서"/>
      <sheetName val="당초"/>
      <sheetName val="Joints"/>
      <sheetName val="具志川H社"/>
      <sheetName val="자재단가"/>
      <sheetName val="수량 총괄표"/>
      <sheetName val="품질관리비 산출"/>
      <sheetName val="BQMPALOC"/>
      <sheetName val="Waste Wtr Drg"/>
      <sheetName val="BOQ-Sum"/>
      <sheetName val="목표세부명세"/>
      <sheetName val="Sheet5"/>
      <sheetName val="Lup"/>
      <sheetName val="Onerous Terms"/>
      <sheetName val="jyp"/>
      <sheetName val="Back"/>
      <sheetName val="22-SHUTTERING"/>
      <sheetName val="Activity List"/>
      <sheetName val="SUMM_ACTI. DISTRIBUTION"/>
      <sheetName val="PO Status"/>
      <sheetName val="Layout"/>
      <sheetName val="Productivity"/>
      <sheetName val="Material"/>
      <sheetName val="Labour rate"/>
      <sheetName val="Reinforcement"/>
      <sheetName val="Formwork"/>
      <sheetName val="Block work"/>
      <sheetName val="Plaster"/>
      <sheetName val="RR masonry"/>
      <sheetName val="Concrete for arch."/>
      <sheetName val="hist&amp;proj"/>
      <sheetName val="가격분석@1100(990104)"/>
      <sheetName val="Escalation"/>
      <sheetName val="ELECTRICAL"/>
      <sheetName val="A"/>
      <sheetName val="AB.SOW"/>
      <sheetName val="Valid Data"/>
      <sheetName val="Sheet3"/>
      <sheetName val="갑지(추정)"/>
      <sheetName val="WORK"/>
      <sheetName val="Shor &amp; Shuter"/>
      <sheetName val="Administrative Prices"/>
      <sheetName val="Summary"/>
      <sheetName val="office"/>
      <sheetName val="Lab"/>
      <sheetName val="MONSUPPLY"/>
      <sheetName val="AR"/>
      <sheetName val="col-reinft1"/>
      <sheetName val="DISCOUNT"/>
      <sheetName val="Assumption For Collection"/>
      <sheetName val="PRL"/>
      <sheetName val="뜃맟뭁돽띿맟_-BLDG"/>
      <sheetName val="合成__作成表-BLDG"/>
      <sheetName val="Bank Guarantee"/>
      <sheetName val="level"/>
      <sheetName val="Schedule(4)"/>
      <sheetName val="CASH-FLOW"/>
      <sheetName val="Settings"/>
      <sheetName val="STEEL STRUCTURE"/>
      <sheetName val="Load Details(B1)"/>
      <sheetName val="CASHFLOWS"/>
      <sheetName val="2 BHK"/>
      <sheetName val="Cash Flow Input Data_ISC"/>
      <sheetName val="Interface_SC"/>
      <sheetName val="Calc_SC"/>
      <sheetName val="Interface_ISC"/>
      <sheetName val="GD"/>
      <sheetName val="Sec-I"/>
      <sheetName val="dlvoid"/>
      <sheetName val="AC"/>
      <sheetName val="Set"/>
      <sheetName val="Sump"/>
      <sheetName val="Electrical "/>
      <sheetName val="ETC_Panorama"/>
      <sheetName val="Sludge_Cal"/>
      <sheetName val="sheet6"/>
      <sheetName val="Form 6"/>
      <sheetName val="MG"/>
      <sheetName val="India F&amp;S Template"/>
      <sheetName val="Demand"/>
      <sheetName val="Occ"/>
      <sheetName val="Headings"/>
      <sheetName val="FORM7"/>
      <sheetName val="3M_WP"/>
      <sheetName val="Input Data R"/>
      <sheetName val="Input Data70+100MSA"/>
      <sheetName val="Input Data F"/>
      <sheetName val="ENCL9"/>
      <sheetName val="3. Elemental Summary"/>
      <sheetName val="ETC Plant Cost"/>
      <sheetName val="Piling - Winch"/>
      <sheetName val="Basic Rates"/>
      <sheetName val="Qty. Abs"/>
      <sheetName val="Pile Liner &amp; Rebar"/>
      <sheetName val="BP"/>
      <sheetName val="Pile Conc."/>
      <sheetName val="Deck - Insitu Conc."/>
      <sheetName val="Precast Placing"/>
      <sheetName val="SS Rein"/>
      <sheetName val="Casting Yard"/>
      <sheetName val="Shutter"/>
      <sheetName val="Piling - Rig"/>
      <sheetName val="P&amp;M List"/>
      <sheetName val="Pile Cycle Time"/>
      <sheetName val="Enabling Structure"/>
      <sheetName val="BQ202 -App. Bridge"/>
      <sheetName val="BOQ 201&amp;203-Cont. Berth"/>
      <sheetName val="Lists"/>
      <sheetName val="Total Debtors Ageing Sheet"/>
      <sheetName val="SCHEDULE"/>
      <sheetName val="Database"/>
      <sheetName val="schedule nos"/>
      <sheetName val="PLUMBING &amp; SANITORY"/>
      <sheetName val=" "/>
      <sheetName val="Ins &amp; Bonds"/>
      <sheetName val="YN"/>
      <sheetName val="REFERENCE"/>
      <sheetName val="sheeet7"/>
      <sheetName val="Fee Rate Summary"/>
      <sheetName val="Costing"/>
      <sheetName val="SSR _ NSSR Market final"/>
      <sheetName val="MASTER COMPONENT VIEW"/>
      <sheetName val="Basic_Rate5"/>
      <sheetName val="INFLUENCES_ON_GM5"/>
      <sheetName val="acevsSp_(ABC)5"/>
      <sheetName val="Monthly_Format_ATH_(ro)revised5"/>
      <sheetName val="Abs_Sheet(Fuel_oil_area)JAN5"/>
      <sheetName val="Steel_Summary5"/>
      <sheetName val="int_hire4"/>
      <sheetName val="Drop_Down_(Fixed)4"/>
      <sheetName val="Drop_Down4"/>
      <sheetName val="BOQ_Direct_selling_cost4"/>
      <sheetName val="E_&amp;_R4"/>
      <sheetName val="Legal_Risk_Analysis4"/>
      <sheetName val="Data_11"/>
      <sheetName val="Rehab_podium_footing1"/>
      <sheetName val="PointNo_54"/>
      <sheetName val="Staff_Forecast_spread1"/>
      <sheetName val="IIST_(2)4"/>
      <sheetName val="IIST_(3)4"/>
      <sheetName val="TMLB_II_MAY134"/>
      <sheetName val="isro_JUL134"/>
      <sheetName val="IRIS_Jul134"/>
      <sheetName val="IRS_2_jul134"/>
      <sheetName val="isro_aug134"/>
      <sheetName val="IRIS_augg134"/>
      <sheetName val="SPRE_WORKING4"/>
      <sheetName val="IRS_2augg_134"/>
      <sheetName val="iist_sept134"/>
      <sheetName val="IRIS_SEPT134"/>
      <sheetName val="SPRE_SEPT4"/>
      <sheetName val="IRS2_SEPT_134"/>
      <sheetName val="iist_OCT_134"/>
      <sheetName val="IRIS_OCT134"/>
      <sheetName val="IRIS2_OCT134"/>
      <sheetName val="iist_nov134"/>
      <sheetName val="iris_nov134"/>
      <sheetName val="spre_nov134"/>
      <sheetName val="isro_dec134"/>
      <sheetName val="IRIS_DEC134"/>
      <sheetName val="isro_jan_144"/>
      <sheetName val="isro_feb144"/>
      <sheetName val="IRIS_FEB-144"/>
      <sheetName val="TMLB-II_FEB-144"/>
      <sheetName val="TAV_ANALIZ"/>
      <sheetName val="Shuttering_Abstract"/>
      <sheetName val="SPT_vs_PHI"/>
      <sheetName val="Total_Amount"/>
      <sheetName val="Fill_this_out_first___4"/>
      <sheetName val="A_O_R_r1Str"/>
      <sheetName val="A_O_R_r1"/>
      <sheetName val="A_O_R_(2)"/>
      <sheetName val="입찰내역_발주처_양식"/>
      <sheetName val="Boulevard_I_Summary"/>
      <sheetName val="B-I_Blockwork_"/>
      <sheetName val="B-II-summary_sheet_"/>
      <sheetName val="B-II_Blockwork__(2)"/>
      <sheetName val="B_-_III_-_Summary_Sheet_(2)"/>
      <sheetName val="B_-_III_-_Blockwork"/>
      <sheetName val="Hold_Amount"/>
      <sheetName val="V-I_Summary_Sheet_"/>
      <sheetName val="V-I_Blockwork"/>
      <sheetName val="V-II_Blockwork"/>
      <sheetName val="V-III-_Blockwork"/>
      <sheetName val="Panorama_-Summary-dwg"/>
      <sheetName val="NTA_-_02_summary_sheet_(2)"/>
      <sheetName val="NTA-13-Summary_"/>
      <sheetName val="NTA-14-Summary_"/>
      <sheetName val="NTA-21-Summary_(2)"/>
      <sheetName val="std_wt_"/>
      <sheetName val="BOQ_FORM_FOR_INQUIRY"/>
      <sheetName val="FORM_OF_PROPOSAL_RFP-003"/>
      <sheetName val="Revised_Summary"/>
      <sheetName val="RATE_ANALYSIS_"/>
      <sheetName val="Civil_Boq7"/>
      <sheetName val="Main_Summary7"/>
      <sheetName val="Summary_(G_H_Bachlor_C)7"/>
      <sheetName val="Basic_Rate6"/>
      <sheetName val="INFLUENCES_ON_GM6"/>
      <sheetName val="acevsSp_(ABC)6"/>
      <sheetName val="Monthly_Format_ATH_(ro)revised6"/>
      <sheetName val="Abs_Sheet(Fuel_oil_area)JAN6"/>
      <sheetName val="Steel_Summary6"/>
      <sheetName val="int_hire5"/>
      <sheetName val="Drop_Down_(Fixed)5"/>
      <sheetName val="Drop_Down5"/>
      <sheetName val="BOQ_Direct_selling_cost5"/>
      <sheetName val="E_&amp;_R5"/>
      <sheetName val="Legal_Risk_Analysis5"/>
      <sheetName val="RA_Format3"/>
      <sheetName val="Measurement-ID_works3"/>
      <sheetName val="Ph_1_-ESM_Pipe,_Bitumen3"/>
      <sheetName val="Data_12"/>
      <sheetName val="Rehab_podium_footing2"/>
      <sheetName val="PointNo_55"/>
      <sheetName val="Staff_Forecast_spread2"/>
      <sheetName val="IIST_(2)5"/>
      <sheetName val="IIST_(3)5"/>
      <sheetName val="TMLB_II_MAY135"/>
      <sheetName val="isro_JUL135"/>
      <sheetName val="IRIS_Jul135"/>
      <sheetName val="IRS_2_jul135"/>
      <sheetName val="isro_aug135"/>
      <sheetName val="IRIS_augg135"/>
      <sheetName val="SPRE_WORKING5"/>
      <sheetName val="IRS_2augg_135"/>
      <sheetName val="iist_sept135"/>
      <sheetName val="IRIS_SEPT135"/>
      <sheetName val="SPRE_SEPT5"/>
      <sheetName val="IRS2_SEPT_135"/>
      <sheetName val="iist_OCT_135"/>
      <sheetName val="IRIS_OCT135"/>
      <sheetName val="IRIS2_OCT135"/>
      <sheetName val="iist_nov135"/>
      <sheetName val="iris_nov135"/>
      <sheetName val="spre_nov135"/>
      <sheetName val="isro_dec135"/>
      <sheetName val="IRIS_DEC135"/>
      <sheetName val="isro_jan_145"/>
      <sheetName val="isro_feb145"/>
      <sheetName val="IRIS_FEB-145"/>
      <sheetName val="TMLB-II_FEB-145"/>
      <sheetName val="ETC_Panorama1"/>
      <sheetName val="TAV_ANALIZ1"/>
      <sheetName val="Sludge_Cal1"/>
      <sheetName val="Shuttering_Abstract1"/>
      <sheetName val="SPT_vs_PHI2"/>
      <sheetName val="Total_Amount1"/>
      <sheetName val="Fill_this_out_first___5"/>
      <sheetName val="A_O_R_r1Str1"/>
      <sheetName val="A_O_R_r11"/>
      <sheetName val="A_O_R_(2)1"/>
      <sheetName val="입찰내역_발주처_양식1"/>
      <sheetName val="Boulevard_I_Summary1"/>
      <sheetName val="B-I_Blockwork_1"/>
      <sheetName val="B-II-summary_sheet_1"/>
      <sheetName val="B-II_Blockwork__(2)1"/>
      <sheetName val="B_-_III_-_Summary_Sheet_(2)1"/>
      <sheetName val="B_-_III_-_Blockwork1"/>
      <sheetName val="Hold_Amount1"/>
      <sheetName val="V-I_Summary_Sheet_1"/>
      <sheetName val="V-I_Blockwork1"/>
      <sheetName val="V-II_Blockwork1"/>
      <sheetName val="V-III-_Blockwork1"/>
      <sheetName val="Panorama_-Summary-dwg1"/>
      <sheetName val="NTA_-_02_summary_sheet_(2)1"/>
      <sheetName val="NTA-13-Summary_1"/>
      <sheetName val="NTA-14-Summary_1"/>
      <sheetName val="NTA-21-Summary_(2)1"/>
      <sheetName val="std_wt_1"/>
      <sheetName val="BOQ_FORM_FOR_INQUIRY1"/>
      <sheetName val="FORM_OF_PROPOSAL_RFP-0031"/>
      <sheetName val="Revised_Summary1"/>
      <sheetName val="RATE_ANALYSIS_1"/>
      <sheetName val="Misc__points11"/>
      <sheetName val="qty_abst11"/>
      <sheetName val="basic_11"/>
      <sheetName val="Rate_Analysis11"/>
      <sheetName val="Top_Sheet11"/>
      <sheetName val="Iron_Steel_&amp;_handrails11"/>
      <sheetName val="Civil_Boq9"/>
      <sheetName val="VENDOR_CODE_WO_NO8"/>
      <sheetName val="Master_Item_List8"/>
      <sheetName val="VENDER_DETAIL8"/>
      <sheetName val="Main_Summary9"/>
      <sheetName val="Summary_(G_H_Bachlor_C)9"/>
      <sheetName val="General_preliminaries8"/>
      <sheetName val="Work_Done_Bill_(2)8"/>
      <sheetName val="Drain_Work7"/>
      <sheetName val="Non-BOQ_summary7"/>
      <sheetName val="Curing_Bund_for_Sep'137"/>
      <sheetName val="IS_Summary8"/>
      <sheetName val="Basic_Rate8"/>
      <sheetName val="INFLUENCES_ON_GM8"/>
      <sheetName val="acevsSp_(ABC)8"/>
      <sheetName val="Monthly_Format_ATH_(ro)revised8"/>
      <sheetName val="Abs_Sheet(Fuel_oil_area)JAN8"/>
      <sheetName val="Site_Dev_BOQ8"/>
      <sheetName val="Steel_Summary8"/>
      <sheetName val="int_hire7"/>
      <sheetName val="Drop_Down_(Fixed)7"/>
      <sheetName val="Drop_Down7"/>
      <sheetName val="BOQ_Direct_selling_cost7"/>
      <sheetName val="STAFFSCHED_7"/>
      <sheetName val="E_&amp;_R7"/>
      <sheetName val="Legal_Risk_Analysis7"/>
      <sheetName val="RA_Format5"/>
      <sheetName val="Measurement-ID_works5"/>
      <sheetName val="IO_List4"/>
      <sheetName val="Ph_1_-ESM_Pipe,_Bitumen5"/>
      <sheetName val="major_qty4"/>
      <sheetName val="Major_P&amp;M_deployment4"/>
      <sheetName val="p&amp;m_L&amp;T_Hire4"/>
      <sheetName val="Data_14"/>
      <sheetName val="Rehab_podium_footing4"/>
      <sheetName val="PointNo_57"/>
      <sheetName val="Staff_Forecast_spread4"/>
      <sheetName val="IIST_(2)7"/>
      <sheetName val="IIST_(3)7"/>
      <sheetName val="TMLB_II_MAY137"/>
      <sheetName val="isro_JUL137"/>
      <sheetName val="IRIS_Jul137"/>
      <sheetName val="IRS_2_jul137"/>
      <sheetName val="isro_aug137"/>
      <sheetName val="IRIS_augg137"/>
      <sheetName val="SPRE_WORKING7"/>
      <sheetName val="IRS_2augg_137"/>
      <sheetName val="iist_sept137"/>
      <sheetName val="IRIS_SEPT137"/>
      <sheetName val="SPRE_SEPT7"/>
      <sheetName val="IRS2_SEPT_137"/>
      <sheetName val="iist_OCT_137"/>
      <sheetName val="IRIS_OCT137"/>
      <sheetName val="IRIS2_OCT137"/>
      <sheetName val="iist_nov137"/>
      <sheetName val="iris_nov137"/>
      <sheetName val="spre_nov137"/>
      <sheetName val="isro_dec137"/>
      <sheetName val="IRIS_DEC137"/>
      <sheetName val="isro_jan_147"/>
      <sheetName val="isro_feb147"/>
      <sheetName val="IRIS_FEB-147"/>
      <sheetName val="TMLB-II_FEB-147"/>
      <sheetName val="Unit_Rate3"/>
      <sheetName val="ETC_Panorama3"/>
      <sheetName val="PRECAST_lightconc-II4"/>
      <sheetName val="TAV_ANALIZ3"/>
      <sheetName val="Sludge_Cal3"/>
      <sheetName val="Shuttering_Abstract3"/>
      <sheetName val="SPT_vs_PHI4"/>
      <sheetName val="Total_Amount3"/>
      <sheetName val="Fill_this_out_first___7"/>
      <sheetName val="A_O_R_r1Str3"/>
      <sheetName val="A_O_R_r13"/>
      <sheetName val="A_O_R_(2)3"/>
      <sheetName val="입찰내역_발주처_양식3"/>
      <sheetName val="ABP_inputs3"/>
      <sheetName val="Synergy_Sales_Budget3"/>
      <sheetName val="Boulevard_I_Summary3"/>
      <sheetName val="B-I_Blockwork_3"/>
      <sheetName val="B-II-summary_sheet_3"/>
      <sheetName val="B-II_Blockwork__(2)3"/>
      <sheetName val="B_-_III_-_Summary_Sheet_(2)3"/>
      <sheetName val="B_-_III_-_Blockwork3"/>
      <sheetName val="Hold_Amount3"/>
      <sheetName val="V-I_Summary_Sheet_3"/>
      <sheetName val="V-I_Blockwork3"/>
      <sheetName val="V-II_Blockwork3"/>
      <sheetName val="V-III-_Blockwork3"/>
      <sheetName val="Panorama_-Summary-dwg3"/>
      <sheetName val="NTA_-_02_summary_sheet_(2)3"/>
      <sheetName val="NTA-13-Summary_3"/>
      <sheetName val="NTA-14-Summary_3"/>
      <sheetName val="NTA-21-Summary_(2)3"/>
      <sheetName val="std_wt_3"/>
      <sheetName val="BOQ_FORM_FOR_INQUIRY3"/>
      <sheetName val="FORM_OF_PROPOSAL_RFP-0033"/>
      <sheetName val="Revised_Summary3"/>
      <sheetName val="d-safe_DELUXE3"/>
      <sheetName val="RATE_ANALYSIS_3"/>
      <sheetName val="Misc__points10"/>
      <sheetName val="qty_abst10"/>
      <sheetName val="basic_10"/>
      <sheetName val="Rate_Analysis10"/>
      <sheetName val="Top_Sheet10"/>
      <sheetName val="Iron_Steel_&amp;_handrails10"/>
      <sheetName val="Civil_Boq8"/>
      <sheetName val="VENDOR_CODE_WO_NO7"/>
      <sheetName val="Master_Item_List7"/>
      <sheetName val="VENDER_DETAIL7"/>
      <sheetName val="Main_Summary8"/>
      <sheetName val="Summary_(G_H_Bachlor_C)8"/>
      <sheetName val="General_preliminaries7"/>
      <sheetName val="Work_Done_Bill_(2)7"/>
      <sheetName val="IS_Summary7"/>
      <sheetName val="Basic_Rate7"/>
      <sheetName val="INFLUENCES_ON_GM7"/>
      <sheetName val="acevsSp_(ABC)7"/>
      <sheetName val="Monthly_Format_ATH_(ro)revised7"/>
      <sheetName val="Abs_Sheet(Fuel_oil_area)JAN7"/>
      <sheetName val="Site_Dev_BOQ7"/>
      <sheetName val="Steel_Summary7"/>
      <sheetName val="int_hire6"/>
      <sheetName val="Drop_Down_(Fixed)6"/>
      <sheetName val="Drop_Down6"/>
      <sheetName val="BOQ_Direct_selling_cost6"/>
      <sheetName val="E_&amp;_R6"/>
      <sheetName val="Legal_Risk_Analysis6"/>
      <sheetName val="RA_Format4"/>
      <sheetName val="Measurement-ID_works4"/>
      <sheetName val="IO_List3"/>
      <sheetName val="Ph_1_-ESM_Pipe,_Bitumen4"/>
      <sheetName val="major_qty3"/>
      <sheetName val="Major_P&amp;M_deployment3"/>
      <sheetName val="p&amp;m_L&amp;T_Hire3"/>
      <sheetName val="Data_13"/>
      <sheetName val="Rehab_podium_footing3"/>
      <sheetName val="PointNo_56"/>
      <sheetName val="Staff_Forecast_spread3"/>
      <sheetName val="IIST_(2)6"/>
      <sheetName val="IIST_(3)6"/>
      <sheetName val="TMLB_II_MAY136"/>
      <sheetName val="isro_JUL136"/>
      <sheetName val="IRIS_Jul136"/>
      <sheetName val="IRS_2_jul136"/>
      <sheetName val="isro_aug136"/>
      <sheetName val="IRIS_augg136"/>
      <sheetName val="SPRE_WORKING6"/>
      <sheetName val="IRS_2augg_136"/>
      <sheetName val="iist_sept136"/>
      <sheetName val="IRIS_SEPT136"/>
      <sheetName val="SPRE_SEPT6"/>
      <sheetName val="IRS2_SEPT_136"/>
      <sheetName val="iist_OCT_136"/>
      <sheetName val="IRIS_OCT136"/>
      <sheetName val="IRIS2_OCT136"/>
      <sheetName val="iist_nov136"/>
      <sheetName val="iris_nov136"/>
      <sheetName val="spre_nov136"/>
      <sheetName val="isro_dec136"/>
      <sheetName val="IRIS_DEC136"/>
      <sheetName val="isro_jan_146"/>
      <sheetName val="isro_feb146"/>
      <sheetName val="IRIS_FEB-146"/>
      <sheetName val="TMLB-II_FEB-146"/>
      <sheetName val="ETC_Panorama2"/>
      <sheetName val="TAV_ANALIZ2"/>
      <sheetName val="Sludge_Cal2"/>
      <sheetName val="Shuttering_Abstract2"/>
      <sheetName val="SPT_vs_PHI3"/>
      <sheetName val="Total_Amount2"/>
      <sheetName val="Fill_this_out_first___6"/>
      <sheetName val="A_O_R_r1Str2"/>
      <sheetName val="A_O_R_r12"/>
      <sheetName val="A_O_R_(2)2"/>
      <sheetName val="입찰내역_발주처_양식2"/>
      <sheetName val="Boulevard_I_Summary2"/>
      <sheetName val="B-I_Blockwork_2"/>
      <sheetName val="B-II-summary_sheet_2"/>
      <sheetName val="B-II_Blockwork__(2)2"/>
      <sheetName val="B_-_III_-_Summary_Sheet_(2)2"/>
      <sheetName val="B_-_III_-_Blockwork2"/>
      <sheetName val="Hold_Amount2"/>
      <sheetName val="V-I_Summary_Sheet_2"/>
      <sheetName val="V-I_Blockwork2"/>
      <sheetName val="V-II_Blockwork2"/>
      <sheetName val="V-III-_Blockwork2"/>
      <sheetName val="Panorama_-Summary-dwg2"/>
      <sheetName val="NTA_-_02_summary_sheet_(2)2"/>
      <sheetName val="NTA-13-Summary_2"/>
      <sheetName val="NTA-14-Summary_2"/>
      <sheetName val="NTA-21-Summary_(2)2"/>
      <sheetName val="std_wt_2"/>
      <sheetName val="BOQ_FORM_FOR_INQUIRY2"/>
      <sheetName val="FORM_OF_PROPOSAL_RFP-0032"/>
      <sheetName val="Revised_Summary2"/>
      <sheetName val="RATE_ANALYSIS_2"/>
      <sheetName val="Stress_Calculation7"/>
      <sheetName val="Assumption_Inputs7"/>
      <sheetName val="AoR_Finishing"/>
      <sheetName val="P+M_-_Tower_Crane"/>
      <sheetName val="RMC_April_16"/>
      <sheetName val="LMR_PF"/>
      <sheetName val="Cement_Price_Variation"/>
      <sheetName val="DetEst"/>
      <sheetName val="Name List"/>
      <sheetName val="VARIABLE"/>
      <sheetName val="MFG"/>
      <sheetName val="Civil_Works"/>
      <sheetName val="beam-reinft-IIInd_floor7"/>
      <sheetName val="3cd_Annexure"/>
      <sheetName val="beam-reinft-machine_rm"/>
      <sheetName val="20_mm_aggregates_"/>
      <sheetName val="수량_총괄표"/>
      <sheetName val="품질관리비_산출"/>
      <sheetName val="Waste_Wtr_Drg"/>
      <sheetName val="Onerous_Terms"/>
      <sheetName val="Name_Manager"/>
      <sheetName val="Input_Rates"/>
      <sheetName val="Detailed_Areas"/>
      <sheetName val="Exp__Villa__R2B_216"/>
      <sheetName val="AB_SOW"/>
      <sheetName val="Valid_Data"/>
      <sheetName val="Assumption_For_Collection"/>
      <sheetName val="Material_List_"/>
      <sheetName val="Labour_Rate_"/>
      <sheetName val="Labour_productivity"/>
      <sheetName val="Item_Master"/>
      <sheetName val="kppl_pl"/>
      <sheetName val="2_BHK"/>
      <sheetName val="Cash_Flow_Input_Data_ISC"/>
      <sheetName val="Activity_List"/>
      <sheetName val="SUMM_ACTI__DISTRIBUTION"/>
      <sheetName val="PO_Status"/>
      <sheetName val="NPV"/>
      <sheetName val="Wall"/>
      <sheetName val="VCH-SLC"/>
      <sheetName val="Item- Compact"/>
      <sheetName val="Supplier"/>
      <sheetName val="Cash2"/>
      <sheetName val="Z"/>
      <sheetName val="inWords"/>
      <sheetName val="Est To comp-KTRP"/>
      <sheetName val="JCR TOP(ITEM)-KTRP"/>
      <sheetName val="INDEX"/>
      <sheetName val="AREAS"/>
      <sheetName val="Intro"/>
      <sheetName val="BLOCK-A (MEA.SHEET)"/>
      <sheetName val="BOQ (2)"/>
      <sheetName val="Vendor Details"/>
      <sheetName val="WBS"/>
      <sheetName val="XL4Test5"/>
      <sheetName val="banilad"/>
      <sheetName val="dBase"/>
      <sheetName val="labour_coeff"/>
      <sheetName val="item"/>
      <sheetName val="Material&amp;equipment"/>
      <sheetName val="Mactan"/>
      <sheetName val="Mandaue"/>
      <sheetName val="AOR"/>
      <sheetName val="RateAnalysis"/>
      <sheetName val="Wordsdata"/>
      <sheetName val="細目"/>
      <sheetName val="UNP-NCW "/>
      <sheetName val="HWDG"/>
      <sheetName val="Démol."/>
      <sheetName val="dummy2"/>
      <sheetName val="Filters"/>
      <sheetName val="TB"/>
      <sheetName val="BS"/>
      <sheetName val="RA"/>
      <sheetName val="ABST"/>
      <sheetName val="Wag&amp;Sal"/>
      <sheetName val="Architect"/>
      <sheetName val="Sign Boards"/>
      <sheetName val="FRL Shan"/>
      <sheetName val="COLUMN"/>
      <sheetName val="Rates Basic"/>
      <sheetName val="FT-05-02IsoBOM"/>
      <sheetName val="sof"/>
      <sheetName val="Comparison"/>
      <sheetName val="unit table"/>
      <sheetName val="pricing"/>
      <sheetName val="SC list"/>
      <sheetName val="drg"/>
      <sheetName val="07"/>
      <sheetName val="Calendar"/>
      <sheetName val="S1BOQ &amp; Workplan"/>
      <sheetName val="CS Appl Summary"/>
      <sheetName val="PROCTOR"/>
      <sheetName val="pile Fabrication"/>
      <sheetName val="Filter"/>
      <sheetName val="BHANDUP"/>
      <sheetName val="Title"/>
      <sheetName val="LINE#1,BAY#01"/>
      <sheetName val="LINE#2,BAY#03"/>
      <sheetName val="TIE#1,BAY#02"/>
      <sheetName val="TIE#3,BAY#08"/>
      <sheetName val="TIE#4,BAY#11"/>
      <sheetName val="TIE#5,BAY#14"/>
      <sheetName val="TIE#6,BAY#17"/>
      <sheetName val="ICT#1,BAY#07"/>
      <sheetName val="ICT#2,BAY#09"/>
      <sheetName val="SRT#1,BAY#15"/>
      <sheetName val="SRT#2,BAY#13"/>
      <sheetName val="GT#1,BAY#10"/>
      <sheetName val="GT#2,BAY#12"/>
      <sheetName val="GT#3,BAY#16"/>
      <sheetName val="GT#4,BAY#18"/>
      <sheetName val="Jindal-Control Cable Sch- 400KV"/>
      <sheetName val="Cul_detail"/>
      <sheetName val="analysis-superstructure"/>
      <sheetName val="M+MC"/>
      <sheetName val="bill 2"/>
      <sheetName val="총괄표"/>
      <sheetName val="Micro"/>
      <sheetName val="Macro"/>
      <sheetName val="Scaff-Rose"/>
      <sheetName val="cost summary"/>
      <sheetName val="Elec Summ"/>
      <sheetName val="ELEC BOQ"/>
      <sheetName val="TRACK BUSWAY"/>
      <sheetName val="BBT"/>
      <sheetName val="LIGHTING"/>
      <sheetName val="LMS"/>
      <sheetName val="Pile cap"/>
      <sheetName val="load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sheetData sheetId="319" refreshError="1"/>
      <sheetData sheetId="320" refreshError="1"/>
      <sheetData sheetId="321" refreshError="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refreshError="1"/>
      <sheetData sheetId="350" refreshError="1"/>
      <sheetData sheetId="351" refreshError="1"/>
      <sheetData sheetId="352" refreshError="1"/>
      <sheetData sheetId="353"/>
      <sheetData sheetId="354"/>
      <sheetData sheetId="355"/>
      <sheetData sheetId="356"/>
      <sheetData sheetId="357"/>
      <sheetData sheetId="358"/>
      <sheetData sheetId="359" refreshError="1"/>
      <sheetData sheetId="360"/>
      <sheetData sheetId="361"/>
      <sheetData sheetId="362"/>
      <sheetData sheetId="363"/>
      <sheetData sheetId="364"/>
      <sheetData sheetId="365"/>
      <sheetData sheetId="366"/>
      <sheetData sheetId="367"/>
      <sheetData sheetId="368"/>
      <sheetData sheetId="369" refreshError="1"/>
      <sheetData sheetId="370" refreshError="1"/>
      <sheetData sheetId="371" refreshError="1"/>
      <sheetData sheetId="372"/>
      <sheetData sheetId="373" refreshError="1"/>
      <sheetData sheetId="374" refreshError="1"/>
      <sheetData sheetId="375"/>
      <sheetData sheetId="376"/>
      <sheetData sheetId="377"/>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sheetData sheetId="396" refreshError="1"/>
      <sheetData sheetId="397" refreshError="1"/>
      <sheetData sheetId="398" refreshError="1"/>
      <sheetData sheetId="399" refreshError="1"/>
      <sheetData sheetId="400"/>
      <sheetData sheetId="401"/>
      <sheetData sheetId="402" refreshError="1"/>
      <sheetData sheetId="403" refreshError="1"/>
      <sheetData sheetId="404" refreshError="1"/>
      <sheetData sheetId="405" refreshError="1"/>
      <sheetData sheetId="406" refreshError="1"/>
      <sheetData sheetId="407" refreshError="1"/>
      <sheetData sheetId="408" refreshError="1"/>
      <sheetData sheetId="409"/>
      <sheetData sheetId="410"/>
      <sheetData sheetId="41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sheetData sheetId="438"/>
      <sheetData sheetId="439"/>
      <sheetData sheetId="440" refreshError="1"/>
      <sheetData sheetId="441" refreshError="1"/>
      <sheetData sheetId="442" refreshError="1"/>
      <sheetData sheetId="443" refreshError="1"/>
      <sheetData sheetId="444"/>
      <sheetData sheetId="445"/>
      <sheetData sheetId="446"/>
      <sheetData sheetId="447"/>
      <sheetData sheetId="448"/>
      <sheetData sheetId="449" refreshError="1"/>
      <sheetData sheetId="450" refreshError="1"/>
      <sheetData sheetId="451"/>
      <sheetData sheetId="452" refreshError="1"/>
      <sheetData sheetId="453" refreshError="1"/>
      <sheetData sheetId="454" refreshError="1"/>
      <sheetData sheetId="455" refreshError="1"/>
      <sheetData sheetId="456" refreshError="1"/>
      <sheetData sheetId="457" refreshError="1"/>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sheetData sheetId="525"/>
      <sheetData sheetId="526" refreshError="1"/>
      <sheetData sheetId="527" refreshError="1"/>
      <sheetData sheetId="528"/>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refreshError="1"/>
      <sheetData sheetId="584" refreshError="1"/>
      <sheetData sheetId="585" refreshError="1"/>
      <sheetData sheetId="586" refreshError="1"/>
      <sheetData sheetId="587" refreshError="1"/>
      <sheetData sheetId="588" refreshError="1"/>
      <sheetData sheetId="589" refreshError="1"/>
      <sheetData sheetId="590"/>
      <sheetData sheetId="591"/>
      <sheetData sheetId="592"/>
      <sheetData sheetId="593" refreshError="1"/>
      <sheetData sheetId="594" refreshError="1"/>
      <sheetData sheetId="595" refreshError="1"/>
      <sheetData sheetId="596" refreshError="1"/>
      <sheetData sheetId="597" refreshError="1"/>
      <sheetData sheetId="598" refreshError="1"/>
      <sheetData sheetId="599"/>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ow r="10">
          <cell r="D10">
            <v>1500</v>
          </cell>
        </row>
      </sheetData>
      <sheetData sheetId="615">
        <row r="10">
          <cell r="D10">
            <v>1500</v>
          </cell>
        </row>
      </sheetData>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ow r="10">
          <cell r="D10">
            <v>1500</v>
          </cell>
        </row>
      </sheetData>
      <sheetData sheetId="653">
        <row r="10">
          <cell r="D10">
            <v>1500</v>
          </cell>
        </row>
      </sheetData>
      <sheetData sheetId="654">
        <row r="10">
          <cell r="D10">
            <v>1500</v>
          </cell>
        </row>
      </sheetData>
      <sheetData sheetId="655">
        <row r="10">
          <cell r="D10">
            <v>1500</v>
          </cell>
        </row>
      </sheetData>
      <sheetData sheetId="656">
        <row r="10">
          <cell r="D10">
            <v>1500</v>
          </cell>
        </row>
      </sheetData>
      <sheetData sheetId="657">
        <row r="10">
          <cell r="D10">
            <v>1500</v>
          </cell>
        </row>
      </sheetData>
      <sheetData sheetId="658">
        <row r="10">
          <cell r="D10">
            <v>1500</v>
          </cell>
        </row>
      </sheetData>
      <sheetData sheetId="659">
        <row r="10">
          <cell r="D10">
            <v>1500</v>
          </cell>
        </row>
      </sheetData>
      <sheetData sheetId="660">
        <row r="10">
          <cell r="D10">
            <v>1500</v>
          </cell>
        </row>
      </sheetData>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sheetData sheetId="722"/>
      <sheetData sheetId="723"/>
      <sheetData sheetId="724"/>
      <sheetData sheetId="725"/>
      <sheetData sheetId="726"/>
      <sheetData sheetId="727"/>
      <sheetData sheetId="728"/>
      <sheetData sheetId="729"/>
      <sheetData sheetId="730"/>
      <sheetData sheetId="731"/>
      <sheetData sheetId="732"/>
      <sheetData sheetId="733">
        <row r="10">
          <cell r="D10">
            <v>1500</v>
          </cell>
        </row>
      </sheetData>
      <sheetData sheetId="734">
        <row r="10">
          <cell r="D10">
            <v>1500</v>
          </cell>
        </row>
      </sheetData>
      <sheetData sheetId="735"/>
      <sheetData sheetId="736"/>
      <sheetData sheetId="737"/>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ow r="10">
          <cell r="D10">
            <v>1500</v>
          </cell>
        </row>
      </sheetData>
      <sheetData sheetId="779">
        <row r="10">
          <cell r="D10">
            <v>1500</v>
          </cell>
        </row>
      </sheetData>
      <sheetData sheetId="780">
        <row r="10">
          <cell r="D10">
            <v>1500</v>
          </cell>
        </row>
      </sheetData>
      <sheetData sheetId="781">
        <row r="10">
          <cell r="D10">
            <v>1500</v>
          </cell>
        </row>
      </sheetData>
      <sheetData sheetId="782"/>
      <sheetData sheetId="783"/>
      <sheetData sheetId="784"/>
      <sheetData sheetId="785"/>
      <sheetData sheetId="786"/>
      <sheetData sheetId="787" refreshError="1"/>
      <sheetData sheetId="788" refreshError="1"/>
      <sheetData sheetId="789" refreshError="1"/>
      <sheetData sheetId="790" refreshError="1"/>
      <sheetData sheetId="791" refreshError="1"/>
      <sheetData sheetId="792" refreshError="1"/>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sheetData sheetId="1164"/>
      <sheetData sheetId="1165"/>
      <sheetData sheetId="1166"/>
      <sheetData sheetId="1167"/>
      <sheetData sheetId="1168"/>
      <sheetData sheetId="1169"/>
      <sheetData sheetId="1170">
        <row r="1">
          <cell r="D1">
            <v>0</v>
          </cell>
        </row>
      </sheetData>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ow r="1">
          <cell r="D1">
            <v>0</v>
          </cell>
        </row>
      </sheetData>
      <sheetData sheetId="1191"/>
      <sheetData sheetId="1192" refreshError="1"/>
      <sheetData sheetId="1193"/>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6"/>
      <sheetName val="DKPL9811"/>
      <sheetName val="summ"/>
      <sheetName val="sheet1"/>
      <sheetName val="sheet2"/>
      <sheetName val="sheet4"/>
      <sheetName val="Sheet4a"/>
      <sheetName val="sheet5"/>
      <sheetName val="sheet7"/>
      <sheetName val="sheet8"/>
      <sheetName val="sheet9"/>
      <sheetName val="sheet10"/>
      <sheetName val="sheet11"/>
      <sheetName val="sheet12"/>
      <sheetName val="sheet13"/>
      <sheetName val="Sheet14"/>
      <sheetName val="Sheet15"/>
      <sheetName val="Sheet16"/>
      <sheetName val="Sheet3 (2)"/>
      <sheetName val="Set"/>
      <sheetName val="Monthly"/>
      <sheetName val="Partic"/>
      <sheetName val="02"/>
      <sheetName val="03"/>
      <sheetName val="04"/>
      <sheetName val="01"/>
      <sheetName val="C"/>
      <sheetName val="girder"/>
      <sheetName val="Rocker"/>
      <sheetName val="FitOutConfCentre"/>
      <sheetName val="CASHFLOWS"/>
      <sheetName val="SUMMARY"/>
      <sheetName val="FINDRDEC"/>
      <sheetName val="Occ"/>
      <sheetName val="Demand"/>
      <sheetName val="Sheet3_(2)"/>
      <sheetName val="BHANDUP"/>
      <sheetName val="Grand"/>
      <sheetName val="Estimate for approval"/>
      <sheetName val="Lab"/>
      <sheetName val="Design"/>
      <sheetName val="BLK2"/>
      <sheetName val="BLK3"/>
      <sheetName val="E &amp; R"/>
      <sheetName val="radar"/>
      <sheetName val="UG"/>
      <sheetName val="98Price"/>
      <sheetName val="extra"/>
      <sheetName val="% Collection Schedule"/>
      <sheetName val="MN T.B."/>
      <sheetName val="INDIGINEOUS ITEMS "/>
      <sheetName val="LBO"/>
      <sheetName val="Main"/>
      <sheetName val="Rate Analysis"/>
      <sheetName val="Estimate_for_approval"/>
      <sheetName val="Sheet3_(2)1"/>
      <sheetName val="Estimate_for_approval1"/>
      <sheetName val="Sheet3_(2)2"/>
      <sheetName val="Estimate_for_approval2"/>
      <sheetName val="Sheet3_(2)3"/>
      <sheetName val="Estimate_for_approval3"/>
      <sheetName val="Sheet3_(2)4"/>
      <sheetName val="Estimate_for_approval4"/>
      <sheetName val="concrete"/>
      <sheetName val="office"/>
      <sheetName val="#REF"/>
      <sheetName val="Earnings model"/>
      <sheetName val="Hot"/>
      <sheetName val="INI"/>
      <sheetName val="Assumptions"/>
      <sheetName val="Output"/>
      <sheetName val="pldt"/>
      <sheetName val="results"/>
      <sheetName val="P&amp;LDEC99"/>
      <sheetName val="Sheet18"/>
      <sheetName val="Sheet17"/>
      <sheetName val="SUMM1"/>
      <sheetName val="Sheet3"/>
      <sheetName val="Sheet31"/>
      <sheetName val="Sheet30"/>
      <sheetName val="Sheet29"/>
      <sheetName val="Sheet28"/>
      <sheetName val="Sheet27"/>
      <sheetName val="Sheet26"/>
      <sheetName val="Sheet25"/>
      <sheetName val="Sheet24"/>
      <sheetName val="Sheet23"/>
      <sheetName val="Sheet22"/>
      <sheetName val="Sheet21"/>
      <sheetName val="Sheet20"/>
      <sheetName val="Sheet19"/>
      <sheetName val="Materials Cost(PCC)"/>
      <sheetName val="beam-reinft-IIInd floor"/>
      <sheetName val="SPT vs PHI"/>
      <sheetName val="Materials Cost"/>
      <sheetName val="beam-reinft-machine rm"/>
      <sheetName val="jobhist"/>
      <sheetName val="R20_R30_work"/>
      <sheetName val="Excess Calc"/>
      <sheetName val="Grouping Master"/>
      <sheetName val="A5.201 Consol Profit &amp; Loss "/>
      <sheetName val="Consolidated Monthly"/>
      <sheetName val="Balance Sheet"/>
      <sheetName val="A5.202 Consol Balance Sheet "/>
      <sheetName val="BS"/>
      <sheetName val="Consolidated"/>
      <sheetName val="PB"/>
      <sheetName val="Fixed Assets"/>
      <sheetName val="Receivables"/>
      <sheetName val="Sheet 2"/>
      <sheetName val="CGOI"/>
      <sheetName val="Code"/>
      <sheetName val="Legend"/>
      <sheetName val="Stacking Plan &amp; LEP"/>
      <sheetName val="A-D"/>
      <sheetName val="H"/>
      <sheetName val="BWR"/>
      <sheetName val="CRITERIA3"/>
      <sheetName val="CRITERIA1"/>
      <sheetName val="KG-DWN"/>
      <sheetName val="Commission and Volume MOM(Chart"/>
      <sheetName val="1 Market"/>
      <sheetName val="vb 9&amp;10"/>
      <sheetName val="Key assumption"/>
      <sheetName val="Apartments - 1st Mar"/>
      <sheetName val="BKCSTOCKVAL"/>
      <sheetName val="Fee Rate Summary"/>
      <sheetName val="Sch 1,2,3"/>
      <sheetName val="Sch 14,15,16"/>
      <sheetName val="profit &amp; loss account"/>
      <sheetName val="Summary_Local"/>
      <sheetName val="Preside"/>
      <sheetName val="RR"/>
      <sheetName val="Ten"/>
      <sheetName val="ES"/>
      <sheetName val="SP Break Up"/>
      <sheetName val="Income Statements"/>
      <sheetName val="Rates"/>
      <sheetName val="Data"/>
      <sheetName val="Kontensalden"/>
      <sheetName val="CTbe tong"/>
      <sheetName val="CTDZ 0.4+cto"/>
      <sheetName val="M-Book for Conc"/>
      <sheetName val="M-Book for FW"/>
      <sheetName val=" "/>
      <sheetName val="450 x 350"/>
      <sheetName val="Fill this out first..."/>
      <sheetName val="Approved MTD Proj #'s"/>
      <sheetName val="WBS01"/>
      <sheetName val="WBS10"/>
      <sheetName val="WBS11"/>
      <sheetName val="WBS12"/>
      <sheetName val="WBS13"/>
      <sheetName val="WBS14"/>
      <sheetName val="WBS15"/>
      <sheetName val="WBS16"/>
      <sheetName val="WBS17"/>
      <sheetName val="WBS18"/>
      <sheetName val="WBS19"/>
      <sheetName val="WBS02"/>
      <sheetName val="WBS20"/>
      <sheetName val="WBS03"/>
      <sheetName val="WBS04"/>
      <sheetName val="WBS05"/>
      <sheetName val="WBS06"/>
      <sheetName val="WBS07"/>
      <sheetName val="WBS08"/>
      <sheetName val="WBS09"/>
      <sheetName val="Material List "/>
      <sheetName val="STAFFSCHED "/>
      <sheetName val="upa"/>
      <sheetName val="Earnings_model"/>
      <sheetName val="tngst1"/>
      <sheetName val="Schedules"/>
      <sheetName val="B S-31-3-2006"/>
      <sheetName val="132417"/>
      <sheetName val="35 D Annex2"/>
      <sheetName val="CMA_Calculations"/>
      <sheetName val="H.O"/>
      <sheetName val="営業収益"/>
      <sheetName val="TRIAL BALANCE"/>
      <sheetName val="Keyratios"/>
      <sheetName val="Card nos."/>
      <sheetName val="YE-SW2"/>
      <sheetName val="Statistics {pbc}"/>
      <sheetName val="関係会社貸付金データ"/>
      <sheetName val="末残計画(四半期ベース)"/>
      <sheetName val="MISBS"/>
      <sheetName val="BOD PL NEW"/>
      <sheetName val="AFFI内訳"/>
      <sheetName val="Assumptions (2)"/>
      <sheetName val="Cntrl Sheet"/>
      <sheetName val="B S"/>
      <sheetName val="Project Cost"/>
      <sheetName val="CAS P"/>
      <sheetName val="194C"/>
      <sheetName val="ﾏﾁｭﾘﾃｨﾗﾀﾞｰ（月次ベース）"/>
      <sheetName val="ﾏﾁｭﾘﾃｨﾗﾀﾞｰ（四半期ベース）"/>
      <sheetName val="EXPENDITURE CYCLE"/>
      <sheetName val="Inputs"/>
      <sheetName val="海外WORK"/>
      <sheetName val="Facility"/>
      <sheetName val="Lrnet_Inftch"/>
      <sheetName val="Input"/>
      <sheetName val="deb"/>
      <sheetName val="FIN_EXPENSE"/>
      <sheetName val="43B"/>
      <sheetName val="DTPL"/>
      <sheetName val="Fixed Assets Top Sheet- Consol"/>
      <sheetName val="VIR CG"/>
      <sheetName val="業種小分類"/>
      <sheetName val="業種大分類"/>
      <sheetName val="Weighted Avg"/>
      <sheetName val="Interest"/>
      <sheetName val="Links"/>
      <sheetName val="m3&amp;4"/>
      <sheetName val="Assumptions (W)"/>
      <sheetName val="Misc"/>
      <sheetName val="PAP"/>
      <sheetName val="Masters"/>
      <sheetName val="P L"/>
      <sheetName val="総括（1～3Q）"/>
      <sheetName val="NKEL O&amp;M"/>
      <sheetName val="192"/>
      <sheetName val="GLED"/>
      <sheetName val="IRR"/>
      <sheetName val="CAPEX"/>
      <sheetName val="国内work"/>
      <sheetName val="その他"/>
      <sheetName val="SPR"/>
      <sheetName val="COMPUTATION"/>
      <sheetName val="ASSUMPTIONS 2"/>
      <sheetName val=" TARIFFS POST PCOD"/>
      <sheetName val="Valuation"/>
      <sheetName val="Workings"/>
      <sheetName val="TAX"/>
      <sheetName val="DCF Valuation - FCFF"/>
      <sheetName val="FAR"/>
      <sheetName val="FA Leadsheet &amp; Movement"/>
      <sheetName val="Profit &amp; Loss"/>
      <sheetName val="Summary - USD"/>
      <sheetName val="Yield-COB"/>
      <sheetName val="全体"/>
      <sheetName val="NFF"/>
      <sheetName val="1"/>
      <sheetName val="再ﾘｰｽ収益"/>
      <sheetName val="利息連結"/>
      <sheetName val="受取手数料"/>
      <sheetName val="有価証券残高（仮提出）"/>
      <sheetName val="発生連結"/>
      <sheetName val="関連会社明細"/>
      <sheetName val="売却可能公債"/>
      <sheetName val="3部提出用累計"/>
      <sheetName val="繰入連結"/>
      <sheetName val="諸原価連結"/>
      <sheetName val="四半期毎MICﾃﾞｰﾀ転記"/>
      <sheetName val="単体SGA"/>
      <sheetName val="販管連結"/>
      <sheetName val="平残連結"/>
      <sheetName val="Raw DCF"/>
      <sheetName val="DCF_PPS"/>
      <sheetName val="DCF"/>
      <sheetName val="JCF"/>
      <sheetName val="Multiple output"/>
      <sheetName val="Control"/>
      <sheetName val="Blore"/>
      <sheetName val="factors"/>
      <sheetName val="VCH-SLC"/>
      <sheetName val="Supplier"/>
      <sheetName val="Movement of Mutual Funds"/>
      <sheetName val="References"/>
      <sheetName val="EXPENSES"/>
      <sheetName val="MN_T_B_"/>
      <sheetName val="INDIGINEOUS_ITEMS_"/>
      <sheetName val="BOQ-1"/>
      <sheetName val="유통망계획"/>
      <sheetName val="Currency"/>
      <sheetName val="Chembur 1"/>
      <sheetName val="Felix Street Summary"/>
      <sheetName val="Newspapers"/>
      <sheetName val="AccDil"/>
      <sheetName val="TB"/>
      <sheetName val="Costcal"/>
      <sheetName val="11-hsd"/>
      <sheetName val="13-septic"/>
      <sheetName val="7-ug"/>
      <sheetName val="2-utility"/>
      <sheetName val="Bin"/>
      <sheetName val="Main School Building"/>
      <sheetName val="Rate_Analysis"/>
      <sheetName val="E_&amp;_R"/>
      <sheetName val="JE10310X"/>
      <sheetName val="MAHSTOCKVAL"/>
      <sheetName val="FOIL"/>
      <sheetName val="Accounts"/>
      <sheetName val="sdrs_mar"/>
      <sheetName val="Index"/>
      <sheetName val="segment_topsheet"/>
      <sheetName val="FY16-17 Cashflow"/>
      <sheetName val="List"/>
      <sheetName val="Roster"/>
      <sheetName val="FINAL"/>
      <sheetName val="Mar-06"/>
      <sheetName val="Jul-05"/>
      <sheetName val="SCHE-MARCH'04"/>
      <sheetName val="Names&amp;Cases"/>
      <sheetName val="Fee_Rate_Summary"/>
      <sheetName val="final abstract"/>
      <sheetName val="Product Details"/>
      <sheetName val="Headings"/>
      <sheetName val="Admin "/>
      <sheetName val="Bs_dft"/>
      <sheetName val="P&amp;l_dft"/>
      <sheetName val="Sch_dft"/>
      <sheetName val="B-SHEET"/>
      <sheetName val="GrossMgn 98"/>
      <sheetName val="BQMPALOC"/>
      <sheetName val="For_Trav-01"/>
      <sheetName val="Rent -01"/>
      <sheetName val="AV"/>
      <sheetName val="Sukuki CDR"/>
      <sheetName val="TRX ADDITION"/>
      <sheetName val="Labour Rate "/>
      <sheetName val="(M+L)"/>
      <sheetName val="DPR"/>
      <sheetName val="hist&amp;proj"/>
      <sheetName val="입찰내역 발주처 양식"/>
      <sheetName val="Customize Your Purchase Order"/>
      <sheetName val="VARIABLE"/>
      <sheetName val="ESCON"/>
      <sheetName val="NPV"/>
      <sheetName val="Wall"/>
      <sheetName val="RATE ANALYSIS."/>
      <sheetName val="col-reinft1"/>
      <sheetName val="Mix Design"/>
      <sheetName val="std-rates"/>
      <sheetName val="COLUMN"/>
      <sheetName val="Ins &amp; Bonds"/>
      <sheetName val="Source Ref."/>
      <sheetName val="Intro"/>
      <sheetName val="dyes"/>
      <sheetName val="Costing"/>
      <sheetName val=" Vivante MAIN  INFRA  MAR 18"/>
      <sheetName val="MFG"/>
      <sheetName val="Current Bill MB ref"/>
      <sheetName val="Form 6"/>
      <sheetName val="COMPLEXALL"/>
      <sheetName val="18-misc"/>
      <sheetName val="5-pipe"/>
      <sheetName val="Direct cost shed A-2 "/>
      <sheetName val="Exp"/>
      <sheetName val="Elect."/>
      <sheetName val="Sheet3_(2)5"/>
      <sheetName val="Estimate_for_approval5"/>
      <sheetName val="E_&amp;_R1"/>
      <sheetName val="Rate_Analysis1"/>
      <sheetName val="beam-reinft-IIInd_floor"/>
      <sheetName val="SPT_vs_PHI"/>
      <sheetName val="Materials_Cost"/>
      <sheetName val="Earnings_model1"/>
      <sheetName val="%_Collection_Schedule"/>
      <sheetName val="Materials_Cost(PCC)"/>
      <sheetName val="Material_List_"/>
      <sheetName val="STAFFSCHED_"/>
      <sheetName val="Key_assumption"/>
      <sheetName val="A5_201_Consol_Profit_&amp;_Loss_"/>
      <sheetName val="Consolidated_Monthly"/>
      <sheetName val="Balance_Sheet"/>
      <sheetName val="A5_202_Consol_Balance_Sheet_"/>
      <sheetName val="Fixed_Assets"/>
      <sheetName val="Stacking_Plan_&amp;_LEP"/>
      <sheetName val="Ins_&amp;_Bonds"/>
      <sheetName val="beam-reinft-machine_rm"/>
      <sheetName val="Main_School_Building"/>
      <sheetName val="Excess_Calc"/>
      <sheetName val="Grouping_Master"/>
      <sheetName val="Commission_and_Volume_MOM(Chart"/>
      <sheetName val="Labour_Rate_"/>
      <sheetName val="Source_Ref_"/>
      <sheetName val="Sheet_2"/>
      <sheetName val="Apartments_-_1st_Mar"/>
      <sheetName val="1_Market"/>
      <sheetName val="vb_9&amp;10"/>
      <sheetName val="입찰내역_발주처_양식"/>
      <sheetName val="Direct_cost_shed_A-2_"/>
      <sheetName val="glsrpt129909e"/>
      <sheetName val="RF Vol"/>
      <sheetName val="ASP"/>
      <sheetName val="2nd "/>
      <sheetName val="A"/>
      <sheetName val="2007-01"/>
      <sheetName val="BS SCH A-D"/>
      <sheetName val="priority analysis"/>
      <sheetName val="standards trend"/>
      <sheetName val="service timing"/>
      <sheetName val="Product Problems"/>
      <sheetName val="Parts"/>
      <sheetName val="score trends"/>
      <sheetName val="Fix it First Time"/>
      <sheetName val="dashboard"/>
      <sheetName val="TOC"/>
      <sheetName val="Range"/>
      <sheetName val="Sample India"/>
      <sheetName val="Sample Indo"/>
      <sheetName val="Sample MY"/>
      <sheetName val="Sample PH"/>
      <sheetName val="Sample TH"/>
      <sheetName val="SC"/>
      <sheetName val="RA-markate"/>
      <sheetName val="ADD092001_Final"/>
      <sheetName val="TBEAM"/>
      <sheetName val="PROCTOR"/>
      <sheetName val="ANAL"/>
      <sheetName val="Pur"/>
      <sheetName val="opstat"/>
      <sheetName val="costs"/>
      <sheetName val="A.O.R."/>
      <sheetName val="RA 1"/>
      <sheetName val="RF_Vol"/>
      <sheetName val="Assum"/>
      <sheetName val="wacc"/>
      <sheetName val="MN_T_B_1"/>
      <sheetName val="INDIGINEOUS_ITEMS_1"/>
      <sheetName val="MN_T_B_2"/>
      <sheetName val="INDIGINEOUS_ITEMS_2"/>
      <sheetName val="wdr bld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sheetData sheetId="273"/>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sheetData sheetId="419" refreshError="1"/>
      <sheetData sheetId="420" refreshError="1"/>
      <sheetData sheetId="421"/>
      <sheetData sheetId="422"/>
      <sheetData sheetId="423"/>
      <sheetData sheetId="424"/>
      <sheetData sheetId="425"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Cash Flow Statement"/>
      <sheetName val="Working of CFS"/>
      <sheetName val="sch-5"/>
      <sheetName val="Trial (In Lacs)"/>
      <sheetName val="IT Dep Working"/>
      <sheetName val="Income Tax Working"/>
      <sheetName val="Sister Concern"/>
      <sheetName val="Income Tax Details"/>
      <sheetName val="Unit-I"/>
      <sheetName val="JSR"/>
      <sheetName val="Unit-III"/>
      <sheetName val="Unit-II"/>
      <sheetName val="Uni-IV"/>
      <sheetName val="Bilashpur"/>
      <sheetName val="CFS"/>
      <sheetName val="Sheet3"/>
      <sheetName val="diector_commisions"/>
      <sheetName val="EPS"/>
      <sheetName val="Break up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EXT DEV"/>
      <sheetName val="1.1 EXCAVATION"/>
      <sheetName val="3.2 MISC BU"/>
      <sheetName val="10.5 LANDSCAPE"/>
      <sheetName val="10.7 POOL CIVIL BOQ"/>
      <sheetName val="SWIMMING POOL EXC"/>
      <sheetName val="10.10 OUTDOOR ACTIVITY"/>
      <sheetName val="18.7 ELECTROMECHANICAL WORK "/>
      <sheetName val="SWIM POOL ABS"/>
      <sheetName val="BACKFILLING"/>
      <sheetName val="AMPITHEATURE"/>
      <sheetName val="Structural work"/>
      <sheetName val="Sheet2 (2)"/>
      <sheetName val="GM &amp; TA"/>
      <sheetName val="Micro"/>
      <sheetName val="Macro"/>
      <sheetName val="Scaff-Rose"/>
      <sheetName val="Ward areas"/>
      <sheetName val="Wag&amp;Sal"/>
      <sheetName val="Civil Boq"/>
      <sheetName val="PRECAST lightconc-II"/>
      <sheetName val="Load Details(B1)"/>
      <sheetName val="wordsdata"/>
      <sheetName val="organi synthesis lab"/>
      <sheetName val="Pile cap"/>
      <sheetName val="Break up Sheet"/>
      <sheetName val="TSegDetails"/>
      <sheetName val="TMasterConsUnit"/>
      <sheetName val="RowConfig"/>
      <sheetName val="TMasterSeg"/>
      <sheetName val="Data"/>
      <sheetName val="Analy_7-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nd "/>
      <sheetName val="Budget Allocation"/>
      <sheetName val="VIVNATE PLOT INFRA  TILL MAR 16"/>
      <sheetName val=" Vivante MAIN  INFRA MAR17"/>
      <sheetName val="Nycomed Generic  MAR 16"/>
      <sheetName val=" Investor Presentation"/>
      <sheetName val="Working ITC"/>
      <sheetName val="WD FM YTD PTD"/>
      <sheetName val="Revise MI"/>
      <sheetName val="Viva Plot B % Compl"/>
      <sheetName val="Viva Plot  A % Compl"/>
      <sheetName val="Sheet4"/>
      <sheetName val="SALES DATA  Apr 18"/>
      <sheetName val=" Vivante MAIN  INFRA  Apr 18"/>
      <sheetName val="INT RECO"/>
      <sheetName val="ONLY TDR COST"/>
      <sheetName val="Manpower"/>
      <sheetName val="SAP Main  INFRA  SAP"/>
      <sheetName val="PLOT B PARKING  MAR 17"/>
      <sheetName val="PLOT  B INFRA  MAR 17"/>
      <sheetName val="Nyco CJi3  APR 16"/>
      <sheetName val="Nyco CJi3  MAY 16"/>
      <sheetName val="Shuttering material  Mar  18"/>
      <sheetName val="PLOT  B INFRA  Apr-18"/>
      <sheetName val="VIVANTE PLOT B WIP  SAP"/>
      <sheetName val="PLOT B PARKING   Apr 18"/>
      <sheetName val="PLOT B PARKING WIP SAP"/>
      <sheetName val="VIVANTE B1   % Compl "/>
      <sheetName val="B1 WIP  VIVANTE "/>
      <sheetName val="Vivante B1 WIP SAP"/>
      <sheetName val="SALES MIS  B1 Dec16"/>
      <sheetName val="VIVANTE B2  % Compl "/>
      <sheetName val="B2  WIP  VIVANTE "/>
      <sheetName val="B2  WIP  SAP"/>
      <sheetName val="B2 SALES DATA"/>
      <sheetName val="VIVANTE B3  % Compl "/>
      <sheetName val="B 3  WIP  VIVANTE "/>
      <sheetName val=" B3 WIP SAP"/>
      <sheetName val="B 3  SALES DATA "/>
      <sheetName val="VIVANTE B4  % Compl "/>
      <sheetName val="B 4  WIP  VIVANTE  "/>
      <sheetName val="WIP B4 SAP"/>
      <sheetName val="B 4  SALES DATA "/>
      <sheetName val="Sheet1"/>
      <sheetName val="PLOT A INFRA  WIP "/>
      <sheetName val="PLOT A WIP  FY 18-19"/>
      <sheetName val="WIP PLOT A INF"/>
      <sheetName val="VIVANTE A1   % Compl"/>
      <sheetName val="A1 WIP  Apr 18"/>
      <sheetName val="WIP  A1"/>
      <sheetName val="A1 SALES  Data"/>
      <sheetName val="Vivante A2 % Comp"/>
      <sheetName val="A2 WIP     Apr 18"/>
      <sheetName val="WIP  A2 "/>
      <sheetName val="A2 SALES DETAIL"/>
      <sheetName val="Vivnate A3% Comp"/>
      <sheetName val="A3 WIP  Mar 18"/>
      <sheetName val="A3  wip"/>
      <sheetName val="Vivnate A4% Comp "/>
      <sheetName val="A4 WIP   APR 18"/>
      <sheetName val="A4  WIP"/>
      <sheetName val="Vivnate A5% Comp  "/>
      <sheetName val="A5 WIP  APR 18"/>
      <sheetName val="A5 SALES "/>
      <sheetName val="Vivnate A 6% Comp  "/>
      <sheetName val="A6 WIP Feb 18"/>
      <sheetName val="A6 SALES "/>
      <sheetName val="Sheet2"/>
      <sheetName val="WBS WISE TILL MAR 16"/>
      <sheetName val="Vivante Dr Agening"/>
      <sheetName val="PLOT A WIP  FY 16-17"/>
      <sheetName val="Sheet3"/>
      <sheetName val="Kandivali Resid  APR-18"/>
      <sheetName val="Kandi  Resid.  APR-18"/>
      <sheetName val="KC 2 SAP  mar18"/>
      <sheetName val="Manpower  KDC"/>
      <sheetName val="Sheet5"/>
      <sheetName val=" KC2 WIP  mar-18"/>
      <sheetName val="Kandivli Data Centre "/>
      <sheetName val="Sheet7"/>
      <sheetName val="Sheet8"/>
      <sheetName val="Kandivli Cji3_ Mar-18"/>
      <sheetName val="LAND"/>
      <sheetName val="Sales Data B1-B4"/>
      <sheetName val="細目"/>
      <sheetName val=" Vivante MAIN  INFRA Apr 17"/>
      <sheetName val="Shuttering material  Apr   17"/>
      <sheetName val="PLOT  B INFRA  APR 17"/>
      <sheetName val="Viva Plot B&amp;A % Compl"/>
      <sheetName val="PLOT A WIP  FY 17-18"/>
      <sheetName val="A1 WIP  APR 17"/>
      <sheetName val="A2 WIP MAR 17"/>
      <sheetName val="A3 WIP  APR 17"/>
      <sheetName val="A4 WIP  APR17"/>
      <sheetName val="A5 WIP APR  17"/>
      <sheetName val="A6 WIP MAR 17"/>
    </sheetNames>
    <sheetDataSet>
      <sheetData sheetId="0">
        <row r="91">
          <cell r="O91">
            <v>34191072.313219748</v>
          </cell>
        </row>
      </sheetData>
      <sheetData sheetId="1"/>
      <sheetData sheetId="2"/>
      <sheetData sheetId="3"/>
      <sheetData sheetId="4"/>
      <sheetData sheetId="5"/>
      <sheetData sheetId="6"/>
      <sheetData sheetId="7"/>
      <sheetData sheetId="8"/>
      <sheetData sheetId="9"/>
      <sheetData sheetId="10">
        <row r="24">
          <cell r="X24">
            <v>134200000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39">
          <cell r="V39">
            <v>13333900.479999997</v>
          </cell>
        </row>
      </sheetData>
      <sheetData sheetId="49"/>
      <sheetData sheetId="50"/>
      <sheetData sheetId="51"/>
      <sheetData sheetId="52">
        <row r="36">
          <cell r="U36">
            <v>12210202.65</v>
          </cell>
        </row>
      </sheetData>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ow r="26">
          <cell r="C26">
            <v>25506057.07</v>
          </cell>
        </row>
      </sheetData>
      <sheetData sheetId="78">
        <row r="7">
          <cell r="X7">
            <v>0</v>
          </cell>
        </row>
      </sheetData>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oject Summary (MB)"/>
      <sheetName val="Financial Snapshot"/>
      <sheetName val="Project Summary"/>
      <sheetName val="Cash Flow Statement"/>
      <sheetName val="Yearly Cf"/>
      <sheetName val="Cash Flow Statement_B-Plan"/>
      <sheetName val="Scenario Input for B-Plan"/>
      <sheetName val="Sheet2"/>
      <sheetName val="GJEPC Projections 2"/>
      <sheetName val="GJEPC Projections 3"/>
      <sheetName val="GJEPC Projections 4"/>
      <sheetName val="NPV Calculations"/>
      <sheetName val="Workings&gt;&gt;"/>
      <sheetName val="Cost schedule Jun22"/>
      <sheetName val="Launch Rate - A Block"/>
      <sheetName val="Sales Phasing"/>
      <sheetName val="Block details"/>
      <sheetName val="Cost Schedule "/>
      <sheetName val="GST Schedule"/>
      <sheetName val="RK WORKING &gt;&gt;"/>
      <sheetName val="Balance Sheet RK"/>
      <sheetName val="P&amp;L and Ratios RK"/>
      <sheetName val="DSCR RK"/>
      <sheetName val="Break-Even Point"/>
      <sheetName val="Car Parking"/>
    </sheetNames>
    <sheetDataSet>
      <sheetData sheetId="0"/>
      <sheetData sheetId="1">
        <row r="31">
          <cell r="H31">
            <v>130</v>
          </cell>
        </row>
        <row r="32">
          <cell r="H32">
            <v>1175.9816721082188</v>
          </cell>
        </row>
        <row r="33">
          <cell r="H33">
            <v>500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6">
          <cell r="F6" t="str">
            <v>FY24</v>
          </cell>
        </row>
      </sheetData>
      <sheetData sheetId="22">
        <row r="6">
          <cell r="G6" t="str">
            <v>FY26</v>
          </cell>
        </row>
      </sheetData>
      <sheetData sheetId="23"/>
      <sheetData sheetId="24"/>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 Parking"/>
      <sheetName val="Assumptions"/>
      <sheetName val="Sales Medium"/>
      <sheetName val="Revenue"/>
      <sheetName val="Sample Sheet"/>
    </sheetNames>
    <sheetDataSet>
      <sheetData sheetId="0" refreshError="1"/>
      <sheetData sheetId="1">
        <row r="3">
          <cell r="H3">
            <v>1</v>
          </cell>
          <cell r="I3">
            <v>2</v>
          </cell>
          <cell r="J3">
            <v>3</v>
          </cell>
          <cell r="K3">
            <v>4</v>
          </cell>
          <cell r="L3">
            <v>5</v>
          </cell>
          <cell r="M3">
            <v>6</v>
          </cell>
          <cell r="N3">
            <v>7</v>
          </cell>
          <cell r="O3">
            <v>8</v>
          </cell>
          <cell r="P3">
            <v>9</v>
          </cell>
          <cell r="Q3">
            <v>10</v>
          </cell>
          <cell r="R3">
            <v>11</v>
          </cell>
          <cell r="S3">
            <v>12</v>
          </cell>
          <cell r="T3">
            <v>13</v>
          </cell>
          <cell r="U3">
            <v>14</v>
          </cell>
          <cell r="V3">
            <v>15</v>
          </cell>
          <cell r="W3">
            <v>16</v>
          </cell>
          <cell r="X3">
            <v>17</v>
          </cell>
          <cell r="Y3">
            <v>18</v>
          </cell>
          <cell r="Z3">
            <v>19</v>
          </cell>
          <cell r="AA3">
            <v>20</v>
          </cell>
          <cell r="AB3">
            <v>21</v>
          </cell>
          <cell r="AC3">
            <v>22</v>
          </cell>
          <cell r="AD3">
            <v>23</v>
          </cell>
          <cell r="AE3">
            <v>24</v>
          </cell>
          <cell r="AF3">
            <v>25</v>
          </cell>
          <cell r="AG3">
            <v>26</v>
          </cell>
          <cell r="AH3">
            <v>27</v>
          </cell>
          <cell r="AI3">
            <v>28</v>
          </cell>
          <cell r="AJ3">
            <v>29</v>
          </cell>
          <cell r="AK3">
            <v>30</v>
          </cell>
          <cell r="AL3">
            <v>31</v>
          </cell>
          <cell r="AM3">
            <v>32</v>
          </cell>
          <cell r="AN3">
            <v>33</v>
          </cell>
          <cell r="AO3">
            <v>34</v>
          </cell>
          <cell r="AP3">
            <v>35</v>
          </cell>
          <cell r="AQ3">
            <v>36</v>
          </cell>
          <cell r="AR3">
            <v>37</v>
          </cell>
          <cell r="AS3">
            <v>38</v>
          </cell>
          <cell r="AT3">
            <v>39</v>
          </cell>
          <cell r="AU3">
            <v>40</v>
          </cell>
          <cell r="AV3">
            <v>41</v>
          </cell>
          <cell r="AW3">
            <v>42</v>
          </cell>
          <cell r="AX3">
            <v>43</v>
          </cell>
          <cell r="AY3">
            <v>44</v>
          </cell>
          <cell r="AZ3">
            <v>45</v>
          </cell>
          <cell r="BA3">
            <v>46</v>
          </cell>
          <cell r="BB3">
            <v>47</v>
          </cell>
          <cell r="BC3">
            <v>48</v>
          </cell>
          <cell r="BD3">
            <v>49</v>
          </cell>
          <cell r="BE3">
            <v>50</v>
          </cell>
          <cell r="BF3">
            <v>51</v>
          </cell>
          <cell r="BG3">
            <v>52</v>
          </cell>
          <cell r="BH3">
            <v>53</v>
          </cell>
          <cell r="BI3">
            <v>54</v>
          </cell>
          <cell r="BJ3">
            <v>55</v>
          </cell>
          <cell r="BK3">
            <v>56</v>
          </cell>
          <cell r="BL3">
            <v>57</v>
          </cell>
          <cell r="BM3">
            <v>58</v>
          </cell>
          <cell r="BN3">
            <v>59</v>
          </cell>
          <cell r="BO3">
            <v>60</v>
          </cell>
        </row>
        <row r="4">
          <cell r="H4">
            <v>44562</v>
          </cell>
          <cell r="I4">
            <v>44593</v>
          </cell>
          <cell r="J4">
            <v>44621</v>
          </cell>
          <cell r="K4">
            <v>44652</v>
          </cell>
          <cell r="L4">
            <v>44682</v>
          </cell>
          <cell r="M4">
            <v>44713</v>
          </cell>
          <cell r="N4">
            <v>44743</v>
          </cell>
          <cell r="O4">
            <v>44774</v>
          </cell>
          <cell r="P4">
            <v>44805</v>
          </cell>
          <cell r="Q4">
            <v>44835</v>
          </cell>
          <cell r="R4">
            <v>44866</v>
          </cell>
          <cell r="S4">
            <v>44896</v>
          </cell>
          <cell r="T4">
            <v>44927</v>
          </cell>
          <cell r="U4">
            <v>44958</v>
          </cell>
          <cell r="V4">
            <v>44986</v>
          </cell>
          <cell r="W4">
            <v>45017</v>
          </cell>
          <cell r="X4">
            <v>45047</v>
          </cell>
          <cell r="Y4">
            <v>45078</v>
          </cell>
          <cell r="Z4">
            <v>45108</v>
          </cell>
          <cell r="AA4">
            <v>45139</v>
          </cell>
          <cell r="AB4">
            <v>45170</v>
          </cell>
          <cell r="AC4">
            <v>45200</v>
          </cell>
          <cell r="AD4">
            <v>45231</v>
          </cell>
          <cell r="AE4">
            <v>45261</v>
          </cell>
          <cell r="AF4">
            <v>45292</v>
          </cell>
          <cell r="AG4">
            <v>45323</v>
          </cell>
          <cell r="AH4">
            <v>45352</v>
          </cell>
          <cell r="AI4">
            <v>45383</v>
          </cell>
          <cell r="AJ4">
            <v>45413</v>
          </cell>
          <cell r="AK4">
            <v>45444</v>
          </cell>
          <cell r="AL4">
            <v>45474</v>
          </cell>
          <cell r="AM4">
            <v>45505</v>
          </cell>
          <cell r="AN4">
            <v>45536</v>
          </cell>
          <cell r="AO4">
            <v>45566</v>
          </cell>
          <cell r="AP4">
            <v>45597</v>
          </cell>
          <cell r="AQ4">
            <v>45627</v>
          </cell>
          <cell r="AR4">
            <v>45658</v>
          </cell>
          <cell r="AS4">
            <v>45689</v>
          </cell>
          <cell r="AT4">
            <v>45717</v>
          </cell>
          <cell r="AU4">
            <v>45748</v>
          </cell>
          <cell r="AV4">
            <v>45778</v>
          </cell>
          <cell r="AW4">
            <v>45809</v>
          </cell>
          <cell r="AX4">
            <v>45839</v>
          </cell>
          <cell r="AY4">
            <v>45870</v>
          </cell>
          <cell r="AZ4">
            <v>45901</v>
          </cell>
          <cell r="BA4">
            <v>45931</v>
          </cell>
          <cell r="BB4">
            <v>45962</v>
          </cell>
          <cell r="BC4">
            <v>45992</v>
          </cell>
          <cell r="BD4">
            <v>46023</v>
          </cell>
          <cell r="BE4">
            <v>46054</v>
          </cell>
          <cell r="BF4">
            <v>46082</v>
          </cell>
          <cell r="BG4">
            <v>46113</v>
          </cell>
          <cell r="BH4">
            <v>46143</v>
          </cell>
          <cell r="BI4">
            <v>46174</v>
          </cell>
          <cell r="BJ4">
            <v>46204</v>
          </cell>
          <cell r="BK4">
            <v>46235</v>
          </cell>
          <cell r="BL4">
            <v>46266</v>
          </cell>
          <cell r="BM4">
            <v>46296</v>
          </cell>
          <cell r="BN4">
            <v>46327</v>
          </cell>
          <cell r="BO4">
            <v>46357</v>
          </cell>
        </row>
        <row r="5">
          <cell r="H5">
            <v>44592</v>
          </cell>
          <cell r="I5">
            <v>44620</v>
          </cell>
          <cell r="J5">
            <v>44651</v>
          </cell>
          <cell r="K5">
            <v>44681</v>
          </cell>
          <cell r="L5">
            <v>44712</v>
          </cell>
          <cell r="M5">
            <v>44742</v>
          </cell>
          <cell r="N5">
            <v>44773</v>
          </cell>
          <cell r="O5">
            <v>44804</v>
          </cell>
          <cell r="P5">
            <v>44834</v>
          </cell>
          <cell r="Q5">
            <v>44865</v>
          </cell>
          <cell r="R5">
            <v>44895</v>
          </cell>
          <cell r="S5">
            <v>44926</v>
          </cell>
          <cell r="T5">
            <v>44957</v>
          </cell>
          <cell r="U5">
            <v>44985</v>
          </cell>
          <cell r="V5">
            <v>45016</v>
          </cell>
          <cell r="W5">
            <v>45046</v>
          </cell>
          <cell r="X5">
            <v>45077</v>
          </cell>
          <cell r="Y5">
            <v>45107</v>
          </cell>
          <cell r="Z5">
            <v>45138</v>
          </cell>
          <cell r="AA5">
            <v>45169</v>
          </cell>
          <cell r="AB5">
            <v>45199</v>
          </cell>
          <cell r="AC5">
            <v>45230</v>
          </cell>
          <cell r="AD5">
            <v>45260</v>
          </cell>
          <cell r="AE5">
            <v>45291</v>
          </cell>
          <cell r="AF5">
            <v>45322</v>
          </cell>
          <cell r="AG5">
            <v>45351</v>
          </cell>
          <cell r="AH5">
            <v>45382</v>
          </cell>
          <cell r="AI5">
            <v>45412</v>
          </cell>
          <cell r="AJ5">
            <v>45443</v>
          </cell>
          <cell r="AK5">
            <v>45473</v>
          </cell>
          <cell r="AL5">
            <v>45504</v>
          </cell>
          <cell r="AM5">
            <v>45535</v>
          </cell>
          <cell r="AN5">
            <v>45565</v>
          </cell>
          <cell r="AO5">
            <v>45596</v>
          </cell>
          <cell r="AP5">
            <v>45626</v>
          </cell>
          <cell r="AQ5">
            <v>45657</v>
          </cell>
          <cell r="AR5">
            <v>45688</v>
          </cell>
          <cell r="AS5">
            <v>45716</v>
          </cell>
          <cell r="AT5">
            <v>45747</v>
          </cell>
          <cell r="AU5">
            <v>45777</v>
          </cell>
          <cell r="AV5">
            <v>45808</v>
          </cell>
          <cell r="AW5">
            <v>45838</v>
          </cell>
          <cell r="AX5">
            <v>45869</v>
          </cell>
          <cell r="AY5">
            <v>45900</v>
          </cell>
          <cell r="AZ5">
            <v>45930</v>
          </cell>
          <cell r="BA5">
            <v>45961</v>
          </cell>
          <cell r="BB5">
            <v>45991</v>
          </cell>
          <cell r="BC5">
            <v>46022</v>
          </cell>
          <cell r="BD5">
            <v>46053</v>
          </cell>
          <cell r="BE5">
            <v>46081</v>
          </cell>
          <cell r="BF5">
            <v>46112</v>
          </cell>
          <cell r="BG5">
            <v>46142</v>
          </cell>
          <cell r="BH5">
            <v>46173</v>
          </cell>
          <cell r="BI5">
            <v>46203</v>
          </cell>
          <cell r="BJ5">
            <v>46234</v>
          </cell>
          <cell r="BK5">
            <v>46265</v>
          </cell>
          <cell r="BL5">
            <v>46295</v>
          </cell>
          <cell r="BM5">
            <v>46326</v>
          </cell>
          <cell r="BN5">
            <v>46356</v>
          </cell>
          <cell r="BO5">
            <v>46387</v>
          </cell>
        </row>
        <row r="6">
          <cell r="H6">
            <v>2022</v>
          </cell>
          <cell r="I6">
            <v>2022</v>
          </cell>
          <cell r="J6">
            <v>2022</v>
          </cell>
          <cell r="K6">
            <v>2022</v>
          </cell>
          <cell r="L6">
            <v>2022</v>
          </cell>
          <cell r="M6">
            <v>2022</v>
          </cell>
          <cell r="N6">
            <v>2022</v>
          </cell>
          <cell r="O6">
            <v>2022</v>
          </cell>
          <cell r="P6">
            <v>2022</v>
          </cell>
          <cell r="Q6">
            <v>2022</v>
          </cell>
          <cell r="R6">
            <v>2022</v>
          </cell>
          <cell r="S6">
            <v>2022</v>
          </cell>
          <cell r="T6">
            <v>2023</v>
          </cell>
          <cell r="U6">
            <v>2023</v>
          </cell>
          <cell r="V6">
            <v>2023</v>
          </cell>
          <cell r="W6">
            <v>2023</v>
          </cell>
          <cell r="X6">
            <v>2023</v>
          </cell>
          <cell r="Y6">
            <v>2023</v>
          </cell>
          <cell r="Z6">
            <v>2023</v>
          </cell>
          <cell r="AA6">
            <v>2023</v>
          </cell>
          <cell r="AB6">
            <v>2023</v>
          </cell>
          <cell r="AC6">
            <v>2023</v>
          </cell>
          <cell r="AD6">
            <v>2023</v>
          </cell>
          <cell r="AE6">
            <v>2023</v>
          </cell>
          <cell r="AF6">
            <v>2024</v>
          </cell>
          <cell r="AG6">
            <v>2024</v>
          </cell>
          <cell r="AH6">
            <v>2024</v>
          </cell>
          <cell r="AI6">
            <v>2024</v>
          </cell>
          <cell r="AJ6">
            <v>2024</v>
          </cell>
          <cell r="AK6">
            <v>2024</v>
          </cell>
          <cell r="AL6">
            <v>2024</v>
          </cell>
          <cell r="AM6">
            <v>2024</v>
          </cell>
          <cell r="AN6">
            <v>2024</v>
          </cell>
          <cell r="AO6">
            <v>2024</v>
          </cell>
          <cell r="AP6">
            <v>2024</v>
          </cell>
          <cell r="AQ6">
            <v>2024</v>
          </cell>
          <cell r="AR6">
            <v>2025</v>
          </cell>
          <cell r="AS6">
            <v>2025</v>
          </cell>
          <cell r="AT6">
            <v>2025</v>
          </cell>
          <cell r="AU6">
            <v>2025</v>
          </cell>
          <cell r="AV6">
            <v>2025</v>
          </cell>
          <cell r="AW6">
            <v>2025</v>
          </cell>
          <cell r="AX6">
            <v>2025</v>
          </cell>
          <cell r="AY6">
            <v>2025</v>
          </cell>
          <cell r="AZ6">
            <v>2025</v>
          </cell>
          <cell r="BA6">
            <v>2025</v>
          </cell>
          <cell r="BB6">
            <v>2025</v>
          </cell>
          <cell r="BC6">
            <v>2025</v>
          </cell>
          <cell r="BD6">
            <v>2026</v>
          </cell>
          <cell r="BE6">
            <v>2026</v>
          </cell>
          <cell r="BF6">
            <v>2026</v>
          </cell>
          <cell r="BG6">
            <v>2026</v>
          </cell>
          <cell r="BH6">
            <v>2026</v>
          </cell>
          <cell r="BI6">
            <v>2026</v>
          </cell>
          <cell r="BJ6">
            <v>2026</v>
          </cell>
          <cell r="BK6">
            <v>2026</v>
          </cell>
          <cell r="BL6">
            <v>2026</v>
          </cell>
          <cell r="BM6">
            <v>2026</v>
          </cell>
          <cell r="BN6">
            <v>2026</v>
          </cell>
          <cell r="BO6">
            <v>2026</v>
          </cell>
        </row>
        <row r="21">
          <cell r="F21">
            <v>190</v>
          </cell>
        </row>
        <row r="22">
          <cell r="F22">
            <v>190</v>
          </cell>
        </row>
        <row r="23">
          <cell r="F23">
            <v>76</v>
          </cell>
        </row>
        <row r="24">
          <cell r="F24">
            <v>76</v>
          </cell>
        </row>
        <row r="27">
          <cell r="F27">
            <v>4394</v>
          </cell>
        </row>
        <row r="28">
          <cell r="F28">
            <v>3691</v>
          </cell>
        </row>
        <row r="29">
          <cell r="F29">
            <v>2959</v>
          </cell>
        </row>
        <row r="30">
          <cell r="F30">
            <v>2226</v>
          </cell>
        </row>
        <row r="34">
          <cell r="F34">
            <v>294</v>
          </cell>
        </row>
        <row r="35">
          <cell r="F35">
            <v>280</v>
          </cell>
        </row>
        <row r="40">
          <cell r="F40">
            <v>518</v>
          </cell>
        </row>
        <row r="41">
          <cell r="F41">
            <v>344</v>
          </cell>
        </row>
        <row r="47">
          <cell r="F47">
            <v>124</v>
          </cell>
        </row>
        <row r="48">
          <cell r="F48">
            <v>124</v>
          </cell>
        </row>
        <row r="53">
          <cell r="F53">
            <v>2161</v>
          </cell>
        </row>
        <row r="54">
          <cell r="F54">
            <v>1763</v>
          </cell>
        </row>
      </sheetData>
      <sheetData sheetId="2" refreshError="1"/>
      <sheetData sheetId="3" refreshError="1"/>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_Cost"/>
      <sheetName val="Cost_Any."/>
      <sheetName val="Price_any"/>
      <sheetName val="Price_sche"/>
      <sheetName val="Cost_Any_"/>
      <sheetName val="RA-markate"/>
      <sheetName val="GUT"/>
      <sheetName val="Cost_Any_1"/>
      <sheetName val="SOR"/>
      <sheetName val="Ins &amp; Bonds"/>
      <sheetName val="Site facilities"/>
      <sheetName val="Clients Requirements"/>
      <sheetName val="Ratio"/>
      <sheetName val="S &amp; A"/>
      <sheetName val="Lead"/>
      <sheetName val="PointNo.5"/>
      <sheetName val="Ins_&amp;_Bonds"/>
      <sheetName val="Site_facilities"/>
      <sheetName val="Clients_Requirements"/>
      <sheetName val="S_&amp;_A"/>
      <sheetName val="PointNo_5"/>
      <sheetName val="Cost_Any_2"/>
      <sheetName val="Ins_&amp;_Bonds1"/>
      <sheetName val="Site_facilities1"/>
      <sheetName val="Clients_Requirements1"/>
      <sheetName val="S_&amp;_A1"/>
      <sheetName val="PointNo_51"/>
      <sheetName val="#REF"/>
      <sheetName val="Sheet1"/>
      <sheetName val="MASTER_RATE ANALYSIS"/>
      <sheetName val="LTG-STG"/>
      <sheetName val="TBEAM"/>
      <sheetName val="jobhist"/>
      <sheetName val="COMPLEXALL"/>
      <sheetName val="newsales"/>
    </sheetNames>
    <sheetDataSet>
      <sheetData sheetId="0">
        <row r="30">
          <cell r="G30">
            <v>763895</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Cost"/>
      <sheetName val="BOM"/>
      <sheetName val="Price Schedule"/>
      <sheetName val="Costing"/>
      <sheetName val="Mat_Cost"/>
      <sheetName val="office"/>
      <sheetName val="Lab"/>
      <sheetName val="Material&amp;equipment"/>
      <sheetName val="Ratio"/>
      <sheetName val="S &amp; A"/>
      <sheetName val="Cost_Any."/>
      <sheetName val="Mat_Cost1"/>
      <sheetName val="Price_Schedule"/>
      <sheetName val="S_&amp;_A"/>
      <sheetName val="Cost_Any_"/>
      <sheetName val="Cost_any"/>
      <sheetName val="Mat_Cost2"/>
      <sheetName val="Price_Schedule1"/>
      <sheetName val="S_&amp;_A1"/>
      <sheetName val="Cost_Any_1"/>
      <sheetName val="PointNo.5"/>
      <sheetName val="INDIGINEOUS ITEMS "/>
      <sheetName val="Lead"/>
      <sheetName val="precast RC element"/>
      <sheetName val="SEW4"/>
      <sheetName val="Construction"/>
      <sheetName val="LTG-STG"/>
    </sheetNames>
    <sheetDataSet>
      <sheetData sheetId="0">
        <row r="52">
          <cell r="B52" t="str">
            <v>Main Panel</v>
          </cell>
        </row>
      </sheetData>
      <sheetData sheetId="1" refreshError="1"/>
      <sheetData sheetId="2" refreshError="1"/>
      <sheetData sheetId="3">
        <row r="52">
          <cell r="B52" t="str">
            <v>Main Panel</v>
          </cell>
        </row>
      </sheetData>
      <sheetData sheetId="4">
        <row r="52">
          <cell r="B52" t="str">
            <v>Main Panel</v>
          </cell>
        </row>
      </sheetData>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wer-A"/>
      <sheetName val="Tower-B"/>
      <sheetName val="GE"/>
      <sheetName val="ABB"/>
      <sheetName val="Price_Sch"/>
      <sheetName val="Price_Comp"/>
      <sheetName val="Costing"/>
      <sheetName val="Mat.Cost"/>
      <sheetName val="Cost_Any."/>
      <sheetName val="Mat_Cost"/>
      <sheetName val="Cost_Any_"/>
      <sheetName val="Mat_Cost1"/>
      <sheetName val="Cost_Any_1"/>
      <sheetName val="Mat_Cost2"/>
      <sheetName val="Headings"/>
      <sheetName val="A1-Continuous"/>
      <sheetName val="Code"/>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Cost"/>
      <sheetName val="PLC"/>
      <sheetName val="Costing"/>
      <sheetName val="ABB_Alt1"/>
      <sheetName val="Price Schedule_ME"/>
      <sheetName val="Price Schedule_ME (2)"/>
      <sheetName val="DetEst"/>
      <sheetName val="labour"/>
      <sheetName val="FT-05-02IsoBOM"/>
      <sheetName val="Fill this out first..."/>
      <sheetName val="Data"/>
      <sheetName val="Lead"/>
      <sheetName val="Mat_Cost"/>
      <sheetName val="Price_Schedule_ME"/>
      <sheetName val="Price_Schedule_ME_(2)"/>
      <sheetName val="Fill_this_out_first___"/>
      <sheetName val="Debits as on 12.04.08"/>
      <sheetName val="Debits_as_on_12_04_08"/>
      <sheetName val="Chennai"/>
      <sheetName val="Cost_any"/>
      <sheetName val="MN T.B."/>
      <sheetName val="Coalmine"/>
      <sheetName val="Sheet2"/>
      <sheetName val="dyes"/>
    </sheetNames>
    <sheetDataSet>
      <sheetData sheetId="0">
        <row r="179">
          <cell r="H179">
            <v>540</v>
          </cell>
        </row>
      </sheetData>
      <sheetData sheetId="1">
        <row r="179">
          <cell r="H179">
            <v>540</v>
          </cell>
        </row>
      </sheetData>
      <sheetData sheetId="2">
        <row r="179">
          <cell r="H179">
            <v>540</v>
          </cell>
        </row>
      </sheetData>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Sheet3"/>
      <sheetName val="dyes"/>
      <sheetName val="UTILITY"/>
      <sheetName val="dummy"/>
      <sheetName val="Design"/>
      <sheetName val="Costing"/>
      <sheetName val="newsales"/>
      <sheetName val="Lead"/>
      <sheetName val="BOQ"/>
      <sheetName val="Sensitivity"/>
      <sheetName val="VARI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6"/>
      <sheetName val="Partic"/>
      <sheetName val="Sheet2"/>
      <sheetName val="Sheet3 (2)"/>
      <sheetName val="DKPL9811"/>
      <sheetName val="summ"/>
      <sheetName val="sheet1"/>
      <sheetName val="sheet4"/>
      <sheetName val="Sheet4a"/>
      <sheetName val="sheet5"/>
      <sheetName val="sheet7"/>
      <sheetName val="sheet8"/>
      <sheetName val="sheet9"/>
      <sheetName val="sheet10"/>
      <sheetName val="sheet11"/>
      <sheetName val="sheet12"/>
      <sheetName val="sheet13"/>
      <sheetName val="Sheet14"/>
      <sheetName val="Sheet15"/>
      <sheetName val="Sheet16"/>
      <sheetName val="02"/>
      <sheetName val="03"/>
      <sheetName val="04"/>
      <sheetName val="01"/>
      <sheetName val="girder"/>
      <sheetName val="Rocker"/>
      <sheetName val="C"/>
      <sheetName val="Grand"/>
      <sheetName val="FitOutConfCentre"/>
      <sheetName val="FINDRDEC"/>
      <sheetName val="CASHFLOWS"/>
      <sheetName val="SUMMARY"/>
      <sheetName val="Estimate for approval"/>
      <sheetName val="Lab"/>
      <sheetName val="LBO"/>
      <sheetName val="Main"/>
      <sheetName val="Rate Analysis"/>
      <sheetName val="BLK2"/>
      <sheetName val="BLK3"/>
      <sheetName val="E &amp; R"/>
      <sheetName val="radar"/>
      <sheetName val="UG"/>
      <sheetName val="Design"/>
      <sheetName val="98Price"/>
      <sheetName val="Monthly"/>
      <sheetName val="Stacking Plan &amp; LEP"/>
      <sheetName val="extra"/>
      <sheetName val="#REF"/>
      <sheetName val="Earnings model"/>
      <sheetName val="Sheet3_(2)"/>
      <sheetName val="% Collection Schedule"/>
      <sheetName val="Hot"/>
      <sheetName val="INI"/>
      <sheetName val="Assumptions"/>
      <sheetName val="Output"/>
      <sheetName val="BHANDUP"/>
      <sheetName val="Set"/>
      <sheetName val="Code"/>
      <sheetName val="Legend"/>
      <sheetName val="pldt"/>
      <sheetName val="results"/>
      <sheetName val="P&amp;LDEC99"/>
      <sheetName val="Sheet18"/>
      <sheetName val="Sheet17"/>
      <sheetName val="SUMM1"/>
      <sheetName val="Sheet3"/>
      <sheetName val="Sheet31"/>
      <sheetName val="Sheet30"/>
      <sheetName val="Sheet29"/>
      <sheetName val="Sheet28"/>
      <sheetName val="Sheet27"/>
      <sheetName val="Sheet26"/>
      <sheetName val="Sheet25"/>
      <sheetName val="Sheet24"/>
      <sheetName val="Sheet23"/>
      <sheetName val="Sheet22"/>
      <sheetName val="Sheet21"/>
      <sheetName val="Sheet20"/>
      <sheetName val="Sheet19"/>
      <sheetName val="Excess Calc"/>
      <sheetName val="Grouping Master"/>
      <sheetName val="1 Market"/>
      <sheetName val="WBS01"/>
      <sheetName val="WBS10"/>
      <sheetName val="WBS11"/>
      <sheetName val="WBS12"/>
      <sheetName val="WBS13"/>
      <sheetName val="WBS14"/>
      <sheetName val="WBS15"/>
      <sheetName val="WBS16"/>
      <sheetName val="WBS17"/>
      <sheetName val="WBS18"/>
      <sheetName val="WBS19"/>
      <sheetName val="WBS02"/>
      <sheetName val="WBS20"/>
      <sheetName val="WBS03"/>
      <sheetName val="WBS04"/>
      <sheetName val="WBS05"/>
      <sheetName val="WBS06"/>
      <sheetName val="WBS07"/>
      <sheetName val="WBS08"/>
      <sheetName val="WBS09"/>
      <sheetName val="A-D"/>
      <sheetName val="H"/>
      <sheetName val="BWR"/>
      <sheetName val="CRITERIA3"/>
      <sheetName val="CRITERIA1"/>
      <sheetName val="Costcal"/>
      <sheetName val="Material List "/>
      <sheetName val="STAFFSCHED "/>
      <sheetName val="SPT vs PHI"/>
      <sheetName val="upa"/>
      <sheetName val="office"/>
      <sheetName val="concrete"/>
      <sheetName val="beam-reinft-IIInd floor"/>
      <sheetName val="Materials Cost"/>
      <sheetName val="KG-DWN"/>
      <sheetName val="Estimate_for_approval"/>
      <sheetName val="Sheet3_(2)1"/>
      <sheetName val="Estimate_for_approval1"/>
      <sheetName val="Sheet3_(2)2"/>
      <sheetName val="Estimate_for_approval2"/>
      <sheetName val="Sheet3_(2)3"/>
      <sheetName val="Estimate_for_approval3"/>
      <sheetName val="Sheet3_(2)4"/>
      <sheetName val="Estimate_for_approval4"/>
      <sheetName val="Materials Cost(PCC)"/>
      <sheetName val="beam-reinft-machine rm"/>
      <sheetName val="jobhist"/>
      <sheetName val="R20_R30_work"/>
      <sheetName val="DPR"/>
      <sheetName val="TB"/>
      <sheetName val="hist&amp;proj"/>
      <sheetName val="ESCON"/>
      <sheetName val="MN T.B."/>
      <sheetName val="INDIGINEOUS ITEMS "/>
      <sheetName val="Fee Rate Summary"/>
      <sheetName val="11-hsd"/>
      <sheetName val="13-septic"/>
      <sheetName val="7-ug"/>
      <sheetName val="2-utility"/>
      <sheetName val="Bin"/>
      <sheetName val="Main School Building"/>
      <sheetName val="Earnings_model"/>
      <sheetName val="Rate_Analysis"/>
      <sheetName val="E_&amp;_R"/>
      <sheetName val="Commission and Volume MOM(Chart"/>
      <sheetName val="Labour Rate "/>
      <sheetName val="(M+L)"/>
      <sheetName val="BKCSTOCKVAL"/>
      <sheetName val="A5.201 Consol Profit &amp; Loss "/>
      <sheetName val="Consolidated Monthly"/>
      <sheetName val="Balance Sheet"/>
      <sheetName val="A5.202 Consol Balance Sheet "/>
      <sheetName val="BS"/>
      <sheetName val="Consolidated"/>
      <sheetName val="PB"/>
      <sheetName val="Fixed Assets"/>
      <sheetName val="Receivables"/>
      <sheetName val="Sheet 2"/>
      <sheetName val="Key assumption"/>
      <sheetName val="Occ"/>
      <sheetName val="Demand"/>
      <sheetName val="Apartments - 1st Mar"/>
      <sheetName val="JCF"/>
      <sheetName val="Multiple output"/>
      <sheetName val="Chembur 1"/>
      <sheetName val="CGOI"/>
      <sheetName val="vb 9&amp;10"/>
      <sheetName val="Schedules"/>
      <sheetName val="B S-31-3-2006"/>
      <sheetName val="132417"/>
      <sheetName val="35 D Annex2"/>
      <sheetName val="CMA_Calculations"/>
      <sheetName val="H.O"/>
      <sheetName val="営業収益"/>
      <sheetName val="TRIAL BALANCE"/>
      <sheetName val="Keyratios"/>
      <sheetName val="Card nos."/>
      <sheetName val="YE-SW2"/>
      <sheetName val="Statistics {pbc}"/>
      <sheetName val="関係会社貸付金データ"/>
      <sheetName val="末残計画(四半期ベース)"/>
      <sheetName val="MISBS"/>
      <sheetName val="BOD PL NEW"/>
      <sheetName val="AFFI内訳"/>
      <sheetName val="Assumptions (2)"/>
      <sheetName val="Cntrl Sheet"/>
      <sheetName val="B S"/>
      <sheetName val="Project Cost"/>
      <sheetName val="CAS P"/>
      <sheetName val="194C"/>
      <sheetName val="ﾏﾁｭﾘﾃｨﾗﾀﾞｰ（月次ベース）"/>
      <sheetName val="ﾏﾁｭﾘﾃｨﾗﾀﾞｰ（四半期ベース）"/>
      <sheetName val="EXPENDITURE CYCLE"/>
      <sheetName val="Inputs"/>
      <sheetName val="海外WORK"/>
      <sheetName val="Facility"/>
      <sheetName val="Lrnet_Inftch"/>
      <sheetName val="Input"/>
      <sheetName val="deb"/>
      <sheetName val="FIN_EXPENSE"/>
      <sheetName val="43B"/>
      <sheetName val="DTPL"/>
      <sheetName val="Fixed Assets Top Sheet- Consol"/>
      <sheetName val="VIR CG"/>
      <sheetName val="業種小分類"/>
      <sheetName val="業種大分類"/>
      <sheetName val="Weighted Avg"/>
      <sheetName val="Interest"/>
      <sheetName val="Links"/>
      <sheetName val="m3&amp;4"/>
      <sheetName val="Assumptions (W)"/>
      <sheetName val="Misc"/>
      <sheetName val="PAP"/>
      <sheetName val="Masters"/>
      <sheetName val="P L"/>
      <sheetName val="総括（1～3Q）"/>
      <sheetName val="NKEL O&amp;M"/>
      <sheetName val="Data"/>
      <sheetName val="192"/>
      <sheetName val="GLED"/>
      <sheetName val="IRR"/>
      <sheetName val="CAPEX"/>
      <sheetName val="国内work"/>
      <sheetName val="その他"/>
      <sheetName val="SPR"/>
      <sheetName val="COMPUTATION"/>
      <sheetName val="ASSUMPTIONS 2"/>
      <sheetName val=" TARIFFS POST PCOD"/>
      <sheetName val="Valuation"/>
      <sheetName val="Workings"/>
      <sheetName val="TAX"/>
      <sheetName val="DCF Valuation - FCFF"/>
      <sheetName val="FAR"/>
      <sheetName val="FA Leadsheet &amp; Movement"/>
      <sheetName val="Profit &amp; Loss"/>
      <sheetName val="Summary - USD"/>
      <sheetName val="Yield-COB"/>
      <sheetName val="全体"/>
      <sheetName val="NFF"/>
      <sheetName val="1"/>
      <sheetName val="再ﾘｰｽ収益"/>
      <sheetName val="利息連結"/>
      <sheetName val="受取手数料"/>
      <sheetName val="有価証券残高（仮提出）"/>
      <sheetName val="発生連結"/>
      <sheetName val="関連会社明細"/>
      <sheetName val="売却可能公債"/>
      <sheetName val="3部提出用累計"/>
      <sheetName val="繰入連結"/>
      <sheetName val="諸原価連結"/>
      <sheetName val="四半期毎MICﾃﾞｰﾀ転記"/>
      <sheetName val="単体SGA"/>
      <sheetName val="販管連結"/>
      <sheetName val="平残連結"/>
      <sheetName val="BOQ-1"/>
      <sheetName val="유통망계획"/>
      <sheetName val="EXPENSES"/>
      <sheetName val="Currency"/>
      <sheetName val="JE10310X"/>
      <sheetName val="tngst1"/>
      <sheetName val="Summary_Local"/>
      <sheetName val="MAHSTOCKVAL"/>
      <sheetName val="Index"/>
      <sheetName val="FOIL"/>
      <sheetName val="Accounts"/>
      <sheetName val="sdrs_mar"/>
      <sheetName val="FY16-17 Cashflow"/>
      <sheetName val="List"/>
      <sheetName val="RR"/>
      <sheetName val="Ten"/>
      <sheetName val="ES"/>
      <sheetName val="Felix Street Summary"/>
      <sheetName val="Newspapers"/>
      <sheetName val="AccDil"/>
      <sheetName val="segment_topsheet"/>
      <sheetName val="Roster"/>
      <sheetName val="SCHE-MARCH'04"/>
      <sheetName val="For_Trav-01"/>
      <sheetName val="Rent -01"/>
      <sheetName val="AV"/>
      <sheetName val="Sukuki CDR"/>
      <sheetName val="BQMPALOC"/>
      <sheetName val="FINAL"/>
      <sheetName val="Mar-06"/>
      <sheetName val="Jul-05"/>
      <sheetName val="입찰내역 발주처 양식"/>
      <sheetName val="Customize Your Purchase Order"/>
      <sheetName val="VARIABLE"/>
      <sheetName val="NPV"/>
      <sheetName val="Bs_dft"/>
      <sheetName val="P&amp;l_dft"/>
      <sheetName val="Sch_dft"/>
      <sheetName val="Wall"/>
      <sheetName val="TRX ADDITION"/>
      <sheetName val="RATE ANALYSIS."/>
      <sheetName val="B-SHEET"/>
      <sheetName val="GrossMgn 98"/>
      <sheetName val="TDS Certificate-Format"/>
      <sheetName val="Sheet3_(2)5"/>
      <sheetName val="%_Collection_Schedule"/>
      <sheetName val="Rate_Analysis1"/>
      <sheetName val="Estimate_for_approval5"/>
      <sheetName val="E_&amp;_R1"/>
      <sheetName val="Earnings_model1"/>
      <sheetName val="Stacking_Plan_&amp;_LEP"/>
      <sheetName val="Materials_Cost(PCC)"/>
      <sheetName val="Excess_Calc"/>
      <sheetName val="beam-reinft-IIInd_floor"/>
      <sheetName val="SPT_vs_PHI"/>
      <sheetName val="Materials_Cost"/>
      <sheetName val="beam-reinft-machine_rm"/>
      <sheetName val="Grouping_Master"/>
      <sheetName val="Commission_and_Volume_MOM(Chart"/>
      <sheetName val="A5_201_Consol_Profit_&amp;_Loss_"/>
      <sheetName val="Consolidated_Monthly"/>
      <sheetName val="Balance_Sheet"/>
      <sheetName val="A5_202_Consol_Balance_Sheet_"/>
      <sheetName val="Fixed_Assets"/>
      <sheetName val="Sheet_2"/>
      <sheetName val="Key_assumption"/>
      <sheetName val="MN_T_B_"/>
      <sheetName val="INDIGINEOUS_ITEMS_"/>
      <sheetName val="Apartments_-_1st_Mar"/>
      <sheetName val="1_Market"/>
      <sheetName val="Material_List_"/>
      <sheetName val="STAFFSCHED_"/>
      <sheetName val="Fee_Rate_Summary"/>
      <sheetName val="Main_School_Building"/>
      <sheetName val="MFG"/>
      <sheetName val="Current Bill MB ref"/>
      <sheetName val="SC"/>
      <sheetName val="priority analysis"/>
      <sheetName val="standards trend"/>
      <sheetName val="service timing"/>
      <sheetName val="Product Problems"/>
      <sheetName val="Parts"/>
      <sheetName val="score trends"/>
      <sheetName val="Fix it First Time"/>
      <sheetName val="dashboard"/>
      <sheetName val="TOC"/>
      <sheetName val="Range"/>
      <sheetName val="Sample India"/>
      <sheetName val="Sample Indo"/>
      <sheetName val="Sample MY"/>
      <sheetName val="Sample PH"/>
      <sheetName val="Sample TH"/>
      <sheetName val="Income Statements"/>
      <sheetName val="Rates"/>
      <sheetName val="Kontensalden"/>
      <sheetName val="CTbe tong"/>
      <sheetName val="CTDZ 0.4+cto"/>
      <sheetName val=" "/>
      <sheetName val="450 x 350"/>
      <sheetName val="Fill this out first..."/>
      <sheetName val="Approved MTD Proj #'s"/>
      <sheetName val="Mix Design"/>
      <sheetName val="std-rates"/>
      <sheetName val="Ins &amp; Bonds"/>
      <sheetName val="COLUMN"/>
      <sheetName val="dyes"/>
      <sheetName val="Costing"/>
      <sheetName val=" Vivante MAIN  INFRA  MAR 18"/>
      <sheetName val="col-reinft1"/>
      <sheetName val="Form 6"/>
      <sheetName val="Source Ref."/>
      <sheetName val="COMPLEXALL"/>
      <sheetName val="Settings"/>
      <sheetName val="Raw DCF"/>
      <sheetName val="DCF_PPS"/>
      <sheetName val="DCF"/>
      <sheetName val="Sch 1,2,3"/>
      <sheetName val="Sch 14,15,16"/>
      <sheetName val="profit &amp; loss account"/>
      <sheetName val="Movement of Mutual Funds"/>
      <sheetName val="References"/>
      <sheetName val="M-Book for Conc"/>
      <sheetName val="M-Book for FW"/>
      <sheetName val="Schedules PL"/>
      <sheetName val="Schedules BS"/>
      <sheetName val="DF"/>
      <sheetName val="pcQueryData"/>
      <sheetName val="_pcSlicerSheet1"/>
      <sheetName val="RA 1"/>
      <sheetName val="CC APR04"/>
      <sheetName val="CC MAY04"/>
      <sheetName val="CC JUNE04"/>
      <sheetName val="A"/>
      <sheetName val="Outline Cost - Five star Hotel"/>
      <sheetName val="Preside"/>
      <sheetName val="SP Break Up"/>
      <sheetName val="Div"/>
      <sheetName val="ER10_Old"/>
      <sheetName val="C1C2"/>
      <sheetName val="LIFE &amp; REP PROVN"/>
      <sheetName val="O&amp;M CREW"/>
      <sheetName val="Intro"/>
      <sheetName val="Exp"/>
      <sheetName val="18-misc"/>
      <sheetName val="5-pipe"/>
      <sheetName val="Direct cost shed A-2 "/>
      <sheetName val="Elect."/>
      <sheetName val="glsrpt129909e"/>
      <sheetName val="RF Vol"/>
      <sheetName val="ASP"/>
      <sheetName val="Ins_&amp;_Bonds"/>
      <sheetName val="Labour_Rate_"/>
      <sheetName val="Source_Ref_"/>
      <sheetName val="vb_9&amp;10"/>
      <sheetName val="입찰내역_발주처_양식"/>
      <sheetName val="Direct_cost_shed_A-2_"/>
      <sheetName val="costing_ESDV"/>
      <sheetName val="costing_FE"/>
      <sheetName val="costing_Misc"/>
      <sheetName val="costing_MOV"/>
      <sheetName val="costing_Press"/>
      <sheetName val="Price Comparison"/>
      <sheetName val="final abstract"/>
      <sheetName val="Product Details"/>
      <sheetName val="Cash2"/>
      <sheetName val="Z"/>
      <sheetName val="Cover"/>
      <sheetName val="Leg 1-1"/>
      <sheetName val="2007-01"/>
      <sheetName val="BS SCH A-D"/>
      <sheetName val="RA-markate"/>
      <sheetName val="PROCTOR"/>
      <sheetName val="ANAL"/>
      <sheetName val="Pur"/>
      <sheetName val="opstat"/>
      <sheetName val="costs"/>
      <sheetName val="Note 9-13"/>
      <sheetName val="Config"/>
      <sheetName val="B_S-31-3-2006"/>
      <sheetName val="35_D_Annex2"/>
      <sheetName val="H_O"/>
      <sheetName val="TRIAL_BALANCE"/>
      <sheetName val="Card_nos_"/>
      <sheetName val="Statistics_{pbc}"/>
      <sheetName val="BOD_PL_NEW"/>
      <sheetName val="Assumptions_(2)"/>
      <sheetName val="Cntrl_Sheet"/>
      <sheetName val="B_S"/>
      <sheetName val="Project_Cost"/>
      <sheetName val="CAS_P"/>
      <sheetName val="EXPENDITURE_CYCLE"/>
      <sheetName val="Fixed_Assets_Top_Sheet-_Consol"/>
      <sheetName val="VIR_CG"/>
      <sheetName val="Weighted_Avg"/>
      <sheetName val="Assumptions_(W)"/>
      <sheetName val="P_L"/>
      <sheetName val="NKEL_O&amp;M"/>
      <sheetName val="ASSUMPTIONS_2"/>
      <sheetName val="_TARIFFS_POST_PCOD"/>
      <sheetName val="DCF_Valuation_-_FCFF"/>
      <sheetName val="FA_Leadsheet_&amp;_Movement"/>
      <sheetName val="Profit_&amp;_Loss"/>
      <sheetName val="Summary_-_USD"/>
      <sheetName val="Rent_-01"/>
      <sheetName val="Rate analysis civil"/>
      <sheetName val="gen ledger data"/>
      <sheetName val="Instructions"/>
      <sheetName val="Basic Rate"/>
      <sheetName val="INFLUENCES ON GM"/>
      <sheetName val="ADD092001_Final"/>
      <sheetName val="TBEAM"/>
      <sheetName val="Sheet3_(2)7"/>
      <sheetName val="%_Collection_Schedule2"/>
      <sheetName val="Rate_Analysis3"/>
      <sheetName val="Estimate_for_approval7"/>
      <sheetName val="E_&amp;_R3"/>
      <sheetName val="Earnings_model3"/>
      <sheetName val="Stacking_Plan_&amp;_LEP2"/>
      <sheetName val="Materials_Cost(PCC)2"/>
      <sheetName val="Excess_Calc2"/>
      <sheetName val="beam-reinft-IIInd_floor2"/>
      <sheetName val="SPT_vs_PHI2"/>
      <sheetName val="Materials_Cost2"/>
      <sheetName val="beam-reinft-machine_rm2"/>
      <sheetName val="Grouping_Master2"/>
      <sheetName val="Commission_and_Volume_MOM(Char2"/>
      <sheetName val="A5_201_Consol_Profit_&amp;_Loss_2"/>
      <sheetName val="Consolidated_Monthly2"/>
      <sheetName val="Balance_Sheet2"/>
      <sheetName val="A5_202_Consol_Balance_Sheet_2"/>
      <sheetName val="Fixed_Assets2"/>
      <sheetName val="Sheet_22"/>
      <sheetName val="Key_assumption2"/>
      <sheetName val="MN_T_B_2"/>
      <sheetName val="INDIGINEOUS_ITEMS_2"/>
      <sheetName val="Apartments_-_1st_Mar2"/>
      <sheetName val="1_Market2"/>
      <sheetName val="Material_List_2"/>
      <sheetName val="STAFFSCHED_2"/>
      <sheetName val="Fee_Rate_Summary2"/>
      <sheetName val="Main_School_Building2"/>
      <sheetName val="Sheet3_(2)6"/>
      <sheetName val="%_Collection_Schedule1"/>
      <sheetName val="Rate_Analysis2"/>
      <sheetName val="Estimate_for_approval6"/>
      <sheetName val="E_&amp;_R2"/>
      <sheetName val="Earnings_model2"/>
      <sheetName val="Stacking_Plan_&amp;_LEP1"/>
      <sheetName val="Materials_Cost(PCC)1"/>
      <sheetName val="Excess_Calc1"/>
      <sheetName val="beam-reinft-IIInd_floor1"/>
      <sheetName val="SPT_vs_PHI1"/>
      <sheetName val="Materials_Cost1"/>
      <sheetName val="beam-reinft-machine_rm1"/>
      <sheetName val="Grouping_Master1"/>
      <sheetName val="Commission_and_Volume_MOM(Char1"/>
      <sheetName val="A5_201_Consol_Profit_&amp;_Loss_1"/>
      <sheetName val="Consolidated_Monthly1"/>
      <sheetName val="Balance_Sheet1"/>
      <sheetName val="A5_202_Consol_Balance_Sheet_1"/>
      <sheetName val="Fixed_Assets1"/>
      <sheetName val="Sheet_21"/>
      <sheetName val="Key_assumption1"/>
      <sheetName val="MN_T_B_1"/>
      <sheetName val="INDIGINEOUS_ITEMS_1"/>
      <sheetName val="Apartments_-_1st_Mar1"/>
      <sheetName val="1_Market1"/>
      <sheetName val="Material_List_1"/>
      <sheetName val="STAFFSCHED_1"/>
      <sheetName val="Fee_Rate_Summary1"/>
      <sheetName val="Main_School_Building1"/>
      <sheetName val="Sheet3_(2)8"/>
      <sheetName val="%_Collection_Schedule3"/>
      <sheetName val="Rate_Analysis4"/>
      <sheetName val="Estimate_for_approval8"/>
      <sheetName val="E_&amp;_R4"/>
      <sheetName val="Earnings_model4"/>
      <sheetName val="Stacking_Plan_&amp;_LEP3"/>
      <sheetName val="Materials_Cost(PCC)3"/>
      <sheetName val="Excess_Calc3"/>
      <sheetName val="beam-reinft-IIInd_floor3"/>
      <sheetName val="SPT_vs_PHI3"/>
      <sheetName val="Materials_Cost3"/>
      <sheetName val="beam-reinft-machine_rm3"/>
      <sheetName val="Grouping_Master3"/>
      <sheetName val="Commission_and_Volume_MOM(Char3"/>
      <sheetName val="A5_201_Consol_Profit_&amp;_Loss_3"/>
      <sheetName val="Consolidated_Monthly3"/>
      <sheetName val="Balance_Sheet3"/>
      <sheetName val="A5_202_Consol_Balance_Sheet_3"/>
      <sheetName val="Fixed_Assets3"/>
      <sheetName val="Sheet_23"/>
      <sheetName val="Key_assumption3"/>
      <sheetName val="MN_T_B_3"/>
      <sheetName val="INDIGINEOUS_ITEMS_3"/>
      <sheetName val="Apartments_-_1st_Mar3"/>
      <sheetName val="1_Market3"/>
      <sheetName val="Material_List_3"/>
      <sheetName val="STAFFSCHED_3"/>
      <sheetName val="Fee_Rate_Summary3"/>
      <sheetName val="Main_School_Building3"/>
      <sheetName val="Annex - 8"/>
      <sheetName val="6 TRS"/>
      <sheetName val="PM"/>
      <sheetName val="Database"/>
      <sheetName val="SCHEDULE"/>
      <sheetName val="schedule nos"/>
      <sheetName val="Item Master"/>
      <sheetName val="Control"/>
      <sheetName val="Blore"/>
      <sheetName val="factors"/>
      <sheetName val="VCH-SLC"/>
      <sheetName val="Supplier"/>
      <sheetName val="Reconciliation of GL &amp; FAR"/>
      <sheetName val="validation"/>
      <sheetName val="Names&amp;Cases"/>
      <sheetName val="Headings"/>
      <sheetName val="All Components Report"/>
      <sheetName val="Severity"/>
      <sheetName val="April'00"/>
      <sheetName val="A.O.R."/>
      <sheetName val="2nd "/>
      <sheetName val="Boq"/>
      <sheetName val="TBAL9697 -group wise  sdpl"/>
      <sheetName val="csd1"/>
      <sheetName val="csd2"/>
      <sheetName val="SAP EMP"/>
      <sheetName val="WBS"/>
      <sheetName val="Labor abs-NMR"/>
      <sheetName val="check"/>
      <sheetName val="main1"/>
      <sheetName val="Dep - SAP"/>
      <sheetName val="RF_Vol"/>
      <sheetName val="Assum"/>
      <sheetName val="wacc"/>
      <sheetName val="wdr bldg"/>
      <sheetName val="Admin "/>
      <sheetName val="Chembur_1"/>
      <sheetName val="Multiple_output"/>
      <sheetName val="Felix_Street_Summary"/>
      <sheetName val="FY16-17_Cashflow"/>
      <sheetName val="GrossMgn_98"/>
      <sheetName val="Sukuki_CDR"/>
      <sheetName val="TRX_ADDITION"/>
      <sheetName val="TDS_Certificate-Format"/>
      <sheetName val="priority_analysis"/>
      <sheetName val="standards_trend"/>
      <sheetName val="service_timing"/>
      <sheetName val="Product_Problems"/>
      <sheetName val="score_trends"/>
      <sheetName val="Fix_it_First_Time"/>
      <sheetName val="Sample_India"/>
      <sheetName val="Sample_Indo"/>
      <sheetName val="Sample_MY"/>
      <sheetName val="Sample_PH"/>
      <sheetName val="Sample_TH"/>
      <sheetName val="Income_Statements"/>
      <sheetName val="CTbe_tong"/>
      <sheetName val="CTDZ_0_4+cto"/>
      <sheetName val="_"/>
      <sheetName val="450_x_350"/>
      <sheetName val="Fill_this_out_first___"/>
      <sheetName val="Approved_MTD_Proj_#'s"/>
      <sheetName val="Customize_Your_Purchase_Order"/>
      <sheetName val="RATE_ANALYSIS_"/>
      <sheetName val="Raw_DCF"/>
      <sheetName val="Sch_1,2,3"/>
      <sheetName val="Sch_14,15,16"/>
      <sheetName val="profit_&amp;_loss_account"/>
      <sheetName val="Movement_of_Mutual_Funds"/>
      <sheetName val="Mix_Design"/>
      <sheetName val="_Vivante_MAIN__INFRA__MAR_18"/>
      <sheetName val="Current_Bill_MB_ref"/>
      <sheetName val="Form_6"/>
      <sheetName val="M-Book_for_Conc"/>
      <sheetName val="M-Book_for_FW"/>
      <sheetName val="Schedules_PL"/>
      <sheetName val="Schedules_BS"/>
      <sheetName val="RA_1"/>
      <sheetName val="Outline_Cost_-_Five_star_Hotel"/>
      <sheetName val="CC_APR04"/>
      <sheetName val="CC_MAY04"/>
      <sheetName val="CC_JUNE04"/>
      <sheetName val="LIFE_&amp;_REP_PROVN"/>
      <sheetName val="O&amp;M_CREW"/>
      <sheetName val="fixd1"/>
      <sheetName val="fixd2"/>
      <sheetName val="Project Budget Worksheet"/>
      <sheetName val="Builtup Area"/>
      <sheetName val="P&amp;L"/>
      <sheetName val="BALANCE-SHEET"/>
      <sheetName val="DIVBUD99"/>
      <sheetName val="Cap"/>
      <sheetName val="C_flow 95"/>
      <sheetName val="1201"/>
      <sheetName val="Capital leases"/>
      <sheetName val="FA TB 28-2-2006"/>
      <sheetName val="data 3A|6A"/>
      <sheetName val="B"/>
      <sheetName val="TB WORLI"/>
      <sheetName val="TB APJ"/>
      <sheetName val="H.O."/>
      <sheetName val="Oct'19-Feb'20 base file"/>
      <sheetName val="Mar'20-base file"/>
      <sheetName val="April'20-Dec'20 Base File"/>
      <sheetName val="BUDLDD"/>
      <sheetName val="ICB"/>
      <sheetName val="Recovered_Sheet4"/>
      <sheetName val="Recovered_Sheet36"/>
      <sheetName val="Recovered_Sheet37"/>
      <sheetName val="Recovered_Sheet30"/>
      <sheetName val="Recovered_Sheet10"/>
      <sheetName val="Recovered_Sheet13"/>
      <sheetName val="Recovered_Sheet19"/>
      <sheetName val="Recovered_Sheet28"/>
      <sheetName val="Recovered_Sheet20"/>
      <sheetName val="Recovered_Sheet21"/>
      <sheetName val="Recovered_Sheet22"/>
      <sheetName val="Recovered_Sheet17"/>
      <sheetName val="Recovered_Sheet39"/>
      <sheetName val="Recovered_Sheet35"/>
      <sheetName val="Recovered_Sheet40"/>
      <sheetName val="Recovered_Sheet1"/>
      <sheetName val="Recovered_Sheet31"/>
      <sheetName val="Recovered_Sheet14"/>
      <sheetName val="Recovered_Sheet38"/>
      <sheetName val="Recovered_Sheet27"/>
      <sheetName val="Recovered_Sheet32"/>
      <sheetName val="Recovered_Sheet6"/>
      <sheetName val="Recovered_Sheet5"/>
      <sheetName val="Recovered_Sheet3"/>
      <sheetName val="Recovered_Sheet18"/>
      <sheetName val="rent paid details"/>
      <sheetName val="DGP-2002"/>
      <sheetName val="Provision base"/>
      <sheetName val="D.D"/>
      <sheetName val="Assmp"/>
      <sheetName val="BS-R"/>
      <sheetName val="Billing"/>
      <sheetName val="MNP"/>
      <sheetName val="ITT-R"/>
      <sheetName val="BSSchedules"/>
      <sheetName val="_REF"/>
      <sheetName val="MASTER_RATE ANALYSIS"/>
      <sheetName val="Data Summary"/>
      <sheetName val="IO"/>
      <sheetName val="SCH4"/>
      <sheetName val="31 July 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refreshError="1"/>
      <sheetData sheetId="461" refreshError="1"/>
      <sheetData sheetId="462" refreshError="1"/>
      <sheetData sheetId="463" refreshError="1"/>
      <sheetData sheetId="464" refreshError="1"/>
      <sheetData sheetId="465" refreshError="1"/>
      <sheetData sheetId="466" refreshError="1"/>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sheetData sheetId="589" refreshError="1"/>
      <sheetData sheetId="590" refreshError="1"/>
      <sheetData sheetId="591" refreshError="1"/>
      <sheetData sheetId="592" refreshError="1"/>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sheetData sheetId="70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_Cost"/>
      <sheetName val="MG"/>
      <sheetName val="Pri_any"/>
      <sheetName val="Price_Comp"/>
      <sheetName val="DG C&amp;R Pnl"/>
      <sheetName val="Panel_Details"/>
      <sheetName val="Comments"/>
      <sheetName val="Comments (2)"/>
      <sheetName val="DG Pnl ind"/>
      <sheetName val="PLC Panel"/>
      <sheetName val="PLC Pumps"/>
      <sheetName val="COLUMN"/>
      <sheetName val="P&amp;L-BDMC"/>
      <sheetName val="Costing"/>
      <sheetName val="DG_C&amp;R_Pnl"/>
      <sheetName val="Comments_(2)"/>
      <sheetName val="DG_Pnl_ind"/>
      <sheetName val="PLC_Panel"/>
      <sheetName val="PLC_Pumps"/>
      <sheetName val="DG_C&amp;R_Pnl1"/>
      <sheetName val="Comments_(2)1"/>
      <sheetName val="DG_Pnl_ind1"/>
      <sheetName val="PLC_Panel1"/>
      <sheetName val="PLC_Pumps1"/>
      <sheetName val="Materials Cost(PCC)"/>
      <sheetName val="ABB"/>
      <sheetName val="GE"/>
      <sheetName val="Materials_Cost(PCC)"/>
      <sheetName val="precast RC element"/>
      <sheetName val="Sheet2"/>
      <sheetName val="Mat.Cost"/>
      <sheetName val="P_L_BDMC"/>
      <sheetName val="RA"/>
    </sheetNames>
    <sheetDataSet>
      <sheetData sheetId="0" refreshError="1"/>
      <sheetData sheetId="1" refreshError="1">
        <row r="15">
          <cell r="C15">
            <v>170375</v>
          </cell>
        </row>
        <row r="83">
          <cell r="H83">
            <v>14190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
      <sheetName val="Material&amp;equipment"/>
      <sheetName val="office"/>
      <sheetName val="inquiry"/>
      <sheetName val="Sheet5"/>
      <sheetName val="ITEMS"/>
      <sheetName val="OCM&amp;PROF"/>
      <sheetName val="detailed"/>
      <sheetName val="Material_equipment"/>
      <sheetName val="Wordsdata"/>
      <sheetName val="water prop."/>
      <sheetName val="water prop_"/>
      <sheetName val="IO LIST"/>
      <sheetName val="item"/>
      <sheetName val="final abstract"/>
      <sheetName val="boq"/>
      <sheetName val="RA"/>
      <sheetName val="P&amp;L-BDM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wsales"/>
      <sheetName val="H2-SALES"/>
      <sheetName val="Chart2"/>
      <sheetName val="SLIDE IIA"/>
      <sheetName val="SLIDE IIA ACC"/>
      <sheetName val="SLIDE III"/>
      <sheetName val="SLIDE III ACC"/>
      <sheetName val="SLIDE IV"/>
      <sheetName val="SLIDE IV ACC"/>
      <sheetName val="SLIDE V A"/>
      <sheetName val="SLIDE5B"/>
      <sheetName val="SLIDE VI"/>
      <sheetName val="SLIDE VII"/>
      <sheetName val="Sheet13"/>
      <sheetName val="Sheet2"/>
      <sheetName val="Sheet1"/>
      <sheetName val="GRAPHS"/>
      <sheetName val="OVERVIEW_1"/>
      <sheetName val="OVERVIEW_2"/>
      <sheetName val="OVERVIEW_3"/>
      <sheetName val="OVERVIEW_BACKUP"/>
      <sheetName val="Module2"/>
      <sheetName val="Module1"/>
      <sheetName val="Module3"/>
      <sheetName val="Module4"/>
      <sheetName val="Module5"/>
      <sheetName val="Module6"/>
      <sheetName val="#REF"/>
      <sheetName val="Headings"/>
    </sheetNames>
    <sheetDataSet>
      <sheetData sheetId="0" refreshError="1">
        <row r="9">
          <cell r="AS9">
            <v>15.34</v>
          </cell>
        </row>
        <row r="11">
          <cell r="AU11">
            <v>11528.95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Summary Table"/>
      <sheetName val="EVA"/>
      <sheetName val="Data"/>
      <sheetName val="Quarterly"/>
      <sheetName val="INfo"/>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_RATE ANALYSIS"/>
      <sheetName val="BLOCK-A (MEA.SHEET)"/>
      <sheetName val="Names&amp;Cases"/>
      <sheetName val="Headings"/>
      <sheetName val="INDIGINEOUS ITEMS "/>
      <sheetName val="RA-markate"/>
      <sheetName val="RA_markate"/>
      <sheetName val="Meas.-Hotel Part"/>
      <sheetName val="MASTER_RATE_ANALYSIS"/>
      <sheetName val="BLOCK-A_(MEA_SHEET)"/>
      <sheetName val="TBAL9697_-group_wise__sdpl"/>
      <sheetName val="Meas_-Hotel_Part"/>
      <sheetName val="PRECAST_lightconc-II"/>
      <sheetName val="SPT vs PHI"/>
      <sheetName val="Ins &amp; Bonds"/>
      <sheetName val="Site facilities"/>
      <sheetName val="Clients Requirements"/>
      <sheetName val="경비공통"/>
      <sheetName val="Detalied Summary "/>
      <sheetName val="STD"/>
      <sheetName val="合成単価作成表-BLDG"/>
      <sheetName val="CONC. &amp; STEEL - PILES"/>
      <sheetName val="upa"/>
      <sheetName val="Fee Rate Summary"/>
      <sheetName val="Sheet1"/>
      <sheetName val="SCH99"/>
      <sheetName val="ASSET_99 "/>
    </sheetNames>
    <sheetDataSet>
      <sheetData sheetId="0">
        <row r="1">
          <cell r="A1" t="str">
            <v>DONGRE ASSOCIATES</v>
          </cell>
        </row>
      </sheetData>
      <sheetData sheetId="1" refreshError="1"/>
      <sheetData sheetId="2" refreshError="1"/>
      <sheetData sheetId="3"/>
      <sheetData sheetId="4" refreshError="1"/>
      <sheetData sheetId="5"/>
      <sheetData sheetId="6" refreshError="1"/>
      <sheetData sheetId="7" refreshError="1"/>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OCK-A (MEA.SHEET)"/>
      <sheetName val="BLOCK_A _MEA_SHEET_"/>
      <sheetName val="C Sum"/>
      <sheetName val="A Sum"/>
      <sheetName val="Fin Sum"/>
      <sheetName val="India F&amp;S Template"/>
      <sheetName val="Rate analysis"/>
      <sheetName val="RA-markate"/>
      <sheetName val="seT"/>
      <sheetName val="PRECAST lightconc-II"/>
      <sheetName val="Detail"/>
      <sheetName val="Voucher"/>
      <sheetName val="Data"/>
      <sheetName val="boq"/>
      <sheetName val="Form 6"/>
      <sheetName val="Meas.-Hotel Part"/>
      <sheetName val="INDIGINEOUS ITEMS "/>
      <sheetName val="Stress Calculation"/>
      <sheetName val="S &amp; A"/>
      <sheetName val="TBAL9697 -group wise  sdpl"/>
      <sheetName val="Basement Budget"/>
      <sheetName val="sheet6"/>
      <sheetName val="Design"/>
      <sheetName val="factor"/>
      <sheetName val="currency (2)"/>
      <sheetName val="Headings"/>
      <sheetName val="#REF"/>
      <sheetName val="BASIC RATES"/>
      <sheetName val="Supplier"/>
      <sheetName val="VCH-SLC"/>
      <sheetName val="COST"/>
      <sheetName val="Progress"/>
      <sheetName val="Sheet3"/>
      <sheetName val="IO List"/>
      <sheetName val="Sheet2"/>
      <sheetName val="SOR"/>
      <sheetName val="Report"/>
      <sheetName val="Cut &amp; Sew"/>
      <sheetName val="1.01 (a)"/>
      <sheetName val="SPT vs PHI"/>
      <sheetName val="YS Cost-Andheri"/>
      <sheetName val="YS Abstract"/>
      <sheetName val="Internet"/>
      <sheetName val="Measurements"/>
      <sheetName val="Tables"/>
      <sheetName val="Flooring"/>
      <sheetName val="Ceilings"/>
      <sheetName val="ACAD Finishes"/>
      <sheetName val="Site Details"/>
      <sheetName val="Chair"/>
      <sheetName val="Site Area Statement"/>
      <sheetName val="Doors"/>
      <sheetName val="Estimate"/>
      <sheetName val="sept-plan"/>
      <sheetName val="VIWSCo1"/>
      <sheetName val="Fee Rate Summary"/>
      <sheetName val="MASTER_RATE ANALYSIS"/>
      <sheetName val="BLOCK-A_(MEA_SHEET)"/>
      <sheetName val="BLOCK_A__MEA_SHEET_"/>
      <sheetName val="C_Sum"/>
      <sheetName val="A_Sum"/>
      <sheetName val="Fin_Sum"/>
      <sheetName val="India_F&amp;S_Template"/>
      <sheetName val="Meas_-Hotel_Part"/>
      <sheetName val="Rate_analysis"/>
      <sheetName val="PRECAST_lightconc-II"/>
      <sheetName val="INDIGINEOUS_ITEMS_"/>
      <sheetName val="Form_6"/>
      <sheetName val="Stress_Calculation"/>
      <sheetName val="E &amp; R"/>
      <sheetName val="banilad"/>
      <sheetName val="Mactan"/>
      <sheetName val="Mandaue"/>
      <sheetName val="Costing"/>
      <sheetName val="Sheet3 (2)"/>
      <sheetName val="pol-60"/>
      <sheetName val="Labor abs-NMR"/>
      <sheetName val="SEX"/>
      <sheetName val="Rising Main"/>
      <sheetName val="Stability"/>
      <sheetName val="Lift Raft C1"/>
      <sheetName val="SCHEDULE OF RATES"/>
      <sheetName val="UK"/>
      <sheetName val="General"/>
      <sheetName val="Sales &amp; Prod"/>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N T.B."/>
      <sheetName val="717 L&amp;E"/>
      <sheetName val="717 A"/>
      <sheetName val="717 IS"/>
      <sheetName val="Measurements"/>
      <sheetName val="Tables"/>
      <sheetName val="Flooring"/>
      <sheetName val="Ceilings"/>
      <sheetName val="ACAD Finishes"/>
      <sheetName val="Site Details"/>
      <sheetName val="Chair"/>
      <sheetName val="Site Area Statement"/>
      <sheetName val="Doors"/>
      <sheetName val="Estimate"/>
      <sheetName val="Fee Rate Summary"/>
      <sheetName val="Names&amp;Cases"/>
      <sheetName val="Debits as on 12.04.08"/>
      <sheetName val="Coalmine"/>
      <sheetName val="Code"/>
      <sheetName val="CASHFLOWS"/>
      <sheetName val="sheet6"/>
      <sheetName val="M-Book for Conc"/>
      <sheetName val="M-Book for FW"/>
      <sheetName val="MASTER_RATE ANALYSIS"/>
      <sheetName val="P.O VS Actual"/>
      <sheetName val="Costing"/>
      <sheetName val="PA- Consutant "/>
      <sheetName val="Design"/>
      <sheetName val="MN T_B_"/>
      <sheetName val="Monthly"/>
      <sheetName val="BEP-Old"/>
      <sheetName val="MN_T_B_"/>
      <sheetName val="717_L&amp;E"/>
      <sheetName val="717_A"/>
      <sheetName val="717_IS"/>
      <sheetName val="FITZ MORT 94"/>
      <sheetName val="col-reinft1"/>
      <sheetName val="final abstract"/>
      <sheetName val="Rate analysis"/>
      <sheetName val="ACAD_Finishes"/>
      <sheetName val="Site_Details"/>
      <sheetName val="Site_Area_Statement"/>
      <sheetName val="Fee_Rate_Summary"/>
      <sheetName val="Debits_as_on_12_04_08"/>
      <sheetName val="M-Book_for_Conc"/>
      <sheetName val="M-Book_for_FW"/>
      <sheetName val="MN_T_B_1"/>
      <sheetName val="717_L&amp;E1"/>
      <sheetName val="717_A1"/>
      <sheetName val="717_IS1"/>
      <sheetName val="ACAD_Finishes1"/>
      <sheetName val="Site_Details1"/>
      <sheetName val="Site_Area_Statement1"/>
      <sheetName val="Fee_Rate_Summary1"/>
      <sheetName val="Debits_as_on_12_04_081"/>
      <sheetName val="M-Book_for_Conc1"/>
      <sheetName val="M-Book_for_FW1"/>
      <sheetName val="MN_T_B_2"/>
      <sheetName val="717_L&amp;E2"/>
      <sheetName val="717_A2"/>
      <sheetName val="717_IS2"/>
      <sheetName val="ACAD_Finishes2"/>
      <sheetName val="Site_Details2"/>
      <sheetName val="Site_Area_Statement2"/>
      <sheetName val="Fee_Rate_Summary2"/>
      <sheetName val="Debits_as_on_12_04_082"/>
      <sheetName val="M-Book_for_Conc2"/>
      <sheetName val="M-Book_for_FW2"/>
      <sheetName val="MN_T_B_3"/>
      <sheetName val="717_L&amp;E3"/>
      <sheetName val="717_A3"/>
      <sheetName val="717_IS3"/>
      <sheetName val="ACAD_Finishes3"/>
      <sheetName val="Site_Details3"/>
      <sheetName val="Site_Area_Statement3"/>
      <sheetName val="Fee_Rate_Summary3"/>
      <sheetName val="Debits_as_on_12_04_083"/>
      <sheetName val="M-Book_for_Conc3"/>
      <sheetName val="M-Book_for_FW3"/>
      <sheetName val="PA-_Consutant_"/>
      <sheetName val="MN_T_B_4"/>
      <sheetName val="717_L&amp;E4"/>
      <sheetName val="717_A4"/>
      <sheetName val="717_IS4"/>
      <sheetName val="ACAD_Finishes4"/>
      <sheetName val="Site_Details4"/>
      <sheetName val="Site_Area_Statement4"/>
      <sheetName val="Fee_Rate_Summary4"/>
      <sheetName val="Debits_as_on_12_04_084"/>
      <sheetName val="M-Book_for_Conc4"/>
      <sheetName val="M-Book_for_FW4"/>
      <sheetName val="PA-_Consutant_1"/>
      <sheetName val="det_est"/>
      <sheetName val="Data"/>
      <sheetName val="CPIPE"/>
      <sheetName val="A1-Continuous"/>
      <sheetName val="VCH-SLC"/>
      <sheetName val="Supplier"/>
      <sheetName val="analysis"/>
      <sheetName val="SPT vs PHI"/>
      <sheetName val="5000"/>
      <sheetName val="J1iexdtl"/>
      <sheetName val="Portfolio Summary"/>
      <sheetName val="factor sheet"/>
      <sheetName val="Fixed Expenses Summary"/>
      <sheetName val="C Sum"/>
      <sheetName val="Q4 2002 Income Statement"/>
      <sheetName val="selected operating results"/>
      <sheetName val="selected operating results PF"/>
      <sheetName val="Directory Publishing"/>
      <sheetName val="Budjet Categeries"/>
      <sheetName val="Tablexxxxx"/>
      <sheetName val="FitOutConfCentre"/>
      <sheetName val="HPL"/>
      <sheetName val="Summ"/>
      <sheetName val="Fossil_DCF"/>
      <sheetName val="concrete"/>
      <sheetName val="Detail In Door Stad"/>
      <sheetName val="INT Block Work"/>
      <sheetName val="IBP I Hotel March 08 Vendorwise"/>
      <sheetName val="ABB"/>
      <sheetName val="GE"/>
      <sheetName val="beam-reinft-IIInd floor"/>
      <sheetName val="Headings"/>
      <sheetName val="COMPLEXALL"/>
      <sheetName val="database"/>
      <sheetName val="XWR"/>
      <sheetName val="SEPTMN"/>
      <sheetName val="Mar-06"/>
      <sheetName val="Jul-05"/>
      <sheetName val="Shivaji"/>
      <sheetName val="SUMMARY"/>
      <sheetName val="Bill No 2 to 8 (Rev)"/>
      <sheetName val="Combined"/>
      <sheetName val="MASTER_RATE_ANALYSIS"/>
      <sheetName val="MASTER_RATE_ANALYSIS1"/>
      <sheetName val="P_O_VS_Actual"/>
      <sheetName val="RR"/>
      <sheetName val="Ten"/>
      <sheetName val="Inv_Data"/>
      <sheetName val="tngst1"/>
      <sheetName val="Earnings model"/>
      <sheetName val="sch 1 thru 6 sans 4"/>
      <sheetName val="TGT"/>
      <sheetName val="4vs3"/>
      <sheetName val="girder"/>
      <sheetName val="Rocker"/>
      <sheetName val="Core Data"/>
      <sheetName val="cash budget"/>
      <sheetName val="MN_T_B_5"/>
      <sheetName val="717_L&amp;E5"/>
      <sheetName val="717_A5"/>
      <sheetName val="717_IS5"/>
      <sheetName val="MN_T_B_6"/>
      <sheetName val="ACAD_Finishes5"/>
      <sheetName val="Site_Details5"/>
      <sheetName val="Site_Area_Statement5"/>
      <sheetName val="Fee_Rate_Summary5"/>
      <sheetName val="Debits_as_on_12_04_085"/>
      <sheetName val="M-Book_for_Conc5"/>
      <sheetName val="M-Book_for_FW5"/>
      <sheetName val="Detail_In_Door_Stad"/>
      <sheetName val="INT_Block_Work"/>
      <sheetName val="IBP_I_Hotel_March_08_Vendorwise"/>
      <sheetName val="PA-_Consutant_2"/>
      <sheetName val="final_abstract"/>
      <sheetName val="Rate_analysis"/>
      <sheetName val="FITZ_MORT_94"/>
      <sheetName val="beam-reinft-IIInd_floor"/>
      <sheetName val="Bill_No_2_to_8_(Rev)"/>
      <sheetName val="pcQueryData"/>
      <sheetName val="VIWSCo1"/>
      <sheetName val="1"/>
      <sheetName val="PRECAST lightconc-II"/>
      <sheetName val="Sales &amp; Prod"/>
      <sheetName val="BuildUp-IT"/>
      <sheetName val="Sensitivities-IT"/>
      <sheetName val="CASH-FLOW"/>
      <sheetName val="BKCSTOCKVAL"/>
      <sheetName val="MAHSTOCKVAL"/>
      <sheetName val="SOR"/>
      <sheetName val="Costing-blk-B"/>
      <sheetName val="Sheet1"/>
      <sheetName val="Form 6"/>
      <sheetName val="Feb Analysts"/>
      <sheetName val="BLK2"/>
      <sheetName val="BLK3"/>
      <sheetName val="E &amp; R"/>
      <sheetName val="radar"/>
      <sheetName val="UG"/>
      <sheetName val="INDIGINEOUS ITEMS "/>
      <sheetName val="GBW"/>
      <sheetName val="目录"/>
      <sheetName val="Master"/>
      <sheetName val="TBEAM"/>
      <sheetName val="newsales"/>
      <sheetName val="대비표"/>
      <sheetName val="공문"/>
      <sheetName val="연돌일위집계"/>
      <sheetName val="P-Ins &amp; Bonds"/>
      <sheetName val="P&amp;L"/>
      <sheetName val="EAW Final Accounts - 99"/>
      <sheetName val="JULY"/>
      <sheetName val="jobhist"/>
      <sheetName val="BQMPALOC"/>
      <sheetName val="Cash2"/>
      <sheetName val="Z"/>
      <sheetName val="MN_T_B_9"/>
      <sheetName val="717_L&amp;E7"/>
      <sheetName val="717_A7"/>
      <sheetName val="717_IS7"/>
      <sheetName val="MN_T_B_10"/>
      <sheetName val="MASTER_RATE_ANALYSIS2"/>
      <sheetName val="ACAD_Finishes7"/>
      <sheetName val="Site_Details7"/>
      <sheetName val="Site_Area_Statement7"/>
      <sheetName val="Fee_Rate_Summary7"/>
      <sheetName val="Debits_as_on_12_04_087"/>
      <sheetName val="P_O_VS_Actual2"/>
      <sheetName val="M-Book_for_Conc7"/>
      <sheetName val="M-Book_for_FW7"/>
      <sheetName val="Detail_In_Door_Stad2"/>
      <sheetName val="INT_Block_Work2"/>
      <sheetName val="IBP_I_Hotel_March_08_Vendorwis2"/>
      <sheetName val="PA-_Consutant_4"/>
      <sheetName val="final_abstract2"/>
      <sheetName val="Rate_analysis2"/>
      <sheetName val="FITZ_MORT_942"/>
      <sheetName val="beam-reinft-IIInd_floor2"/>
      <sheetName val="Bill_No_2_to_8_(Rev)2"/>
      <sheetName val="MN_T_B_7"/>
      <sheetName val="717_L&amp;E6"/>
      <sheetName val="717_A6"/>
      <sheetName val="717_IS6"/>
      <sheetName val="MN_T_B_8"/>
      <sheetName val="ACAD_Finishes6"/>
      <sheetName val="Site_Details6"/>
      <sheetName val="Site_Area_Statement6"/>
      <sheetName val="Fee_Rate_Summary6"/>
      <sheetName val="Debits_as_on_12_04_086"/>
      <sheetName val="P_O_VS_Actual1"/>
      <sheetName val="M-Book_for_Conc6"/>
      <sheetName val="M-Book_for_FW6"/>
      <sheetName val="Detail_In_Door_Stad1"/>
      <sheetName val="INT_Block_Work1"/>
      <sheetName val="IBP_I_Hotel_March_08_Vendorwis1"/>
      <sheetName val="PA-_Consutant_3"/>
      <sheetName val="final_abstract1"/>
      <sheetName val="Rate_analysis1"/>
      <sheetName val="FITZ_MORT_941"/>
      <sheetName val="beam-reinft-IIInd_floor1"/>
      <sheetName val="Bill_No_2_to_8_(Rev)1"/>
      <sheetName val="MN_T_B_11"/>
      <sheetName val="717_L&amp;E8"/>
      <sheetName val="717_A8"/>
      <sheetName val="717_IS8"/>
      <sheetName val="MN_T_B_12"/>
      <sheetName val="MASTER_RATE_ANALYSIS3"/>
      <sheetName val="ACAD_Finishes8"/>
      <sheetName val="Site_Details8"/>
      <sheetName val="Site_Area_Statement8"/>
      <sheetName val="Fee_Rate_Summary8"/>
      <sheetName val="Debits_as_on_12_04_088"/>
      <sheetName val="P_O_VS_Actual3"/>
      <sheetName val="M-Book_for_Conc8"/>
      <sheetName val="M-Book_for_FW8"/>
      <sheetName val="Detail_In_Door_Stad3"/>
      <sheetName val="INT_Block_Work3"/>
      <sheetName val="IBP_I_Hotel_March_08_Vendorwis3"/>
      <sheetName val="PA-_Consutant_5"/>
      <sheetName val="final_abstract3"/>
      <sheetName val="Rate_analysis3"/>
      <sheetName val="FITZ_MORT_943"/>
      <sheetName val="beam-reinft-IIInd_floor3"/>
      <sheetName val="Bill_No_2_to_8_(Rev)3"/>
      <sheetName val="COLUMN"/>
      <sheetName val="PointNo.5"/>
      <sheetName val="Notes"/>
      <sheetName val="ESCON"/>
      <sheetName val="Site Dev BOQ"/>
      <sheetName val="BOQ (2)"/>
      <sheetName val="Product Details"/>
      <sheetName val="form26"/>
      <sheetName val="Portfolio_Summary"/>
      <sheetName val="factor_sheet"/>
      <sheetName val="P-Ins_&amp;_Bonds"/>
      <sheetName val="Core_Data"/>
      <sheetName val="EAW_Final_Accounts_-_99"/>
      <sheetName val="fco"/>
      <sheetName val="TBAL9697 -group wise  sdpl"/>
      <sheetName val="Macro"/>
      <sheetName val="Fill this out first..."/>
      <sheetName val="PCost"/>
      <sheetName val="Hot"/>
      <sheetName val="OCT 06"/>
      <sheetName val="CRA-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sheetData sheetId="150"/>
      <sheetData sheetId="151"/>
      <sheetData sheetId="152"/>
      <sheetData sheetId="153"/>
      <sheetData sheetId="154"/>
      <sheetData sheetId="155"/>
      <sheetData sheetId="156"/>
      <sheetData sheetId="157"/>
      <sheetData sheetId="158"/>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sheetName val="SUMMARY"/>
      <sheetName val="CASHFLOWS"/>
      <sheetName val="VARIATIONS"/>
      <sheetName val="PROV SUMS"/>
      <sheetName val="PROV QUANTITIES"/>
      <sheetName val="97_207COSRP11"/>
      <sheetName val="RES STEEL TO"/>
      <sheetName val="Data sheet"/>
      <sheetName val="Door"/>
      <sheetName val="Per Unit"/>
      <sheetName val="Window"/>
      <sheetName val="Fin Sum"/>
      <sheetName val="MG"/>
      <sheetName val="SPT vs PHI"/>
      <sheetName val="girder"/>
      <sheetName val="analysis"/>
      <sheetName val="PROV_SUMS"/>
      <sheetName val="PROV_QUANTITIES"/>
      <sheetName val="RES_STEEL_TO"/>
      <sheetName val="Fin_Sum"/>
      <sheetName val="EB2"/>
      <sheetName val="CABLES"/>
      <sheetName val="Switch &amp; Sockets"/>
      <sheetName val="25mm PVC Conduit"/>
      <sheetName val="FLOOR JB"/>
      <sheetName val="Light Fittings"/>
      <sheetName val="CABLE TRAY"/>
      <sheetName val="32MM PVC CONDUIT"/>
      <sheetName val="Point Wiring"/>
      <sheetName val="3RX2.5SQMM WIRE"/>
      <sheetName val="3CX2.5SQMM WIRES"/>
      <sheetName val="3CX4.00SQMM"/>
      <sheetName val="FitOutConfCentre"/>
      <sheetName val="PROCTOR"/>
      <sheetName val="concrete"/>
      <sheetName val="Pay_Sep06"/>
      <sheetName val="Rate analysis"/>
      <sheetName val="Rocker"/>
      <sheetName val="Wire"/>
      <sheetName val="Assumptions"/>
      <sheetName val="PPA Summary"/>
      <sheetName val="98Price"/>
      <sheetName val="beam-reinft-IIInd floor"/>
      <sheetName val="Main-Material"/>
      <sheetName val="upa"/>
      <sheetName val="R20_R30_work"/>
      <sheetName val="India F&amp;S Template"/>
      <sheetName val="Materials Cost(PCC)"/>
      <sheetName val="Design"/>
      <sheetName val="PROV_SUMS1"/>
      <sheetName val="PROV_QUANTITIES1"/>
      <sheetName val="RES_STEEL_TO1"/>
      <sheetName val="Data_sheet"/>
      <sheetName val="Per_Unit"/>
      <sheetName val="Fin_Sum1"/>
      <sheetName val="SPT_vs_PHI"/>
      <sheetName val="Switch_&amp;_Sockets"/>
      <sheetName val="25mm_PVC_Conduit"/>
      <sheetName val="FLOOR_JB"/>
      <sheetName val="Light_Fittings"/>
      <sheetName val="CABLE_TRAY"/>
      <sheetName val="32MM_PVC_CONDUIT"/>
      <sheetName val="Point_Wiring"/>
      <sheetName val="3RX2_5SQMM_WIRE"/>
      <sheetName val="3CX2_5SQMM_WIRES"/>
      <sheetName val="3CX4_00SQMM"/>
      <sheetName val="Rate_analysis"/>
      <sheetName val="PPA_Summary"/>
      <sheetName val="beam-reinft-IIInd_floor"/>
      <sheetName val="India_F&amp;S_Template"/>
      <sheetName val="Materials_Cost(PCC)"/>
      <sheetName val="COLUMN"/>
      <sheetName val="MASTER_RATE ANALYSIS"/>
      <sheetName val="PRECAST lightconc-II"/>
      <sheetName val="Sheet2"/>
      <sheetName val="Synergy Sales Budget"/>
      <sheetName val="Break up Sheet"/>
      <sheetName val="Paym. Recom"/>
      <sheetName val="DC - DB &amp; MCB"/>
      <sheetName val="inst. - Pt Wr (cl-2)"/>
      <sheetName val="Su. - Pt Wr"/>
      <sheetName val="Su. Pwr Wr"/>
      <sheetName val="Inst. Pwr Wr (cl-2)"/>
      <sheetName val="Su. - Cor"/>
      <sheetName val="Ins - Cor "/>
      <sheetName val="Earth strip&amp; fittings"/>
      <sheetName val="DC. S &amp; So"/>
      <sheetName val="Install.LIFT SHAFT "/>
      <sheetName val="Su.solar.pt"/>
      <sheetName val="SU.LIFT SHAFT"/>
      <sheetName val="DC -Conduit"/>
      <sheetName val="DC.wiring"/>
      <sheetName val="PA- Consutant "/>
      <sheetName val="細目"/>
      <sheetName val="BLK3"/>
      <sheetName val="radar"/>
      <sheetName val="beam-reinft-machine rm"/>
      <sheetName val="Voucher"/>
      <sheetName val="Sheet3"/>
      <sheetName val="Data"/>
      <sheetName val="TB"/>
      <sheetName val="BLK2"/>
      <sheetName val="E &amp; R"/>
      <sheetName val="UG"/>
      <sheetName val="Parametry"/>
      <sheetName val="Appendix -3- Rcov. Mat.supplie"/>
      <sheetName val="factors"/>
      <sheetName val="gen"/>
      <sheetName val="WORK TABLE"/>
      <sheetName val="ABP inputs"/>
      <sheetName val="Detail"/>
      <sheetName val="Pacakges_split"/>
      <sheetName val="Project_Budget_Worksheet1"/>
      <sheetName val="9__Package_split_-_Cost_"/>
      <sheetName val="10__&amp;_11__Rate_Code_&amp;_BQ"/>
      <sheetName val="List of contractors"/>
      <sheetName val="Debits as on 12.04.08"/>
      <sheetName val="Assmpns"/>
      <sheetName val="Boq"/>
      <sheetName val="Costing"/>
      <sheetName val="foot-slab reinft"/>
      <sheetName val="col-reinft1"/>
      <sheetName val="Change Order Log"/>
      <sheetName val="Wall"/>
      <sheetName val="LTG-STG"/>
      <sheetName val="Material List "/>
      <sheetName val="A"/>
      <sheetName val="CONC. &amp; STEEL - PILES"/>
      <sheetName val="공사비집계"/>
      <sheetName val="sheet6"/>
      <sheetName val="GR.slab-reinft"/>
      <sheetName val="APPENDIX-I"/>
      <sheetName val="Corr-spt"/>
      <sheetName val="Obs-spt"/>
      <sheetName val="Indices"/>
      <sheetName val="reinft"/>
      <sheetName val="glass project concrete"/>
      <sheetName val="glass project reift"/>
      <sheetName val="glass project indices"/>
      <sheetName val="Lab"/>
      <sheetName val="office"/>
      <sheetName val="Material&amp;equipment"/>
      <sheetName val="SBC-BH-1"/>
      <sheetName val="SBC-BH 19"/>
      <sheetName val="SBC-BH-16"/>
      <sheetName val="BH-20"/>
      <sheetName val="BH-15"/>
      <sheetName val="BH-14"/>
      <sheetName val="BH-16"/>
      <sheetName val="BH-17"/>
      <sheetName val="sbc-ABH-1"/>
      <sheetName val="ABH-1"/>
      <sheetName val="BH-19"/>
      <sheetName val="BH-1"/>
      <sheetName val="SBC-BH-3"/>
      <sheetName val="BH-3"/>
      <sheetName val="Sheet4"/>
      <sheetName val="Table10"/>
      <sheetName val="Table11"/>
      <sheetName val="Table12"/>
      <sheetName val="Table9"/>
      <sheetName val="sept-plan"/>
      <sheetName val="Spt-BH"/>
      <sheetName val="Other"/>
      <sheetName val="glass_project_concrete"/>
      <sheetName val="glass_project_reift"/>
      <sheetName val="glass_project_indices"/>
      <sheetName val="#REF!"/>
      <sheetName val="Summary 0506"/>
      <sheetName val="Summary 0607- 31.MAR"/>
      <sheetName val="Qty"/>
      <sheetName val="Civil Boq"/>
      <sheetName val="Pile cap"/>
      <sheetName val="Sheet1"/>
      <sheetName val="BH 12-11-10-13"/>
      <sheetName val="BH 12-11-10-9"/>
      <sheetName val="BH 36-15-37"/>
      <sheetName val="BH 16-35-25-17"/>
      <sheetName val="BH 35-25-17"/>
      <sheetName val="Sheet1 (2)"/>
      <sheetName val="SPT_vs_PHI1"/>
      <sheetName val="glass_project_concrete1"/>
      <sheetName val="glass_project_reift1"/>
      <sheetName val="glass_project_indices1"/>
      <sheetName val="SBC-BH_19"/>
      <sheetName val="BH_12-11-10-13"/>
      <sheetName val="BH_12-11-10-9"/>
      <sheetName val="BH_36-15-37"/>
      <sheetName val="BH_16-35-25-17"/>
      <sheetName val="BH_35-25-17"/>
      <sheetName val="Sheet1_(2)"/>
      <sheetName val="d-safe DELUXE"/>
      <sheetName val="V.O.4 - PCC Qty"/>
      <sheetName val="TBAL9697 -group wise  sdpl"/>
      <sheetName val="Abstract Sheet"/>
      <sheetName val="Mix Design"/>
      <sheetName val="std-rates"/>
      <sheetName val="RCC,Ret. Wall"/>
      <sheetName val="Form 6"/>
      <sheetName val="PointNo.5"/>
      <sheetName val="Legal Risk Analysis"/>
      <sheetName val="Load Details-220kV"/>
      <sheetName val="WWR"/>
      <sheetName val="Fill this out first..."/>
      <sheetName val="LABOUR"/>
      <sheetName val="REVISED4A PROG PERF-SITE 1"/>
      <sheetName val="GBW"/>
      <sheetName val="8"/>
      <sheetName val="SANJAY PAL"/>
      <sheetName val="P A SELVAM"/>
      <sheetName val="ANSARI "/>
      <sheetName val="abdesh pal"/>
      <sheetName val="sujay bagchi"/>
      <sheetName val="S.K.SINHA BASU"/>
      <sheetName val="NEDUNCHEZHIYAN"/>
      <sheetName val="RAJARAM"/>
      <sheetName val="KRISHNA PRASAD"/>
      <sheetName val="BARATH &amp; CO"/>
      <sheetName val="L B YADAV"/>
      <sheetName val="DEEPAK KUMAR"/>
      <sheetName val="MUKLAL YADAV"/>
      <sheetName val="MADHU SUDHAN"/>
      <sheetName val="SAUD ALAM "/>
      <sheetName val="RAMESH BABU"/>
      <sheetName val="SUKHENDUPAL"/>
      <sheetName val="SAILEN SARKAR"/>
      <sheetName val="elongovan"/>
      <sheetName val="SANJAY JENA1"/>
      <sheetName val="upendra saw "/>
      <sheetName val="ALLOK KUMAR "/>
      <sheetName val="except wiring"/>
      <sheetName val="BOQ_Direct_selling cost"/>
      <sheetName val="BOQ (2)"/>
      <sheetName val="CABLE DATA"/>
      <sheetName val="Stock-II"/>
      <sheetName val="Flight-1"/>
      <sheetName val="Publicbuilding"/>
      <sheetName val="FT-05-02IsoBOM"/>
      <sheetName val="Input"/>
      <sheetName val="Activity"/>
      <sheetName val="Staff Acco."/>
      <sheetName val="Crew"/>
      <sheetName val="Piping"/>
      <sheetName val="Pipe Supports"/>
      <sheetName val="A-General"/>
      <sheetName val="dummy"/>
      <sheetName val="RA"/>
      <sheetName val="11-hsd"/>
      <sheetName val="13-septic"/>
      <sheetName val="7-ug"/>
      <sheetName val="2-utility"/>
      <sheetName val="18-misc"/>
      <sheetName val="5-pipe"/>
      <sheetName val="Supplier"/>
      <sheetName val="final abstract"/>
      <sheetName val=""/>
      <sheetName val="Abstract"/>
      <sheetName val="INPUT SHEET"/>
      <sheetName val="RES-PLANNING"/>
      <sheetName val="Rev S1 Abstract"/>
      <sheetName val="Quantity Abstract"/>
      <sheetName val="1"/>
      <sheetName val="M-Book for Conc"/>
      <sheetName val="M-Book for FW"/>
      <sheetName val="VCH-SLC"/>
      <sheetName val="Parapet"/>
      <sheetName val="RA-markate"/>
      <sheetName val="Footings"/>
      <sheetName val="Sump"/>
      <sheetName val="cubes_M20"/>
      <sheetName val="Summary_0506"/>
      <sheetName val="Summary_0607-_31_MAR"/>
      <sheetName val="Form_6"/>
      <sheetName val="B@_"/>
      <sheetName val="B@___x0004_@_____$__"/>
      <sheetName val="B@__x005f_x0000__x005f_x0004_@_x005f_x0000__x0000"/>
      <sheetName val="Project Budget Worksheet"/>
      <sheetName val="BS1"/>
      <sheetName val="#REF"/>
      <sheetName val="BOQ -II ph 2"/>
      <sheetName val="d-safe specs"/>
      <sheetName val="DADAN-1"/>
      <sheetName val="Lead"/>
      <sheetName val="class &amp; category"/>
      <sheetName val="SSR &amp; NSSR Market final"/>
      <sheetName val="p&amp;m"/>
      <sheetName val="switch"/>
      <sheetName val="Fee Rate Summary"/>
      <sheetName val="Macro1"/>
      <sheetName val="STAFFSCHED "/>
      <sheetName val="SUMM"/>
      <sheetName val="220 11  BS "/>
      <sheetName val="Cost_any"/>
      <sheetName val="Process"/>
      <sheetName val="pt_cw"/>
      <sheetName val="Metso - Forth &amp; Slurry 11.02.10"/>
      <sheetName val="SPT_vs_PHI2"/>
      <sheetName val="glass_project_concrete2"/>
      <sheetName val="glass_project_reift2"/>
      <sheetName val="glass_project_indices2"/>
      <sheetName val="BH_12-11-10-131"/>
      <sheetName val="BH_12-11-10-91"/>
      <sheetName val="BH_36-15-371"/>
      <sheetName val="BH_16-35-25-171"/>
      <sheetName val="BH_35-25-171"/>
      <sheetName val="Sheet1_(2)1"/>
      <sheetName val="SBC-BH_191"/>
      <sheetName val="Rate_Analysis1"/>
      <sheetName val="Civil_Boq"/>
      <sheetName val="Pile_cap"/>
      <sheetName val="PRECAST_lightconc-II"/>
      <sheetName val="d-safe_DELUXE"/>
      <sheetName val="Mix_Design"/>
      <sheetName val="RCC,Ret__Wall"/>
      <sheetName val="PointNo_5"/>
      <sheetName val="TBAL9697_-group_wise__sdpl"/>
      <sheetName val="Abstract_Sheet"/>
      <sheetName val="E_&amp;_R"/>
      <sheetName val="Legal_Risk_Analysis"/>
      <sheetName val="Break_up_Sheet"/>
      <sheetName val="V_O_4_-_PCC_Qty"/>
      <sheetName val="maingirder"/>
      <sheetName val="basic-data"/>
      <sheetName val="precast RC element"/>
      <sheetName val="12"/>
      <sheetName val="15"/>
      <sheetName val="Anx-M"/>
      <sheetName val="vb 9&amp;10"/>
      <sheetName val="CGOI"/>
      <sheetName val="Schedules PL"/>
      <sheetName val="Schedules BS"/>
      <sheetName val="BS"/>
      <sheetName val="TRIAL BALANCE"/>
      <sheetName val="Bed Class"/>
      <sheetName val="Cd"/>
      <sheetName val="Mat.Cost"/>
      <sheetName val="FINOLEX"/>
      <sheetName val="BORDGC"/>
      <sheetName val="A1-Continuous"/>
      <sheetName val="Measurements"/>
      <sheetName val="Tables"/>
      <sheetName val="Flooring"/>
      <sheetName val="Ceilings"/>
      <sheetName val="ACAD Finishes"/>
      <sheetName val="Site Details"/>
      <sheetName val="Chair"/>
      <sheetName val="Site Area Statement"/>
      <sheetName val="Doors"/>
      <sheetName val="Estimate"/>
      <sheetName val="입찰내역 발주처 양식"/>
      <sheetName val="PROV_SUMS2"/>
      <sheetName val="PROV_QUANTITIES2"/>
      <sheetName val="RES_STEEL_TO2"/>
      <sheetName val="Fin_Sum2"/>
      <sheetName val="Data_sheet1"/>
      <sheetName val="Per_Unit1"/>
      <sheetName val="Switch_&amp;_Sockets1"/>
      <sheetName val="25mm_PVC_Conduit1"/>
      <sheetName val="FLOOR_JB1"/>
      <sheetName val="Light_Fittings1"/>
      <sheetName val="CABLE_TRAY1"/>
      <sheetName val="32MM_PVC_CONDUIT1"/>
      <sheetName val="Point_Wiring1"/>
      <sheetName val="3RX2_5SQMM_WIRE1"/>
      <sheetName val="3CX2_5SQMM_WIRES1"/>
      <sheetName val="3CX4_00SQMM1"/>
      <sheetName val="PPA_Summary1"/>
      <sheetName val="beam-reinft-IIInd_floor1"/>
      <sheetName val="India_F&amp;S_Template1"/>
      <sheetName val="Materials_Cost(PCC)1"/>
      <sheetName val="MASTER_RATE_ANALYSIS"/>
      <sheetName val="Synergy_Sales_Budget"/>
      <sheetName val="Paym__Recom"/>
      <sheetName val="DC_-_DB_&amp;_MCB"/>
      <sheetName val="inst__-_Pt_Wr_(cl-2)"/>
      <sheetName val="Su__-_Pt_Wr"/>
      <sheetName val="Su__Pwr_Wr"/>
      <sheetName val="Inst__Pwr_Wr_(cl-2)"/>
      <sheetName val="Su__-_Cor"/>
      <sheetName val="Ins_-_Cor_"/>
      <sheetName val="Earth_strip&amp;_fittings"/>
      <sheetName val="DC__S_&amp;_So"/>
      <sheetName val="Install_LIFT_SHAFT_"/>
      <sheetName val="Su_solar_pt"/>
      <sheetName val="SU_LIFT_SHAFT"/>
      <sheetName val="DC_-Conduit"/>
      <sheetName val="DC_wiring"/>
      <sheetName val="PA-_Consutant_"/>
      <sheetName val="beam-reinft-machine_rm"/>
      <sheetName val="Headings"/>
      <sheetName val="Basement Budget"/>
      <sheetName val="PROV_SUMS3"/>
      <sheetName val="PROV_QUANTITIES3"/>
      <sheetName val="RES_STEEL_TO3"/>
      <sheetName val="Data_sheet2"/>
      <sheetName val="Per_Unit2"/>
      <sheetName val="Fin_Sum3"/>
      <sheetName val="Switch_&amp;_Sockets2"/>
      <sheetName val="25mm_PVC_Conduit2"/>
      <sheetName val="FLOOR_JB2"/>
      <sheetName val="Light_Fittings2"/>
      <sheetName val="CABLE_TRAY2"/>
      <sheetName val="32MM_PVC_CONDUIT2"/>
      <sheetName val="Point_Wiring2"/>
      <sheetName val="3RX2_5SQMM_WIRE2"/>
      <sheetName val="3CX2_5SQMM_WIRES2"/>
      <sheetName val="3CX4_00SQMM2"/>
      <sheetName val="Rate_analysis2"/>
      <sheetName val="PPA_Summary2"/>
      <sheetName val="beam-reinft-IIInd_floor2"/>
      <sheetName val="India_F&amp;S_Template2"/>
      <sheetName val="Materials_Cost(PCC)2"/>
      <sheetName val="MASTER_RATE_ANALYSIS1"/>
      <sheetName val="PRECAST_lightconc-II1"/>
      <sheetName val="Synergy_Sales_Budget1"/>
      <sheetName val="Break_up_Sheet1"/>
      <sheetName val="Paym__Recom1"/>
      <sheetName val="DC_-_DB_&amp;_MCB1"/>
      <sheetName val="inst__-_Pt_Wr_(cl-2)1"/>
      <sheetName val="Su__-_Pt_Wr1"/>
      <sheetName val="Su__Pwr_Wr1"/>
      <sheetName val="Inst__Pwr_Wr_(cl-2)1"/>
      <sheetName val="Su__-_Cor1"/>
      <sheetName val="Ins_-_Cor_1"/>
      <sheetName val="Earth_strip&amp;_fittings1"/>
      <sheetName val="DC__S_&amp;_So1"/>
      <sheetName val="Install_LIFT_SHAFT_1"/>
      <sheetName val="Su_solar_pt1"/>
      <sheetName val="SU_LIFT_SHAFT1"/>
      <sheetName val="DC_-Conduit1"/>
      <sheetName val="DC_wiring1"/>
      <sheetName val="_97_207COSRP11.xls__97_207COSRP"/>
      <sheetName val="B@__x0000__x0004_@_x0000__x0000"/>
      <sheetName val="_97_207COSRP11.xls_B@_"/>
      <sheetName val="_97_207COSRP11.xls_B@___x0004_@_____$"/>
      <sheetName val="[97_207COSRP11.xls][97_207COSRP"/>
      <sheetName val="총괄표"/>
    </sheetNames>
    <sheetDataSet>
      <sheetData sheetId="0">
        <row r="15">
          <cell r="B15" t="str">
            <v>To Jun 98</v>
          </cell>
        </row>
      </sheetData>
      <sheetData sheetId="1"/>
      <sheetData sheetId="2" refreshError="1">
        <row r="15">
          <cell r="B15" t="str">
            <v>To Jun 98</v>
          </cell>
        </row>
        <row r="16">
          <cell r="B16">
            <v>35977</v>
          </cell>
        </row>
        <row r="17">
          <cell r="B17">
            <v>36008</v>
          </cell>
        </row>
        <row r="18">
          <cell r="B18">
            <v>36039</v>
          </cell>
        </row>
        <row r="19">
          <cell r="B19">
            <v>36070</v>
          </cell>
        </row>
        <row r="20">
          <cell r="B20">
            <v>36101</v>
          </cell>
        </row>
        <row r="21">
          <cell r="B21">
            <v>36132</v>
          </cell>
        </row>
        <row r="22">
          <cell r="B22">
            <v>36163</v>
          </cell>
        </row>
        <row r="23">
          <cell r="B23">
            <v>36194</v>
          </cell>
        </row>
        <row r="24">
          <cell r="B24">
            <v>36225</v>
          </cell>
        </row>
        <row r="25">
          <cell r="B25">
            <v>36256</v>
          </cell>
        </row>
        <row r="26">
          <cell r="B26">
            <v>36287</v>
          </cell>
        </row>
        <row r="27">
          <cell r="B27">
            <v>36318</v>
          </cell>
        </row>
        <row r="28">
          <cell r="B28">
            <v>36348</v>
          </cell>
        </row>
        <row r="29">
          <cell r="B29">
            <v>36379</v>
          </cell>
        </row>
      </sheetData>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ow r="1">
          <cell r="J1">
            <v>1.7453292519943295E-2</v>
          </cell>
        </row>
      </sheetData>
      <sheetData sheetId="132">
        <row r="1">
          <cell r="J1">
            <v>1.7453292519943295E-2</v>
          </cell>
        </row>
      </sheetData>
      <sheetData sheetId="133">
        <row r="2">
          <cell r="B2">
            <v>1</v>
          </cell>
        </row>
      </sheetData>
      <sheetData sheetId="134">
        <row r="1">
          <cell r="J1">
            <v>1.7453292519943295E-2</v>
          </cell>
        </row>
      </sheetData>
      <sheetData sheetId="135">
        <row r="1">
          <cell r="J1">
            <v>1.7453292519943295E-2</v>
          </cell>
        </row>
      </sheetData>
      <sheetData sheetId="136">
        <row r="2">
          <cell r="B2">
            <v>1</v>
          </cell>
        </row>
      </sheetData>
      <sheetData sheetId="137">
        <row r="2">
          <cell r="B2">
            <v>1</v>
          </cell>
        </row>
      </sheetData>
      <sheetData sheetId="138"/>
      <sheetData sheetId="139" refreshError="1"/>
      <sheetData sheetId="140" refreshError="1"/>
      <sheetData sheetId="141" refreshError="1"/>
      <sheetData sheetId="142" refreshError="1"/>
      <sheetData sheetId="143" refreshError="1"/>
      <sheetData sheetId="144">
        <row r="2">
          <cell r="B2">
            <v>1</v>
          </cell>
        </row>
      </sheetData>
      <sheetData sheetId="145">
        <row r="2">
          <cell r="B2">
            <v>1</v>
          </cell>
        </row>
      </sheetData>
      <sheetData sheetId="146">
        <row r="2">
          <cell r="B2">
            <v>1</v>
          </cell>
        </row>
      </sheetData>
      <sheetData sheetId="147">
        <row r="2">
          <cell r="B2">
            <v>1</v>
          </cell>
        </row>
      </sheetData>
      <sheetData sheetId="148">
        <row r="2">
          <cell r="B2">
            <v>1</v>
          </cell>
        </row>
      </sheetData>
      <sheetData sheetId="149">
        <row r="2">
          <cell r="B2">
            <v>1</v>
          </cell>
        </row>
      </sheetData>
      <sheetData sheetId="150">
        <row r="2">
          <cell r="B2">
            <v>1</v>
          </cell>
        </row>
      </sheetData>
      <sheetData sheetId="151">
        <row r="2">
          <cell r="B2">
            <v>1</v>
          </cell>
        </row>
      </sheetData>
      <sheetData sheetId="152">
        <row r="2">
          <cell r="B2">
            <v>1</v>
          </cell>
        </row>
      </sheetData>
      <sheetData sheetId="153">
        <row r="2">
          <cell r="B2">
            <v>1</v>
          </cell>
        </row>
      </sheetData>
      <sheetData sheetId="154">
        <row r="2">
          <cell r="B2">
            <v>1</v>
          </cell>
        </row>
      </sheetData>
      <sheetData sheetId="155">
        <row r="2">
          <cell r="B2">
            <v>1</v>
          </cell>
        </row>
      </sheetData>
      <sheetData sheetId="156">
        <row r="2">
          <cell r="B2">
            <v>1</v>
          </cell>
        </row>
      </sheetData>
      <sheetData sheetId="157">
        <row r="2">
          <cell r="B2">
            <v>1</v>
          </cell>
        </row>
      </sheetData>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ow r="2">
          <cell r="B2">
            <v>1</v>
          </cell>
        </row>
      </sheetData>
      <sheetData sheetId="178" refreshError="1"/>
      <sheetData sheetId="179" refreshError="1"/>
      <sheetData sheetId="180" refreshError="1"/>
      <sheetData sheetId="181">
        <row r="2">
          <cell r="B2">
            <v>1</v>
          </cell>
        </row>
      </sheetData>
      <sheetData sheetId="182">
        <row r="2">
          <cell r="B2">
            <v>1</v>
          </cell>
        </row>
      </sheetData>
      <sheetData sheetId="183">
        <row r="2">
          <cell r="B2">
            <v>1</v>
          </cell>
        </row>
      </sheetData>
      <sheetData sheetId="184">
        <row r="2">
          <cell r="B2">
            <v>1</v>
          </cell>
        </row>
      </sheetData>
      <sheetData sheetId="185">
        <row r="2">
          <cell r="B2">
            <v>1</v>
          </cell>
        </row>
      </sheetData>
      <sheetData sheetId="186">
        <row r="2">
          <cell r="B2">
            <v>1</v>
          </cell>
        </row>
      </sheetData>
      <sheetData sheetId="187">
        <row r="2">
          <cell r="B2">
            <v>1</v>
          </cell>
        </row>
      </sheetData>
      <sheetData sheetId="188">
        <row r="2">
          <cell r="B2">
            <v>1</v>
          </cell>
        </row>
      </sheetData>
      <sheetData sheetId="189">
        <row r="2">
          <cell r="B2">
            <v>1</v>
          </cell>
        </row>
      </sheetData>
      <sheetData sheetId="190">
        <row r="2">
          <cell r="B2">
            <v>1</v>
          </cell>
        </row>
      </sheetData>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F"/>
      <sheetName val="Comp Sum"/>
      <sheetName val="Comp Item"/>
      <sheetName val="Cons Sum"/>
      <sheetName val="PA- Consutant "/>
      <sheetName val="Cons- Boq"/>
      <sheetName val="Mega BOQ-Sum"/>
      <sheetName val="Mega"/>
      <sheetName val="Powersol-Sum"/>
      <sheetName val="Powersol BOQ"/>
      <sheetName val="Vachan Rev"/>
      <sheetName val="Vachan Rev 1 BOQ"/>
      <sheetName val="Sheet8"/>
      <sheetName val="Materials Cost(PCC)"/>
      <sheetName val="girder"/>
      <sheetName val="Track level Slab &amp; Beam"/>
      <sheetName val="Platform level Slab &amp; Beam"/>
      <sheetName val="Plinth Bearing"/>
      <sheetName val="Summary Sheet"/>
      <sheetName val="Scaffolding-MB"/>
      <sheetName val="Summary Hand Railing"/>
      <sheetName val="ELastometric Bearing-MB"/>
      <sheetName val="CASHFLOWS"/>
      <sheetName val="SUMMARY"/>
      <sheetName val="sheet6"/>
      <sheetName val="Schedules PL"/>
      <sheetName val="Schedules BS"/>
      <sheetName val="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TZ MORT 94"/>
      <sheetName val="Sheet1"/>
      <sheetName val="PrintManagerCode"/>
      <sheetName val="__FDSCACHE__"/>
      <sheetName val="Hotel"/>
      <sheetName val="Hotel Room Comps"/>
      <sheetName val="PrintSum"/>
      <sheetName val="Tax Sum"/>
      <sheetName val="Summary&amp;Sen"/>
      <sheetName val="Ret-Q 100%"/>
      <sheetName val="Ret-Trust"/>
      <sheetName val="CB"/>
      <sheetName val="Inv Ass"/>
      <sheetName val="DevProp Ass"/>
      <sheetName val="InvProp Ass"/>
      <sheetName val="HotProp Ass"/>
      <sheetName val="Module1"/>
      <sheetName val="Hilton"/>
      <sheetName val="Hilton (2)"/>
      <sheetName val="Price Perf"/>
      <sheetName val="WACC"/>
      <sheetName val="unused&gt;"/>
      <sheetName val="Financial"/>
      <sheetName val="DDM"/>
      <sheetName val="SSFIII S"/>
      <sheetName val="Output"/>
      <sheetName val="RES-PLANNING"/>
      <sheetName val="BOQ_Direct_selling cost"/>
      <sheetName val="sept-plan"/>
      <sheetName val="Break up Sheet"/>
      <sheetName val="PAYMENT"/>
      <sheetName val="horizontal"/>
      <sheetName val="Equipment"/>
      <sheetName val="RA-markate"/>
      <sheetName val="RCC,Ret. Wall"/>
      <sheetName val="Definitions"/>
      <sheetName val="ASS"/>
      <sheetName val="Cases"/>
      <sheetName val="std.wt."/>
      <sheetName val="PCRPT01 341"/>
      <sheetName val="PAYMENT.XLS"/>
      <sheetName val="Civil Boq"/>
      <sheetName val="FITZ_MORT_94"/>
      <sheetName val="Hotel_Room_Comps"/>
      <sheetName val="Tax_Sum"/>
      <sheetName val="Ret-Q_100%"/>
      <sheetName val="Inv_Ass"/>
      <sheetName val="DevProp_Ass"/>
      <sheetName val="InvProp_Ass"/>
      <sheetName val="HotProp_Ass"/>
      <sheetName val="Hilton_(2)"/>
      <sheetName val="Price_Perf"/>
      <sheetName val="SSFIII_S"/>
      <sheetName val="BOQ_Direct_selling_cost"/>
      <sheetName val="Break_up_Sheet"/>
      <sheetName val="RCC,Ret__Wall"/>
      <sheetName val="FITZ_MORT_941"/>
      <sheetName val="Hotel_Room_Comps1"/>
      <sheetName val="Tax_Sum1"/>
      <sheetName val="Ret-Q_100%1"/>
      <sheetName val="Inv_Ass1"/>
      <sheetName val="DevProp_Ass1"/>
      <sheetName val="InvProp_Ass1"/>
      <sheetName val="HotProp_Ass1"/>
      <sheetName val="Hilton_(2)1"/>
      <sheetName val="Price_Perf1"/>
      <sheetName val="SSFIII_S1"/>
      <sheetName val="BOQ_Direct_selling_cost1"/>
      <sheetName val="Break_up_Sheet1"/>
      <sheetName val="RCC,Ret__Wall1"/>
      <sheetName val="FITZ_MORT_942"/>
      <sheetName val="Hotel_Room_Comps2"/>
      <sheetName val="Tax_Sum2"/>
      <sheetName val="Ret-Q_100%2"/>
      <sheetName val="Inv_Ass2"/>
      <sheetName val="DevProp_Ass2"/>
      <sheetName val="InvProp_Ass2"/>
      <sheetName val="HotProp_Ass2"/>
      <sheetName val="Hilton_(2)2"/>
      <sheetName val="Price_Perf2"/>
      <sheetName val="SSFIII_S2"/>
      <sheetName val="BOQ_Direct_selling_cost2"/>
      <sheetName val="Break_up_Sheet2"/>
      <sheetName val="RCC,Ret__Wall2"/>
      <sheetName val="FITZ_MORT_943"/>
      <sheetName val="Hotel_Room_Comps3"/>
      <sheetName val="Tax_Sum3"/>
      <sheetName val="Ret-Q_100%3"/>
      <sheetName val="Inv_Ass3"/>
      <sheetName val="DevProp_Ass3"/>
      <sheetName val="InvProp_Ass3"/>
      <sheetName val="HotProp_Ass3"/>
      <sheetName val="Hilton_(2)3"/>
      <sheetName val="Price_Perf3"/>
      <sheetName val="SSFIII_S3"/>
      <sheetName val="BOQ_Direct_selling_cost3"/>
      <sheetName val="Break_up_Sheet3"/>
      <sheetName val="RCC,Ret__Wall3"/>
      <sheetName val="FITZ_MORT_944"/>
      <sheetName val="Hotel_Room_Comps4"/>
      <sheetName val="Tax_Sum4"/>
      <sheetName val="Ret-Q_100%4"/>
      <sheetName val="Inv_Ass4"/>
      <sheetName val="DevProp_Ass4"/>
      <sheetName val="InvProp_Ass4"/>
      <sheetName val="HotProp_Ass4"/>
      <sheetName val="Hilton_(2)4"/>
      <sheetName val="Price_Perf4"/>
      <sheetName val="SSFIII_S4"/>
      <sheetName val="BOQ_Direct_selling_cost4"/>
      <sheetName val="Break_up_Sheet4"/>
      <sheetName val="RCC,Ret__Wall4"/>
      <sheetName val="std_wt_"/>
      <sheetName val="FITZ_MORT_945"/>
      <sheetName val="Hotel_Room_Comps5"/>
      <sheetName val="Tax_Sum5"/>
      <sheetName val="Ret-Q_100%5"/>
      <sheetName val="Inv_Ass5"/>
      <sheetName val="DevProp_Ass5"/>
      <sheetName val="InvProp_Ass5"/>
      <sheetName val="HotProp_Ass5"/>
      <sheetName val="Hilton_(2)5"/>
      <sheetName val="Price_Perf5"/>
      <sheetName val="SSFIII_S5"/>
      <sheetName val="BOQ_Direct_selling_cost5"/>
      <sheetName val="Break_up_Sheet5"/>
      <sheetName val="RCC,Ret__Wall5"/>
      <sheetName val="std_wt_1"/>
      <sheetName val="FITZ_MORT_946"/>
      <sheetName val="Hotel_Room_Comps6"/>
      <sheetName val="Tax_Sum6"/>
      <sheetName val="Ret-Q_100%6"/>
      <sheetName val="Inv_Ass6"/>
      <sheetName val="DevProp_Ass6"/>
      <sheetName val="InvProp_Ass6"/>
      <sheetName val="HotProp_Ass6"/>
      <sheetName val="Hilton_(2)6"/>
      <sheetName val="Price_Perf6"/>
      <sheetName val="SSFIII_S6"/>
      <sheetName val="BOQ_Direct_selling_cost6"/>
      <sheetName val="Break_up_Sheet6"/>
      <sheetName val="RCC,Ret__Wall6"/>
      <sheetName val="std_wt_2"/>
      <sheetName val="Pay_Sep06"/>
      <sheetName val="Pile cap"/>
      <sheetName val="strand"/>
      <sheetName val="ANALYSIS"/>
      <sheetName val="concrete"/>
      <sheetName val="Legend"/>
      <sheetName val="Sheet2"/>
      <sheetName val="BOQ"/>
      <sheetName val="Headings"/>
      <sheetName val="Desgn(zone I)"/>
      <sheetName val="Notes"/>
      <sheetName val="MTTR-Headend"/>
      <sheetName val="PM_Action "/>
      <sheetName val="PE Status"/>
      <sheetName val="Inventory"/>
      <sheetName val="Major Events "/>
      <sheetName val="Crtitical Issues"/>
      <sheetName val="RIP"/>
      <sheetName val="Fault Statistics"/>
      <sheetName val="Ageing_Pending_ CLeared"/>
      <sheetName val="Fault Cleared After 24Hrs"/>
      <sheetName val="Sheet3 (2)"/>
      <sheetName val="Overall Summary"/>
      <sheetName val="Existing"/>
      <sheetName val="Proposed"/>
      <sheetName val="MASTER_RATE ANALYSIS"/>
      <sheetName val="Assumptions"/>
      <sheetName val="IDCCALHYD-GOO"/>
      <sheetName val="PARAMETRES"/>
      <sheetName val="Introduction"/>
      <sheetName val="IDC macro"/>
      <sheetName val="MA"/>
      <sheetName val="MASTER_RATE_ANALYSIS"/>
      <sheetName val="MASTER_RATE_ANALYSIS1"/>
      <sheetName val="IDC_macro"/>
      <sheetName val="FINAL"/>
      <sheetName val="Design"/>
      <sheetName val="Summary output"/>
      <sheetName val="p&amp;m"/>
      <sheetName val="Directors"/>
      <sheetName val="Control"/>
      <sheetName val="Makro1"/>
      <sheetName val="Basic"/>
      <sheetName val="Amort"/>
      <sheetName val="AmortRef"/>
      <sheetName val="Lease rents"/>
      <sheetName val="Macro1"/>
      <sheetName val="#REF"/>
      <sheetName val="Sheet3"/>
      <sheetName val="Index"/>
      <sheetName val="6.DTA"/>
      <sheetName val="7.BS"/>
      <sheetName val="8.P&amp;L"/>
      <sheetName val="9.CF"/>
      <sheetName val="17.Rev.Exp"/>
      <sheetName val="15.analysis"/>
      <sheetName val="14.Cash flow grouping"/>
      <sheetName val="Rev-Notes II"/>
      <sheetName val="Revised schVI Segment"/>
      <sheetName val="Rev-Notes III"/>
      <sheetName val="Sheet5"/>
      <sheetName val="10.Notes I"/>
      <sheetName val="Advances"/>
      <sheetName val="Debtor"/>
      <sheetName val="Creditor"/>
      <sheetName val="GroupingsP&amp;L"/>
      <sheetName val="Groupings A&amp;L"/>
      <sheetName val="Final TB"/>
      <sheetName val="27.TB"/>
      <sheetName val="25.(a) Non Allocable"/>
      <sheetName val="Work New"/>
      <sheetName val="Compu New"/>
      <sheetName val="DTADTL"/>
      <sheetName val="Check Point"/>
      <sheetName val="Rev Sharing"/>
      <sheetName val="Rev-BS"/>
      <sheetName val="Rev-P&amp;L"/>
      <sheetName val="Rev-CF"/>
      <sheetName val="Rev-Notes I"/>
      <sheetName val="Related Party"/>
      <sheetName val="kpspl 70"/>
      <sheetName val="it dep"/>
      <sheetName val="Rev FA "/>
      <sheetName val="Fa reg"/>
      <sheetName val="Cash flow grouping New"/>
      <sheetName val="CWIP"/>
      <sheetName val="Groupings"/>
      <sheetName val="Income"/>
      <sheetName val="tb"/>
      <sheetName val="Paste TB"/>
      <sheetName val="Tally TB"/>
      <sheetName val="Creditor Advance"/>
      <sheetName val="Debtor "/>
      <sheetName val="Advance"/>
      <sheetName val="Creditors check "/>
      <sheetName val="Director"/>
      <sheetName val="sch-vi"/>
      <sheetName val="INPUT SHEET"/>
      <sheetName val="5F"/>
      <sheetName val="loadcal"/>
      <sheetName val="Basement Budget"/>
      <sheetName val="Main-Material"/>
      <sheetName val="RECAPITULATION"/>
      <sheetName val="Inputs"/>
      <sheetName val="CASHFLOWS"/>
      <sheetName val="Fee Rate Summary"/>
      <sheetName val="Masters"/>
      <sheetName val="sheet6"/>
      <sheetName val="Template"/>
      <sheetName val="Total Haryana POs AMC Sheet 3%"/>
      <sheetName val="delhi 03-04AMC @ 3%"/>
      <sheetName val="itemsdetails"/>
      <sheetName val="NW RTU"/>
      <sheetName val="Stock"/>
      <sheetName val="Operating Summary"/>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ow r="9">
          <cell r="C9">
            <v>0</v>
          </cell>
        </row>
      </sheetData>
      <sheetData sheetId="193"/>
      <sheetData sheetId="194"/>
      <sheetData sheetId="195"/>
      <sheetData sheetId="196"/>
      <sheetData sheetId="197">
        <row r="9">
          <cell r="C9">
            <v>0</v>
          </cell>
        </row>
      </sheetData>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2)"/>
      <sheetName val="Sheet3 _2_"/>
      <sheetName val="Calculation (2)"/>
      <sheetName val="JCF"/>
      <sheetName val="Multiple output"/>
      <sheetName val="sheet6"/>
      <sheetName val="유통망계획"/>
      <sheetName val="Set"/>
      <sheetName val="BBEuros"/>
      <sheetName val="QoQ Forecast"/>
      <sheetName val="Income Statements"/>
      <sheetName val="DEPRE"/>
      <sheetName val="InvoiceList"/>
      <sheetName val="Income &amp; Occupancy Customer"/>
      <sheetName val="Portfolio Summary"/>
      <sheetName val="Depreciation"/>
      <sheetName val="Current Bill MB ref"/>
      <sheetName val="Meas.-Hotel Part"/>
      <sheetName val="analysis"/>
      <sheetName val="ABP inputs"/>
      <sheetName val="Synergy Sales Budget"/>
      <sheetName val="Project Budget Worksheet"/>
      <sheetName val="Builtup Area"/>
      <sheetName val="F1a-Pile"/>
      <sheetName val="CV"/>
      <sheetName val="ES(Kor)"/>
      <sheetName val="INDIGINEOUS ITEMS "/>
      <sheetName val="fco"/>
      <sheetName val="Headings"/>
      <sheetName val="RCC,Ret. Wall"/>
      <sheetName val="BOQ T4B"/>
      <sheetName val="Summary"/>
      <sheetName val="노무비"/>
      <sheetName val="Formulas"/>
      <sheetName val="GBW"/>
      <sheetName val="Material "/>
      <sheetName val="Labour &amp; Plant"/>
      <sheetName val="Design"/>
      <sheetName val="BOQ"/>
      <sheetName val=" B3"/>
      <sheetName val=" B1"/>
      <sheetName val="Lead"/>
      <sheetName val="Main-Material"/>
      <sheetName val="Sheet1"/>
      <sheetName val="beam-reinft-IIInd floor"/>
      <sheetName val="MN T.B."/>
      <sheetName val="Approved MTD Proj #'s"/>
      <sheetName val="CFForecast detail"/>
      <sheetName val="Site Dev BOQ"/>
      <sheetName val="TIll_Q_sal"/>
      <sheetName val="tiller"/>
      <sheetName val="Vind-BtB"/>
      <sheetName val="Break up Sheet"/>
      <sheetName val="Global Assm."/>
      <sheetName val="Load Details-220kV"/>
      <sheetName val="Aladdin Macro1"/>
      <sheetName val="BalSht"/>
      <sheetName val="Acc_10.5"/>
      <sheetName val="Block A - BOQ"/>
      <sheetName val="download"/>
      <sheetName val="170810-lease tax"/>
      <sheetName val="Sheet3_(2)"/>
      <sheetName val="Sheet3__2_"/>
      <sheetName val="Rollup Summary"/>
      <sheetName val="Sheet2"/>
      <sheetName val="CapitalOutlay"/>
      <sheetName val="Assum"/>
      <sheetName val="1st flr"/>
      <sheetName val="CABLE DATA"/>
      <sheetName val="ABP_inputs"/>
      <sheetName val="Synergy_Sales_Budget"/>
      <sheetName val="Project_Budget_Worksheet"/>
      <sheetName val="QoQ_Forecast"/>
      <sheetName val="Income_Statements"/>
      <sheetName val="Income_&amp;_Occupancy_Customer"/>
      <sheetName val="RCC,Ret__Wall"/>
      <sheetName val="Calculation_(2)"/>
      <sheetName val="Multiple_output"/>
      <sheetName val="Builtup_Area"/>
      <sheetName val="BOQ_T4B"/>
      <sheetName val="INDIGINEOUS_ITEMS_"/>
      <sheetName val="Material_"/>
      <sheetName val="Labour_&amp;_Plant"/>
      <sheetName val="Approved_MTD_Proj_#'s"/>
      <sheetName val="_B3"/>
      <sheetName val="_B1"/>
      <sheetName val="beam-reinft-IIInd_floor"/>
      <sheetName val="Aladdin_Macro1"/>
      <sheetName val="Acc_10_5"/>
      <sheetName val="Global_Assm_"/>
      <sheetName val="MN_T_B_"/>
      <sheetName val="CFForecast_detail"/>
      <sheetName val="Site_Dev_BOQ"/>
      <sheetName val="Break_up_Sheet"/>
      <sheetName val="Load_Details-220kV"/>
      <sheetName val="Block_A_-_BOQ"/>
      <sheetName val="Sheet3_(2)1"/>
      <sheetName val="ABP_inputs1"/>
      <sheetName val="Synergy_Sales_Budget1"/>
      <sheetName val="Project_Budget_Worksheet1"/>
      <sheetName val="QoQ_Forecast1"/>
      <sheetName val="Income_Statements1"/>
      <sheetName val="Sheet3__2_1"/>
      <sheetName val="Income_&amp;_Occupancy_Customer1"/>
      <sheetName val="RCC,Ret__Wall1"/>
      <sheetName val="Calculation_(2)1"/>
      <sheetName val="Multiple_output1"/>
      <sheetName val="Builtup_Area1"/>
      <sheetName val="BOQ_T4B1"/>
      <sheetName val="INDIGINEOUS_ITEMS_1"/>
      <sheetName val="Material_1"/>
      <sheetName val="Labour_&amp;_Plant1"/>
      <sheetName val="Approved_MTD_Proj_#'s1"/>
      <sheetName val="_B31"/>
      <sheetName val="_B11"/>
      <sheetName val="beam-reinft-IIInd_floor1"/>
      <sheetName val="Aladdin_Macro11"/>
      <sheetName val="Acc_10_51"/>
      <sheetName val="Global_Assm_1"/>
      <sheetName val="MN_T_B_1"/>
      <sheetName val="CFForecast_detail1"/>
      <sheetName val="Site_Dev_BOQ1"/>
      <sheetName val="Break_up_Sheet1"/>
      <sheetName val="Load_Details-220kV1"/>
      <sheetName val="Block_A_-_BOQ1"/>
      <sheetName val="Sheet3_(2)2"/>
      <sheetName val="ABP_inputs2"/>
      <sheetName val="Synergy_Sales_Budget2"/>
      <sheetName val="Project_Budget_Worksheet2"/>
      <sheetName val="QoQ_Forecast2"/>
      <sheetName val="Income_Statements2"/>
      <sheetName val="Sheet3__2_2"/>
      <sheetName val="Income_&amp;_Occupancy_Customer2"/>
      <sheetName val="RCC,Ret__Wall2"/>
      <sheetName val="Calculation_(2)2"/>
      <sheetName val="Multiple_output2"/>
      <sheetName val="Builtup_Area2"/>
      <sheetName val="BOQ_T4B2"/>
      <sheetName val="INDIGINEOUS_ITEMS_2"/>
      <sheetName val="Material_2"/>
      <sheetName val="Labour_&amp;_Plant2"/>
      <sheetName val="Approved_MTD_Proj_#'s2"/>
      <sheetName val="_B32"/>
      <sheetName val="_B12"/>
      <sheetName val="beam-reinft-IIInd_floor2"/>
      <sheetName val="Aladdin_Macro12"/>
      <sheetName val="Acc_10_52"/>
      <sheetName val="Global_Assm_2"/>
      <sheetName val="MN_T_B_2"/>
      <sheetName val="CFForecast_detail2"/>
      <sheetName val="Site_Dev_BOQ2"/>
      <sheetName val="Break_up_Sheet2"/>
      <sheetName val="Load_Details-220kV2"/>
      <sheetName val="Block_A_-_BOQ2"/>
      <sheetName val="strand"/>
      <sheetName val="final abstract"/>
      <sheetName val="Rate analysis"/>
      <sheetName val="02"/>
      <sheetName val="03"/>
      <sheetName val="04"/>
      <sheetName val="01"/>
      <sheetName val="sept-plan"/>
      <sheetName val="q-details"/>
      <sheetName val="Civil Boq"/>
      <sheetName val="Sheet3_(2)3"/>
      <sheetName val="ABP_inputs3"/>
      <sheetName val="Synergy_Sales_Budget3"/>
      <sheetName val="Project_Budget_Worksheet3"/>
      <sheetName val="QoQ_Forecast3"/>
      <sheetName val="Income_Statements3"/>
      <sheetName val="Sheet3__2_3"/>
      <sheetName val="Income_&amp;_Occupancy_Customer3"/>
      <sheetName val="RCC,Ret__Wall3"/>
      <sheetName val="Calculation_(2)3"/>
      <sheetName val="Multiple_output3"/>
      <sheetName val="Builtup_Area3"/>
      <sheetName val="BOQ_T4B3"/>
      <sheetName val="INDIGINEOUS_ITEMS_3"/>
      <sheetName val="Material_3"/>
      <sheetName val="Labour_&amp;_Plant3"/>
      <sheetName val="Approved_MTD_Proj_#'s3"/>
      <sheetName val="_B33"/>
      <sheetName val="_B13"/>
      <sheetName val="beam-reinft-IIInd_floor3"/>
      <sheetName val="Aladdin_Macro13"/>
      <sheetName val="Acc_10_53"/>
      <sheetName val="Global_Assm_3"/>
      <sheetName val="MN_T_B_3"/>
      <sheetName val="CFForecast_detail3"/>
      <sheetName val="Site_Dev_BOQ3"/>
      <sheetName val="Break_up_Sheet3"/>
      <sheetName val="Load_Details-220kV3"/>
      <sheetName val="Block_A_-_BOQ3"/>
      <sheetName val="Sheet3_(2)4"/>
      <sheetName val="ABP_inputs4"/>
      <sheetName val="Synergy_Sales_Budget4"/>
      <sheetName val="Project_Budget_Worksheet4"/>
      <sheetName val="QoQ_Forecast4"/>
      <sheetName val="Income_Statements4"/>
      <sheetName val="Sheet3__2_4"/>
      <sheetName val="Income_&amp;_Occupancy_Customer4"/>
      <sheetName val="RCC,Ret__Wall4"/>
      <sheetName val="Calculation_(2)4"/>
      <sheetName val="Multiple_output4"/>
      <sheetName val="Builtup_Area4"/>
      <sheetName val="BOQ_T4B4"/>
      <sheetName val="INDIGINEOUS_ITEMS_4"/>
      <sheetName val="Material_4"/>
      <sheetName val="Labour_&amp;_Plant4"/>
      <sheetName val="Approved_MTD_Proj_#'s4"/>
      <sheetName val="_B34"/>
      <sheetName val="_B14"/>
      <sheetName val="beam-reinft-IIInd_floor4"/>
      <sheetName val="Aladdin_Macro14"/>
      <sheetName val="Acc_10_54"/>
      <sheetName val="Global_Assm_4"/>
      <sheetName val="MN_T_B_4"/>
      <sheetName val="CFForecast_detail4"/>
      <sheetName val="Site_Dev_BOQ4"/>
      <sheetName val="Break_up_Sheet4"/>
      <sheetName val="Load_Details-220kV4"/>
      <sheetName val="Block_A_-_BOQ4"/>
      <sheetName val="Assumptions"/>
      <sheetName val="Occ"/>
      <sheetName val="Demand"/>
      <sheetName val="Inputs"/>
      <sheetName val="Ref"/>
      <sheetName val="Input"/>
      <sheetName val="Main Sheet (MTD)"/>
      <sheetName val="Consl Daily Report"/>
      <sheetName val="Preside"/>
      <sheetName val="balance sheet"/>
      <sheetName val="van khuon"/>
      <sheetName val="Names"/>
      <sheetName val="Introduction"/>
      <sheetName val="IDC macro"/>
      <sheetName val="SALE"/>
      <sheetName val="EBITDA"/>
      <sheetName val="IMPORT T12"/>
      <sheetName val=" Acc. Sched."/>
      <sheetName val="classes"/>
      <sheetName val="IT Block"/>
      <sheetName val="Location CODE"/>
      <sheetName val="Location TYPE"/>
      <sheetName val="sub class"/>
      <sheetName val=" sub Loc "/>
      <sheetName val="March Analysts"/>
      <sheetName val="Company"/>
      <sheetName val="LBO"/>
      <sheetName val="EDS  Bestshore Migration"/>
      <sheetName val="NewCo"/>
      <sheetName val="TB_FOR_MIS"/>
      <sheetName val="Area"/>
      <sheetName val="TB FOR MIS"/>
      <sheetName val="INPUT SHEET"/>
      <sheetName val="Code"/>
      <sheetName val="Summary Excise"/>
      <sheetName val="Grouping Master"/>
      <sheetName val="LISTS"/>
      <sheetName val="02022005"/>
      <sheetName val="16022005"/>
      <sheetName val="05012005"/>
      <sheetName val="19012005"/>
      <sheetName val="02032005"/>
      <sheetName val="16032005"/>
      <sheetName val="30032005"/>
      <sheetName val="Summ"/>
      <sheetName val="Fossil_DCF"/>
      <sheetName val="SOPMA DD"/>
      <sheetName val="03 (2)"/>
      <sheetName val="WIng F(Typical)"/>
      <sheetName val="compu"/>
      <sheetName val="PLAN_FEB97"/>
      <sheetName val="Fin Sum"/>
      <sheetName val="van_khuon"/>
      <sheetName val="IDC_macro"/>
      <sheetName val="Portfolio_Summary"/>
      <sheetName val="Current_Bill_MB_ref"/>
      <sheetName val="Meas_-Hotel_Part"/>
      <sheetName val="Fin_Sum"/>
      <sheetName val="BS"/>
      <sheetName val="Other BS Sch 5-9"/>
      <sheetName val="Excess Calc"/>
      <sheetName val="SCH-E-1"/>
      <sheetName val="BIPR"/>
      <sheetName val="BPCA"/>
      <sheetName val="BBRS"/>
      <sheetName val="KPM DT"/>
      <sheetName val="RES-PLANNING"/>
      <sheetName val="Cost_any"/>
      <sheetName val="10. &amp; 11. Rate Code &amp; BQ"/>
      <sheetName val="PLGroupings"/>
      <sheetName val="Results"/>
      <sheetName val="new_data"/>
      <sheetName val="earnmodl"/>
      <sheetName val="Dom Cell (IS)"/>
      <sheetName val="Hot"/>
      <sheetName val="Mico"/>
      <sheetName val="OpRes"/>
      <sheetName val="master"/>
      <sheetName val="RNT"/>
      <sheetName val="Combi"/>
      <sheetName val="FlashMgtMo"/>
      <sheetName val="FlashMgtYTD"/>
      <sheetName val="CASHFLOWS"/>
      <sheetName val="Lease Expiry"/>
      <sheetName val="Cashflow"/>
      <sheetName val="MASTER_RATE ANALYSIS"/>
      <sheetName val="Valuation - block 2"/>
      <sheetName val="International"/>
      <sheetName val="Internet"/>
      <sheetName val="F"/>
      <sheetName val="EXHIBIT&quot; T&quot;"/>
      <sheetName val="Turnover"/>
      <sheetName val="AOR"/>
      <sheetName val="Master Price List"/>
      <sheetName val="reference"/>
      <sheetName val="Factor_Sheet"/>
      <sheetName val="Inv_Data"/>
      <sheetName val="MIS - kINR"/>
      <sheetName val="P &amp; L"/>
      <sheetName val="AOP13"/>
      <sheetName val="TB"/>
      <sheetName val="CAP"/>
      <sheetName val="ANN.K"/>
      <sheetName val="M-2 Adjusted"/>
      <sheetName val="OpTrack"/>
      <sheetName val="Legal Risk Analysis"/>
      <sheetName val="Data"/>
      <sheetName val="Main workings"/>
      <sheetName val="QoQ In Lakhs"/>
      <sheetName val="GENERAL2"/>
      <sheetName val="YTD"/>
      <sheetName val="FITZ MORT 94"/>
      <sheetName val="Pay_Sep06"/>
      <sheetName val="Index"/>
      <sheetName val="Rates"/>
      <sheetName val="Balance Sheet "/>
      <sheetName val="vb 9&amp;10"/>
      <sheetName val="269T(final)"/>
      <sheetName val="9. Package split - Cost "/>
      <sheetName val=""/>
      <sheetName val="ras"/>
      <sheetName val="170810-lease_tax"/>
      <sheetName val="Main_Sheet_(MTD)"/>
      <sheetName val="Consl_Daily_Report"/>
      <sheetName val="balance_sheet"/>
      <sheetName val="Base Assumptions"/>
      <sheetName val="Params"/>
      <sheetName val="drop-dwn list"/>
      <sheetName val="tngst1"/>
      <sheetName val="Boiler&amp;TG"/>
      <sheetName val="horizontal"/>
      <sheetName val="Sheet3_(2)5"/>
      <sheetName val="Sheet3__2_5"/>
      <sheetName val="Calculation_(2)5"/>
      <sheetName val="Multiple_output5"/>
      <sheetName val="QoQ_Forecast5"/>
      <sheetName val="Income_Statements5"/>
      <sheetName val="Income_&amp;_Occupancy_Customer5"/>
      <sheetName val="ABP_inputs5"/>
      <sheetName val="Synergy_Sales_Budget5"/>
      <sheetName val="Project_Budget_Worksheet5"/>
      <sheetName val="INDIGINEOUS_ITEMS_5"/>
      <sheetName val="Builtup_Area5"/>
      <sheetName val="RCC,Ret__Wall5"/>
      <sheetName val="BOQ_T4B5"/>
      <sheetName val="Material_5"/>
      <sheetName val="Labour_&amp;_Plant5"/>
      <sheetName val="_B35"/>
      <sheetName val="_B15"/>
      <sheetName val="CFForecast_detail5"/>
      <sheetName val="Site_Dev_BOQ5"/>
      <sheetName val="beam-reinft-IIInd_floor5"/>
      <sheetName val="Global_Assm_5"/>
      <sheetName val="Aladdin_Macro15"/>
      <sheetName val="Acc_10_55"/>
      <sheetName val="MIS_-_kINR"/>
      <sheetName val="Break_up_Sheet5"/>
      <sheetName val="Approved_MTD_Proj_#'s5"/>
      <sheetName val="MN_T_B_5"/>
      <sheetName val="Load_Details-220kV5"/>
      <sheetName val="Block_A_-_BOQ5"/>
      <sheetName val="CABLE_DATA"/>
      <sheetName val="1st_flr"/>
      <sheetName val="final_abstract"/>
      <sheetName val="Rate_analysis"/>
      <sheetName val="Rollup_Summary"/>
      <sheetName val="Civil_Boq"/>
      <sheetName val="Felix Street Summary"/>
      <sheetName val="Newspapers"/>
      <sheetName val="AccDil"/>
      <sheetName val="ES"/>
      <sheetName val="conc-foot-gradeslab"/>
      <sheetName val="Material List "/>
      <sheetName val="NEW-IDs Fun &amp; Group"/>
      <sheetName val="XZLC003_PART1"/>
      <sheetName val="#REF"/>
      <sheetName val="IO LIST"/>
      <sheetName val="Overall Summary"/>
      <sheetName val="Fill this out first..."/>
      <sheetName val="Service Invoice"/>
      <sheetName val="FA"/>
      <sheetName val="ITEM  STUDY (2)"/>
      <sheetName val="EVA1"/>
      <sheetName val="IO"/>
      <sheetName val="Assumption"/>
      <sheetName val="Tyre1"/>
      <sheetName val="Auto"/>
      <sheetName val="EXPENSES"/>
      <sheetName val="TDS Certificate-Format"/>
      <sheetName val="Customize Your Invoice"/>
      <sheetName val="Currency"/>
      <sheetName val="Sale Charts"/>
      <sheetName val="EXIS-COMBINED"/>
      <sheetName val="HELP"/>
      <sheetName val="BS-2005"/>
      <sheetName val="MAIN_MENU"/>
      <sheetName val="exec summ"/>
      <sheetName val="Ins Erection"/>
      <sheetName val="TH"/>
      <sheetName val="?????"/>
      <sheetName val="Budget Summary"/>
      <sheetName val="Contribution"/>
      <sheetName val="Rx"/>
      <sheetName val="Commercial Research"/>
      <sheetName val="Goldberg Portfolio Combined"/>
      <sheetName val="BKCSTOCKVAL"/>
      <sheetName val="MAHSTOCKVAL"/>
      <sheetName val="Portfolio_Summary1"/>
      <sheetName val="Current_Bill_MB_ref1"/>
      <sheetName val="Meas_-Hotel_Part1"/>
      <sheetName val="Intaccrual"/>
      <sheetName val="SBU"/>
      <sheetName val="Operating Statistics"/>
      <sheetName val="A-Mum"/>
      <sheetName val="FA Schedule Dec 07"/>
      <sheetName val="Variables_x"/>
      <sheetName val="Checks"/>
      <sheetName val="DET0900"/>
      <sheetName val="Theatre mgmt cont"/>
      <sheetName val="GenAssump"/>
      <sheetName val="Trial Balance"/>
      <sheetName val="Menu"/>
      <sheetName val="Licences"/>
      <sheetName val="Cash Flow Working"/>
      <sheetName val="Retail Mall"/>
      <sheetName val="Training Deposits coding"/>
      <sheetName val="Sheet3"/>
      <sheetName val="Leasing Commision"/>
      <sheetName val="Architectural Summary"/>
      <sheetName val="Master list"/>
      <sheetName val="Labour List"/>
      <sheetName val="Material List"/>
      <sheetName val="Labor abs-NMR"/>
      <sheetName val="Beam at Ground flr lvl(Steel)"/>
      <sheetName val="AREAS"/>
      <sheetName val="sumary"/>
      <sheetName val="1st -vpd"/>
      <sheetName val="SCHEDULE"/>
      <sheetName val="Database"/>
      <sheetName val="schedule nos"/>
      <sheetName val="WT-LIST"/>
      <sheetName val="Material"/>
      <sheetName val="Sensitivity"/>
      <sheetName val="15-21"/>
      <sheetName val="P.R. TAXES"/>
      <sheetName val="BILLING SUM"/>
      <sheetName val="SODA02"/>
      <sheetName val="MIS AC wise"/>
      <sheetName val="Rev Opt - Rollup"/>
      <sheetName val="Cover"/>
      <sheetName val="apr-aug"/>
      <sheetName val="Timeline"/>
      <sheetName val="Macro1"/>
      <sheetName val="LBO Financials"/>
      <sheetName val="IMPORT_T12"/>
      <sheetName val="KPM_DT"/>
      <sheetName val="Task"/>
      <sheetName val="97-98"/>
      <sheetName val="CARO"/>
      <sheetName val="Open Items-311208"/>
      <sheetName val="Variables"/>
      <sheetName val="Publicbuilding"/>
      <sheetName val="Non-Factory"/>
      <sheetName val="extra work elec bill "/>
      <sheetName val="A1-Continuous"/>
      <sheetName val="Debtors analysis"/>
      <sheetName val="SEW4"/>
      <sheetName val="pile Fabrication"/>
      <sheetName val="Improvements"/>
      <sheetName val="MFG"/>
      <sheetName val="Assump"/>
      <sheetName val="exp"/>
      <sheetName val="Sheet4"/>
      <sheetName val="A.O.R."/>
      <sheetName val="HBI NCD"/>
      <sheetName val="CUSTOM Jun99"/>
      <sheetName val="RA"/>
      <sheetName val="소상 &quot;1&quot;"/>
      <sheetName val="CrRajWMM"/>
      <sheetName val="Related party - P&amp;L"/>
      <sheetName val="Cost summary"/>
      <sheetName val="RCC Rates"/>
      <sheetName val="FORM7"/>
      <sheetName val="目录"/>
      <sheetName val="PRECAST lightconc-II"/>
      <sheetName val="Tender Summary"/>
      <sheetName val="Bill 1-BOQ-Civil Works"/>
      <sheetName val="UNP-NCW "/>
      <sheetName val="4.4 External Plaster"/>
      <sheetName val="Control"/>
      <sheetName val="Night Shift"/>
      <sheetName val="Estimate"/>
      <sheetName val="12-ACTPL"/>
      <sheetName val="Scope"/>
      <sheetName val="Notes-pivot1 "/>
      <sheetName val="RA-markate"/>
      <sheetName val="Basement Budget"/>
      <sheetName val="labour"/>
      <sheetName val="crs"/>
      <sheetName val="PIMS"/>
      <sheetName val="SCH 10"/>
      <sheetName val="schedules"/>
      <sheetName val="DUMP "/>
      <sheetName val="Bspl Main"/>
      <sheetName val="SAP EMP"/>
      <sheetName val="Dep"/>
      <sheetName val="cash_flow"/>
      <sheetName val="sales_value"/>
      <sheetName val="colaw_dep"/>
      <sheetName val="freight"/>
      <sheetName val="gm"/>
      <sheetName val="interest"/>
      <sheetName val="jb_cost"/>
      <sheetName val="c_flow_%"/>
      <sheetName val="consum_cost"/>
      <sheetName val="form26"/>
      <sheetName val="F29B"/>
      <sheetName val="Base data Security Procedures"/>
      <sheetName val="Collection"/>
      <sheetName val="Expansion"/>
      <sheetName val="Recon"/>
      <sheetName val="PERHW"/>
      <sheetName val="Loss 3004"/>
      <sheetName val="Reconciliation of GL &amp; FAR"/>
      <sheetName val="dlvoid"/>
      <sheetName val="Kontensalden"/>
      <sheetName val="Formated Trial Balance"/>
      <sheetName val="CSCCincSKR"/>
      <sheetName val="concrete"/>
      <sheetName val="Settings"/>
      <sheetName val="Phasing"/>
      <sheetName val="Summary_Local"/>
      <sheetName val="HRD1"/>
      <sheetName val="Taluka wise dealer (2)"/>
      <sheetName val="TMasterCurrency"/>
      <sheetName val="TMasterSeg"/>
      <sheetName val="Notes"/>
      <sheetName val="FY2001-02"/>
      <sheetName val="XLR_NoRangeSheet"/>
      <sheetName val="BOM"/>
      <sheetName val="FA(Apr 07)"/>
      <sheetName val="Reco O.S"/>
      <sheetName val="Accounts"/>
      <sheetName val="Graph (LGEN)"/>
      <sheetName val="out_prog"/>
      <sheetName val="선적schedule (2)"/>
      <sheetName val="steam outlet"/>
      <sheetName val="BOQ Distribution"/>
      <sheetName val="wordsdata"/>
      <sheetName val="GM &amp; TA"/>
      <sheetName val="USB 1"/>
      <sheetName val=" "/>
      <sheetName val="Standalone"/>
      <sheetName val="RATE LIST (2)"/>
      <sheetName val="Control Sheet"/>
      <sheetName val="S &amp; A"/>
      <sheetName val="03_(2)"/>
      <sheetName val="WIng_F(Typical)"/>
      <sheetName val="Legal_Risk_Analysis"/>
      <sheetName val="SOPMA_DD"/>
      <sheetName val="Architectural_Summary"/>
      <sheetName val="TB_FOR_MIS1"/>
      <sheetName val="INPUT_SHEET"/>
      <sheetName val="March_Analysts"/>
      <sheetName val="EXHIBIT&quot;_T&quot;"/>
      <sheetName val="IO_LIST"/>
      <sheetName val="Master_list"/>
      <sheetName val="Labour_List"/>
      <sheetName val="Material_List"/>
      <sheetName val="Labor_abs-NMR"/>
      <sheetName val="Beam_at_Ground_flr_lvl(Steel)"/>
      <sheetName val="1st_-vpd"/>
      <sheetName val="Material_List_"/>
      <sheetName val="schedule_nos"/>
      <sheetName val="Debtors_analysis"/>
      <sheetName val="Timesheet"/>
      <sheetName val="Loads"/>
      <sheetName val="p&amp;m"/>
      <sheetName val="Rollup"/>
      <sheetName val="Hardware"/>
      <sheetName val="Approval"/>
      <sheetName val="Power &amp; Fuel (S)"/>
      <sheetName val="BASIS -DEC 08"/>
      <sheetName val="Sch_BS"/>
      <sheetName val="Grp_PL"/>
      <sheetName val="SAP downloaded schedule"/>
      <sheetName val="Transaction"/>
      <sheetName val="EAST"/>
      <sheetName val="YOEMAGUM"/>
      <sheetName val="Parameter"/>
    </sheetNames>
    <sheetDataSet>
      <sheetData sheetId="0" refreshError="1">
        <row r="65">
          <cell r="A65" t="str">
            <v>(II)</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ow r="65">
          <cell r="A65" t="str">
            <v>(II)</v>
          </cell>
        </row>
      </sheetData>
      <sheetData sheetId="70">
        <row r="65">
          <cell r="A65" t="str">
            <v>(II)</v>
          </cell>
        </row>
      </sheetData>
      <sheetData sheetId="71">
        <row r="65">
          <cell r="A65" t="str">
            <v>(II)</v>
          </cell>
        </row>
      </sheetData>
      <sheetData sheetId="72" refreshError="1"/>
      <sheetData sheetId="73" refreshError="1"/>
      <sheetData sheetId="74">
        <row r="65">
          <cell r="A65" t="str">
            <v>(II)</v>
          </cell>
        </row>
      </sheetData>
      <sheetData sheetId="75">
        <row r="65">
          <cell r="A65" t="str">
            <v>(II)</v>
          </cell>
        </row>
      </sheetData>
      <sheetData sheetId="76">
        <row r="65">
          <cell r="A65" t="str">
            <v>(II)</v>
          </cell>
        </row>
      </sheetData>
      <sheetData sheetId="77">
        <row r="65">
          <cell r="A65" t="str">
            <v>(II)</v>
          </cell>
        </row>
      </sheetData>
      <sheetData sheetId="78">
        <row r="65">
          <cell r="A65" t="str">
            <v>(II)</v>
          </cell>
        </row>
      </sheetData>
      <sheetData sheetId="79">
        <row r="65">
          <cell r="A65" t="str">
            <v>(II)</v>
          </cell>
        </row>
      </sheetData>
      <sheetData sheetId="80">
        <row r="65">
          <cell r="A65" t="str">
            <v>(II)</v>
          </cell>
        </row>
      </sheetData>
      <sheetData sheetId="81">
        <row r="65">
          <cell r="A65" t="str">
            <v>(II)</v>
          </cell>
        </row>
      </sheetData>
      <sheetData sheetId="82">
        <row r="65">
          <cell r="A65" t="str">
            <v>(II)</v>
          </cell>
        </row>
      </sheetData>
      <sheetData sheetId="83">
        <row r="65">
          <cell r="A65" t="str">
            <v>(II)</v>
          </cell>
        </row>
      </sheetData>
      <sheetData sheetId="84">
        <row r="65">
          <cell r="A65" t="str">
            <v>(II)</v>
          </cell>
        </row>
      </sheetData>
      <sheetData sheetId="85">
        <row r="65">
          <cell r="A65" t="str">
            <v>(II)</v>
          </cell>
        </row>
      </sheetData>
      <sheetData sheetId="86">
        <row r="65">
          <cell r="A65" t="str">
            <v>(II)</v>
          </cell>
        </row>
      </sheetData>
      <sheetData sheetId="87" refreshError="1"/>
      <sheetData sheetId="88" refreshError="1"/>
      <sheetData sheetId="89">
        <row r="65">
          <cell r="A65" t="str">
            <v>(II)</v>
          </cell>
        </row>
      </sheetData>
      <sheetData sheetId="90">
        <row r="65">
          <cell r="A65" t="str">
            <v>(II)</v>
          </cell>
        </row>
      </sheetData>
      <sheetData sheetId="91">
        <row r="65">
          <cell r="A65" t="str">
            <v>(II)</v>
          </cell>
        </row>
      </sheetData>
      <sheetData sheetId="92">
        <row r="65">
          <cell r="A65" t="str">
            <v>(II)</v>
          </cell>
        </row>
      </sheetData>
      <sheetData sheetId="93">
        <row r="65">
          <cell r="A65" t="str">
            <v>(II)</v>
          </cell>
        </row>
      </sheetData>
      <sheetData sheetId="94">
        <row r="65">
          <cell r="A65" t="str">
            <v>(II)</v>
          </cell>
        </row>
      </sheetData>
      <sheetData sheetId="95">
        <row r="65">
          <cell r="A65" t="str">
            <v>(II)</v>
          </cell>
        </row>
      </sheetData>
      <sheetData sheetId="96">
        <row r="65">
          <cell r="A65" t="str">
            <v>(II)</v>
          </cell>
        </row>
      </sheetData>
      <sheetData sheetId="97">
        <row r="65">
          <cell r="A65" t="str">
            <v>(II)</v>
          </cell>
        </row>
      </sheetData>
      <sheetData sheetId="98">
        <row r="65">
          <cell r="A65" t="str">
            <v>(II)</v>
          </cell>
        </row>
      </sheetData>
      <sheetData sheetId="99">
        <row r="65">
          <cell r="A65" t="str">
            <v>(II)</v>
          </cell>
        </row>
      </sheetData>
      <sheetData sheetId="100">
        <row r="65">
          <cell r="A65" t="str">
            <v>(II)</v>
          </cell>
        </row>
      </sheetData>
      <sheetData sheetId="101">
        <row r="65">
          <cell r="A65" t="str">
            <v>(II)</v>
          </cell>
        </row>
      </sheetData>
      <sheetData sheetId="102">
        <row r="65">
          <cell r="A65" t="str">
            <v>(II)</v>
          </cell>
        </row>
      </sheetData>
      <sheetData sheetId="103">
        <row r="65">
          <cell r="A65" t="str">
            <v>(II)</v>
          </cell>
        </row>
      </sheetData>
      <sheetData sheetId="104">
        <row r="65">
          <cell r="A65" t="str">
            <v>(II)</v>
          </cell>
        </row>
      </sheetData>
      <sheetData sheetId="105">
        <row r="65">
          <cell r="A65" t="str">
            <v>(II)</v>
          </cell>
        </row>
      </sheetData>
      <sheetData sheetId="106">
        <row r="65">
          <cell r="A65" t="str">
            <v>(II)</v>
          </cell>
        </row>
      </sheetData>
      <sheetData sheetId="107">
        <row r="65">
          <cell r="A65" t="str">
            <v>(II)</v>
          </cell>
        </row>
      </sheetData>
      <sheetData sheetId="108">
        <row r="65">
          <cell r="A65" t="str">
            <v>(II)</v>
          </cell>
        </row>
      </sheetData>
      <sheetData sheetId="109">
        <row r="65">
          <cell r="A65" t="str">
            <v>(II)</v>
          </cell>
        </row>
      </sheetData>
      <sheetData sheetId="110">
        <row r="65">
          <cell r="A65" t="str">
            <v>(II)</v>
          </cell>
        </row>
      </sheetData>
      <sheetData sheetId="111">
        <row r="65">
          <cell r="A65" t="str">
            <v>(II)</v>
          </cell>
        </row>
      </sheetData>
      <sheetData sheetId="112">
        <row r="65">
          <cell r="A65" t="str">
            <v>(II)</v>
          </cell>
        </row>
      </sheetData>
      <sheetData sheetId="113">
        <row r="65">
          <cell r="A65" t="str">
            <v>(II)</v>
          </cell>
        </row>
      </sheetData>
      <sheetData sheetId="114">
        <row r="65">
          <cell r="A65" t="str">
            <v>(II)</v>
          </cell>
        </row>
      </sheetData>
      <sheetData sheetId="115">
        <row r="65">
          <cell r="A65" t="str">
            <v>(II)</v>
          </cell>
        </row>
      </sheetData>
      <sheetData sheetId="116">
        <row r="65">
          <cell r="A65" t="str">
            <v>(II)</v>
          </cell>
        </row>
      </sheetData>
      <sheetData sheetId="117">
        <row r="65">
          <cell r="A65" t="str">
            <v>(II)</v>
          </cell>
        </row>
      </sheetData>
      <sheetData sheetId="118">
        <row r="65">
          <cell r="A65" t="str">
            <v>(II)</v>
          </cell>
        </row>
      </sheetData>
      <sheetData sheetId="119">
        <row r="65">
          <cell r="A65" t="str">
            <v>(II)</v>
          </cell>
        </row>
      </sheetData>
      <sheetData sheetId="120">
        <row r="65">
          <cell r="A65" t="str">
            <v>(II)</v>
          </cell>
        </row>
      </sheetData>
      <sheetData sheetId="121">
        <row r="65">
          <cell r="A65" t="str">
            <v>(II)</v>
          </cell>
        </row>
      </sheetData>
      <sheetData sheetId="122">
        <row r="65">
          <cell r="A65" t="str">
            <v>(II)</v>
          </cell>
        </row>
      </sheetData>
      <sheetData sheetId="123">
        <row r="65">
          <cell r="A65" t="str">
            <v>(II)</v>
          </cell>
        </row>
      </sheetData>
      <sheetData sheetId="124">
        <row r="65">
          <cell r="A65" t="str">
            <v>(II)</v>
          </cell>
        </row>
      </sheetData>
      <sheetData sheetId="125">
        <row r="65">
          <cell r="A65" t="str">
            <v>(II)</v>
          </cell>
        </row>
      </sheetData>
      <sheetData sheetId="126">
        <row r="65">
          <cell r="A65" t="str">
            <v>(II)</v>
          </cell>
        </row>
      </sheetData>
      <sheetData sheetId="127">
        <row r="65">
          <cell r="A65" t="str">
            <v>(II)</v>
          </cell>
        </row>
      </sheetData>
      <sheetData sheetId="128">
        <row r="65">
          <cell r="A65" t="str">
            <v>(II)</v>
          </cell>
        </row>
      </sheetData>
      <sheetData sheetId="129">
        <row r="65">
          <cell r="A65" t="str">
            <v>(II)</v>
          </cell>
        </row>
      </sheetData>
      <sheetData sheetId="130">
        <row r="65">
          <cell r="A65" t="str">
            <v>(II)</v>
          </cell>
        </row>
      </sheetData>
      <sheetData sheetId="131">
        <row r="65">
          <cell r="A65" t="str">
            <v>(II)</v>
          </cell>
        </row>
      </sheetData>
      <sheetData sheetId="132">
        <row r="65">
          <cell r="A65" t="str">
            <v>(II)</v>
          </cell>
        </row>
      </sheetData>
      <sheetData sheetId="133">
        <row r="65">
          <cell r="A65" t="str">
            <v>(II)</v>
          </cell>
        </row>
      </sheetData>
      <sheetData sheetId="134">
        <row r="65">
          <cell r="A65" t="str">
            <v>(II)</v>
          </cell>
        </row>
      </sheetData>
      <sheetData sheetId="135">
        <row r="65">
          <cell r="A65" t="str">
            <v>(II)</v>
          </cell>
        </row>
      </sheetData>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ow r="65">
          <cell r="A65" t="str">
            <v>(II)</v>
          </cell>
        </row>
      </sheetData>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ow r="65">
          <cell r="A65" t="str">
            <v>(II)</v>
          </cell>
        </row>
      </sheetData>
      <sheetData sheetId="344">
        <row r="65">
          <cell r="A65" t="str">
            <v>(II)</v>
          </cell>
        </row>
      </sheetData>
      <sheetData sheetId="345">
        <row r="65">
          <cell r="A65" t="str">
            <v>(II)</v>
          </cell>
        </row>
      </sheetData>
      <sheetData sheetId="346"/>
      <sheetData sheetId="347" refreshError="1"/>
      <sheetData sheetId="348" refreshError="1"/>
      <sheetData sheetId="349" refreshError="1"/>
      <sheetData sheetId="350" refreshError="1"/>
      <sheetData sheetId="351" refreshError="1"/>
      <sheetData sheetId="352" refreshError="1"/>
      <sheetData sheetId="353">
        <row r="65">
          <cell r="A65" t="str">
            <v>(II)</v>
          </cell>
        </row>
      </sheetData>
      <sheetData sheetId="354">
        <row r="65">
          <cell r="A65" t="str">
            <v>(II)</v>
          </cell>
        </row>
      </sheetData>
      <sheetData sheetId="355">
        <row r="65">
          <cell r="A65" t="str">
            <v>(II)</v>
          </cell>
        </row>
      </sheetData>
      <sheetData sheetId="356">
        <row r="65">
          <cell r="A65" t="str">
            <v>(II)</v>
          </cell>
        </row>
      </sheetData>
      <sheetData sheetId="357">
        <row r="65">
          <cell r="A65" t="str">
            <v>(II)</v>
          </cell>
        </row>
      </sheetData>
      <sheetData sheetId="358">
        <row r="65">
          <cell r="A65" t="str">
            <v>(II)</v>
          </cell>
        </row>
      </sheetData>
      <sheetData sheetId="359">
        <row r="65">
          <cell r="A65" t="str">
            <v>(II)</v>
          </cell>
        </row>
      </sheetData>
      <sheetData sheetId="360">
        <row r="65">
          <cell r="A65" t="str">
            <v>(II)</v>
          </cell>
        </row>
      </sheetData>
      <sheetData sheetId="361">
        <row r="65">
          <cell r="A65" t="str">
            <v>(II)</v>
          </cell>
        </row>
      </sheetData>
      <sheetData sheetId="362">
        <row r="65">
          <cell r="A65" t="str">
            <v>(II)</v>
          </cell>
        </row>
      </sheetData>
      <sheetData sheetId="363">
        <row r="65">
          <cell r="A65" t="str">
            <v>(II)</v>
          </cell>
        </row>
      </sheetData>
      <sheetData sheetId="364">
        <row r="65">
          <cell r="A65" t="str">
            <v>(II)</v>
          </cell>
        </row>
      </sheetData>
      <sheetData sheetId="365">
        <row r="65">
          <cell r="A65" t="str">
            <v>(II)</v>
          </cell>
        </row>
      </sheetData>
      <sheetData sheetId="366">
        <row r="65">
          <cell r="A65" t="str">
            <v>(II)</v>
          </cell>
        </row>
      </sheetData>
      <sheetData sheetId="367"/>
      <sheetData sheetId="368"/>
      <sheetData sheetId="369"/>
      <sheetData sheetId="370">
        <row r="65">
          <cell r="A65" t="str">
            <v>(II)</v>
          </cell>
        </row>
      </sheetData>
      <sheetData sheetId="371">
        <row r="65">
          <cell r="A65" t="str">
            <v>(II)</v>
          </cell>
        </row>
      </sheetData>
      <sheetData sheetId="372"/>
      <sheetData sheetId="373">
        <row r="65">
          <cell r="A65" t="str">
            <v>(II)</v>
          </cell>
        </row>
      </sheetData>
      <sheetData sheetId="374">
        <row r="65">
          <cell r="A65" t="str">
            <v>(II)</v>
          </cell>
        </row>
      </sheetData>
      <sheetData sheetId="375">
        <row r="65">
          <cell r="A65" t="str">
            <v>(II)</v>
          </cell>
        </row>
      </sheetData>
      <sheetData sheetId="376">
        <row r="65">
          <cell r="A65" t="str">
            <v>(II)</v>
          </cell>
        </row>
      </sheetData>
      <sheetData sheetId="377">
        <row r="65">
          <cell r="A65" t="str">
            <v>(II)</v>
          </cell>
        </row>
      </sheetData>
      <sheetData sheetId="378">
        <row r="65">
          <cell r="A65" t="str">
            <v>(II)</v>
          </cell>
        </row>
      </sheetData>
      <sheetData sheetId="379">
        <row r="65">
          <cell r="A65" t="str">
            <v>(II)</v>
          </cell>
        </row>
      </sheetData>
      <sheetData sheetId="380">
        <row r="65">
          <cell r="A65" t="str">
            <v>(II)</v>
          </cell>
        </row>
      </sheetData>
      <sheetData sheetId="381">
        <row r="65">
          <cell r="A65" t="str">
            <v>(II)</v>
          </cell>
        </row>
      </sheetData>
      <sheetData sheetId="382">
        <row r="65">
          <cell r="A65" t="str">
            <v>(II)</v>
          </cell>
        </row>
      </sheetData>
      <sheetData sheetId="383">
        <row r="65">
          <cell r="A65" t="str">
            <v>(II)</v>
          </cell>
        </row>
      </sheetData>
      <sheetData sheetId="384">
        <row r="65">
          <cell r="A65" t="str">
            <v>(II)</v>
          </cell>
        </row>
      </sheetData>
      <sheetData sheetId="385">
        <row r="65">
          <cell r="A65" t="str">
            <v>(II)</v>
          </cell>
        </row>
      </sheetData>
      <sheetData sheetId="386">
        <row r="65">
          <cell r="A65" t="str">
            <v>(II)</v>
          </cell>
        </row>
      </sheetData>
      <sheetData sheetId="387">
        <row r="65">
          <cell r="A65" t="str">
            <v>(II)</v>
          </cell>
        </row>
      </sheetData>
      <sheetData sheetId="388">
        <row r="65">
          <cell r="A65" t="str">
            <v>(II)</v>
          </cell>
        </row>
      </sheetData>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sheetData sheetId="573">
        <row r="65">
          <cell r="A65" t="str">
            <v>(II)</v>
          </cell>
        </row>
      </sheetData>
      <sheetData sheetId="574" refreshError="1"/>
      <sheetData sheetId="575" refreshError="1"/>
      <sheetData sheetId="576" refreshError="1"/>
      <sheetData sheetId="577" refreshError="1"/>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GIN"/>
      <sheetName val="pending c form"/>
      <sheetName val="drs&amp;inventory"/>
      <sheetName val="final abstract"/>
      <sheetName val="eva"/>
      <sheetName val="NOPAT_VDF"/>
      <sheetName val="Volume"/>
      <sheetName val="Agent Comm"/>
      <sheetName val="Assumptions"/>
      <sheetName val="Depreciation"/>
      <sheetName val="POS"/>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EMH-20)"/>
      <sheetName val="Balance Sheet (EMH 15)"/>
      <sheetName val="Balance Sheet (EMH 10)"/>
      <sheetName val="P &amp; L Statement"/>
      <sheetName val="P &amp; L Statement (Ver2)"/>
      <sheetName val="Workings (June-New)"/>
      <sheetName val="PA-10 &amp; others Comp"/>
      <sheetName val="PA-10 &amp; Others Summary"/>
      <sheetName val="Comp% (June New)"/>
      <sheetName val="Comp% (June-Old)"/>
      <sheetName val="Completion% (ForYE)"/>
      <sheetName val="Completion% (JuneRevBudget)"/>
      <sheetName val="Completion%( Old-Budget)"/>
      <sheetName val="Original"/>
      <sheetName val="Amended"/>
      <sheetName val="Amended (Land-300)"/>
      <sheetName val="Depreciation"/>
      <sheetName val="Budget&amp; Forecast"/>
      <sheetName val="EMH Plots-30.06.02 "/>
      <sheetName val="DM Plots-30.06.02 "/>
      <sheetName val="DM Condos-30.06.02"/>
      <sheetName val="EMH Plots-31.12.02"/>
      <sheetName val="DM Plots-31.12.02"/>
      <sheetName val="DM Condos-31.12.02"/>
      <sheetName val="Leases GDP"/>
      <sheetName val="Leases EMLakes"/>
      <sheetName val="Summary of Land"/>
      <sheetName val="Value 30.06.2002"/>
      <sheetName val="Land @ 20"/>
      <sheetName val="Land @ 15"/>
      <sheetName val="Rec-Stat"/>
      <sheetName val="Land @ 10 (With Dev Prop)"/>
      <sheetName val="Land @ 10 (With Dev Prop) Reco"/>
      <sheetName val="Land @ 10 "/>
      <sheetName val="D P 2001"/>
      <sheetName val="Land @ 10  (2)"/>
      <sheetName val="I P 2001"/>
      <sheetName val="WIP 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
          <cell r="T8">
            <v>0.13196412585279399</v>
          </cell>
          <cell r="V8">
            <v>9.070369703218191E-2</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EX"/>
      <sheetName val="OVERHD -PAYROLL"/>
      <sheetName val="GHATKOPAR"/>
      <sheetName val="NGE "/>
      <sheetName val="KESAR"/>
      <sheetName val="POLYCHEM"/>
      <sheetName val="BKC"/>
      <sheetName val="ANALYSIS"/>
      <sheetName val="TARDEO"/>
      <sheetName val="LOANINT"/>
      <sheetName val="SOLIDAIRE"/>
      <sheetName val="Staff Acco."/>
      <sheetName val="SPT vs PHI"/>
      <sheetName val="BuildUp"/>
      <sheetName val="BLOCK-A (MEA.SHEET)"/>
      <sheetName val="Sales &amp; Prod"/>
      <sheetName val="Hierarchy"/>
      <sheetName val="Excess Calc"/>
      <sheetName val="OVERHD_-PAYROLL2"/>
      <sheetName val="NGE_2"/>
      <sheetName val="Staff_Acco_2"/>
      <sheetName val="SPT_vs_PHI2"/>
      <sheetName val="OVERHD_-PAYROLL"/>
      <sheetName val="NGE_"/>
      <sheetName val="Staff_Acco_"/>
      <sheetName val="SPT_vs_PHI"/>
      <sheetName val="OVERHD_-PAYROLL1"/>
      <sheetName val="NGE_1"/>
      <sheetName val="Staff_Acco_1"/>
      <sheetName val="SPT_vs_PHI1"/>
      <sheetName val="BLOCK-A_(MEA_SHEET)"/>
      <sheetName val="Sales_&amp;_Prod"/>
      <sheetName val="MASTER_RATE ANALYSIS"/>
      <sheetName val="Design"/>
    </sheetNames>
    <sheetDataSet>
      <sheetData sheetId="0" refreshError="1">
        <row r="15">
          <cell r="A15" t="str">
            <v xml:space="preserve">CONSOLIDATED CAPEX ESTIMATES  </v>
          </cell>
        </row>
        <row r="17">
          <cell r="D17" t="str">
            <v xml:space="preserve">CEO's </v>
          </cell>
          <cell r="E17" t="str">
            <v xml:space="preserve">I T </v>
          </cell>
          <cell r="F17" t="str">
            <v>HRD &amp;</v>
          </cell>
          <cell r="G17" t="str">
            <v>Arch</v>
          </cell>
          <cell r="H17" t="str">
            <v>F&amp;A</v>
          </cell>
          <cell r="I17" t="str">
            <v>Mktg</v>
          </cell>
          <cell r="J17" t="str">
            <v xml:space="preserve">Southern </v>
          </cell>
          <cell r="K17" t="str">
            <v>Projects Execution Teams</v>
          </cell>
          <cell r="P17" t="str">
            <v>Infrastructure</v>
          </cell>
          <cell r="Q17" t="str">
            <v>Total</v>
          </cell>
          <cell r="R17" t="str">
            <v>Approx.</v>
          </cell>
          <cell r="S17" t="str">
            <v>Total</v>
          </cell>
        </row>
        <row r="18">
          <cell r="D18" t="str">
            <v>Office</v>
          </cell>
          <cell r="E18" t="str">
            <v>Systems</v>
          </cell>
          <cell r="F18" t="str">
            <v>Admin</v>
          </cell>
          <cell r="H18" t="str">
            <v>*incl legal</v>
          </cell>
          <cell r="J18" t="str">
            <v>Region</v>
          </cell>
          <cell r="K18" t="str">
            <v>H O</v>
          </cell>
          <cell r="L18" t="str">
            <v>Ghatkopar</v>
          </cell>
          <cell r="M18" t="str">
            <v>Tardeo</v>
          </cell>
          <cell r="N18" t="str">
            <v>Goregaon</v>
          </cell>
          <cell r="O18" t="str">
            <v>Total</v>
          </cell>
          <cell r="Q18" t="str">
            <v>Nos</v>
          </cell>
          <cell r="R18" t="str">
            <v>Value</v>
          </cell>
        </row>
        <row r="20">
          <cell r="A20" t="str">
            <v>Computers</v>
          </cell>
        </row>
        <row r="21">
          <cell r="A21" t="str">
            <v>Server</v>
          </cell>
          <cell r="E21">
            <v>1</v>
          </cell>
          <cell r="Q21">
            <v>1</v>
          </cell>
          <cell r="R21">
            <v>400000</v>
          </cell>
          <cell r="S21">
            <v>400000</v>
          </cell>
        </row>
        <row r="22">
          <cell r="A22" t="str">
            <v>Lap-tops</v>
          </cell>
          <cell r="D22">
            <v>1</v>
          </cell>
          <cell r="I22">
            <v>2</v>
          </cell>
          <cell r="J22">
            <v>1</v>
          </cell>
          <cell r="O22">
            <v>0</v>
          </cell>
          <cell r="P22">
            <v>1</v>
          </cell>
          <cell r="Q22">
            <v>5</v>
          </cell>
          <cell r="R22">
            <v>175000</v>
          </cell>
          <cell r="S22">
            <v>875000</v>
          </cell>
        </row>
        <row r="23">
          <cell r="A23" t="str">
            <v>Desk-tops</v>
          </cell>
          <cell r="D23">
            <v>3</v>
          </cell>
          <cell r="F23">
            <v>2</v>
          </cell>
          <cell r="G23">
            <v>2</v>
          </cell>
          <cell r="H23">
            <v>9</v>
          </cell>
          <cell r="I23">
            <v>3</v>
          </cell>
          <cell r="J23">
            <v>3</v>
          </cell>
          <cell r="M23">
            <v>1</v>
          </cell>
          <cell r="O23">
            <v>1</v>
          </cell>
          <cell r="Q23">
            <v>23</v>
          </cell>
          <cell r="R23">
            <v>70000</v>
          </cell>
          <cell r="S23">
            <v>1610000</v>
          </cell>
        </row>
        <row r="24">
          <cell r="A24" t="str">
            <v>Voltage Stabilisers</v>
          </cell>
          <cell r="D24">
            <v>2</v>
          </cell>
          <cell r="E24">
            <v>1</v>
          </cell>
          <cell r="F24">
            <v>2</v>
          </cell>
          <cell r="G24">
            <v>2</v>
          </cell>
          <cell r="H24">
            <v>10</v>
          </cell>
          <cell r="I24">
            <v>3</v>
          </cell>
          <cell r="J24">
            <v>3</v>
          </cell>
          <cell r="M24">
            <v>1</v>
          </cell>
          <cell r="O24">
            <v>1</v>
          </cell>
          <cell r="Q24">
            <v>24</v>
          </cell>
          <cell r="R24">
            <v>3000</v>
          </cell>
          <cell r="S24">
            <v>72000</v>
          </cell>
        </row>
        <row r="25">
          <cell r="A25" t="str">
            <v>Modems</v>
          </cell>
          <cell r="D25">
            <v>1</v>
          </cell>
          <cell r="E25">
            <v>1</v>
          </cell>
          <cell r="J25">
            <v>1</v>
          </cell>
          <cell r="M25">
            <v>1</v>
          </cell>
          <cell r="N25">
            <v>1</v>
          </cell>
          <cell r="O25">
            <v>2</v>
          </cell>
          <cell r="Q25">
            <v>5</v>
          </cell>
          <cell r="R25">
            <v>12000</v>
          </cell>
          <cell r="S25">
            <v>60000</v>
          </cell>
        </row>
        <row r="26">
          <cell r="A26" t="str">
            <v>Cabling etc</v>
          </cell>
          <cell r="E26" t="str">
            <v>L S</v>
          </cell>
          <cell r="Q26">
            <v>0</v>
          </cell>
          <cell r="R26" t="str">
            <v>L S</v>
          </cell>
          <cell r="S26">
            <v>600000</v>
          </cell>
        </row>
        <row r="28">
          <cell r="A28" t="str">
            <v>Printers</v>
          </cell>
        </row>
        <row r="29">
          <cell r="A29" t="str">
            <v>Ink-jet</v>
          </cell>
          <cell r="D29">
            <v>1</v>
          </cell>
          <cell r="F29">
            <v>1</v>
          </cell>
          <cell r="G29">
            <v>2</v>
          </cell>
          <cell r="H29">
            <v>3</v>
          </cell>
          <cell r="I29">
            <v>3</v>
          </cell>
          <cell r="J29">
            <v>2</v>
          </cell>
          <cell r="O29">
            <v>0</v>
          </cell>
          <cell r="P29">
            <v>1</v>
          </cell>
          <cell r="Q29">
            <v>13</v>
          </cell>
          <cell r="R29">
            <v>10000</v>
          </cell>
          <cell r="S29">
            <v>130000</v>
          </cell>
        </row>
        <row r="30">
          <cell r="A30" t="str">
            <v>Dot-Matrix</v>
          </cell>
          <cell r="H30">
            <v>6</v>
          </cell>
          <cell r="J30">
            <v>1</v>
          </cell>
          <cell r="M30">
            <v>1</v>
          </cell>
          <cell r="O30">
            <v>1</v>
          </cell>
          <cell r="Q30">
            <v>8</v>
          </cell>
          <cell r="R30">
            <v>22000</v>
          </cell>
          <cell r="S30">
            <v>176000</v>
          </cell>
        </row>
        <row r="31">
          <cell r="A31" t="str">
            <v>Laser Printer</v>
          </cell>
          <cell r="J31">
            <v>1</v>
          </cell>
          <cell r="O31">
            <v>0</v>
          </cell>
          <cell r="Q31">
            <v>1</v>
          </cell>
          <cell r="R31">
            <v>35000</v>
          </cell>
          <cell r="S31">
            <v>35000</v>
          </cell>
        </row>
        <row r="33">
          <cell r="A33" t="str">
            <v>Software</v>
          </cell>
        </row>
        <row r="34">
          <cell r="A34" t="str">
            <v>Software (applications)</v>
          </cell>
          <cell r="E34" t="str">
            <v>L S</v>
          </cell>
          <cell r="R34" t="str">
            <v>L S</v>
          </cell>
          <cell r="S34">
            <v>3200000</v>
          </cell>
        </row>
        <row r="35">
          <cell r="A35" t="str">
            <v>MS Office /Win 95</v>
          </cell>
          <cell r="D35">
            <v>4</v>
          </cell>
          <cell r="E35">
            <v>1</v>
          </cell>
          <cell r="F35">
            <v>1</v>
          </cell>
          <cell r="G35">
            <v>2</v>
          </cell>
          <cell r="H35">
            <v>8</v>
          </cell>
          <cell r="I35">
            <v>5</v>
          </cell>
          <cell r="M35">
            <v>1</v>
          </cell>
          <cell r="N35">
            <v>1</v>
          </cell>
          <cell r="O35">
            <v>2</v>
          </cell>
          <cell r="Q35">
            <v>23</v>
          </cell>
          <cell r="R35">
            <v>15000</v>
          </cell>
          <cell r="S35">
            <v>345000</v>
          </cell>
        </row>
        <row r="36">
          <cell r="A36" t="str">
            <v>MS Projects</v>
          </cell>
          <cell r="D36">
            <v>1</v>
          </cell>
          <cell r="J36">
            <v>1</v>
          </cell>
          <cell r="O36">
            <v>0</v>
          </cell>
          <cell r="Q36">
            <v>2</v>
          </cell>
          <cell r="R36">
            <v>20000</v>
          </cell>
          <cell r="S36">
            <v>40000</v>
          </cell>
        </row>
        <row r="37">
          <cell r="A37" t="str">
            <v xml:space="preserve">Tally, tracker </v>
          </cell>
          <cell r="H37">
            <v>3</v>
          </cell>
          <cell r="I37">
            <v>3</v>
          </cell>
          <cell r="O37">
            <v>0</v>
          </cell>
          <cell r="Q37">
            <v>6</v>
          </cell>
          <cell r="R37">
            <v>12000</v>
          </cell>
          <cell r="S37">
            <v>72000</v>
          </cell>
        </row>
        <row r="39">
          <cell r="A39" t="str">
            <v>Mobile Phone</v>
          </cell>
          <cell r="H39">
            <v>1</v>
          </cell>
          <cell r="I39">
            <v>1</v>
          </cell>
          <cell r="K39">
            <v>1</v>
          </cell>
          <cell r="O39">
            <v>1</v>
          </cell>
          <cell r="Q39">
            <v>3</v>
          </cell>
          <cell r="R39">
            <v>20000</v>
          </cell>
          <cell r="S39">
            <v>60000</v>
          </cell>
        </row>
        <row r="40">
          <cell r="A40" t="str">
            <v>Fax Machine</v>
          </cell>
          <cell r="J40">
            <v>1</v>
          </cell>
          <cell r="M40">
            <v>1</v>
          </cell>
          <cell r="N40">
            <v>1</v>
          </cell>
          <cell r="O40">
            <v>2</v>
          </cell>
          <cell r="Q40">
            <v>3</v>
          </cell>
          <cell r="R40">
            <v>30000</v>
          </cell>
          <cell r="S40">
            <v>90000</v>
          </cell>
        </row>
        <row r="41">
          <cell r="A41" t="str">
            <v>EPABX</v>
          </cell>
          <cell r="J41">
            <v>1</v>
          </cell>
          <cell r="O41">
            <v>0</v>
          </cell>
          <cell r="Q41">
            <v>1</v>
          </cell>
          <cell r="R41">
            <v>50000</v>
          </cell>
          <cell r="S41">
            <v>50000</v>
          </cell>
        </row>
        <row r="42">
          <cell r="A42" t="str">
            <v>Pagers</v>
          </cell>
          <cell r="I42">
            <v>3</v>
          </cell>
          <cell r="O42">
            <v>0</v>
          </cell>
          <cell r="Q42">
            <v>3</v>
          </cell>
          <cell r="R42">
            <v>6200</v>
          </cell>
          <cell r="S42">
            <v>18600</v>
          </cell>
        </row>
        <row r="43">
          <cell r="A43" t="str">
            <v>1 Ton Window A C</v>
          </cell>
          <cell r="O43">
            <v>0</v>
          </cell>
          <cell r="Q43">
            <v>0</v>
          </cell>
          <cell r="S43">
            <v>0</v>
          </cell>
        </row>
        <row r="44">
          <cell r="A44" t="str">
            <v>2 Ton Window AC</v>
          </cell>
          <cell r="O44">
            <v>0</v>
          </cell>
          <cell r="Q44">
            <v>0</v>
          </cell>
          <cell r="S44">
            <v>0</v>
          </cell>
        </row>
        <row r="45">
          <cell r="A45" t="str">
            <v>Water Cooler</v>
          </cell>
          <cell r="J45">
            <v>1</v>
          </cell>
          <cell r="O45">
            <v>0</v>
          </cell>
          <cell r="Q45">
            <v>1</v>
          </cell>
          <cell r="R45">
            <v>5000</v>
          </cell>
          <cell r="S45">
            <v>5000</v>
          </cell>
        </row>
        <row r="46">
          <cell r="A46" t="str">
            <v>Filing Cabinet</v>
          </cell>
          <cell r="H46">
            <v>1</v>
          </cell>
          <cell r="I46">
            <v>3</v>
          </cell>
          <cell r="M46">
            <v>1</v>
          </cell>
          <cell r="O46">
            <v>1</v>
          </cell>
          <cell r="P46">
            <v>1</v>
          </cell>
          <cell r="Q46">
            <v>6</v>
          </cell>
          <cell r="R46">
            <v>20000</v>
          </cell>
          <cell r="S46">
            <v>120000</v>
          </cell>
        </row>
        <row r="47">
          <cell r="A47" t="str">
            <v>Vehicles</v>
          </cell>
          <cell r="G47">
            <v>1</v>
          </cell>
          <cell r="H47">
            <v>2</v>
          </cell>
          <cell r="I47">
            <v>2</v>
          </cell>
          <cell r="K47">
            <v>1</v>
          </cell>
          <cell r="O47">
            <v>1</v>
          </cell>
          <cell r="Q47">
            <v>6</v>
          </cell>
          <cell r="R47">
            <v>450000</v>
          </cell>
          <cell r="S47">
            <v>2700000</v>
          </cell>
        </row>
        <row r="48">
          <cell r="A48" t="str">
            <v>Safe standard</v>
          </cell>
          <cell r="H48">
            <v>1</v>
          </cell>
          <cell r="I48">
            <v>3</v>
          </cell>
          <cell r="Q48">
            <v>4</v>
          </cell>
          <cell r="R48">
            <v>50000</v>
          </cell>
          <cell r="S48">
            <v>200000</v>
          </cell>
        </row>
        <row r="49">
          <cell r="A49" t="str">
            <v>Xerox Machines</v>
          </cell>
          <cell r="F49">
            <v>1</v>
          </cell>
          <cell r="J49">
            <v>1</v>
          </cell>
          <cell r="O49">
            <v>0</v>
          </cell>
          <cell r="Q49">
            <v>2</v>
          </cell>
          <cell r="R49">
            <v>315000</v>
          </cell>
          <cell r="S49">
            <v>630000</v>
          </cell>
        </row>
        <row r="50">
          <cell r="A50" t="str">
            <v>Comb binding Machine</v>
          </cell>
          <cell r="F50">
            <v>1</v>
          </cell>
          <cell r="O50">
            <v>0</v>
          </cell>
          <cell r="Q50">
            <v>1</v>
          </cell>
          <cell r="R50">
            <v>42000</v>
          </cell>
          <cell r="S50">
            <v>42000</v>
          </cell>
        </row>
        <row r="51">
          <cell r="A51" t="str">
            <v>Paper Shredder</v>
          </cell>
          <cell r="F51">
            <v>1</v>
          </cell>
          <cell r="O51">
            <v>0</v>
          </cell>
          <cell r="Q51">
            <v>1</v>
          </cell>
          <cell r="R51">
            <v>24000</v>
          </cell>
          <cell r="S51">
            <v>24000</v>
          </cell>
        </row>
        <row r="52">
          <cell r="A52" t="str">
            <v>Cupboard</v>
          </cell>
          <cell r="J52">
            <v>1</v>
          </cell>
          <cell r="O52">
            <v>0</v>
          </cell>
          <cell r="Q52">
            <v>1</v>
          </cell>
          <cell r="R52">
            <v>10000</v>
          </cell>
          <cell r="S52">
            <v>10000</v>
          </cell>
        </row>
        <row r="53">
          <cell r="A53" t="str">
            <v>Telephone Lines (Deposits)</v>
          </cell>
        </row>
        <row r="54">
          <cell r="A54" t="str">
            <v>Ordinary</v>
          </cell>
          <cell r="F54">
            <v>5</v>
          </cell>
          <cell r="J54">
            <v>4</v>
          </cell>
          <cell r="O54">
            <v>0</v>
          </cell>
          <cell r="Q54">
            <v>9</v>
          </cell>
          <cell r="R54">
            <v>15000</v>
          </cell>
          <cell r="S54">
            <v>135000</v>
          </cell>
        </row>
        <row r="55">
          <cell r="A55" t="str">
            <v>Tatkal</v>
          </cell>
          <cell r="J55">
            <v>1</v>
          </cell>
          <cell r="O55">
            <v>0</v>
          </cell>
          <cell r="Q55">
            <v>1</v>
          </cell>
          <cell r="R55">
            <v>30000</v>
          </cell>
          <cell r="S55">
            <v>30000</v>
          </cell>
        </row>
        <row r="56">
          <cell r="A56" t="str">
            <v>UPS System</v>
          </cell>
          <cell r="J56">
            <v>1</v>
          </cell>
          <cell r="O56">
            <v>0</v>
          </cell>
          <cell r="Q56">
            <v>1</v>
          </cell>
          <cell r="R56">
            <v>25000</v>
          </cell>
          <cell r="S56">
            <v>25000</v>
          </cell>
        </row>
        <row r="57">
          <cell r="A57" t="str">
            <v>E Mail</v>
          </cell>
          <cell r="J57">
            <v>1</v>
          </cell>
          <cell r="O57">
            <v>0</v>
          </cell>
          <cell r="Q57">
            <v>1</v>
          </cell>
          <cell r="R57">
            <v>7500</v>
          </cell>
          <cell r="S57">
            <v>7500</v>
          </cell>
        </row>
        <row r="58">
          <cell r="A58" t="str">
            <v>Interiors</v>
          </cell>
          <cell r="J58" t="str">
            <v>L.S.</v>
          </cell>
          <cell r="O58">
            <v>0</v>
          </cell>
          <cell r="Q58">
            <v>0</v>
          </cell>
          <cell r="R58" t="str">
            <v>L S</v>
          </cell>
          <cell r="S58">
            <v>1000000</v>
          </cell>
        </row>
        <row r="59">
          <cell r="A59" t="str">
            <v>Overhead Projector</v>
          </cell>
          <cell r="F59">
            <v>1</v>
          </cell>
          <cell r="O59">
            <v>0</v>
          </cell>
          <cell r="Q59">
            <v>1</v>
          </cell>
          <cell r="R59">
            <v>25000</v>
          </cell>
          <cell r="S59">
            <v>25000</v>
          </cell>
        </row>
        <row r="62">
          <cell r="A62" t="str">
            <v>Grand-Total</v>
          </cell>
          <cell r="S62">
            <v>12787100</v>
          </cell>
        </row>
      </sheetData>
      <sheetData sheetId="1" refreshError="1">
        <row r="21">
          <cell r="A21" t="str">
            <v>F &amp; A DEPT</v>
          </cell>
          <cell r="C21" t="str">
            <v>Levels</v>
          </cell>
          <cell r="D21" t="str">
            <v>Initial</v>
          </cell>
          <cell r="F21" t="str">
            <v>Statement showing estimated monthly  payouts in Rupees</v>
          </cell>
        </row>
        <row r="22">
          <cell r="D22" t="str">
            <v>Annual</v>
          </cell>
          <cell r="E22" t="str">
            <v>Convey</v>
          </cell>
          <cell r="F22" t="str">
            <v>Ptg&amp;Stn</v>
          </cell>
          <cell r="G22" t="str">
            <v>Training &amp;</v>
          </cell>
          <cell r="H22" t="str">
            <v xml:space="preserve">Books &amp; </v>
          </cell>
          <cell r="I22" t="str">
            <v>Legal Chgs</v>
          </cell>
          <cell r="J22" t="str">
            <v xml:space="preserve">Travelling </v>
          </cell>
          <cell r="K22" t="str">
            <v>Phone/Fax</v>
          </cell>
          <cell r="L22" t="str">
            <v>Entertain .</v>
          </cell>
          <cell r="M22" t="str">
            <v xml:space="preserve">Staff </v>
          </cell>
          <cell r="N22" t="str">
            <v>Pymt to</v>
          </cell>
          <cell r="O22" t="str">
            <v>Gifts</v>
          </cell>
          <cell r="P22" t="str">
            <v>Corporate</v>
          </cell>
          <cell r="Q22" t="str">
            <v>Misc.</v>
          </cell>
          <cell r="R22" t="str">
            <v>Total</v>
          </cell>
          <cell r="S22" t="str">
            <v>Annual</v>
          </cell>
        </row>
        <row r="23">
          <cell r="D23" t="str">
            <v>Rs.Lakhs</v>
          </cell>
          <cell r="G23" t="str">
            <v>Seminar</v>
          </cell>
          <cell r="H23" t="str">
            <v>Periodicals</v>
          </cell>
          <cell r="I23" t="str">
            <v>Consltg/</v>
          </cell>
          <cell r="M23" t="str">
            <v>Welfare</v>
          </cell>
          <cell r="N23" t="str">
            <v>Authorities</v>
          </cell>
          <cell r="P23" t="str">
            <v xml:space="preserve">Club </v>
          </cell>
          <cell r="S23" t="str">
            <v>Rs. Lakhs</v>
          </cell>
        </row>
        <row r="24">
          <cell r="I24" t="str">
            <v>Opinions</v>
          </cell>
          <cell r="P24" t="str">
            <v>Membership</v>
          </cell>
        </row>
        <row r="26">
          <cell r="A26" t="str">
            <v>Corporate Office</v>
          </cell>
        </row>
        <row r="27">
          <cell r="A27" t="str">
            <v>Head-F&amp;A</v>
          </cell>
          <cell r="D27">
            <v>12.5</v>
          </cell>
          <cell r="E27">
            <v>200</v>
          </cell>
          <cell r="F27">
            <v>200</v>
          </cell>
          <cell r="H27">
            <v>500</v>
          </cell>
          <cell r="I27">
            <v>1000</v>
          </cell>
          <cell r="J27">
            <v>3500</v>
          </cell>
          <cell r="K27">
            <v>5000</v>
          </cell>
          <cell r="L27">
            <v>4000</v>
          </cell>
          <cell r="M27">
            <v>250</v>
          </cell>
          <cell r="N27">
            <v>1000</v>
          </cell>
          <cell r="Q27">
            <v>500</v>
          </cell>
          <cell r="R27">
            <v>16150</v>
          </cell>
          <cell r="S27">
            <v>1.9379999999999999</v>
          </cell>
        </row>
        <row r="28">
          <cell r="A28" t="str">
            <v>Secy.to above</v>
          </cell>
          <cell r="D28">
            <v>1.5</v>
          </cell>
          <cell r="F28">
            <v>1000</v>
          </cell>
          <cell r="M28">
            <v>250</v>
          </cell>
          <cell r="R28">
            <v>1250</v>
          </cell>
          <cell r="S28">
            <v>0.15</v>
          </cell>
        </row>
        <row r="30">
          <cell r="A30" t="str">
            <v>Corp Accounts -H O</v>
          </cell>
        </row>
        <row r="31">
          <cell r="A31" t="str">
            <v xml:space="preserve">Corp. Accts </v>
          </cell>
          <cell r="C31">
            <v>1</v>
          </cell>
          <cell r="D31">
            <v>3.75</v>
          </cell>
          <cell r="E31">
            <v>300</v>
          </cell>
          <cell r="F31">
            <v>300</v>
          </cell>
          <cell r="H31">
            <v>350</v>
          </cell>
          <cell r="I31">
            <v>250</v>
          </cell>
          <cell r="J31">
            <v>500</v>
          </cell>
          <cell r="K31">
            <v>750</v>
          </cell>
          <cell r="L31">
            <v>750</v>
          </cell>
          <cell r="M31">
            <v>250</v>
          </cell>
          <cell r="N31">
            <v>250</v>
          </cell>
          <cell r="Q31">
            <v>300</v>
          </cell>
          <cell r="R31">
            <v>4000</v>
          </cell>
          <cell r="S31">
            <v>0.48</v>
          </cell>
        </row>
        <row r="32">
          <cell r="A32" t="str">
            <v>Corp. Accts</v>
          </cell>
          <cell r="C32">
            <v>2</v>
          </cell>
          <cell r="D32">
            <v>2.5</v>
          </cell>
          <cell r="E32">
            <v>300</v>
          </cell>
          <cell r="F32">
            <v>300</v>
          </cell>
          <cell r="H32">
            <v>100</v>
          </cell>
          <cell r="I32">
            <v>100</v>
          </cell>
          <cell r="J32">
            <v>200</v>
          </cell>
          <cell r="K32">
            <v>250</v>
          </cell>
          <cell r="L32">
            <v>250</v>
          </cell>
          <cell r="M32">
            <v>250</v>
          </cell>
          <cell r="N32">
            <v>150</v>
          </cell>
          <cell r="Q32">
            <v>200</v>
          </cell>
          <cell r="R32">
            <v>2100</v>
          </cell>
          <cell r="S32">
            <v>0.252</v>
          </cell>
        </row>
        <row r="33">
          <cell r="A33" t="str">
            <v>Semi/Non-Professnl</v>
          </cell>
          <cell r="C33">
            <v>3</v>
          </cell>
          <cell r="D33">
            <v>1.2</v>
          </cell>
          <cell r="E33">
            <v>200</v>
          </cell>
          <cell r="F33">
            <v>200</v>
          </cell>
          <cell r="K33">
            <v>100</v>
          </cell>
          <cell r="M33">
            <v>250</v>
          </cell>
          <cell r="Q33">
            <v>100</v>
          </cell>
          <cell r="R33">
            <v>850</v>
          </cell>
          <cell r="S33">
            <v>0.10199999999999999</v>
          </cell>
        </row>
        <row r="34">
          <cell r="A34" t="str">
            <v>Semi/Non-Professnl</v>
          </cell>
          <cell r="C34">
            <v>3</v>
          </cell>
          <cell r="D34">
            <v>1.2</v>
          </cell>
          <cell r="E34">
            <v>200</v>
          </cell>
          <cell r="F34">
            <v>200</v>
          </cell>
          <cell r="K34">
            <v>100</v>
          </cell>
          <cell r="M34">
            <v>250</v>
          </cell>
          <cell r="Q34">
            <v>100</v>
          </cell>
          <cell r="R34">
            <v>850</v>
          </cell>
          <cell r="S34">
            <v>0.10199999999999999</v>
          </cell>
        </row>
        <row r="36">
          <cell r="A36" t="str">
            <v>Finance -HO</v>
          </cell>
        </row>
        <row r="37">
          <cell r="A37" t="str">
            <v xml:space="preserve">Finance    </v>
          </cell>
          <cell r="C37">
            <v>1</v>
          </cell>
          <cell r="D37">
            <v>3.75</v>
          </cell>
          <cell r="E37">
            <v>300</v>
          </cell>
          <cell r="F37">
            <v>500</v>
          </cell>
          <cell r="H37">
            <v>350</v>
          </cell>
          <cell r="I37">
            <v>250</v>
          </cell>
          <cell r="J37">
            <v>500</v>
          </cell>
          <cell r="K37">
            <v>750</v>
          </cell>
          <cell r="L37">
            <v>750</v>
          </cell>
          <cell r="M37">
            <v>250</v>
          </cell>
          <cell r="N37">
            <v>250</v>
          </cell>
          <cell r="Q37">
            <v>500</v>
          </cell>
          <cell r="R37">
            <v>4400</v>
          </cell>
          <cell r="S37">
            <v>0.52800000000000002</v>
          </cell>
        </row>
        <row r="38">
          <cell r="A38" t="str">
            <v xml:space="preserve">Finance    </v>
          </cell>
          <cell r="C38">
            <v>2</v>
          </cell>
          <cell r="D38">
            <v>3</v>
          </cell>
          <cell r="E38">
            <v>300</v>
          </cell>
          <cell r="F38">
            <v>300</v>
          </cell>
          <cell r="H38">
            <v>100</v>
          </cell>
          <cell r="I38">
            <v>100</v>
          </cell>
          <cell r="J38">
            <v>200</v>
          </cell>
          <cell r="K38">
            <v>250</v>
          </cell>
          <cell r="L38">
            <v>250</v>
          </cell>
          <cell r="M38">
            <v>250</v>
          </cell>
          <cell r="N38">
            <v>150</v>
          </cell>
          <cell r="Q38">
            <v>300</v>
          </cell>
          <cell r="R38">
            <v>2200</v>
          </cell>
          <cell r="S38">
            <v>0.26400000000000001</v>
          </cell>
        </row>
        <row r="39">
          <cell r="A39" t="str">
            <v>Semi/Non-Professnl</v>
          </cell>
          <cell r="C39">
            <v>3</v>
          </cell>
          <cell r="D39">
            <v>1.2</v>
          </cell>
          <cell r="E39">
            <v>200</v>
          </cell>
          <cell r="F39">
            <v>200</v>
          </cell>
          <cell r="K39">
            <v>100</v>
          </cell>
          <cell r="M39">
            <v>250</v>
          </cell>
          <cell r="Q39">
            <v>100</v>
          </cell>
          <cell r="R39">
            <v>850</v>
          </cell>
          <cell r="S39">
            <v>0.10199999999999999</v>
          </cell>
        </row>
        <row r="41">
          <cell r="A41" t="str">
            <v>Legal</v>
          </cell>
        </row>
        <row r="42">
          <cell r="A42" t="str">
            <v>Manager</v>
          </cell>
          <cell r="C42">
            <v>1</v>
          </cell>
          <cell r="D42">
            <v>6</v>
          </cell>
          <cell r="E42">
            <v>800</v>
          </cell>
          <cell r="F42">
            <v>300</v>
          </cell>
          <cell r="H42">
            <v>500</v>
          </cell>
          <cell r="I42">
            <v>250</v>
          </cell>
          <cell r="J42">
            <v>1000</v>
          </cell>
          <cell r="K42">
            <v>750</v>
          </cell>
          <cell r="L42">
            <v>750</v>
          </cell>
          <cell r="M42">
            <v>250</v>
          </cell>
          <cell r="N42">
            <v>250</v>
          </cell>
          <cell r="Q42">
            <v>500</v>
          </cell>
          <cell r="R42">
            <v>5350</v>
          </cell>
          <cell r="S42">
            <v>0.64200000000000002</v>
          </cell>
        </row>
        <row r="43">
          <cell r="A43" t="str">
            <v>Executive</v>
          </cell>
          <cell r="C43">
            <v>2</v>
          </cell>
          <cell r="D43">
            <v>2.5</v>
          </cell>
          <cell r="E43">
            <v>500</v>
          </cell>
          <cell r="F43">
            <v>300</v>
          </cell>
          <cell r="H43">
            <v>100</v>
          </cell>
          <cell r="I43">
            <v>100</v>
          </cell>
          <cell r="J43">
            <v>200</v>
          </cell>
          <cell r="K43">
            <v>250</v>
          </cell>
          <cell r="L43">
            <v>250</v>
          </cell>
          <cell r="M43">
            <v>250</v>
          </cell>
          <cell r="N43">
            <v>150</v>
          </cell>
          <cell r="Q43">
            <v>300</v>
          </cell>
          <cell r="R43">
            <v>2400</v>
          </cell>
          <cell r="S43">
            <v>0.28799999999999998</v>
          </cell>
        </row>
        <row r="44">
          <cell r="A44" t="str">
            <v>Secretary</v>
          </cell>
          <cell r="C44">
            <v>3</v>
          </cell>
          <cell r="D44">
            <v>1.2</v>
          </cell>
          <cell r="E44">
            <v>250</v>
          </cell>
          <cell r="F44">
            <v>1000</v>
          </cell>
          <cell r="K44">
            <v>100</v>
          </cell>
          <cell r="M44">
            <v>250</v>
          </cell>
          <cell r="Q44">
            <v>200</v>
          </cell>
          <cell r="R44">
            <v>1800</v>
          </cell>
          <cell r="S44">
            <v>0.216</v>
          </cell>
        </row>
        <row r="46">
          <cell r="A46" t="str">
            <v>Project Accts -HO</v>
          </cell>
        </row>
        <row r="47">
          <cell r="A47" t="str">
            <v xml:space="preserve">Proj. Head   </v>
          </cell>
          <cell r="C47">
            <v>1</v>
          </cell>
          <cell r="D47">
            <v>5.5</v>
          </cell>
          <cell r="E47">
            <v>1000</v>
          </cell>
          <cell r="F47">
            <v>300</v>
          </cell>
          <cell r="H47">
            <v>350</v>
          </cell>
          <cell r="I47">
            <v>250</v>
          </cell>
          <cell r="J47">
            <v>500</v>
          </cell>
          <cell r="K47">
            <v>750</v>
          </cell>
          <cell r="L47">
            <v>750</v>
          </cell>
          <cell r="M47">
            <v>250</v>
          </cell>
          <cell r="N47">
            <v>250</v>
          </cell>
          <cell r="Q47">
            <v>500</v>
          </cell>
          <cell r="R47">
            <v>4900</v>
          </cell>
          <cell r="S47">
            <v>0.58799999999999997</v>
          </cell>
        </row>
        <row r="48">
          <cell r="A48" t="str">
            <v>Semi/Non-Professnl</v>
          </cell>
          <cell r="C48">
            <v>3</v>
          </cell>
          <cell r="D48">
            <v>1.2</v>
          </cell>
          <cell r="E48">
            <v>250</v>
          </cell>
          <cell r="F48">
            <v>200</v>
          </cell>
          <cell r="K48">
            <v>100</v>
          </cell>
          <cell r="M48">
            <v>250</v>
          </cell>
          <cell r="Q48">
            <v>200</v>
          </cell>
          <cell r="R48">
            <v>1000</v>
          </cell>
          <cell r="S48">
            <v>0.12</v>
          </cell>
        </row>
        <row r="50">
          <cell r="A50" t="str">
            <v>Ghatkopar</v>
          </cell>
        </row>
        <row r="51">
          <cell r="A51" t="str">
            <v>Project Executive</v>
          </cell>
          <cell r="C51">
            <v>2</v>
          </cell>
          <cell r="D51">
            <v>3</v>
          </cell>
          <cell r="E51">
            <v>500</v>
          </cell>
          <cell r="F51">
            <v>300</v>
          </cell>
          <cell r="H51">
            <v>100</v>
          </cell>
          <cell r="I51">
            <v>100</v>
          </cell>
          <cell r="J51">
            <v>200</v>
          </cell>
          <cell r="K51">
            <v>250</v>
          </cell>
          <cell r="L51">
            <v>250</v>
          </cell>
          <cell r="M51">
            <v>250</v>
          </cell>
          <cell r="N51">
            <v>150</v>
          </cell>
          <cell r="Q51">
            <v>300</v>
          </cell>
          <cell r="R51">
            <v>2400</v>
          </cell>
          <cell r="S51">
            <v>0.28799999999999998</v>
          </cell>
        </row>
        <row r="52">
          <cell r="A52" t="str">
            <v>Semi/Non-Professnl</v>
          </cell>
          <cell r="C52">
            <v>3</v>
          </cell>
          <cell r="D52">
            <v>1.2</v>
          </cell>
          <cell r="E52">
            <v>250</v>
          </cell>
          <cell r="F52">
            <v>200</v>
          </cell>
          <cell r="K52">
            <v>100</v>
          </cell>
          <cell r="M52">
            <v>250</v>
          </cell>
          <cell r="Q52">
            <v>200</v>
          </cell>
          <cell r="R52">
            <v>1000</v>
          </cell>
          <cell r="S52">
            <v>0.12</v>
          </cell>
        </row>
        <row r="53">
          <cell r="A53" t="str">
            <v>Semi/Non-Professnl</v>
          </cell>
          <cell r="C53">
            <v>3</v>
          </cell>
          <cell r="D53">
            <v>1.2</v>
          </cell>
          <cell r="E53">
            <v>250</v>
          </cell>
          <cell r="F53">
            <v>200</v>
          </cell>
          <cell r="K53">
            <v>100</v>
          </cell>
          <cell r="M53">
            <v>250</v>
          </cell>
          <cell r="Q53">
            <v>100</v>
          </cell>
          <cell r="R53">
            <v>900</v>
          </cell>
          <cell r="S53">
            <v>0.108</v>
          </cell>
        </row>
        <row r="55">
          <cell r="A55" t="str">
            <v>Kesar</v>
          </cell>
        </row>
        <row r="56">
          <cell r="A56" t="str">
            <v>Project Executive</v>
          </cell>
          <cell r="C56">
            <v>2</v>
          </cell>
          <cell r="D56">
            <v>3</v>
          </cell>
          <cell r="E56">
            <v>500</v>
          </cell>
          <cell r="F56">
            <v>300</v>
          </cell>
          <cell r="H56">
            <v>100</v>
          </cell>
          <cell r="I56">
            <v>100</v>
          </cell>
          <cell r="J56">
            <v>200</v>
          </cell>
          <cell r="K56">
            <v>250</v>
          </cell>
          <cell r="L56">
            <v>250</v>
          </cell>
          <cell r="M56">
            <v>250</v>
          </cell>
          <cell r="N56">
            <v>150</v>
          </cell>
          <cell r="Q56">
            <v>300</v>
          </cell>
          <cell r="R56">
            <v>2400</v>
          </cell>
          <cell r="S56">
            <v>0.28799999999999998</v>
          </cell>
        </row>
        <row r="57">
          <cell r="A57" t="str">
            <v>Semi/Non-Professnl</v>
          </cell>
          <cell r="C57">
            <v>3</v>
          </cell>
          <cell r="D57">
            <v>1.2</v>
          </cell>
          <cell r="E57">
            <v>250</v>
          </cell>
          <cell r="F57">
            <v>200</v>
          </cell>
          <cell r="K57">
            <v>100</v>
          </cell>
          <cell r="M57">
            <v>250</v>
          </cell>
          <cell r="Q57">
            <v>200</v>
          </cell>
          <cell r="R57">
            <v>1000</v>
          </cell>
          <cell r="S57">
            <v>0.12</v>
          </cell>
        </row>
        <row r="58">
          <cell r="A58" t="str">
            <v>Semi/Non-Professnl</v>
          </cell>
          <cell r="C58">
            <v>3</v>
          </cell>
          <cell r="D58">
            <v>1.2</v>
          </cell>
          <cell r="E58">
            <v>250</v>
          </cell>
          <cell r="F58">
            <v>200</v>
          </cell>
          <cell r="K58">
            <v>100</v>
          </cell>
          <cell r="M58">
            <v>250</v>
          </cell>
          <cell r="Q58">
            <v>200</v>
          </cell>
          <cell r="R58">
            <v>1000</v>
          </cell>
          <cell r="S58">
            <v>0.12</v>
          </cell>
        </row>
        <row r="60">
          <cell r="A60" t="str">
            <v>Polychem</v>
          </cell>
        </row>
        <row r="62">
          <cell r="A62" t="str">
            <v>Semi/Non-Professnl</v>
          </cell>
          <cell r="C62">
            <v>3</v>
          </cell>
          <cell r="D62">
            <v>1.2</v>
          </cell>
          <cell r="E62">
            <v>250</v>
          </cell>
          <cell r="F62">
            <v>200</v>
          </cell>
          <cell r="K62">
            <v>100</v>
          </cell>
          <cell r="M62">
            <v>250</v>
          </cell>
          <cell r="Q62">
            <v>200</v>
          </cell>
          <cell r="R62">
            <v>1000</v>
          </cell>
          <cell r="S62">
            <v>0.12</v>
          </cell>
        </row>
        <row r="63">
          <cell r="A63" t="str">
            <v>Semi/Non-Professnl</v>
          </cell>
          <cell r="C63">
            <v>3</v>
          </cell>
          <cell r="D63">
            <v>1.2</v>
          </cell>
          <cell r="E63">
            <v>250</v>
          </cell>
          <cell r="F63">
            <v>200</v>
          </cell>
          <cell r="K63">
            <v>100</v>
          </cell>
          <cell r="M63">
            <v>250</v>
          </cell>
          <cell r="Q63">
            <v>200</v>
          </cell>
          <cell r="R63">
            <v>1000</v>
          </cell>
          <cell r="S63">
            <v>0.12</v>
          </cell>
        </row>
        <row r="65">
          <cell r="A65" t="str">
            <v>Consultants</v>
          </cell>
          <cell r="D65">
            <v>1.2</v>
          </cell>
        </row>
        <row r="67">
          <cell r="A67" t="str">
            <v>General Pool</v>
          </cell>
        </row>
        <row r="68">
          <cell r="A68" t="str">
            <v>Steno/Typist ( By )</v>
          </cell>
          <cell r="D68">
            <v>1.2</v>
          </cell>
          <cell r="F68">
            <v>1000</v>
          </cell>
          <cell r="K68">
            <v>100</v>
          </cell>
          <cell r="M68">
            <v>250</v>
          </cell>
          <cell r="Q68">
            <v>250</v>
          </cell>
          <cell r="R68">
            <v>1600</v>
          </cell>
          <cell r="S68">
            <v>0.192</v>
          </cell>
        </row>
        <row r="71">
          <cell r="D71">
            <v>62.600000000000023</v>
          </cell>
          <cell r="E71">
            <v>7300</v>
          </cell>
          <cell r="F71">
            <v>8100</v>
          </cell>
          <cell r="H71">
            <v>2550</v>
          </cell>
          <cell r="I71">
            <v>2500</v>
          </cell>
          <cell r="J71">
            <v>7000</v>
          </cell>
          <cell r="K71">
            <v>10450</v>
          </cell>
          <cell r="L71">
            <v>8250</v>
          </cell>
          <cell r="M71">
            <v>5750</v>
          </cell>
          <cell r="N71">
            <v>2750</v>
          </cell>
          <cell r="O71">
            <v>0</v>
          </cell>
          <cell r="P71">
            <v>0</v>
          </cell>
          <cell r="Q71">
            <v>5750</v>
          </cell>
          <cell r="R71">
            <v>60400</v>
          </cell>
          <cell r="S71">
            <v>7.2480000000000011</v>
          </cell>
        </row>
        <row r="72">
          <cell r="A72" t="str">
            <v>Total Annual , Rs. Lakhs</v>
          </cell>
          <cell r="E72">
            <v>0.876</v>
          </cell>
          <cell r="F72">
            <v>0.97199999999999998</v>
          </cell>
          <cell r="H72">
            <v>0.30599999999999999</v>
          </cell>
          <cell r="I72">
            <v>0.3</v>
          </cell>
          <cell r="J72">
            <v>0.84</v>
          </cell>
          <cell r="K72">
            <v>1.254</v>
          </cell>
          <cell r="L72">
            <v>0.99</v>
          </cell>
          <cell r="M72">
            <v>0.69</v>
          </cell>
          <cell r="N72">
            <v>0.33</v>
          </cell>
          <cell r="O72">
            <v>0</v>
          </cell>
          <cell r="P72">
            <v>0</v>
          </cell>
          <cell r="Q72">
            <v>0.69</v>
          </cell>
          <cell r="R72">
            <v>7.2479999999999993</v>
          </cell>
          <cell r="S72">
            <v>69.848000000000027</v>
          </cell>
        </row>
        <row r="73">
          <cell r="A73" t="str">
            <v>Add: One time Costs</v>
          </cell>
          <cell r="O73">
            <v>0.25</v>
          </cell>
          <cell r="P73">
            <v>4</v>
          </cell>
          <cell r="S73">
            <v>4.25</v>
          </cell>
        </row>
        <row r="75">
          <cell r="A75" t="str">
            <v>Annualised , Rs. Lakhs</v>
          </cell>
          <cell r="D75">
            <v>62.600000000000023</v>
          </cell>
          <cell r="E75">
            <v>0.876</v>
          </cell>
          <cell r="F75">
            <v>0.97199999999999998</v>
          </cell>
          <cell r="H75">
            <v>0.30599999999999999</v>
          </cell>
          <cell r="I75">
            <v>0.3</v>
          </cell>
          <cell r="J75">
            <v>0.84</v>
          </cell>
          <cell r="K75">
            <v>1.254</v>
          </cell>
          <cell r="L75">
            <v>0.99</v>
          </cell>
          <cell r="M75">
            <v>0.69</v>
          </cell>
          <cell r="N75">
            <v>0.33</v>
          </cell>
          <cell r="O75">
            <v>0.25</v>
          </cell>
          <cell r="P75">
            <v>4</v>
          </cell>
          <cell r="Q75">
            <v>0.69</v>
          </cell>
          <cell r="R75">
            <v>7.2479999999999993</v>
          </cell>
          <cell r="S75">
            <v>74.098000000000027</v>
          </cell>
        </row>
        <row r="78">
          <cell r="A78" t="str">
            <v>MARKETING</v>
          </cell>
          <cell r="F78" t="str">
            <v>Statement showing estimated monthly  payouts in Rupees</v>
          </cell>
        </row>
        <row r="79">
          <cell r="D79" t="str">
            <v>Initial</v>
          </cell>
          <cell r="E79" t="str">
            <v>Convey</v>
          </cell>
          <cell r="F79" t="str">
            <v>Ptg&amp;Stn</v>
          </cell>
          <cell r="G79" t="str">
            <v>Postg &amp;</v>
          </cell>
          <cell r="H79" t="str">
            <v xml:space="preserve">Books &amp; </v>
          </cell>
          <cell r="J79" t="str">
            <v>Phone/Fax</v>
          </cell>
          <cell r="K79" t="str">
            <v>Entertain .</v>
          </cell>
          <cell r="L79" t="str">
            <v>Staff</v>
          </cell>
          <cell r="M79" t="str">
            <v>Exhibition/</v>
          </cell>
          <cell r="N79" t="str">
            <v>Gifts</v>
          </cell>
          <cell r="O79" t="str">
            <v>Sponsor/</v>
          </cell>
          <cell r="P79" t="str">
            <v>Misc</v>
          </cell>
          <cell r="Q79" t="str">
            <v>Total</v>
          </cell>
          <cell r="R79" t="str">
            <v>Annual</v>
          </cell>
        </row>
        <row r="80">
          <cell r="D80" t="str">
            <v>Annual</v>
          </cell>
          <cell r="G80" t="str">
            <v>Telegram</v>
          </cell>
          <cell r="H80" t="str">
            <v>Periodicals</v>
          </cell>
          <cell r="J80" t="str">
            <v>Mobile</v>
          </cell>
          <cell r="L80" t="str">
            <v>Welfare</v>
          </cell>
          <cell r="M80" t="str">
            <v>Promotion/</v>
          </cell>
          <cell r="O80" t="str">
            <v>Parties</v>
          </cell>
          <cell r="R80" t="str">
            <v>Rs. Lakhs</v>
          </cell>
        </row>
        <row r="81">
          <cell r="D81" t="str">
            <v>Rs. Lakhs</v>
          </cell>
          <cell r="J81" t="str">
            <v>Pager*</v>
          </cell>
          <cell r="L81" t="str">
            <v>(+Lun.on duty)</v>
          </cell>
          <cell r="M81" t="str">
            <v>Giveaways</v>
          </cell>
        </row>
        <row r="83">
          <cell r="A83" t="str">
            <v>Corporate Office</v>
          </cell>
        </row>
        <row r="85">
          <cell r="A85" t="str">
            <v>Vice President (Marketing)</v>
          </cell>
          <cell r="D85">
            <v>12</v>
          </cell>
          <cell r="F85">
            <v>200</v>
          </cell>
          <cell r="G85">
            <v>100</v>
          </cell>
          <cell r="H85">
            <v>175.6</v>
          </cell>
          <cell r="J85">
            <v>2270</v>
          </cell>
          <cell r="K85">
            <v>3000</v>
          </cell>
          <cell r="L85">
            <v>715</v>
          </cell>
          <cell r="N85">
            <v>15000</v>
          </cell>
          <cell r="P85">
            <v>250</v>
          </cell>
          <cell r="Q85">
            <v>21710.6</v>
          </cell>
          <cell r="R85">
            <v>2.6052719999999998</v>
          </cell>
        </row>
        <row r="86">
          <cell r="A86" t="str">
            <v>General Manager (Sales)</v>
          </cell>
          <cell r="D86">
            <v>10</v>
          </cell>
          <cell r="F86">
            <v>200</v>
          </cell>
          <cell r="G86">
            <v>100</v>
          </cell>
          <cell r="H86">
            <v>175.6</v>
          </cell>
          <cell r="J86">
            <v>2270</v>
          </cell>
          <cell r="K86">
            <v>3000</v>
          </cell>
          <cell r="L86">
            <v>715</v>
          </cell>
          <cell r="N86">
            <v>15000</v>
          </cell>
          <cell r="P86">
            <v>250</v>
          </cell>
          <cell r="Q86">
            <v>21710.6</v>
          </cell>
          <cell r="R86">
            <v>2.6052719999999998</v>
          </cell>
        </row>
        <row r="87">
          <cell r="A87" t="str">
            <v>Secy. to VP / GM</v>
          </cell>
          <cell r="D87">
            <v>1.5</v>
          </cell>
          <cell r="F87">
            <v>350</v>
          </cell>
          <cell r="G87">
            <v>100</v>
          </cell>
          <cell r="J87">
            <v>500</v>
          </cell>
          <cell r="L87">
            <v>605</v>
          </cell>
          <cell r="P87">
            <v>250</v>
          </cell>
          <cell r="Q87">
            <v>1805</v>
          </cell>
          <cell r="R87">
            <v>0.21659999999999999</v>
          </cell>
        </row>
        <row r="88">
          <cell r="A88" t="str">
            <v>Marketing Manager</v>
          </cell>
          <cell r="D88">
            <v>5</v>
          </cell>
          <cell r="E88">
            <v>2000</v>
          </cell>
          <cell r="F88">
            <v>350</v>
          </cell>
          <cell r="G88">
            <v>100</v>
          </cell>
          <cell r="H88">
            <v>175.6</v>
          </cell>
          <cell r="J88">
            <v>770</v>
          </cell>
          <cell r="K88">
            <v>2000</v>
          </cell>
          <cell r="L88">
            <v>1615</v>
          </cell>
          <cell r="N88">
            <v>12000</v>
          </cell>
          <cell r="P88">
            <v>250</v>
          </cell>
          <cell r="Q88">
            <v>19260.599999999999</v>
          </cell>
          <cell r="R88">
            <v>2.3112719999999998</v>
          </cell>
        </row>
        <row r="89">
          <cell r="A89" t="str">
            <v xml:space="preserve">Marketing Executive </v>
          </cell>
          <cell r="D89">
            <v>2</v>
          </cell>
          <cell r="E89">
            <v>4500</v>
          </cell>
          <cell r="F89">
            <v>350</v>
          </cell>
          <cell r="G89">
            <v>100</v>
          </cell>
          <cell r="H89">
            <v>175.6</v>
          </cell>
          <cell r="J89">
            <v>770</v>
          </cell>
          <cell r="K89">
            <v>750</v>
          </cell>
          <cell r="L89">
            <v>1505</v>
          </cell>
          <cell r="N89">
            <v>5000</v>
          </cell>
          <cell r="P89">
            <v>250</v>
          </cell>
          <cell r="Q89">
            <v>13400.6</v>
          </cell>
          <cell r="R89">
            <v>1.6080720000000002</v>
          </cell>
        </row>
        <row r="90">
          <cell r="A90" t="str">
            <v>Relationship Manager</v>
          </cell>
          <cell r="D90">
            <v>3</v>
          </cell>
          <cell r="E90">
            <v>4500</v>
          </cell>
          <cell r="F90">
            <v>350</v>
          </cell>
          <cell r="G90">
            <v>100</v>
          </cell>
          <cell r="H90">
            <v>175.6</v>
          </cell>
          <cell r="J90">
            <v>770</v>
          </cell>
          <cell r="K90">
            <v>750</v>
          </cell>
          <cell r="L90">
            <v>1505</v>
          </cell>
          <cell r="N90">
            <v>5000</v>
          </cell>
          <cell r="P90">
            <v>250</v>
          </cell>
          <cell r="Q90">
            <v>13400.6</v>
          </cell>
          <cell r="R90">
            <v>1.6080720000000002</v>
          </cell>
        </row>
        <row r="91">
          <cell r="A91" t="str">
            <v>Sales Coordinator</v>
          </cell>
          <cell r="D91">
            <v>1.5</v>
          </cell>
        </row>
        <row r="92">
          <cell r="A92" t="str">
            <v>Sales Executive</v>
          </cell>
          <cell r="D92">
            <v>1.5</v>
          </cell>
        </row>
        <row r="93">
          <cell r="A93" t="str">
            <v>Driver</v>
          </cell>
          <cell r="D93">
            <v>0.36</v>
          </cell>
          <cell r="L93">
            <v>330</v>
          </cell>
          <cell r="Q93">
            <v>330</v>
          </cell>
          <cell r="R93">
            <v>3.9600000000000003E-2</v>
          </cell>
        </row>
        <row r="94">
          <cell r="A94" t="str">
            <v>General Allocation</v>
          </cell>
          <cell r="K94">
            <v>550</v>
          </cell>
          <cell r="Q94">
            <v>550</v>
          </cell>
          <cell r="R94">
            <v>6.6000000000000003E-2</v>
          </cell>
        </row>
        <row r="96">
          <cell r="A96" t="str">
            <v>Project Sales Staff</v>
          </cell>
        </row>
        <row r="98">
          <cell r="A98" t="str">
            <v>Ghatkopar</v>
          </cell>
        </row>
        <row r="99">
          <cell r="A99" t="str">
            <v>Relationship Executive</v>
          </cell>
          <cell r="D99">
            <v>2</v>
          </cell>
          <cell r="E99">
            <v>3000</v>
          </cell>
          <cell r="F99">
            <v>350</v>
          </cell>
          <cell r="G99">
            <v>100</v>
          </cell>
          <cell r="H99">
            <v>81.666700000000006</v>
          </cell>
          <cell r="J99">
            <v>1436.67</v>
          </cell>
          <cell r="K99">
            <v>750</v>
          </cell>
          <cell r="L99">
            <v>1615</v>
          </cell>
          <cell r="N99">
            <v>5000</v>
          </cell>
          <cell r="P99">
            <v>250</v>
          </cell>
          <cell r="Q99">
            <v>12583.3367</v>
          </cell>
          <cell r="R99">
            <v>1.5100004039999999</v>
          </cell>
        </row>
        <row r="100">
          <cell r="A100" t="str">
            <v>Senior Sales Executive</v>
          </cell>
          <cell r="D100">
            <v>2.5</v>
          </cell>
          <cell r="E100">
            <v>4500</v>
          </cell>
          <cell r="F100">
            <v>350</v>
          </cell>
          <cell r="G100">
            <v>100</v>
          </cell>
          <cell r="H100">
            <v>81.666700000000006</v>
          </cell>
          <cell r="J100">
            <v>1436.67</v>
          </cell>
          <cell r="K100">
            <v>1000</v>
          </cell>
          <cell r="L100">
            <v>1615</v>
          </cell>
          <cell r="N100">
            <v>8000</v>
          </cell>
          <cell r="P100">
            <v>250</v>
          </cell>
          <cell r="Q100">
            <v>17333.3367</v>
          </cell>
          <cell r="R100">
            <v>2.0800004040000002</v>
          </cell>
        </row>
        <row r="101">
          <cell r="A101" t="str">
            <v>Sales Executive - 1</v>
          </cell>
          <cell r="D101">
            <v>1.5</v>
          </cell>
          <cell r="E101">
            <v>3000</v>
          </cell>
          <cell r="F101">
            <v>350</v>
          </cell>
          <cell r="G101">
            <v>100</v>
          </cell>
          <cell r="H101">
            <v>81.666700000000006</v>
          </cell>
          <cell r="J101">
            <v>1436.67</v>
          </cell>
          <cell r="K101">
            <v>750</v>
          </cell>
          <cell r="L101">
            <v>1615</v>
          </cell>
          <cell r="N101">
            <v>5000</v>
          </cell>
          <cell r="P101">
            <v>250</v>
          </cell>
          <cell r="Q101">
            <v>12583.3367</v>
          </cell>
          <cell r="R101">
            <v>1.5100004039999999</v>
          </cell>
        </row>
        <row r="102">
          <cell r="A102" t="str">
            <v>Sales Executive - 2</v>
          </cell>
          <cell r="D102">
            <v>2</v>
          </cell>
          <cell r="E102">
            <v>4500</v>
          </cell>
          <cell r="F102">
            <v>350</v>
          </cell>
          <cell r="G102">
            <v>100</v>
          </cell>
          <cell r="H102">
            <v>81.666700000000006</v>
          </cell>
          <cell r="J102">
            <v>1436.67</v>
          </cell>
          <cell r="K102">
            <v>1000</v>
          </cell>
          <cell r="L102">
            <v>1615</v>
          </cell>
          <cell r="N102">
            <v>8000</v>
          </cell>
          <cell r="P102">
            <v>250</v>
          </cell>
          <cell r="Q102">
            <v>17333.3367</v>
          </cell>
          <cell r="R102">
            <v>2.0800004040000002</v>
          </cell>
        </row>
        <row r="103">
          <cell r="A103" t="str">
            <v>General Allocation</v>
          </cell>
          <cell r="K103">
            <v>750</v>
          </cell>
          <cell r="Q103">
            <v>750</v>
          </cell>
          <cell r="R103">
            <v>0.09</v>
          </cell>
        </row>
        <row r="105">
          <cell r="A105" t="str">
            <v>Kesar</v>
          </cell>
        </row>
        <row r="106">
          <cell r="A106" t="str">
            <v>Relationship Executive *</v>
          </cell>
          <cell r="D106">
            <v>1.5</v>
          </cell>
          <cell r="E106">
            <v>1500</v>
          </cell>
          <cell r="F106">
            <v>175</v>
          </cell>
          <cell r="G106">
            <v>50</v>
          </cell>
          <cell r="H106">
            <v>40.833350000000003</v>
          </cell>
          <cell r="J106">
            <v>718.33500000000004</v>
          </cell>
          <cell r="K106">
            <v>375</v>
          </cell>
          <cell r="L106">
            <v>357.5</v>
          </cell>
          <cell r="N106">
            <v>2500</v>
          </cell>
          <cell r="P106">
            <v>125</v>
          </cell>
          <cell r="Q106">
            <v>5841.6683499999999</v>
          </cell>
          <cell r="R106">
            <v>0.70100020200000002</v>
          </cell>
        </row>
        <row r="107">
          <cell r="A107" t="str">
            <v>Senior Sales Executive *</v>
          </cell>
          <cell r="D107">
            <v>1.25</v>
          </cell>
          <cell r="E107">
            <v>1500</v>
          </cell>
          <cell r="F107">
            <v>175</v>
          </cell>
          <cell r="G107">
            <v>50</v>
          </cell>
          <cell r="H107">
            <v>40.833350000000003</v>
          </cell>
          <cell r="J107">
            <v>718.33500000000004</v>
          </cell>
          <cell r="K107">
            <v>375</v>
          </cell>
          <cell r="L107">
            <v>357.5</v>
          </cell>
          <cell r="M107">
            <v>0</v>
          </cell>
          <cell r="N107">
            <v>2500</v>
          </cell>
          <cell r="O107">
            <v>0</v>
          </cell>
          <cell r="P107">
            <v>125</v>
          </cell>
          <cell r="Q107">
            <v>5841.6683499999999</v>
          </cell>
          <cell r="R107">
            <v>0.70100020200000002</v>
          </cell>
        </row>
        <row r="108">
          <cell r="A108" t="str">
            <v>Sales Executive - 1 *</v>
          </cell>
          <cell r="D108">
            <v>0.75</v>
          </cell>
          <cell r="E108">
            <v>1500</v>
          </cell>
          <cell r="F108">
            <v>175</v>
          </cell>
          <cell r="G108">
            <v>50</v>
          </cell>
          <cell r="H108">
            <v>40.833350000000003</v>
          </cell>
          <cell r="J108">
            <v>718.33500000000004</v>
          </cell>
          <cell r="K108">
            <v>375</v>
          </cell>
          <cell r="L108">
            <v>357.5</v>
          </cell>
          <cell r="N108">
            <v>2500</v>
          </cell>
          <cell r="P108">
            <v>125</v>
          </cell>
          <cell r="Q108">
            <v>5841.6683499999999</v>
          </cell>
          <cell r="R108">
            <v>0.70100020200000002</v>
          </cell>
        </row>
        <row r="109">
          <cell r="A109" t="str">
            <v>Sales Executive - 2 *</v>
          </cell>
          <cell r="D109">
            <v>1</v>
          </cell>
          <cell r="E109">
            <v>2250</v>
          </cell>
          <cell r="F109">
            <v>175</v>
          </cell>
          <cell r="G109">
            <v>50</v>
          </cell>
          <cell r="H109">
            <v>40.833350000000003</v>
          </cell>
          <cell r="J109">
            <v>718.33500000000004</v>
          </cell>
          <cell r="K109">
            <v>500</v>
          </cell>
          <cell r="L109">
            <v>357.5</v>
          </cell>
          <cell r="N109">
            <v>4000</v>
          </cell>
          <cell r="P109">
            <v>125</v>
          </cell>
          <cell r="Q109">
            <v>8216.6683499999999</v>
          </cell>
          <cell r="R109">
            <v>0.98600020199999994</v>
          </cell>
        </row>
        <row r="110">
          <cell r="A110" t="str">
            <v>General Allocation</v>
          </cell>
          <cell r="K110">
            <v>375</v>
          </cell>
          <cell r="Q110">
            <v>375</v>
          </cell>
          <cell r="R110">
            <v>4.4999999999999998E-2</v>
          </cell>
        </row>
        <row r="113">
          <cell r="A113" t="str">
            <v>Polychem</v>
          </cell>
        </row>
        <row r="114">
          <cell r="A114" t="str">
            <v>Relationship Executive*</v>
          </cell>
          <cell r="D114">
            <v>1.5</v>
          </cell>
          <cell r="E114">
            <v>1500</v>
          </cell>
          <cell r="F114">
            <v>175</v>
          </cell>
          <cell r="G114">
            <v>50</v>
          </cell>
          <cell r="H114">
            <v>40.833350000000003</v>
          </cell>
          <cell r="J114">
            <v>718.33500000000004</v>
          </cell>
          <cell r="K114">
            <v>375</v>
          </cell>
          <cell r="L114">
            <v>357.5</v>
          </cell>
          <cell r="N114">
            <v>2500</v>
          </cell>
          <cell r="P114">
            <v>125</v>
          </cell>
          <cell r="Q114">
            <v>5841.6683499999999</v>
          </cell>
          <cell r="R114">
            <v>0.70100020200000002</v>
          </cell>
        </row>
        <row r="115">
          <cell r="A115" t="str">
            <v>Senior Sales Executive *</v>
          </cell>
          <cell r="D115">
            <v>1.25</v>
          </cell>
          <cell r="E115">
            <v>1500</v>
          </cell>
          <cell r="F115">
            <v>175</v>
          </cell>
          <cell r="G115">
            <v>50</v>
          </cell>
          <cell r="H115">
            <v>40.833350000000003</v>
          </cell>
          <cell r="J115">
            <v>718.33500000000004</v>
          </cell>
          <cell r="K115">
            <v>375</v>
          </cell>
          <cell r="L115">
            <v>357.5</v>
          </cell>
          <cell r="M115">
            <v>0</v>
          </cell>
          <cell r="N115">
            <v>2500</v>
          </cell>
          <cell r="O115">
            <v>0</v>
          </cell>
          <cell r="P115">
            <v>125</v>
          </cell>
          <cell r="Q115">
            <v>5841.6683499999999</v>
          </cell>
          <cell r="R115">
            <v>0.70100020200000002</v>
          </cell>
        </row>
        <row r="116">
          <cell r="A116" t="str">
            <v>Sales Executive - 1 *</v>
          </cell>
          <cell r="D116">
            <v>0.75</v>
          </cell>
          <cell r="E116">
            <v>1500</v>
          </cell>
          <cell r="F116">
            <v>175</v>
          </cell>
          <cell r="G116">
            <v>50</v>
          </cell>
          <cell r="H116">
            <v>40.833350000000003</v>
          </cell>
          <cell r="J116">
            <v>718.33500000000004</v>
          </cell>
          <cell r="K116">
            <v>375</v>
          </cell>
          <cell r="L116">
            <v>357.5</v>
          </cell>
          <cell r="N116">
            <v>2500</v>
          </cell>
          <cell r="P116">
            <v>125</v>
          </cell>
          <cell r="Q116">
            <v>5841.6683499999999</v>
          </cell>
          <cell r="R116">
            <v>0.70100020200000002</v>
          </cell>
        </row>
        <row r="117">
          <cell r="A117" t="str">
            <v>Sales Executive - 2 *</v>
          </cell>
          <cell r="D117">
            <v>1</v>
          </cell>
          <cell r="E117">
            <v>2250</v>
          </cell>
          <cell r="F117">
            <v>175</v>
          </cell>
          <cell r="G117">
            <v>50</v>
          </cell>
          <cell r="H117">
            <v>40.833350000000003</v>
          </cell>
          <cell r="J117">
            <v>718.33500000000004</v>
          </cell>
          <cell r="K117">
            <v>500</v>
          </cell>
          <cell r="L117">
            <v>357.5</v>
          </cell>
          <cell r="N117">
            <v>4000</v>
          </cell>
          <cell r="P117">
            <v>125</v>
          </cell>
          <cell r="Q117">
            <v>8216.6683499999999</v>
          </cell>
          <cell r="R117">
            <v>0.98600020199999994</v>
          </cell>
        </row>
        <row r="118">
          <cell r="A118" t="str">
            <v>General Allocation</v>
          </cell>
          <cell r="K118">
            <v>375</v>
          </cell>
          <cell r="Q118">
            <v>375</v>
          </cell>
          <cell r="R118">
            <v>4.4999999999999998E-2</v>
          </cell>
        </row>
        <row r="119">
          <cell r="A119" t="str">
            <v>* jointly for both</v>
          </cell>
        </row>
        <row r="122">
          <cell r="A122" t="str">
            <v>Tardeo</v>
          </cell>
        </row>
        <row r="123">
          <cell r="A123" t="str">
            <v>Relationship Executive</v>
          </cell>
          <cell r="D123">
            <v>2</v>
          </cell>
          <cell r="E123">
            <v>3000</v>
          </cell>
          <cell r="F123">
            <v>350</v>
          </cell>
          <cell r="G123">
            <v>100</v>
          </cell>
          <cell r="H123">
            <v>81.666700000000006</v>
          </cell>
          <cell r="J123">
            <v>1436.67</v>
          </cell>
          <cell r="K123">
            <v>750</v>
          </cell>
          <cell r="L123">
            <v>715</v>
          </cell>
          <cell r="M123">
            <v>0</v>
          </cell>
          <cell r="N123">
            <v>5000</v>
          </cell>
          <cell r="O123">
            <v>0</v>
          </cell>
          <cell r="P123">
            <v>250</v>
          </cell>
          <cell r="Q123">
            <v>11683.3367</v>
          </cell>
          <cell r="R123">
            <v>1.402000404</v>
          </cell>
        </row>
        <row r="124">
          <cell r="A124" t="str">
            <v>Senior Sales Executive</v>
          </cell>
          <cell r="D124">
            <v>2.5</v>
          </cell>
          <cell r="E124">
            <v>3000</v>
          </cell>
          <cell r="F124">
            <v>350</v>
          </cell>
          <cell r="G124">
            <v>100</v>
          </cell>
          <cell r="H124">
            <v>81.666700000000006</v>
          </cell>
          <cell r="J124">
            <v>1436.67</v>
          </cell>
          <cell r="K124">
            <v>750</v>
          </cell>
          <cell r="L124">
            <v>715</v>
          </cell>
          <cell r="M124">
            <v>0</v>
          </cell>
          <cell r="N124">
            <v>5000</v>
          </cell>
          <cell r="O124">
            <v>0</v>
          </cell>
          <cell r="P124">
            <v>250</v>
          </cell>
          <cell r="Q124">
            <v>11683.3367</v>
          </cell>
          <cell r="R124">
            <v>1.402000404</v>
          </cell>
        </row>
        <row r="125">
          <cell r="A125" t="str">
            <v>Sales Executive</v>
          </cell>
          <cell r="D125">
            <v>1.5</v>
          </cell>
          <cell r="E125">
            <v>3000</v>
          </cell>
          <cell r="F125">
            <v>350</v>
          </cell>
          <cell r="G125">
            <v>100</v>
          </cell>
          <cell r="H125">
            <v>81.666700000000006</v>
          </cell>
          <cell r="J125">
            <v>2020</v>
          </cell>
          <cell r="K125">
            <v>750</v>
          </cell>
          <cell r="L125">
            <v>715</v>
          </cell>
          <cell r="N125">
            <v>5000</v>
          </cell>
          <cell r="P125">
            <v>250</v>
          </cell>
          <cell r="Q125">
            <v>12266.6667</v>
          </cell>
          <cell r="R125">
            <v>1.4720000039999999</v>
          </cell>
        </row>
        <row r="126">
          <cell r="A126" t="str">
            <v>General Allocation</v>
          </cell>
          <cell r="K126">
            <v>750</v>
          </cell>
          <cell r="Q126">
            <v>750</v>
          </cell>
          <cell r="R126">
            <v>0.09</v>
          </cell>
        </row>
        <row r="128">
          <cell r="D128">
            <v>59.86</v>
          </cell>
          <cell r="E128">
            <v>48500</v>
          </cell>
          <cell r="F128">
            <v>5650</v>
          </cell>
          <cell r="G128">
            <v>1700</v>
          </cell>
          <cell r="H128">
            <v>1776.3337000000008</v>
          </cell>
          <cell r="J128">
            <v>23736.69999999999</v>
          </cell>
          <cell r="K128">
            <v>21300</v>
          </cell>
          <cell r="L128">
            <v>18455</v>
          </cell>
          <cell r="M128">
            <v>0</v>
          </cell>
          <cell r="N128">
            <v>116000</v>
          </cell>
          <cell r="O128">
            <v>0</v>
          </cell>
          <cell r="P128">
            <v>4250</v>
          </cell>
          <cell r="Q128">
            <v>241368.03369999991</v>
          </cell>
          <cell r="R128">
            <v>28.964164043999997</v>
          </cell>
        </row>
        <row r="129">
          <cell r="A129" t="str">
            <v>Total Annual Rs.Lakhs</v>
          </cell>
          <cell r="E129">
            <v>5.82</v>
          </cell>
          <cell r="F129">
            <v>0.67800000000000005</v>
          </cell>
          <cell r="G129">
            <v>0.20399999999999999</v>
          </cell>
          <cell r="H129">
            <v>0.21316004400000008</v>
          </cell>
          <cell r="J129">
            <v>2.848403999999999</v>
          </cell>
          <cell r="K129">
            <v>2.556</v>
          </cell>
          <cell r="L129">
            <v>2.2145999999999999</v>
          </cell>
          <cell r="M129">
            <v>0</v>
          </cell>
          <cell r="N129">
            <v>13.92</v>
          </cell>
          <cell r="O129">
            <v>0</v>
          </cell>
          <cell r="P129">
            <v>0.51</v>
          </cell>
          <cell r="Q129">
            <v>28.964164044000004</v>
          </cell>
        </row>
        <row r="130">
          <cell r="A130" t="str">
            <v>Add: One time Costs</v>
          </cell>
        </row>
        <row r="131">
          <cell r="A131" t="str">
            <v>Corporate Office</v>
          </cell>
          <cell r="M131">
            <v>6.45</v>
          </cell>
          <cell r="O131">
            <v>3.45</v>
          </cell>
          <cell r="Q131">
            <v>9.9</v>
          </cell>
        </row>
        <row r="133">
          <cell r="A133" t="str">
            <v>Annualised , Rs. Lakhs</v>
          </cell>
          <cell r="D133">
            <v>59.86</v>
          </cell>
          <cell r="E133">
            <v>5.82</v>
          </cell>
          <cell r="F133">
            <v>0.67800000000000005</v>
          </cell>
          <cell r="G133">
            <v>0.20399999999999999</v>
          </cell>
          <cell r="H133">
            <v>0.21316004400000008</v>
          </cell>
          <cell r="J133">
            <v>2.848403999999999</v>
          </cell>
          <cell r="K133">
            <v>2.556</v>
          </cell>
          <cell r="L133">
            <v>2.2145999999999999</v>
          </cell>
          <cell r="M133">
            <v>6.45</v>
          </cell>
          <cell r="N133">
            <v>13.92</v>
          </cell>
          <cell r="O133">
            <v>3.45</v>
          </cell>
          <cell r="P133">
            <v>0.51</v>
          </cell>
          <cell r="Q133">
            <v>38.864164044000006</v>
          </cell>
          <cell r="R133">
            <v>98.724164044000005</v>
          </cell>
        </row>
        <row r="137">
          <cell r="A137" t="str">
            <v>ARCHITECTURAL   *</v>
          </cell>
          <cell r="F137" t="str">
            <v>Statement showing estimated monthly  payouts in Rupees</v>
          </cell>
        </row>
        <row r="138">
          <cell r="A138" t="str">
            <v>*excl CA&amp;P</v>
          </cell>
          <cell r="D138" t="str">
            <v>Initial</v>
          </cell>
          <cell r="E138" t="str">
            <v>Convey</v>
          </cell>
          <cell r="F138" t="str">
            <v>Ptg&amp;Stn</v>
          </cell>
          <cell r="H138" t="str">
            <v xml:space="preserve">Books &amp; </v>
          </cell>
          <cell r="I138" t="str">
            <v xml:space="preserve">Travelling </v>
          </cell>
          <cell r="J138" t="str">
            <v>Phone/Fax</v>
          </cell>
          <cell r="K138" t="str">
            <v>Entertain .</v>
          </cell>
          <cell r="L138" t="str">
            <v xml:space="preserve">Staff </v>
          </cell>
          <cell r="M138" t="str">
            <v>Misc.</v>
          </cell>
          <cell r="N138" t="str">
            <v>Total</v>
          </cell>
          <cell r="O138" t="str">
            <v>Annual</v>
          </cell>
        </row>
        <row r="139">
          <cell r="D139" t="str">
            <v>Annual</v>
          </cell>
          <cell r="H139" t="str">
            <v>Periodicals</v>
          </cell>
          <cell r="J139" t="str">
            <v>Mobile/Pgr</v>
          </cell>
          <cell r="L139" t="str">
            <v>Welfare</v>
          </cell>
          <cell r="O139" t="str">
            <v>Rs. Lakhs</v>
          </cell>
        </row>
        <row r="140">
          <cell r="D140" t="str">
            <v>Rs. Lakhs</v>
          </cell>
        </row>
        <row r="142">
          <cell r="A142" t="str">
            <v>Corporate Office</v>
          </cell>
        </row>
        <row r="144">
          <cell r="A144" t="str">
            <v>Secy to CA&amp;P</v>
          </cell>
          <cell r="D144">
            <v>1.2</v>
          </cell>
          <cell r="F144">
            <v>500</v>
          </cell>
          <cell r="H144">
            <v>150</v>
          </cell>
          <cell r="J144">
            <v>1000</v>
          </cell>
          <cell r="L144">
            <v>160</v>
          </cell>
          <cell r="N144">
            <v>1810</v>
          </cell>
          <cell r="O144">
            <v>0.2172</v>
          </cell>
        </row>
        <row r="146">
          <cell r="A146" t="str">
            <v>Senior Architect</v>
          </cell>
          <cell r="D146">
            <v>3</v>
          </cell>
          <cell r="E146">
            <v>2000</v>
          </cell>
          <cell r="F146">
            <v>2090</v>
          </cell>
          <cell r="H146">
            <v>350</v>
          </cell>
          <cell r="J146">
            <v>1200</v>
          </cell>
          <cell r="K146">
            <v>1200</v>
          </cell>
          <cell r="L146">
            <v>510</v>
          </cell>
          <cell r="M146">
            <v>1000</v>
          </cell>
          <cell r="N146">
            <v>8350</v>
          </cell>
          <cell r="O146">
            <v>1.002</v>
          </cell>
        </row>
        <row r="148">
          <cell r="A148" t="str">
            <v>Junior Architect</v>
          </cell>
          <cell r="D148">
            <v>1.8</v>
          </cell>
          <cell r="E148">
            <v>1000</v>
          </cell>
          <cell r="F148">
            <v>1266.6666666666667</v>
          </cell>
          <cell r="H148">
            <v>166.66666666666666</v>
          </cell>
          <cell r="J148">
            <v>650</v>
          </cell>
          <cell r="K148">
            <v>400</v>
          </cell>
          <cell r="L148">
            <v>375</v>
          </cell>
          <cell r="N148">
            <v>3858.3333333333335</v>
          </cell>
          <cell r="O148">
            <v>0.46300000000000002</v>
          </cell>
        </row>
        <row r="150">
          <cell r="A150" t="str">
            <v>Junior Engineer</v>
          </cell>
          <cell r="D150">
            <v>1.8</v>
          </cell>
          <cell r="E150">
            <v>1000</v>
          </cell>
          <cell r="F150">
            <v>1266.6666666666667</v>
          </cell>
          <cell r="H150">
            <v>166.66666666666666</v>
          </cell>
          <cell r="J150">
            <v>650</v>
          </cell>
          <cell r="K150">
            <v>400</v>
          </cell>
          <cell r="L150">
            <v>375</v>
          </cell>
          <cell r="N150">
            <v>3858.3333333333335</v>
          </cell>
          <cell r="O150">
            <v>0.46300000000000002</v>
          </cell>
        </row>
        <row r="151">
          <cell r="A151" t="str">
            <v>Draftman</v>
          </cell>
          <cell r="D151">
            <v>1.2</v>
          </cell>
          <cell r="F151">
            <v>833.33333333333337</v>
          </cell>
          <cell r="J151">
            <v>500</v>
          </cell>
          <cell r="L151">
            <v>250</v>
          </cell>
          <cell r="N151">
            <v>1583.3333333333335</v>
          </cell>
          <cell r="O151">
            <v>0.19</v>
          </cell>
        </row>
        <row r="153">
          <cell r="D153">
            <v>9</v>
          </cell>
          <cell r="E153">
            <v>4000</v>
          </cell>
          <cell r="F153">
            <v>5956.666666666667</v>
          </cell>
          <cell r="H153">
            <v>833.33333333333326</v>
          </cell>
          <cell r="I153">
            <v>0</v>
          </cell>
          <cell r="J153">
            <v>4000</v>
          </cell>
          <cell r="K153">
            <v>2000</v>
          </cell>
          <cell r="L153">
            <v>1670</v>
          </cell>
          <cell r="M153">
            <v>1000</v>
          </cell>
          <cell r="N153">
            <v>19460</v>
          </cell>
          <cell r="O153">
            <v>2.3351999999999999</v>
          </cell>
        </row>
        <row r="154">
          <cell r="A154" t="str">
            <v>Total Annual Rs.Lakhs</v>
          </cell>
          <cell r="E154">
            <v>0.48</v>
          </cell>
          <cell r="F154">
            <v>0.71479999999999999</v>
          </cell>
          <cell r="H154">
            <v>0.1</v>
          </cell>
          <cell r="I154">
            <v>0</v>
          </cell>
          <cell r="J154">
            <v>0.48</v>
          </cell>
          <cell r="K154">
            <v>0.24</v>
          </cell>
          <cell r="L154">
            <v>0.20039999999999999</v>
          </cell>
          <cell r="M154">
            <v>0.12</v>
          </cell>
          <cell r="N154">
            <v>2.3352000000000004</v>
          </cell>
        </row>
        <row r="155">
          <cell r="A155" t="str">
            <v>Add: One-time Costs</v>
          </cell>
          <cell r="I155">
            <v>8.2000000000000003E-2</v>
          </cell>
          <cell r="N155">
            <v>8.2000000000000003E-2</v>
          </cell>
        </row>
        <row r="157">
          <cell r="A157" t="str">
            <v>Annualised , Rs. Lakhs</v>
          </cell>
          <cell r="D157">
            <v>9</v>
          </cell>
          <cell r="E157">
            <v>0.48</v>
          </cell>
          <cell r="F157">
            <v>0.71479999999999999</v>
          </cell>
          <cell r="H157">
            <v>0.1</v>
          </cell>
          <cell r="I157">
            <v>8.2000000000000003E-2</v>
          </cell>
          <cell r="J157">
            <v>0.48</v>
          </cell>
          <cell r="K157">
            <v>0.24</v>
          </cell>
          <cell r="L157">
            <v>0.20039999999999999</v>
          </cell>
          <cell r="M157">
            <v>0.12</v>
          </cell>
          <cell r="N157">
            <v>2.4172000000000002</v>
          </cell>
          <cell r="O157">
            <v>11.417200000000001</v>
          </cell>
        </row>
        <row r="161">
          <cell r="A161" t="str">
            <v>SOUTHERN REGIONAL OFFICE</v>
          </cell>
          <cell r="F161" t="str">
            <v>Statement showing estimated monthly  payouts in Rupees</v>
          </cell>
        </row>
        <row r="162">
          <cell r="D162" t="str">
            <v>Initial</v>
          </cell>
          <cell r="E162" t="str">
            <v>Convey</v>
          </cell>
          <cell r="F162" t="str">
            <v>Ptg&amp;Stn</v>
          </cell>
          <cell r="H162" t="str">
            <v xml:space="preserve">Books &amp; </v>
          </cell>
          <cell r="I162" t="str">
            <v>Legal Chgs</v>
          </cell>
          <cell r="J162" t="str">
            <v xml:space="preserve">Travelling </v>
          </cell>
          <cell r="K162" t="str">
            <v>Phone/Fax</v>
          </cell>
          <cell r="L162" t="str">
            <v>Staff Welfare</v>
          </cell>
          <cell r="M162" t="str">
            <v>Rentals</v>
          </cell>
          <cell r="N162" t="str">
            <v>Electricity</v>
          </cell>
          <cell r="O162" t="str">
            <v>Misc.</v>
          </cell>
          <cell r="P162" t="str">
            <v>Total</v>
          </cell>
          <cell r="Q162" t="str">
            <v>Annual</v>
          </cell>
        </row>
        <row r="163">
          <cell r="D163" t="str">
            <v>Annual</v>
          </cell>
          <cell r="H163" t="str">
            <v>Periodicals</v>
          </cell>
          <cell r="I163" t="str">
            <v>Consltg/</v>
          </cell>
          <cell r="K163" t="str">
            <v>Mobile/Pgr</v>
          </cell>
          <cell r="Q163" t="str">
            <v>Rs. Lakhs</v>
          </cell>
        </row>
        <row r="164">
          <cell r="D164" t="str">
            <v>Rs.Lakhs</v>
          </cell>
          <cell r="I164" t="str">
            <v>Opinions</v>
          </cell>
        </row>
        <row r="166">
          <cell r="A166" t="str">
            <v>Corporate Office</v>
          </cell>
          <cell r="F166">
            <v>500</v>
          </cell>
          <cell r="I166">
            <v>10000</v>
          </cell>
          <cell r="K166">
            <v>23000</v>
          </cell>
          <cell r="M166">
            <v>22500</v>
          </cell>
          <cell r="N166">
            <v>9375</v>
          </cell>
          <cell r="O166">
            <v>12500</v>
          </cell>
          <cell r="P166">
            <v>77875</v>
          </cell>
          <cell r="Q166">
            <v>9.3450000000000006</v>
          </cell>
        </row>
        <row r="167">
          <cell r="A167" t="str">
            <v>Head Southern Region</v>
          </cell>
          <cell r="D167">
            <v>8.5</v>
          </cell>
          <cell r="E167">
            <v>1000</v>
          </cell>
          <cell r="H167">
            <v>25</v>
          </cell>
          <cell r="J167">
            <v>10000</v>
          </cell>
          <cell r="K167">
            <v>2000</v>
          </cell>
          <cell r="L167">
            <v>200</v>
          </cell>
          <cell r="P167">
            <v>13225</v>
          </cell>
          <cell r="Q167">
            <v>1.587</v>
          </cell>
        </row>
        <row r="169">
          <cell r="A169" t="str">
            <v>Liason Executive</v>
          </cell>
          <cell r="D169">
            <v>0.69</v>
          </cell>
          <cell r="E169">
            <v>500</v>
          </cell>
          <cell r="L169">
            <v>200</v>
          </cell>
          <cell r="P169">
            <v>700</v>
          </cell>
          <cell r="Q169">
            <v>8.4000000000000005E-2</v>
          </cell>
        </row>
        <row r="171">
          <cell r="A171" t="str">
            <v>Accountant</v>
          </cell>
          <cell r="D171">
            <v>2.5</v>
          </cell>
          <cell r="E171">
            <v>500</v>
          </cell>
          <cell r="H171">
            <v>25</v>
          </cell>
          <cell r="J171">
            <v>2000</v>
          </cell>
          <cell r="L171">
            <v>200</v>
          </cell>
          <cell r="P171">
            <v>2725</v>
          </cell>
          <cell r="Q171">
            <v>0.32700000000000001</v>
          </cell>
        </row>
        <row r="172">
          <cell r="A172" t="str">
            <v>Secretary</v>
          </cell>
          <cell r="D172">
            <v>0.6</v>
          </cell>
          <cell r="L172">
            <v>200</v>
          </cell>
          <cell r="P172">
            <v>200</v>
          </cell>
          <cell r="Q172">
            <v>2.4E-2</v>
          </cell>
        </row>
        <row r="173">
          <cell r="A173" t="str">
            <v>Assistant</v>
          </cell>
          <cell r="D173">
            <v>0.5</v>
          </cell>
          <cell r="L173">
            <v>200</v>
          </cell>
          <cell r="P173">
            <v>200</v>
          </cell>
          <cell r="Q173">
            <v>2.4E-2</v>
          </cell>
        </row>
        <row r="175">
          <cell r="A175" t="str">
            <v>MIP</v>
          </cell>
          <cell r="E175">
            <v>5000</v>
          </cell>
          <cell r="F175">
            <v>1000</v>
          </cell>
          <cell r="P175">
            <v>6000</v>
          </cell>
          <cell r="Q175">
            <v>0.72</v>
          </cell>
        </row>
        <row r="176">
          <cell r="A176" t="str">
            <v>Project Owner</v>
          </cell>
          <cell r="D176">
            <v>3.5</v>
          </cell>
          <cell r="L176">
            <v>200</v>
          </cell>
          <cell r="P176">
            <v>200</v>
          </cell>
          <cell r="Q176">
            <v>2.4E-2</v>
          </cell>
        </row>
        <row r="177">
          <cell r="A177" t="str">
            <v>Civil engineer (3 Nos)</v>
          </cell>
          <cell r="D177">
            <v>4.5</v>
          </cell>
          <cell r="L177">
            <v>200</v>
          </cell>
          <cell r="P177">
            <v>200</v>
          </cell>
          <cell r="Q177">
            <v>2.4E-2</v>
          </cell>
        </row>
        <row r="178">
          <cell r="A178" t="str">
            <v>Architecural/Engg</v>
          </cell>
          <cell r="D178">
            <v>1.75</v>
          </cell>
        </row>
        <row r="179">
          <cell r="A179" t="str">
            <v>Mech Engineer</v>
          </cell>
          <cell r="D179">
            <v>1.5</v>
          </cell>
          <cell r="L179">
            <v>200</v>
          </cell>
          <cell r="P179">
            <v>200</v>
          </cell>
          <cell r="Q179">
            <v>2.4E-2</v>
          </cell>
        </row>
        <row r="180">
          <cell r="A180" t="str">
            <v>Draughtman</v>
          </cell>
          <cell r="D180">
            <v>1.2</v>
          </cell>
        </row>
        <row r="181">
          <cell r="A181" t="str">
            <v>Engineering Asst</v>
          </cell>
          <cell r="D181">
            <v>0.42</v>
          </cell>
          <cell r="L181">
            <v>200</v>
          </cell>
          <cell r="P181">
            <v>200</v>
          </cell>
          <cell r="Q181">
            <v>2.4E-2</v>
          </cell>
        </row>
        <row r="182">
          <cell r="A182" t="str">
            <v>On Contrract</v>
          </cell>
          <cell r="D182">
            <v>1</v>
          </cell>
        </row>
        <row r="184">
          <cell r="A184" t="str">
            <v>Solidaire</v>
          </cell>
          <cell r="F184">
            <v>500</v>
          </cell>
          <cell r="I184">
            <v>15000</v>
          </cell>
          <cell r="P184">
            <v>15500</v>
          </cell>
          <cell r="Q184">
            <v>1.86</v>
          </cell>
        </row>
        <row r="185">
          <cell r="A185" t="str">
            <v>Project Owner</v>
          </cell>
          <cell r="D185">
            <v>3</v>
          </cell>
          <cell r="P185">
            <v>0</v>
          </cell>
          <cell r="Q185">
            <v>0</v>
          </cell>
        </row>
        <row r="186">
          <cell r="A186" t="str">
            <v>Civil engineer</v>
          </cell>
          <cell r="D186">
            <v>2</v>
          </cell>
          <cell r="E186">
            <v>375</v>
          </cell>
          <cell r="F186">
            <v>0</v>
          </cell>
          <cell r="G186">
            <v>0</v>
          </cell>
          <cell r="H186">
            <v>18.75</v>
          </cell>
          <cell r="I186">
            <v>0</v>
          </cell>
          <cell r="J186">
            <v>1500</v>
          </cell>
          <cell r="K186">
            <v>0</v>
          </cell>
          <cell r="L186">
            <v>150</v>
          </cell>
          <cell r="M186">
            <v>0</v>
          </cell>
          <cell r="N186">
            <v>0</v>
          </cell>
          <cell r="O186">
            <v>0</v>
          </cell>
          <cell r="P186">
            <v>2043.75</v>
          </cell>
          <cell r="Q186">
            <v>0.24525</v>
          </cell>
        </row>
        <row r="187">
          <cell r="A187" t="str">
            <v>Architecural/Engg</v>
          </cell>
          <cell r="D187">
            <v>1.75</v>
          </cell>
          <cell r="E187">
            <v>375</v>
          </cell>
          <cell r="F187">
            <v>0</v>
          </cell>
          <cell r="G187">
            <v>0</v>
          </cell>
          <cell r="H187">
            <v>18.75</v>
          </cell>
          <cell r="I187">
            <v>0</v>
          </cell>
          <cell r="J187">
            <v>1500</v>
          </cell>
          <cell r="K187">
            <v>0</v>
          </cell>
          <cell r="L187">
            <v>150</v>
          </cell>
          <cell r="M187">
            <v>0</v>
          </cell>
          <cell r="N187">
            <v>0</v>
          </cell>
          <cell r="O187">
            <v>0</v>
          </cell>
          <cell r="P187">
            <v>2043.75</v>
          </cell>
          <cell r="Q187">
            <v>0.24525</v>
          </cell>
        </row>
        <row r="188">
          <cell r="A188" t="str">
            <v>Estate Exec</v>
          </cell>
          <cell r="D188">
            <v>1.75</v>
          </cell>
          <cell r="E188">
            <v>375</v>
          </cell>
          <cell r="F188">
            <v>0</v>
          </cell>
          <cell r="G188">
            <v>0</v>
          </cell>
          <cell r="H188">
            <v>18.75</v>
          </cell>
          <cell r="I188">
            <v>0</v>
          </cell>
          <cell r="J188">
            <v>1500</v>
          </cell>
          <cell r="K188">
            <v>0</v>
          </cell>
          <cell r="L188">
            <v>150</v>
          </cell>
          <cell r="M188">
            <v>0</v>
          </cell>
          <cell r="N188">
            <v>0</v>
          </cell>
          <cell r="O188">
            <v>0</v>
          </cell>
          <cell r="P188">
            <v>2043.75</v>
          </cell>
          <cell r="Q188">
            <v>0.24525</v>
          </cell>
        </row>
        <row r="189">
          <cell r="P189">
            <v>0</v>
          </cell>
          <cell r="Q189">
            <v>0</v>
          </cell>
        </row>
        <row r="190">
          <cell r="A190" t="str">
            <v>Senior Sales Executive</v>
          </cell>
          <cell r="D190">
            <v>2.5</v>
          </cell>
          <cell r="E190">
            <v>500</v>
          </cell>
          <cell r="H190">
            <v>25</v>
          </cell>
          <cell r="J190">
            <v>2000</v>
          </cell>
          <cell r="L190">
            <v>200</v>
          </cell>
          <cell r="P190">
            <v>2725</v>
          </cell>
          <cell r="Q190">
            <v>0.32700000000000001</v>
          </cell>
        </row>
        <row r="191">
          <cell r="A191" t="str">
            <v>Sales executive</v>
          </cell>
          <cell r="D191">
            <v>2</v>
          </cell>
          <cell r="E191">
            <v>500</v>
          </cell>
          <cell r="H191">
            <v>25</v>
          </cell>
          <cell r="J191">
            <v>2000</v>
          </cell>
          <cell r="L191">
            <v>200</v>
          </cell>
          <cell r="P191">
            <v>2725</v>
          </cell>
          <cell r="Q191">
            <v>0.32700000000000001</v>
          </cell>
        </row>
        <row r="193">
          <cell r="D193">
            <v>39.659999999999997</v>
          </cell>
          <cell r="E193">
            <v>9125</v>
          </cell>
          <cell r="F193">
            <v>2000</v>
          </cell>
          <cell r="H193">
            <v>156.25</v>
          </cell>
          <cell r="I193">
            <v>25000</v>
          </cell>
          <cell r="J193">
            <v>20500</v>
          </cell>
          <cell r="K193">
            <v>25000</v>
          </cell>
          <cell r="L193">
            <v>2650</v>
          </cell>
          <cell r="M193">
            <v>22500</v>
          </cell>
          <cell r="N193">
            <v>9375</v>
          </cell>
          <cell r="O193">
            <v>12500</v>
          </cell>
          <cell r="P193">
            <v>128806.25</v>
          </cell>
          <cell r="Q193">
            <v>15.456749999999996</v>
          </cell>
        </row>
        <row r="194">
          <cell r="A194" t="str">
            <v>Annualised , Rs. Lakhs</v>
          </cell>
          <cell r="D194">
            <v>39.659999999999997</v>
          </cell>
          <cell r="E194">
            <v>1.095</v>
          </cell>
          <cell r="F194">
            <v>0.24</v>
          </cell>
          <cell r="H194">
            <v>1.8749999999999999E-2</v>
          </cell>
          <cell r="I194">
            <v>3</v>
          </cell>
          <cell r="J194">
            <v>2.46</v>
          </cell>
          <cell r="K194">
            <v>3</v>
          </cell>
          <cell r="L194">
            <v>0.318</v>
          </cell>
          <cell r="M194">
            <v>2.7</v>
          </cell>
          <cell r="N194">
            <v>1.125</v>
          </cell>
          <cell r="O194">
            <v>1.5</v>
          </cell>
          <cell r="P194">
            <v>15.45675</v>
          </cell>
          <cell r="Q194">
            <v>55.116749999999996</v>
          </cell>
        </row>
        <row r="195">
          <cell r="A195" t="str">
            <v>Office Deposits *</v>
          </cell>
          <cell r="M195">
            <v>1.35</v>
          </cell>
          <cell r="P195">
            <v>1.35</v>
          </cell>
          <cell r="Q195">
            <v>1.35</v>
          </cell>
        </row>
        <row r="196">
          <cell r="D196">
            <v>39.659999999999997</v>
          </cell>
          <cell r="E196">
            <v>1.095</v>
          </cell>
          <cell r="F196">
            <v>0.24</v>
          </cell>
          <cell r="H196">
            <v>1.8749999999999999E-2</v>
          </cell>
          <cell r="I196">
            <v>3</v>
          </cell>
          <cell r="J196">
            <v>2.46</v>
          </cell>
          <cell r="K196">
            <v>3</v>
          </cell>
          <cell r="L196">
            <v>0.318</v>
          </cell>
          <cell r="M196">
            <v>4.0500000000000007</v>
          </cell>
          <cell r="N196">
            <v>1.125</v>
          </cell>
          <cell r="O196">
            <v>1.5</v>
          </cell>
          <cell r="P196">
            <v>16.806750000000001</v>
          </cell>
          <cell r="Q196">
            <v>56.466749999999998</v>
          </cell>
        </row>
        <row r="197">
          <cell r="D197" t="str">
            <v>* Office Area to be rented out , around 2,800 sft for MRIDL, MACEL and MIP, out of which MRIDL's share is around 50 %</v>
          </cell>
        </row>
        <row r="199">
          <cell r="A199" t="str">
            <v>CEO's Office</v>
          </cell>
          <cell r="F199" t="str">
            <v>Statement showing estimated monthly  payouts in Rupees</v>
          </cell>
        </row>
        <row r="200">
          <cell r="D200" t="str">
            <v>Initial</v>
          </cell>
          <cell r="E200" t="str">
            <v>Convey</v>
          </cell>
          <cell r="F200" t="str">
            <v>Ptg&amp;Stn</v>
          </cell>
          <cell r="H200" t="str">
            <v xml:space="preserve">Books &amp; </v>
          </cell>
          <cell r="I200" t="str">
            <v xml:space="preserve">Travelling </v>
          </cell>
          <cell r="J200" t="str">
            <v>Phone/Fax</v>
          </cell>
          <cell r="K200" t="str">
            <v>Entertain .</v>
          </cell>
          <cell r="L200" t="str">
            <v>Staff Welfare</v>
          </cell>
          <cell r="N200" t="str">
            <v>Misc.</v>
          </cell>
          <cell r="O200" t="str">
            <v>Total</v>
          </cell>
          <cell r="P200" t="str">
            <v>Annual</v>
          </cell>
        </row>
        <row r="201">
          <cell r="D201" t="str">
            <v>Annual</v>
          </cell>
          <cell r="H201" t="str">
            <v>Periodicals</v>
          </cell>
          <cell r="J201" t="str">
            <v>Mobile/Pgr</v>
          </cell>
          <cell r="P201" t="str">
            <v>Rs. Lakhs</v>
          </cell>
        </row>
        <row r="202">
          <cell r="D202" t="str">
            <v>Rs.Lakhs</v>
          </cell>
        </row>
        <row r="203">
          <cell r="A203" t="str">
            <v>Corporate Office</v>
          </cell>
        </row>
        <row r="205">
          <cell r="A205" t="str">
            <v>CEO</v>
          </cell>
          <cell r="D205">
            <v>15</v>
          </cell>
          <cell r="F205">
            <v>3000</v>
          </cell>
          <cell r="H205">
            <v>500</v>
          </cell>
          <cell r="I205">
            <v>100000</v>
          </cell>
          <cell r="J205">
            <v>40000</v>
          </cell>
          <cell r="K205">
            <v>5000</v>
          </cell>
          <cell r="L205">
            <v>1000</v>
          </cell>
          <cell r="N205">
            <v>2000</v>
          </cell>
          <cell r="O205">
            <v>151500</v>
          </cell>
          <cell r="P205">
            <v>18.18</v>
          </cell>
        </row>
        <row r="206">
          <cell r="A206" t="str">
            <v>Secy to CEO</v>
          </cell>
          <cell r="D206">
            <v>2</v>
          </cell>
          <cell r="E206">
            <v>200</v>
          </cell>
          <cell r="F206">
            <v>50</v>
          </cell>
          <cell r="H206">
            <v>50</v>
          </cell>
          <cell r="J206">
            <v>1000</v>
          </cell>
          <cell r="L206">
            <v>200</v>
          </cell>
          <cell r="O206">
            <v>1500</v>
          </cell>
          <cell r="P206">
            <v>0.18</v>
          </cell>
        </row>
        <row r="207">
          <cell r="A207" t="str">
            <v>E A to CEO</v>
          </cell>
          <cell r="D207">
            <v>3</v>
          </cell>
          <cell r="E207">
            <v>1000</v>
          </cell>
          <cell r="F207">
            <v>2000</v>
          </cell>
          <cell r="H207">
            <v>50</v>
          </cell>
          <cell r="I207">
            <v>2000</v>
          </cell>
          <cell r="J207">
            <v>2000</v>
          </cell>
          <cell r="K207">
            <v>1000</v>
          </cell>
          <cell r="L207">
            <v>500</v>
          </cell>
          <cell r="O207">
            <v>8550</v>
          </cell>
          <cell r="P207">
            <v>1.026</v>
          </cell>
        </row>
        <row r="208">
          <cell r="A208" t="str">
            <v xml:space="preserve">System Admin </v>
          </cell>
          <cell r="D208">
            <v>2.5</v>
          </cell>
          <cell r="E208">
            <v>1000</v>
          </cell>
          <cell r="F208">
            <v>200</v>
          </cell>
          <cell r="H208">
            <v>500</v>
          </cell>
          <cell r="J208">
            <v>500</v>
          </cell>
          <cell r="O208">
            <v>2200</v>
          </cell>
          <cell r="P208">
            <v>0.26400000000000001</v>
          </cell>
        </row>
        <row r="209">
          <cell r="D209">
            <v>22.5</v>
          </cell>
          <cell r="E209">
            <v>2200</v>
          </cell>
          <cell r="F209">
            <v>5250</v>
          </cell>
          <cell r="H209">
            <v>1100</v>
          </cell>
          <cell r="I209">
            <v>102000</v>
          </cell>
          <cell r="J209">
            <v>43500</v>
          </cell>
          <cell r="K209">
            <v>6000</v>
          </cell>
          <cell r="L209">
            <v>1700</v>
          </cell>
          <cell r="M209">
            <v>0</v>
          </cell>
          <cell r="N209">
            <v>2000</v>
          </cell>
          <cell r="O209">
            <v>163750</v>
          </cell>
          <cell r="P209">
            <v>19.649999999999999</v>
          </cell>
        </row>
        <row r="210">
          <cell r="A210" t="str">
            <v>Annualised , Rs. Lakhs</v>
          </cell>
          <cell r="D210">
            <v>22.5</v>
          </cell>
          <cell r="E210">
            <v>0.26400000000000001</v>
          </cell>
          <cell r="F210">
            <v>0.63</v>
          </cell>
          <cell r="H210">
            <v>0.13200000000000001</v>
          </cell>
          <cell r="I210">
            <v>12.24</v>
          </cell>
          <cell r="J210">
            <v>5.22</v>
          </cell>
          <cell r="K210">
            <v>0.72</v>
          </cell>
          <cell r="L210">
            <v>0.20399999999999999</v>
          </cell>
          <cell r="M210">
            <v>0</v>
          </cell>
          <cell r="N210">
            <v>0.24</v>
          </cell>
          <cell r="O210">
            <v>19.649999999999999</v>
          </cell>
          <cell r="P210">
            <v>42.15</v>
          </cell>
        </row>
        <row r="213">
          <cell r="A213" t="str">
            <v xml:space="preserve">ADMIN / HRD </v>
          </cell>
          <cell r="F213" t="str">
            <v>Statement showing estimated monthly  payouts in Rupees</v>
          </cell>
        </row>
        <row r="214">
          <cell r="D214" t="str">
            <v>Initial</v>
          </cell>
          <cell r="E214" t="str">
            <v>Convey</v>
          </cell>
          <cell r="F214" t="str">
            <v>Ptg&amp;Stn</v>
          </cell>
          <cell r="H214" t="str">
            <v xml:space="preserve">Books &amp; </v>
          </cell>
          <cell r="I214" t="str">
            <v>Legal Chgs</v>
          </cell>
          <cell r="J214" t="str">
            <v xml:space="preserve">Travelling </v>
          </cell>
          <cell r="K214" t="str">
            <v>Phone/Fax</v>
          </cell>
          <cell r="L214" t="str">
            <v>Entertain .</v>
          </cell>
          <cell r="M214" t="str">
            <v>Staff Welfare</v>
          </cell>
          <cell r="N214" t="str">
            <v>Gifts</v>
          </cell>
          <cell r="O214" t="str">
            <v>Pymt to</v>
          </cell>
          <cell r="P214" t="str">
            <v>Misc.</v>
          </cell>
          <cell r="Q214" t="str">
            <v>Total</v>
          </cell>
          <cell r="R214" t="str">
            <v>Annual</v>
          </cell>
        </row>
        <row r="215">
          <cell r="D215" t="str">
            <v>Annual</v>
          </cell>
          <cell r="H215" t="str">
            <v>Periodicals</v>
          </cell>
          <cell r="I215" t="str">
            <v>Consltg/</v>
          </cell>
          <cell r="K215" t="str">
            <v>Mobile/Pgr</v>
          </cell>
          <cell r="O215" t="str">
            <v>Authorities</v>
          </cell>
          <cell r="R215" t="str">
            <v>Rs. Lakhs</v>
          </cell>
        </row>
        <row r="216">
          <cell r="D216" t="str">
            <v>Rs.Lakhs</v>
          </cell>
          <cell r="I216" t="str">
            <v>Opinions</v>
          </cell>
        </row>
        <row r="218">
          <cell r="A218" t="str">
            <v>Corporate Office</v>
          </cell>
        </row>
        <row r="221">
          <cell r="A221" t="str">
            <v>Admin Executive</v>
          </cell>
          <cell r="D221">
            <v>2</v>
          </cell>
          <cell r="E221">
            <v>500</v>
          </cell>
          <cell r="F221">
            <v>300</v>
          </cell>
          <cell r="H221">
            <v>250</v>
          </cell>
          <cell r="I221">
            <v>1000</v>
          </cell>
          <cell r="K221">
            <v>250</v>
          </cell>
          <cell r="L221">
            <v>1000</v>
          </cell>
          <cell r="M221">
            <v>400</v>
          </cell>
          <cell r="N221">
            <v>250</v>
          </cell>
          <cell r="O221">
            <v>1000</v>
          </cell>
          <cell r="P221">
            <v>100</v>
          </cell>
          <cell r="Q221">
            <v>5050</v>
          </cell>
          <cell r="R221">
            <v>0.60599999999999998</v>
          </cell>
        </row>
        <row r="222">
          <cell r="A222" t="str">
            <v>HRD Executive</v>
          </cell>
          <cell r="D222">
            <v>3</v>
          </cell>
          <cell r="E222">
            <v>500</v>
          </cell>
          <cell r="F222">
            <v>750</v>
          </cell>
          <cell r="H222">
            <v>1000</v>
          </cell>
          <cell r="I222">
            <v>1000</v>
          </cell>
          <cell r="J222">
            <v>1000</v>
          </cell>
          <cell r="K222">
            <v>400</v>
          </cell>
          <cell r="L222">
            <v>500</v>
          </cell>
          <cell r="M222">
            <v>500</v>
          </cell>
          <cell r="N222">
            <v>250</v>
          </cell>
          <cell r="P222">
            <v>100</v>
          </cell>
          <cell r="Q222">
            <v>6000</v>
          </cell>
          <cell r="R222">
            <v>0.72</v>
          </cell>
        </row>
        <row r="223">
          <cell r="A223" t="str">
            <v>Peon</v>
          </cell>
          <cell r="D223">
            <v>0.24</v>
          </cell>
          <cell r="E223">
            <v>400</v>
          </cell>
          <cell r="Q223">
            <v>400</v>
          </cell>
          <cell r="R223">
            <v>4.8000000000000001E-2</v>
          </cell>
        </row>
        <row r="224">
          <cell r="A224" t="str">
            <v>Peon</v>
          </cell>
          <cell r="D224">
            <v>0.24</v>
          </cell>
          <cell r="E224">
            <v>400</v>
          </cell>
          <cell r="Q224">
            <v>400</v>
          </cell>
          <cell r="R224">
            <v>4.8000000000000001E-2</v>
          </cell>
        </row>
        <row r="227">
          <cell r="D227">
            <v>5.48</v>
          </cell>
          <cell r="E227">
            <v>1800</v>
          </cell>
          <cell r="F227">
            <v>1050</v>
          </cell>
          <cell r="H227">
            <v>1250</v>
          </cell>
          <cell r="I227">
            <v>2000</v>
          </cell>
          <cell r="J227">
            <v>1000</v>
          </cell>
          <cell r="K227">
            <v>650</v>
          </cell>
          <cell r="L227">
            <v>1500</v>
          </cell>
          <cell r="M227">
            <v>900</v>
          </cell>
          <cell r="N227">
            <v>500</v>
          </cell>
          <cell r="O227">
            <v>1000</v>
          </cell>
          <cell r="P227">
            <v>200</v>
          </cell>
          <cell r="Q227">
            <v>11850</v>
          </cell>
          <cell r="R227">
            <v>1.4220000000000002</v>
          </cell>
        </row>
        <row r="228">
          <cell r="A228" t="str">
            <v>Annualised , Rs. Lakhs</v>
          </cell>
          <cell r="D228">
            <v>5.48</v>
          </cell>
          <cell r="E228">
            <v>0.216</v>
          </cell>
          <cell r="F228">
            <v>0.126</v>
          </cell>
          <cell r="H228">
            <v>0.15</v>
          </cell>
          <cell r="I228">
            <v>0.24</v>
          </cell>
          <cell r="J228">
            <v>0.12</v>
          </cell>
          <cell r="K228">
            <v>7.8E-2</v>
          </cell>
          <cell r="L228">
            <v>0.18</v>
          </cell>
          <cell r="M228">
            <v>0.108</v>
          </cell>
          <cell r="N228">
            <v>0.06</v>
          </cell>
          <cell r="O228">
            <v>0.12</v>
          </cell>
          <cell r="P228">
            <v>2.4E-2</v>
          </cell>
          <cell r="Q228">
            <v>1.4220000000000002</v>
          </cell>
          <cell r="R228">
            <v>6.902000000000001</v>
          </cell>
        </row>
        <row r="279">
          <cell r="A279" t="str">
            <v>Consolidated Expense Summary       Annualised</v>
          </cell>
        </row>
        <row r="280">
          <cell r="D280" t="str">
            <v>Payroll</v>
          </cell>
          <cell r="E280" t="str">
            <v>Convey</v>
          </cell>
          <cell r="F280" t="str">
            <v>Ptg&amp;Stn</v>
          </cell>
          <cell r="G280" t="str">
            <v>Postg &amp;</v>
          </cell>
          <cell r="H280" t="str">
            <v xml:space="preserve">Books &amp; </v>
          </cell>
          <cell r="I280" t="str">
            <v>Training/</v>
          </cell>
          <cell r="J280" t="str">
            <v>Phone/Fax</v>
          </cell>
          <cell r="K280" t="str">
            <v>Entertain .</v>
          </cell>
          <cell r="L280" t="str">
            <v>Staff</v>
          </cell>
          <cell r="M280" t="str">
            <v>Exhibition/</v>
          </cell>
          <cell r="N280" t="str">
            <v>Gifts</v>
          </cell>
          <cell r="O280" t="str">
            <v>Sponsor/</v>
          </cell>
          <cell r="P280" t="str">
            <v>Pymt to</v>
          </cell>
          <cell r="Q280" t="str">
            <v xml:space="preserve">Club </v>
          </cell>
          <cell r="R280" t="str">
            <v>Legal Chgs</v>
          </cell>
          <cell r="S280" t="str">
            <v>Misc</v>
          </cell>
          <cell r="T280" t="str">
            <v>Electricity/</v>
          </cell>
          <cell r="U280" t="str">
            <v>Travelling</v>
          </cell>
          <cell r="V280" t="str">
            <v>Annual</v>
          </cell>
        </row>
        <row r="281">
          <cell r="G281" t="str">
            <v>Telegram</v>
          </cell>
          <cell r="H281" t="str">
            <v>Periodicals</v>
          </cell>
          <cell r="I281" t="str">
            <v>Social Costs</v>
          </cell>
          <cell r="J281" t="str">
            <v>Mobile</v>
          </cell>
          <cell r="L281" t="str">
            <v>Welfare</v>
          </cell>
          <cell r="M281" t="str">
            <v>Promotion/</v>
          </cell>
          <cell r="O281" t="str">
            <v>Parties</v>
          </cell>
          <cell r="P281" t="str">
            <v>Authorities</v>
          </cell>
          <cell r="Q281" t="str">
            <v>Membership</v>
          </cell>
          <cell r="R281" t="str">
            <v>Consltg/</v>
          </cell>
          <cell r="T281" t="str">
            <v>Rentals</v>
          </cell>
          <cell r="V281" t="str">
            <v>Rs. Lakhs</v>
          </cell>
        </row>
        <row r="282">
          <cell r="A282" t="str">
            <v>CEO's Office</v>
          </cell>
          <cell r="D282">
            <v>22.5</v>
          </cell>
          <cell r="E282">
            <v>0.26400000000000001</v>
          </cell>
          <cell r="F282">
            <v>0.63</v>
          </cell>
          <cell r="H282">
            <v>0.13200000000000001</v>
          </cell>
          <cell r="I282">
            <v>10</v>
          </cell>
          <cell r="J282">
            <v>5.22</v>
          </cell>
          <cell r="K282">
            <v>0.72</v>
          </cell>
          <cell r="L282">
            <v>0.20399999999999999</v>
          </cell>
          <cell r="S282">
            <v>0.24</v>
          </cell>
          <cell r="U282">
            <v>12.24</v>
          </cell>
          <cell r="V282">
            <v>52.15</v>
          </cell>
        </row>
        <row r="283">
          <cell r="A283" t="str">
            <v>Architectural Department</v>
          </cell>
          <cell r="D283">
            <v>9</v>
          </cell>
          <cell r="E283">
            <v>0.48</v>
          </cell>
          <cell r="F283">
            <v>0.71479999999999999</v>
          </cell>
          <cell r="H283">
            <v>0.1</v>
          </cell>
          <cell r="J283">
            <v>0.48</v>
          </cell>
          <cell r="K283">
            <v>0.24</v>
          </cell>
          <cell r="L283">
            <v>0.20039999999999999</v>
          </cell>
          <cell r="S283">
            <v>0.12</v>
          </cell>
          <cell r="U283">
            <v>8.2000000000000003E-2</v>
          </cell>
          <cell r="V283">
            <v>11.417200000000001</v>
          </cell>
        </row>
        <row r="284">
          <cell r="A284" t="str">
            <v>Marketing Department</v>
          </cell>
          <cell r="D284">
            <v>59.86</v>
          </cell>
          <cell r="E284">
            <v>5.82</v>
          </cell>
          <cell r="F284">
            <v>0.67800000000000005</v>
          </cell>
          <cell r="G284">
            <v>0.20399999999999999</v>
          </cell>
          <cell r="H284">
            <v>0.21316004400000008</v>
          </cell>
          <cell r="J284">
            <v>2.848403999999999</v>
          </cell>
          <cell r="K284">
            <v>2.556</v>
          </cell>
          <cell r="L284">
            <v>2.2145999999999999</v>
          </cell>
          <cell r="M284">
            <v>6.45</v>
          </cell>
          <cell r="N284">
            <v>13.92</v>
          </cell>
          <cell r="O284">
            <v>3.45</v>
          </cell>
          <cell r="S284">
            <v>0.51</v>
          </cell>
          <cell r="V284">
            <v>98.72416404400002</v>
          </cell>
        </row>
        <row r="285">
          <cell r="A285" t="str">
            <v>F&amp;A Department</v>
          </cell>
          <cell r="D285">
            <v>62.600000000000023</v>
          </cell>
          <cell r="E285">
            <v>0.876</v>
          </cell>
          <cell r="F285">
            <v>0.97199999999999998</v>
          </cell>
          <cell r="H285">
            <v>0.30599999999999999</v>
          </cell>
          <cell r="J285">
            <v>1.254</v>
          </cell>
          <cell r="K285">
            <v>0.99</v>
          </cell>
          <cell r="L285">
            <v>0.69</v>
          </cell>
          <cell r="N285">
            <v>0.25</v>
          </cell>
          <cell r="P285">
            <v>0.33</v>
          </cell>
          <cell r="Q285">
            <v>4</v>
          </cell>
          <cell r="R285">
            <v>0.3</v>
          </cell>
          <cell r="S285">
            <v>0.69</v>
          </cell>
          <cell r="U285">
            <v>0.84</v>
          </cell>
          <cell r="V285">
            <v>74.098000000000013</v>
          </cell>
        </row>
        <row r="286">
          <cell r="A286" t="str">
            <v>Southern Regional Office</v>
          </cell>
          <cell r="D286">
            <v>39.659999999999997</v>
          </cell>
          <cell r="E286">
            <v>1.095</v>
          </cell>
          <cell r="F286">
            <v>0.24</v>
          </cell>
          <cell r="H286">
            <v>1.8749999999999999E-2</v>
          </cell>
          <cell r="J286">
            <v>3</v>
          </cell>
          <cell r="L286">
            <v>0.318</v>
          </cell>
          <cell r="R286">
            <v>3</v>
          </cell>
          <cell r="S286">
            <v>1.5</v>
          </cell>
          <cell r="T286">
            <v>5.1750000000000007</v>
          </cell>
          <cell r="U286">
            <v>2.46</v>
          </cell>
          <cell r="V286">
            <v>56.466749999999998</v>
          </cell>
        </row>
        <row r="287">
          <cell r="A287" t="str">
            <v>Residual (HRD/Admin)</v>
          </cell>
          <cell r="D287">
            <v>5.48</v>
          </cell>
          <cell r="E287">
            <v>0.216</v>
          </cell>
          <cell r="F287">
            <v>0.126</v>
          </cell>
          <cell r="H287">
            <v>0.15</v>
          </cell>
          <cell r="J287">
            <v>7.8E-2</v>
          </cell>
          <cell r="K287">
            <v>0.18</v>
          </cell>
          <cell r="L287">
            <v>0.108</v>
          </cell>
          <cell r="N287">
            <v>0.06</v>
          </cell>
          <cell r="P287">
            <v>0.12</v>
          </cell>
          <cell r="R287">
            <v>0.24</v>
          </cell>
          <cell r="S287">
            <v>2.4E-2</v>
          </cell>
          <cell r="U287">
            <v>0.12</v>
          </cell>
          <cell r="V287">
            <v>6.902000000000001</v>
          </cell>
        </row>
        <row r="288">
          <cell r="A288" t="str">
            <v>Project Staff</v>
          </cell>
          <cell r="D288">
            <v>30.3</v>
          </cell>
          <cell r="E288">
            <v>0.44400000000000001</v>
          </cell>
          <cell r="F288">
            <v>0.06</v>
          </cell>
          <cell r="H288">
            <v>0.12</v>
          </cell>
          <cell r="J288">
            <v>0.20399999999999999</v>
          </cell>
          <cell r="K288">
            <v>0.42</v>
          </cell>
          <cell r="L288">
            <v>0.75600000000000001</v>
          </cell>
          <cell r="S288">
            <v>0.56399999999999995</v>
          </cell>
          <cell r="V288">
            <v>32.868000000000002</v>
          </cell>
        </row>
        <row r="289">
          <cell r="A289" t="str">
            <v>Infrastructure Cell</v>
          </cell>
          <cell r="D289">
            <v>7</v>
          </cell>
          <cell r="E289">
            <v>0.15</v>
          </cell>
          <cell r="H289">
            <v>0.1</v>
          </cell>
          <cell r="K289">
            <v>0.15</v>
          </cell>
          <cell r="S289">
            <v>0.1</v>
          </cell>
          <cell r="U289">
            <v>1</v>
          </cell>
          <cell r="V289">
            <v>8.5</v>
          </cell>
        </row>
        <row r="290">
          <cell r="A290" t="str">
            <v>Social Costs</v>
          </cell>
          <cell r="I290">
            <v>10</v>
          </cell>
          <cell r="V290">
            <v>10</v>
          </cell>
        </row>
        <row r="291">
          <cell r="D291">
            <v>236.40000000000003</v>
          </cell>
          <cell r="E291">
            <v>9.3450000000000006</v>
          </cell>
          <cell r="F291">
            <v>3.4207999999999998</v>
          </cell>
          <cell r="G291">
            <v>0.20399999999999999</v>
          </cell>
          <cell r="H291">
            <v>1.1399100440000003</v>
          </cell>
          <cell r="I291">
            <v>20</v>
          </cell>
          <cell r="J291">
            <v>13.084403999999997</v>
          </cell>
          <cell r="K291">
            <v>5.2560000000000002</v>
          </cell>
          <cell r="L291">
            <v>4.4909999999999997</v>
          </cell>
          <cell r="M291">
            <v>6.45</v>
          </cell>
          <cell r="N291">
            <v>14.23</v>
          </cell>
          <cell r="O291">
            <v>3.45</v>
          </cell>
          <cell r="P291">
            <v>0.45</v>
          </cell>
          <cell r="Q291">
            <v>4</v>
          </cell>
          <cell r="R291">
            <v>3.54</v>
          </cell>
          <cell r="S291">
            <v>3.7480000000000002</v>
          </cell>
          <cell r="T291">
            <v>5.1750000000000007</v>
          </cell>
          <cell r="U291">
            <v>16.741999999999997</v>
          </cell>
          <cell r="V291">
            <v>351.12611404400002</v>
          </cell>
        </row>
        <row r="292">
          <cell r="D292" t="str">
            <v>Training and Seminar Budget is as per the HRD Department's workings, hence individual department-wise data is not considered</v>
          </cell>
        </row>
      </sheetData>
      <sheetData sheetId="2" refreshError="1">
        <row r="19">
          <cell r="E19" t="str">
            <v xml:space="preserve">Total </v>
          </cell>
          <cell r="F19" t="str">
            <v xml:space="preserve"> psf</v>
          </cell>
          <cell r="G19" t="str">
            <v>Till Mar'98</v>
          </cell>
          <cell r="H19">
            <v>35886</v>
          </cell>
          <cell r="I19">
            <v>35916</v>
          </cell>
          <cell r="J19">
            <v>35947</v>
          </cell>
          <cell r="K19">
            <v>35977</v>
          </cell>
          <cell r="L19">
            <v>36008</v>
          </cell>
          <cell r="M19">
            <v>36039</v>
          </cell>
          <cell r="N19">
            <v>36069</v>
          </cell>
          <cell r="O19">
            <v>36100</v>
          </cell>
          <cell r="P19">
            <v>36130</v>
          </cell>
          <cell r="Q19">
            <v>36161</v>
          </cell>
          <cell r="R19">
            <v>36192</v>
          </cell>
          <cell r="S19">
            <v>36220</v>
          </cell>
          <cell r="T19">
            <v>36312</v>
          </cell>
          <cell r="U19">
            <v>36404</v>
          </cell>
          <cell r="V19">
            <v>36495</v>
          </cell>
          <cell r="W19">
            <v>36586</v>
          </cell>
          <cell r="X19">
            <v>36678</v>
          </cell>
          <cell r="Y19" t="str">
            <v>Total</v>
          </cell>
        </row>
        <row r="20">
          <cell r="B20" t="str">
            <v xml:space="preserve"> PROJECT CASHFLOWS</v>
          </cell>
          <cell r="AA20" t="str">
            <v>Mahindra Park - Ghatkopar Development,Phase II</v>
          </cell>
          <cell r="AG20" t="str">
            <v>Figures in Rupees Lakhs</v>
          </cell>
        </row>
        <row r="21">
          <cell r="B21" t="str">
            <v>Sales Instalments</v>
          </cell>
          <cell r="E21">
            <v>4676.49</v>
          </cell>
          <cell r="F21">
            <v>2516.0410400985647</v>
          </cell>
          <cell r="G21">
            <v>192.79000000000002</v>
          </cell>
          <cell r="H21">
            <v>46.82</v>
          </cell>
          <cell r="I21">
            <v>80.490000000000009</v>
          </cell>
          <cell r="J21">
            <v>86.85</v>
          </cell>
          <cell r="K21">
            <v>104.59</v>
          </cell>
          <cell r="L21">
            <v>300.64</v>
          </cell>
          <cell r="M21">
            <v>84.3</v>
          </cell>
          <cell r="N21">
            <v>122.21000000000001</v>
          </cell>
          <cell r="O21">
            <v>167.79000000000002</v>
          </cell>
          <cell r="P21">
            <v>189.58</v>
          </cell>
          <cell r="Q21">
            <v>202.65</v>
          </cell>
          <cell r="R21">
            <v>236.06</v>
          </cell>
          <cell r="S21">
            <v>246.23000000000002</v>
          </cell>
          <cell r="T21">
            <v>967.0200000000001</v>
          </cell>
          <cell r="U21">
            <v>814.75</v>
          </cell>
          <cell r="V21">
            <v>833.72</v>
          </cell>
          <cell r="W21">
            <v>0</v>
          </cell>
          <cell r="X21">
            <v>0</v>
          </cell>
          <cell r="Y21">
            <v>4676.49</v>
          </cell>
          <cell r="AA21" t="str">
            <v>Project Year</v>
          </cell>
          <cell r="AE21">
            <v>0</v>
          </cell>
          <cell r="AF21">
            <v>1</v>
          </cell>
          <cell r="AG21">
            <v>2</v>
          </cell>
          <cell r="AH21">
            <v>3</v>
          </cell>
        </row>
        <row r="22">
          <cell r="B22" t="str">
            <v>Phase 2A</v>
          </cell>
          <cell r="E22">
            <v>2352.56</v>
          </cell>
          <cell r="F22">
            <v>2532.0848132601441</v>
          </cell>
          <cell r="G22">
            <v>192.79000000000002</v>
          </cell>
          <cell r="H22">
            <v>46.82</v>
          </cell>
          <cell r="I22">
            <v>80.490000000000009</v>
          </cell>
          <cell r="J22">
            <v>86.85</v>
          </cell>
          <cell r="K22">
            <v>104.59</v>
          </cell>
          <cell r="L22">
            <v>300.64</v>
          </cell>
          <cell r="M22">
            <v>84.3</v>
          </cell>
          <cell r="N22">
            <v>114.95</v>
          </cell>
          <cell r="O22">
            <v>153.27000000000001</v>
          </cell>
          <cell r="P22">
            <v>153.27000000000001</v>
          </cell>
          <cell r="Q22">
            <v>153.27000000000001</v>
          </cell>
          <cell r="R22">
            <v>153.27000000000001</v>
          </cell>
          <cell r="S22">
            <v>153.27000000000001</v>
          </cell>
          <cell r="T22">
            <v>478.99</v>
          </cell>
          <cell r="U22">
            <v>95.79</v>
          </cell>
          <cell r="Y22">
            <v>2352.56</v>
          </cell>
          <cell r="AA22" t="str">
            <v>Financial Year</v>
          </cell>
          <cell r="AE22">
            <v>1997</v>
          </cell>
          <cell r="AF22">
            <v>1998</v>
          </cell>
          <cell r="AG22">
            <v>1999</v>
          </cell>
          <cell r="AH22">
            <v>2000</v>
          </cell>
          <cell r="AI22" t="str">
            <v>Total</v>
          </cell>
        </row>
        <row r="23">
          <cell r="B23" t="str">
            <v>Phase 2B</v>
          </cell>
          <cell r="E23">
            <v>2323.9300000000003</v>
          </cell>
          <cell r="F23">
            <v>2500.0053788310729</v>
          </cell>
          <cell r="N23">
            <v>7.26</v>
          </cell>
          <cell r="O23">
            <v>14.52</v>
          </cell>
          <cell r="P23">
            <v>36.31</v>
          </cell>
          <cell r="Q23">
            <v>49.38</v>
          </cell>
          <cell r="R23">
            <v>82.79</v>
          </cell>
          <cell r="S23">
            <v>92.96</v>
          </cell>
          <cell r="T23">
            <v>488.03000000000009</v>
          </cell>
          <cell r="U23">
            <v>718.96</v>
          </cell>
          <cell r="V23">
            <v>833.72</v>
          </cell>
          <cell r="Y23">
            <v>2323.9300000000003</v>
          </cell>
          <cell r="AA23" t="str">
            <v>Unleveraged Project Cash Flow</v>
          </cell>
        </row>
        <row r="24">
          <cell r="B24" t="str">
            <v>Less:</v>
          </cell>
          <cell r="AA24" t="str">
            <v>Sales Realisations</v>
          </cell>
          <cell r="AF24">
            <v>192.79000000000002</v>
          </cell>
          <cell r="AG24">
            <v>1868.21</v>
          </cell>
          <cell r="AH24">
            <v>2615.4899999999998</v>
          </cell>
          <cell r="AI24">
            <v>4676.49</v>
          </cell>
        </row>
        <row r="25">
          <cell r="B25" t="str">
            <v>Hard Costs</v>
          </cell>
          <cell r="AA25" t="str">
            <v>Purchase Price [Land Allocation]</v>
          </cell>
          <cell r="AE25">
            <v>-605</v>
          </cell>
          <cell r="AF25">
            <v>0</v>
          </cell>
          <cell r="AG25">
            <v>-304.72472972238887</v>
          </cell>
          <cell r="AH25">
            <v>-1319.5421200000001</v>
          </cell>
          <cell r="AI25">
            <v>-2229.266849722389</v>
          </cell>
        </row>
        <row r="26">
          <cell r="C26" t="str">
            <v>Piling</v>
          </cell>
          <cell r="E26">
            <v>37.96</v>
          </cell>
          <cell r="F26">
            <v>20.42320584073558</v>
          </cell>
          <cell r="G26">
            <v>31</v>
          </cell>
          <cell r="H26">
            <v>4</v>
          </cell>
          <cell r="I26">
            <v>3</v>
          </cell>
          <cell r="Y26">
            <v>38</v>
          </cell>
          <cell r="AA26" t="str">
            <v>Project Costs</v>
          </cell>
          <cell r="AF26">
            <v>-249.16648000000009</v>
          </cell>
          <cell r="AG26">
            <v>-1093.1685199999999</v>
          </cell>
          <cell r="AH26">
            <v>-725.06787999999995</v>
          </cell>
          <cell r="AI26">
            <v>-2067.4028800000001</v>
          </cell>
        </row>
        <row r="27">
          <cell r="C27" t="str">
            <v>Sub-structure</v>
          </cell>
          <cell r="E27">
            <v>70.52</v>
          </cell>
          <cell r="F27">
            <v>37.941108426993488</v>
          </cell>
          <cell r="G27">
            <v>40.299999999999997</v>
          </cell>
          <cell r="H27">
            <v>10</v>
          </cell>
          <cell r="I27">
            <v>10</v>
          </cell>
          <cell r="J27">
            <v>10.3</v>
          </cell>
          <cell r="Y27">
            <v>70.599999999999994</v>
          </cell>
          <cell r="AA27" t="str">
            <v>Unleveraged Project Cash Flows</v>
          </cell>
          <cell r="AE27">
            <v>-605</v>
          </cell>
          <cell r="AF27">
            <v>-56.376480000000072</v>
          </cell>
          <cell r="AG27">
            <v>470.31675027761116</v>
          </cell>
          <cell r="AH27">
            <v>570.87999999999977</v>
          </cell>
          <cell r="AI27">
            <v>379.82027027761069</v>
          </cell>
        </row>
        <row r="28">
          <cell r="C28" t="str">
            <v>RCC with reinf</v>
          </cell>
          <cell r="E28">
            <v>379.23</v>
          </cell>
          <cell r="F28">
            <v>204.03299133251195</v>
          </cell>
          <cell r="G28">
            <v>160.30000000000001</v>
          </cell>
          <cell r="H28">
            <v>17</v>
          </cell>
          <cell r="I28">
            <v>15.2</v>
          </cell>
          <cell r="O28">
            <v>10</v>
          </cell>
          <cell r="P28">
            <v>20</v>
          </cell>
          <cell r="Q28">
            <v>35</v>
          </cell>
          <cell r="R28">
            <v>35</v>
          </cell>
          <cell r="S28">
            <v>35</v>
          </cell>
          <cell r="T28">
            <v>51.7</v>
          </cell>
          <cell r="Y28">
            <v>379.2</v>
          </cell>
        </row>
        <row r="29">
          <cell r="C29" t="str">
            <v>Masonry</v>
          </cell>
          <cell r="E29">
            <v>119.41</v>
          </cell>
          <cell r="F29">
            <v>64.244863262440347</v>
          </cell>
          <cell r="G29">
            <v>28</v>
          </cell>
          <cell r="H29">
            <v>11</v>
          </cell>
          <cell r="I29">
            <v>9</v>
          </cell>
          <cell r="J29">
            <v>9</v>
          </cell>
          <cell r="Q29">
            <v>5</v>
          </cell>
          <cell r="R29">
            <v>8</v>
          </cell>
          <cell r="S29">
            <v>12</v>
          </cell>
          <cell r="T29">
            <v>31</v>
          </cell>
          <cell r="U29">
            <v>6.4</v>
          </cell>
          <cell r="Y29">
            <v>119.4</v>
          </cell>
          <cell r="AA29" t="str">
            <v>Unleveraged IRR</v>
          </cell>
          <cell r="AE29">
            <v>0.20377692993885752</v>
          </cell>
        </row>
        <row r="30">
          <cell r="C30" t="str">
            <v>Plastering - internal</v>
          </cell>
          <cell r="E30">
            <v>64</v>
          </cell>
          <cell r="F30">
            <v>34.433223756772321</v>
          </cell>
          <cell r="G30">
            <v>7</v>
          </cell>
          <cell r="H30">
            <v>7</v>
          </cell>
          <cell r="I30">
            <v>8</v>
          </cell>
          <cell r="J30">
            <v>7</v>
          </cell>
          <cell r="K30">
            <v>2</v>
          </cell>
          <cell r="S30">
            <v>3</v>
          </cell>
          <cell r="T30">
            <v>20</v>
          </cell>
          <cell r="U30">
            <v>10</v>
          </cell>
          <cell r="Y30">
            <v>64</v>
          </cell>
        </row>
        <row r="31">
          <cell r="C31" t="str">
            <v>Plastering - external</v>
          </cell>
          <cell r="E31">
            <v>63.58</v>
          </cell>
          <cell r="F31">
            <v>34.207255725868492</v>
          </cell>
          <cell r="G31">
            <v>3</v>
          </cell>
          <cell r="H31">
            <v>6</v>
          </cell>
          <cell r="I31">
            <v>9</v>
          </cell>
          <cell r="J31">
            <v>9</v>
          </cell>
          <cell r="K31">
            <v>3.8</v>
          </cell>
          <cell r="T31">
            <v>27</v>
          </cell>
          <cell r="U31">
            <v>5.8</v>
          </cell>
          <cell r="Y31">
            <v>63.599999999999994</v>
          </cell>
          <cell r="AA31" t="str">
            <v>Profit / Loss of the project</v>
          </cell>
          <cell r="AI31">
            <v>5.1541604324247032</v>
          </cell>
        </row>
        <row r="32">
          <cell r="C32" t="str">
            <v>Doors</v>
          </cell>
          <cell r="E32">
            <v>94.37</v>
          </cell>
          <cell r="F32">
            <v>50.772864467603178</v>
          </cell>
          <cell r="G32">
            <v>4</v>
          </cell>
          <cell r="H32">
            <v>12</v>
          </cell>
          <cell r="I32">
            <v>10</v>
          </cell>
          <cell r="J32">
            <v>8</v>
          </cell>
          <cell r="K32">
            <v>8</v>
          </cell>
          <cell r="L32">
            <v>3</v>
          </cell>
          <cell r="Q32">
            <v>5</v>
          </cell>
          <cell r="T32">
            <v>8</v>
          </cell>
          <cell r="U32">
            <v>28</v>
          </cell>
          <cell r="V32">
            <v>8.4</v>
          </cell>
          <cell r="Y32">
            <v>94.4</v>
          </cell>
        </row>
        <row r="33">
          <cell r="C33" t="str">
            <v>Windows</v>
          </cell>
          <cell r="E33">
            <v>69.7</v>
          </cell>
          <cell r="F33">
            <v>37.499932747609854</v>
          </cell>
          <cell r="I33">
            <v>12</v>
          </cell>
          <cell r="J33">
            <v>12</v>
          </cell>
          <cell r="K33">
            <v>10</v>
          </cell>
          <cell r="U33">
            <v>30</v>
          </cell>
          <cell r="V33">
            <v>5.7</v>
          </cell>
          <cell r="Y33">
            <v>69.7</v>
          </cell>
          <cell r="AA33" t="str">
            <v>Basic  Assumptions</v>
          </cell>
        </row>
        <row r="34">
          <cell r="C34" t="str">
            <v>Floor &amp; dado</v>
          </cell>
          <cell r="E34">
            <v>210.19</v>
          </cell>
          <cell r="F34">
            <v>113.08623908493708</v>
          </cell>
          <cell r="H34">
            <v>25</v>
          </cell>
          <cell r="I34">
            <v>25</v>
          </cell>
          <cell r="J34">
            <v>25</v>
          </cell>
          <cell r="K34">
            <v>15</v>
          </cell>
          <cell r="L34">
            <v>10</v>
          </cell>
          <cell r="T34">
            <v>25</v>
          </cell>
          <cell r="U34">
            <v>65</v>
          </cell>
          <cell r="V34">
            <v>20.2</v>
          </cell>
          <cell r="Y34">
            <v>210.2</v>
          </cell>
          <cell r="AA34" t="str">
            <v>Total sq. ft Area (in sft)</v>
          </cell>
          <cell r="AD34">
            <v>185867</v>
          </cell>
        </row>
        <row r="35">
          <cell r="C35" t="str">
            <v>Waterproofing</v>
          </cell>
          <cell r="E35">
            <v>20.53</v>
          </cell>
          <cell r="F35">
            <v>11.045532558227119</v>
          </cell>
          <cell r="G35">
            <v>1</v>
          </cell>
          <cell r="H35">
            <v>1</v>
          </cell>
          <cell r="I35">
            <v>5</v>
          </cell>
          <cell r="J35">
            <v>3</v>
          </cell>
          <cell r="S35">
            <v>1</v>
          </cell>
          <cell r="T35">
            <v>8</v>
          </cell>
          <cell r="U35">
            <v>1.5</v>
          </cell>
          <cell r="Y35">
            <v>20.5</v>
          </cell>
          <cell r="AA35" t="str">
            <v>Total Residential Area….6 Buildings, G+7</v>
          </cell>
        </row>
        <row r="36">
          <cell r="C36" t="str">
            <v>Structural Steel</v>
          </cell>
          <cell r="E36">
            <v>16.7</v>
          </cell>
          <cell r="F36">
            <v>8.9849193240327754</v>
          </cell>
          <cell r="I36">
            <v>2</v>
          </cell>
          <cell r="J36">
            <v>4</v>
          </cell>
          <cell r="K36">
            <v>2</v>
          </cell>
          <cell r="T36">
            <v>3</v>
          </cell>
          <cell r="U36">
            <v>5.7</v>
          </cell>
          <cell r="Y36">
            <v>16.7</v>
          </cell>
          <cell r="AA36" t="str">
            <v>Sales Price     per sq. ft</v>
          </cell>
          <cell r="AD36">
            <v>2516.0410400985647</v>
          </cell>
        </row>
        <row r="37">
          <cell r="C37" t="str">
            <v>Painting</v>
          </cell>
          <cell r="E37">
            <v>69.3</v>
          </cell>
          <cell r="F37">
            <v>37.284725099130021</v>
          </cell>
          <cell r="H37">
            <v>6</v>
          </cell>
          <cell r="I37">
            <v>10</v>
          </cell>
          <cell r="J37">
            <v>12</v>
          </cell>
          <cell r="N37">
            <v>5</v>
          </cell>
          <cell r="T37">
            <v>3</v>
          </cell>
          <cell r="U37">
            <v>21</v>
          </cell>
          <cell r="V37">
            <v>12.3</v>
          </cell>
          <cell r="Y37">
            <v>69.3</v>
          </cell>
          <cell r="AA37" t="str">
            <v>Project Costs per sq. ft</v>
          </cell>
          <cell r="AD37">
            <v>1112.2604176939542</v>
          </cell>
        </row>
        <row r="38">
          <cell r="C38" t="str">
            <v>Electrical</v>
          </cell>
          <cell r="E38">
            <v>88.2</v>
          </cell>
          <cell r="F38">
            <v>47.453286489801847</v>
          </cell>
          <cell r="G38">
            <v>10.5</v>
          </cell>
          <cell r="H38">
            <v>6.5</v>
          </cell>
          <cell r="I38">
            <v>5</v>
          </cell>
          <cell r="J38">
            <v>5</v>
          </cell>
          <cell r="K38">
            <v>8</v>
          </cell>
          <cell r="L38">
            <v>7</v>
          </cell>
          <cell r="O38">
            <v>0.3</v>
          </cell>
          <cell r="P38">
            <v>0.3</v>
          </cell>
          <cell r="Q38">
            <v>2</v>
          </cell>
          <cell r="R38">
            <v>2</v>
          </cell>
          <cell r="S38">
            <v>2</v>
          </cell>
          <cell r="T38">
            <v>7</v>
          </cell>
          <cell r="U38">
            <v>26</v>
          </cell>
          <cell r="V38">
            <v>6.7</v>
          </cell>
          <cell r="Y38">
            <v>88.3</v>
          </cell>
          <cell r="AA38" t="str">
            <v>Inflated @ 10%, annualised</v>
          </cell>
        </row>
        <row r="39">
          <cell r="C39" t="str">
            <v>Sanitation &amp; Plumbing</v>
          </cell>
          <cell r="E39">
            <v>126</v>
          </cell>
          <cell r="F39">
            <v>67.790409271145492</v>
          </cell>
          <cell r="G39">
            <v>16</v>
          </cell>
          <cell r="H39">
            <v>12</v>
          </cell>
          <cell r="I39">
            <v>8</v>
          </cell>
          <cell r="J39">
            <v>8</v>
          </cell>
          <cell r="K39">
            <v>8</v>
          </cell>
          <cell r="L39">
            <v>8</v>
          </cell>
          <cell r="T39">
            <v>26</v>
          </cell>
          <cell r="U39">
            <v>32</v>
          </cell>
          <cell r="V39">
            <v>8</v>
          </cell>
          <cell r="Y39">
            <v>126</v>
          </cell>
          <cell r="AA39" t="str">
            <v>* excludes land cost</v>
          </cell>
        </row>
        <row r="40">
          <cell r="C40" t="str">
            <v>Lifts</v>
          </cell>
          <cell r="E40">
            <v>48.51</v>
          </cell>
          <cell r="F40">
            <v>26.099307569391012</v>
          </cell>
          <cell r="G40">
            <v>2.2000000000000002</v>
          </cell>
          <cell r="I40">
            <v>11</v>
          </cell>
          <cell r="J40">
            <v>2</v>
          </cell>
          <cell r="K40">
            <v>6</v>
          </cell>
          <cell r="L40">
            <v>2</v>
          </cell>
          <cell r="R40">
            <v>2</v>
          </cell>
          <cell r="T40">
            <v>12</v>
          </cell>
          <cell r="U40">
            <v>11.4</v>
          </cell>
          <cell r="Y40">
            <v>48.6</v>
          </cell>
        </row>
        <row r="41">
          <cell r="C41" t="str">
            <v>External drainage/plumb</v>
          </cell>
          <cell r="E41">
            <v>15.75</v>
          </cell>
          <cell r="F41">
            <v>8.4738011588931865</v>
          </cell>
          <cell r="H41">
            <v>2</v>
          </cell>
          <cell r="I41">
            <v>2.5</v>
          </cell>
          <cell r="J41">
            <v>2.5</v>
          </cell>
          <cell r="K41">
            <v>0.5</v>
          </cell>
          <cell r="T41">
            <v>3</v>
          </cell>
          <cell r="U41">
            <v>2.2999999999999998</v>
          </cell>
          <cell r="V41">
            <v>3</v>
          </cell>
          <cell r="Y41">
            <v>15.8</v>
          </cell>
          <cell r="AA41" t="str">
            <v>Land Cost       per sq. ft</v>
          </cell>
          <cell r="AD41">
            <v>1000</v>
          </cell>
        </row>
        <row r="42">
          <cell r="C42" t="str">
            <v>External Electrical</v>
          </cell>
          <cell r="E42">
            <v>16.8</v>
          </cell>
          <cell r="F42">
            <v>9.0387212361527336</v>
          </cell>
          <cell r="H42">
            <v>2</v>
          </cell>
          <cell r="I42">
            <v>2</v>
          </cell>
          <cell r="J42">
            <v>3</v>
          </cell>
          <cell r="K42">
            <v>1</v>
          </cell>
          <cell r="U42">
            <v>2</v>
          </cell>
          <cell r="V42">
            <v>6.8</v>
          </cell>
          <cell r="Y42">
            <v>16.8</v>
          </cell>
          <cell r="AA42" t="str">
            <v>Profit sharing Ratio for MRIDL</v>
          </cell>
          <cell r="AD42">
            <v>0.5</v>
          </cell>
        </row>
        <row r="43">
          <cell r="C43" t="str">
            <v>Hydropneumatic system</v>
          </cell>
          <cell r="E43">
            <v>15</v>
          </cell>
          <cell r="F43">
            <v>8.0702868179935123</v>
          </cell>
          <cell r="G43">
            <v>3</v>
          </cell>
          <cell r="I43">
            <v>6</v>
          </cell>
          <cell r="J43">
            <v>6</v>
          </cell>
          <cell r="Y43">
            <v>15</v>
          </cell>
        </row>
        <row r="44">
          <cell r="C44" t="str">
            <v>Road work</v>
          </cell>
          <cell r="E44">
            <v>14</v>
          </cell>
          <cell r="F44">
            <v>7.5322676967939435</v>
          </cell>
          <cell r="H44">
            <v>4</v>
          </cell>
          <cell r="I44">
            <v>4</v>
          </cell>
          <cell r="U44">
            <v>3</v>
          </cell>
          <cell r="V44">
            <v>3</v>
          </cell>
          <cell r="Y44">
            <v>14</v>
          </cell>
        </row>
        <row r="45">
          <cell r="C45" t="str">
            <v>Landscape &amp; Gardening</v>
          </cell>
          <cell r="E45">
            <v>5</v>
          </cell>
          <cell r="F45">
            <v>2.6900956059978371</v>
          </cell>
          <cell r="G45">
            <v>0.3</v>
          </cell>
          <cell r="I45">
            <v>1.3</v>
          </cell>
          <cell r="J45">
            <v>1.5</v>
          </cell>
          <cell r="U45">
            <v>1</v>
          </cell>
          <cell r="V45">
            <v>1</v>
          </cell>
          <cell r="Y45">
            <v>5.0999999999999996</v>
          </cell>
        </row>
        <row r="46">
          <cell r="C46" t="str">
            <v>Ext developments</v>
          </cell>
          <cell r="E46">
            <v>8</v>
          </cell>
          <cell r="F46">
            <v>4.3041529695965401</v>
          </cell>
          <cell r="I46">
            <v>2</v>
          </cell>
          <cell r="J46">
            <v>2</v>
          </cell>
          <cell r="U46">
            <v>2</v>
          </cell>
          <cell r="V46">
            <v>2</v>
          </cell>
          <cell r="Y46">
            <v>8</v>
          </cell>
        </row>
        <row r="47">
          <cell r="C47" t="str">
            <v>UG tanks</v>
          </cell>
          <cell r="E47">
            <v>16</v>
          </cell>
          <cell r="F47">
            <v>8.6083059391930803</v>
          </cell>
          <cell r="G47">
            <v>3</v>
          </cell>
          <cell r="H47">
            <v>5</v>
          </cell>
          <cell r="I47">
            <v>6</v>
          </cell>
          <cell r="J47">
            <v>2</v>
          </cell>
          <cell r="Y47">
            <v>16</v>
          </cell>
        </row>
        <row r="48">
          <cell r="C48" t="str">
            <v>Paving</v>
          </cell>
          <cell r="E48">
            <v>10</v>
          </cell>
          <cell r="F48">
            <v>5.3801912119956743</v>
          </cell>
          <cell r="I48">
            <v>2.5</v>
          </cell>
          <cell r="J48">
            <v>2.5</v>
          </cell>
          <cell r="U48">
            <v>2</v>
          </cell>
          <cell r="V48">
            <v>3</v>
          </cell>
          <cell r="Y48">
            <v>10</v>
          </cell>
        </row>
        <row r="49">
          <cell r="C49" t="str">
            <v>Main Gate</v>
          </cell>
          <cell r="E49">
            <v>12</v>
          </cell>
          <cell r="F49">
            <v>6.4562294543948093</v>
          </cell>
          <cell r="G49">
            <v>6</v>
          </cell>
          <cell r="H49">
            <v>6</v>
          </cell>
          <cell r="Y49">
            <v>12</v>
          </cell>
        </row>
        <row r="50">
          <cell r="C50" t="str">
            <v>Club House</v>
          </cell>
          <cell r="E50">
            <v>28</v>
          </cell>
          <cell r="F50">
            <v>15.064535393587887</v>
          </cell>
          <cell r="G50">
            <v>7</v>
          </cell>
          <cell r="H50">
            <v>7</v>
          </cell>
          <cell r="I50">
            <v>7</v>
          </cell>
          <cell r="J50">
            <v>7</v>
          </cell>
          <cell r="Y50">
            <v>28</v>
          </cell>
        </row>
        <row r="51">
          <cell r="C51" t="str">
            <v>DG set &amp; DG room</v>
          </cell>
          <cell r="E51">
            <v>14</v>
          </cell>
          <cell r="F51">
            <v>7.5322676967939435</v>
          </cell>
          <cell r="G51">
            <v>3</v>
          </cell>
          <cell r="I51">
            <v>11</v>
          </cell>
          <cell r="Y51">
            <v>14</v>
          </cell>
        </row>
        <row r="52">
          <cell r="C52" t="str">
            <v>Contingencies</v>
          </cell>
          <cell r="E52">
            <v>46.54</v>
          </cell>
          <cell r="F52">
            <v>25.039409900627867</v>
          </cell>
          <cell r="G52">
            <v>2</v>
          </cell>
          <cell r="H52">
            <v>2.5</v>
          </cell>
          <cell r="I52">
            <v>2.5</v>
          </cell>
          <cell r="J52">
            <v>4</v>
          </cell>
          <cell r="K52">
            <v>4</v>
          </cell>
          <cell r="L52">
            <v>5</v>
          </cell>
          <cell r="T52">
            <v>6.5</v>
          </cell>
          <cell r="U52">
            <v>12.5</v>
          </cell>
          <cell r="V52">
            <v>7.54</v>
          </cell>
          <cell r="Y52">
            <v>46.54</v>
          </cell>
        </row>
        <row r="54">
          <cell r="B54" t="str">
            <v>Soft Costs</v>
          </cell>
        </row>
        <row r="55">
          <cell r="C55" t="str">
            <v>Overheads</v>
          </cell>
          <cell r="E55">
            <v>53.19</v>
          </cell>
          <cell r="F55">
            <v>28.617237056604992</v>
          </cell>
          <cell r="G55">
            <v>18.123000000000001</v>
          </cell>
          <cell r="H55">
            <v>1.59</v>
          </cell>
          <cell r="I55">
            <v>1.6</v>
          </cell>
          <cell r="J55">
            <v>1.59</v>
          </cell>
          <cell r="K55">
            <v>1.6</v>
          </cell>
          <cell r="L55">
            <v>1.59</v>
          </cell>
          <cell r="M55">
            <v>1.6</v>
          </cell>
          <cell r="N55">
            <v>1.6</v>
          </cell>
          <cell r="O55">
            <v>1.6</v>
          </cell>
          <cell r="P55">
            <v>1.59</v>
          </cell>
          <cell r="Q55">
            <v>1.59</v>
          </cell>
          <cell r="R55">
            <v>1.59</v>
          </cell>
          <cell r="S55">
            <v>1.59</v>
          </cell>
          <cell r="T55">
            <v>5.28</v>
          </cell>
          <cell r="U55">
            <v>5.28</v>
          </cell>
          <cell r="V55">
            <v>5.4399999999999995</v>
          </cell>
          <cell r="Y55">
            <v>53.253000000000021</v>
          </cell>
        </row>
        <row r="56">
          <cell r="C56" t="str">
            <v>PMC charges</v>
          </cell>
          <cell r="E56">
            <v>45</v>
          </cell>
          <cell r="F56">
            <v>24.210860453980533</v>
          </cell>
          <cell r="G56">
            <v>11.1</v>
          </cell>
          <cell r="H56">
            <v>2.1</v>
          </cell>
          <cell r="I56">
            <v>2.1</v>
          </cell>
          <cell r="J56">
            <v>2.1</v>
          </cell>
          <cell r="K56">
            <v>2.1</v>
          </cell>
          <cell r="L56">
            <v>2.5</v>
          </cell>
          <cell r="N56">
            <v>1.5</v>
          </cell>
          <cell r="O56">
            <v>1.5</v>
          </cell>
          <cell r="P56">
            <v>1.5</v>
          </cell>
          <cell r="Q56">
            <v>1.5</v>
          </cell>
          <cell r="R56">
            <v>1.5</v>
          </cell>
          <cell r="S56">
            <v>1.5</v>
          </cell>
          <cell r="T56">
            <v>4.5</v>
          </cell>
          <cell r="U56">
            <v>4.5</v>
          </cell>
          <cell r="V56">
            <v>5</v>
          </cell>
          <cell r="Y56">
            <v>45</v>
          </cell>
        </row>
        <row r="57">
          <cell r="C57" t="str">
            <v>BMC fees &amp; deposits</v>
          </cell>
          <cell r="E57">
            <v>66.349999999999994</v>
          </cell>
          <cell r="F57">
            <v>35.6975686915913</v>
          </cell>
          <cell r="G57">
            <v>53.3</v>
          </cell>
          <cell r="L57">
            <v>12.7</v>
          </cell>
          <cell r="R57">
            <v>0.35</v>
          </cell>
          <cell r="Y57">
            <v>66.349999999999994</v>
          </cell>
        </row>
        <row r="58">
          <cell r="C58" t="str">
            <v>Arch /Consultants charges</v>
          </cell>
          <cell r="E58">
            <v>80.27</v>
          </cell>
          <cell r="F58">
            <v>43.186794858689275</v>
          </cell>
          <cell r="G58">
            <v>19.61</v>
          </cell>
          <cell r="H58">
            <v>3.13</v>
          </cell>
          <cell r="I58">
            <v>5.89</v>
          </cell>
          <cell r="J58">
            <v>6.02</v>
          </cell>
          <cell r="K58">
            <v>4.4000000000000004</v>
          </cell>
          <cell r="L58">
            <v>0.7</v>
          </cell>
          <cell r="M58">
            <v>6</v>
          </cell>
          <cell r="N58">
            <v>4.0999999999999996</v>
          </cell>
          <cell r="O58">
            <v>5.85</v>
          </cell>
          <cell r="P58">
            <v>4.3899999999999997</v>
          </cell>
          <cell r="Q58">
            <v>3.77</v>
          </cell>
          <cell r="R58">
            <v>0.2</v>
          </cell>
          <cell r="S58">
            <v>2.38</v>
          </cell>
          <cell r="T58">
            <v>4.17</v>
          </cell>
          <cell r="U58">
            <v>9.4600000000000009</v>
          </cell>
          <cell r="V58">
            <v>0.25</v>
          </cell>
          <cell r="Y58">
            <v>80.319999999999993</v>
          </cell>
        </row>
        <row r="59">
          <cell r="C59" t="str">
            <v>Property tax</v>
          </cell>
          <cell r="E59">
            <v>4.5599999999999996</v>
          </cell>
          <cell r="F59">
            <v>2.4533671926700271</v>
          </cell>
          <cell r="G59">
            <v>2.86</v>
          </cell>
          <cell r="H59">
            <v>0.7</v>
          </cell>
          <cell r="N59">
            <v>0.7</v>
          </cell>
          <cell r="T59">
            <v>0.3</v>
          </cell>
          <cell r="Y59">
            <v>4.5599999999999996</v>
          </cell>
        </row>
        <row r="60">
          <cell r="C60" t="str">
            <v>Quantity surveyor</v>
          </cell>
          <cell r="E60">
            <v>1</v>
          </cell>
          <cell r="F60">
            <v>0.53801912119956752</v>
          </cell>
          <cell r="G60">
            <v>0.9</v>
          </cell>
          <cell r="H60">
            <v>0.1</v>
          </cell>
          <cell r="Y60">
            <v>1</v>
          </cell>
        </row>
        <row r="61">
          <cell r="C61" t="str">
            <v>Legal Costs</v>
          </cell>
          <cell r="E61">
            <v>18</v>
          </cell>
          <cell r="F61">
            <v>9.6843441815922144</v>
          </cell>
          <cell r="G61">
            <v>6.75</v>
          </cell>
          <cell r="N61">
            <v>9</v>
          </cell>
          <cell r="S61">
            <v>2.25</v>
          </cell>
          <cell r="Y61">
            <v>18</v>
          </cell>
        </row>
        <row r="63">
          <cell r="C63" t="str">
            <v>Total Outflows</v>
          </cell>
        </row>
        <row r="64">
          <cell r="C64" t="str">
            <v>without inflation</v>
          </cell>
          <cell r="E64">
            <v>1947.6599999999999</v>
          </cell>
          <cell r="F64">
            <v>1047.8783215955496</v>
          </cell>
          <cell r="G64">
            <v>440.24300000000005</v>
          </cell>
          <cell r="H64">
            <v>153.61999999999998</v>
          </cell>
          <cell r="I64">
            <v>198.58999999999997</v>
          </cell>
          <cell r="J64">
            <v>154.51000000000002</v>
          </cell>
          <cell r="K64">
            <v>76.399999999999991</v>
          </cell>
          <cell r="L64">
            <v>52.490000000000009</v>
          </cell>
          <cell r="M64">
            <v>7.6</v>
          </cell>
          <cell r="N64">
            <v>21.9</v>
          </cell>
          <cell r="O64">
            <v>19.25</v>
          </cell>
          <cell r="P64">
            <v>27.78</v>
          </cell>
          <cell r="Q64">
            <v>53.860000000000007</v>
          </cell>
          <cell r="R64">
            <v>50.640000000000008</v>
          </cell>
          <cell r="S64">
            <v>60.720000000000006</v>
          </cell>
          <cell r="T64">
            <v>245.45</v>
          </cell>
          <cell r="U64">
            <v>286.83999999999997</v>
          </cell>
          <cell r="V64">
            <v>98.33</v>
          </cell>
          <cell r="W64">
            <v>0</v>
          </cell>
          <cell r="X64">
            <v>0</v>
          </cell>
          <cell r="Y64">
            <v>1948.223</v>
          </cell>
        </row>
        <row r="65">
          <cell r="C65" t="str">
            <v>Inflation Factor</v>
          </cell>
          <cell r="G65" t="str">
            <v>100%</v>
          </cell>
          <cell r="H65" t="str">
            <v>100%</v>
          </cell>
          <cell r="I65" t="str">
            <v>100%</v>
          </cell>
          <cell r="J65" t="str">
            <v>100%</v>
          </cell>
          <cell r="K65" t="str">
            <v>100%</v>
          </cell>
          <cell r="L65" t="str">
            <v>100%</v>
          </cell>
          <cell r="M65" t="str">
            <v>100%</v>
          </cell>
          <cell r="N65" t="str">
            <v>100%</v>
          </cell>
          <cell r="O65" t="str">
            <v>100%</v>
          </cell>
          <cell r="P65" t="str">
            <v>100%</v>
          </cell>
          <cell r="Q65" t="str">
            <v>100%</v>
          </cell>
          <cell r="R65" t="str">
            <v>100%</v>
          </cell>
          <cell r="S65" t="str">
            <v>100%</v>
          </cell>
          <cell r="T65" t="str">
            <v>110%</v>
          </cell>
          <cell r="U65" t="str">
            <v>110%</v>
          </cell>
          <cell r="V65" t="str">
            <v>110%</v>
          </cell>
          <cell r="W65" t="str">
            <v>110%</v>
          </cell>
          <cell r="X65" t="str">
            <v>110%</v>
          </cell>
        </row>
        <row r="66">
          <cell r="C66" t="str">
            <v>Inflated Cost</v>
          </cell>
          <cell r="E66">
            <v>2011.2849999999999</v>
          </cell>
          <cell r="F66">
            <v>1082.1097881818719</v>
          </cell>
          <cell r="G66">
            <v>440.24300000000005</v>
          </cell>
          <cell r="H66">
            <v>153.61999999999998</v>
          </cell>
          <cell r="I66">
            <v>198.58999999999997</v>
          </cell>
          <cell r="J66">
            <v>154.51000000000002</v>
          </cell>
          <cell r="K66">
            <v>76.399999999999991</v>
          </cell>
          <cell r="L66">
            <v>52.490000000000009</v>
          </cell>
          <cell r="M66">
            <v>7.6</v>
          </cell>
          <cell r="N66">
            <v>21.9</v>
          </cell>
          <cell r="O66">
            <v>19.25</v>
          </cell>
          <cell r="P66">
            <v>27.78</v>
          </cell>
          <cell r="Q66">
            <v>53.860000000000007</v>
          </cell>
          <cell r="R66">
            <v>50.640000000000008</v>
          </cell>
          <cell r="S66">
            <v>60.720000000000006</v>
          </cell>
          <cell r="T66">
            <v>269.995</v>
          </cell>
          <cell r="U66">
            <v>315.524</v>
          </cell>
          <cell r="V66">
            <v>108.16300000000001</v>
          </cell>
          <cell r="W66">
            <v>0</v>
          </cell>
          <cell r="X66">
            <v>0</v>
          </cell>
          <cell r="Y66">
            <v>2011.2849999999999</v>
          </cell>
        </row>
        <row r="67">
          <cell r="C67" t="str">
            <v>Brokerage</v>
          </cell>
          <cell r="E67">
            <v>56.117880000000007</v>
          </cell>
          <cell r="F67">
            <v>30.192492481182782</v>
          </cell>
          <cell r="G67">
            <v>2.3134800000000002</v>
          </cell>
          <cell r="H67">
            <v>0.56184000000000001</v>
          </cell>
          <cell r="I67">
            <v>0.96588000000000007</v>
          </cell>
          <cell r="J67">
            <v>1.0421999999999998</v>
          </cell>
          <cell r="K67">
            <v>1.25508</v>
          </cell>
          <cell r="L67">
            <v>3.6076799999999998</v>
          </cell>
          <cell r="M67">
            <v>1.0116000000000001</v>
          </cell>
          <cell r="N67">
            <v>1.4665200000000003</v>
          </cell>
          <cell r="O67">
            <v>2.0134800000000004</v>
          </cell>
          <cell r="P67">
            <v>2.2749600000000001</v>
          </cell>
          <cell r="Q67">
            <v>2.4318</v>
          </cell>
          <cell r="R67">
            <v>2.8327200000000001</v>
          </cell>
          <cell r="S67">
            <v>2.9547599999999998</v>
          </cell>
          <cell r="T67">
            <v>11.604240000000001</v>
          </cell>
          <cell r="U67">
            <v>9.7769999999999992</v>
          </cell>
          <cell r="V67">
            <v>10.00464</v>
          </cell>
          <cell r="W67">
            <v>0</v>
          </cell>
          <cell r="Y67">
            <v>56.117880000000007</v>
          </cell>
        </row>
        <row r="68">
          <cell r="C68" t="str">
            <v>Interest</v>
          </cell>
          <cell r="E68">
            <v>9.2155405552222227</v>
          </cell>
          <cell r="F68">
            <v>4.9581370308996346</v>
          </cell>
          <cell r="H68">
            <v>0.93960800000000122</v>
          </cell>
          <cell r="I68">
            <v>5.0281908</v>
          </cell>
          <cell r="J68">
            <v>2.0682345133333326</v>
          </cell>
          <cell r="K68">
            <v>1.1795072418888892</v>
          </cell>
          <cell r="L68">
            <v>0</v>
          </cell>
          <cell r="M68">
            <v>0</v>
          </cell>
          <cell r="N68">
            <v>0</v>
          </cell>
          <cell r="O68">
            <v>0</v>
          </cell>
          <cell r="P68">
            <v>0</v>
          </cell>
          <cell r="Q68">
            <v>0</v>
          </cell>
          <cell r="R68">
            <v>0</v>
          </cell>
          <cell r="S68">
            <v>0</v>
          </cell>
          <cell r="T68">
            <v>0</v>
          </cell>
          <cell r="U68">
            <v>0</v>
          </cell>
          <cell r="V68">
            <v>0</v>
          </cell>
          <cell r="W68">
            <v>0</v>
          </cell>
          <cell r="Y68">
            <v>9.2155405552222227</v>
          </cell>
        </row>
        <row r="69">
          <cell r="C69" t="str">
            <v>Adjustment for c/fd of Project Gap</v>
          </cell>
          <cell r="G69">
            <v>-193.39</v>
          </cell>
          <cell r="H69">
            <v>193.39</v>
          </cell>
          <cell r="Y69">
            <v>0</v>
          </cell>
        </row>
        <row r="70">
          <cell r="B70" t="str">
            <v xml:space="preserve"> </v>
          </cell>
          <cell r="C70" t="str">
            <v>Total</v>
          </cell>
          <cell r="E70">
            <v>2076.6184205552217</v>
          </cell>
          <cell r="F70">
            <v>1117.2604176939542</v>
          </cell>
          <cell r="G70">
            <v>249.16648000000009</v>
          </cell>
          <cell r="H70">
            <v>348.51144799999997</v>
          </cell>
          <cell r="I70">
            <v>204.58407079999998</v>
          </cell>
          <cell r="J70">
            <v>157.62043451333335</v>
          </cell>
          <cell r="K70">
            <v>78.834587241888883</v>
          </cell>
          <cell r="L70">
            <v>56.097680000000011</v>
          </cell>
          <cell r="M70">
            <v>8.6115999999999993</v>
          </cell>
          <cell r="N70">
            <v>23.366519999999998</v>
          </cell>
          <cell r="O70">
            <v>21.263480000000001</v>
          </cell>
          <cell r="P70">
            <v>30.054960000000001</v>
          </cell>
          <cell r="Q70">
            <v>56.291800000000009</v>
          </cell>
          <cell r="R70">
            <v>53.47272000000001</v>
          </cell>
          <cell r="S70">
            <v>63.674760000000006</v>
          </cell>
          <cell r="T70">
            <v>281.59924000000001</v>
          </cell>
          <cell r="U70">
            <v>325.30099999999999</v>
          </cell>
          <cell r="V70">
            <v>118.16764000000001</v>
          </cell>
          <cell r="W70">
            <v>0</v>
          </cell>
          <cell r="X70">
            <v>0</v>
          </cell>
          <cell r="Y70">
            <v>2076.6184205552222</v>
          </cell>
        </row>
        <row r="71">
          <cell r="B71" t="str">
            <v>Net Cash - Flow</v>
          </cell>
          <cell r="E71">
            <v>2599.871579444778</v>
          </cell>
          <cell r="F71">
            <v>1433.9312519166929</v>
          </cell>
          <cell r="G71">
            <v>-56.376480000000072</v>
          </cell>
          <cell r="H71">
            <v>-301.69144799999998</v>
          </cell>
          <cell r="I71">
            <v>-124.09407079999997</v>
          </cell>
          <cell r="J71">
            <v>-70.770434513333356</v>
          </cell>
          <cell r="K71">
            <v>25.75541275811112</v>
          </cell>
          <cell r="L71">
            <v>244.54231999999996</v>
          </cell>
          <cell r="M71">
            <v>75.688400000000001</v>
          </cell>
          <cell r="N71">
            <v>98.843480000000014</v>
          </cell>
          <cell r="O71">
            <v>146.52652</v>
          </cell>
          <cell r="P71">
            <v>159.52504000000002</v>
          </cell>
          <cell r="Q71">
            <v>146.35820000000001</v>
          </cell>
          <cell r="R71">
            <v>182.58727999999999</v>
          </cell>
          <cell r="S71">
            <v>182.55524000000003</v>
          </cell>
          <cell r="T71">
            <v>685.42076000000009</v>
          </cell>
          <cell r="U71">
            <v>489.44900000000001</v>
          </cell>
          <cell r="V71">
            <v>715.55236000000002</v>
          </cell>
          <cell r="W71">
            <v>0</v>
          </cell>
          <cell r="X71">
            <v>0</v>
          </cell>
          <cell r="Y71">
            <v>2599.871579444778</v>
          </cell>
        </row>
        <row r="72">
          <cell r="B72" t="str">
            <v>Cumulative Cash flow, Pre distribution</v>
          </cell>
          <cell r="G72">
            <v>-56.376480000000072</v>
          </cell>
          <cell r="H72">
            <v>-358.06792800000005</v>
          </cell>
          <cell r="I72">
            <v>-482.16199879999999</v>
          </cell>
          <cell r="J72">
            <v>-552.93243331333338</v>
          </cell>
          <cell r="K72">
            <v>-527.17702055522227</v>
          </cell>
          <cell r="L72">
            <v>-282.63470055522231</v>
          </cell>
          <cell r="M72">
            <v>-206.94630055522231</v>
          </cell>
          <cell r="N72">
            <v>-108.10282055522229</v>
          </cell>
          <cell r="O72">
            <v>38.423699444777711</v>
          </cell>
          <cell r="P72">
            <v>159.52504000000002</v>
          </cell>
          <cell r="Q72">
            <v>146.35820000000001</v>
          </cell>
          <cell r="R72">
            <v>182.58727999999999</v>
          </cell>
          <cell r="S72">
            <v>182.55524000000003</v>
          </cell>
          <cell r="T72">
            <v>685.42076000000009</v>
          </cell>
          <cell r="U72">
            <v>489.44900000000001</v>
          </cell>
          <cell r="V72">
            <v>715.55236000000002</v>
          </cell>
          <cell r="W72">
            <v>0</v>
          </cell>
          <cell r="X72">
            <v>0</v>
          </cell>
        </row>
        <row r="73">
          <cell r="B73" t="str">
            <v>Less: Notional land Cost</v>
          </cell>
          <cell r="E73">
            <v>1858.67</v>
          </cell>
          <cell r="F73">
            <v>1000</v>
          </cell>
        </row>
        <row r="74">
          <cell r="B74" t="str">
            <v>Distributable Surplus</v>
          </cell>
          <cell r="E74">
            <v>741.20157944477796</v>
          </cell>
          <cell r="F74">
            <v>433.93125191669287</v>
          </cell>
          <cell r="G74">
            <v>0</v>
          </cell>
          <cell r="H74">
            <v>0</v>
          </cell>
          <cell r="I74">
            <v>0</v>
          </cell>
          <cell r="J74">
            <v>0</v>
          </cell>
          <cell r="K74">
            <v>0</v>
          </cell>
          <cell r="L74">
            <v>0</v>
          </cell>
          <cell r="M74">
            <v>0</v>
          </cell>
          <cell r="N74">
            <v>0</v>
          </cell>
          <cell r="O74">
            <v>38.423699444777711</v>
          </cell>
          <cell r="P74">
            <v>159.52504000000002</v>
          </cell>
          <cell r="Q74">
            <v>146.35820000000001</v>
          </cell>
          <cell r="R74">
            <v>182.58727999999999</v>
          </cell>
          <cell r="S74">
            <v>182.55524000000003</v>
          </cell>
          <cell r="T74">
            <v>685.42076000000009</v>
          </cell>
          <cell r="U74">
            <v>489.44900000000001</v>
          </cell>
          <cell r="V74">
            <v>715.55236000000002</v>
          </cell>
          <cell r="W74">
            <v>0</v>
          </cell>
          <cell r="X74">
            <v>0</v>
          </cell>
          <cell r="Y74">
            <v>2599.871579444778</v>
          </cell>
        </row>
        <row r="76">
          <cell r="B76" t="str">
            <v>50 % of Profits to the Owner</v>
          </cell>
          <cell r="E76">
            <v>370.60078972238898</v>
          </cell>
          <cell r="G76">
            <v>0</v>
          </cell>
          <cell r="H76">
            <v>0</v>
          </cell>
          <cell r="I76">
            <v>0</v>
          </cell>
          <cell r="J76">
            <v>0</v>
          </cell>
          <cell r="K76">
            <v>0</v>
          </cell>
          <cell r="L76">
            <v>0</v>
          </cell>
          <cell r="M76">
            <v>0</v>
          </cell>
          <cell r="N76">
            <v>0</v>
          </cell>
          <cell r="O76">
            <v>19.211849722388855</v>
          </cell>
          <cell r="P76">
            <v>79.762520000000009</v>
          </cell>
          <cell r="Q76">
            <v>73.179100000000005</v>
          </cell>
          <cell r="R76">
            <v>91.293639999999996</v>
          </cell>
          <cell r="S76">
            <v>91.277620000000013</v>
          </cell>
          <cell r="T76">
            <v>669.54076000000009</v>
          </cell>
          <cell r="U76">
            <v>489.44900000000001</v>
          </cell>
          <cell r="V76">
            <v>715.55236000000002</v>
          </cell>
          <cell r="W76">
            <v>0</v>
          </cell>
          <cell r="X76">
            <v>0</v>
          </cell>
          <cell r="Y76">
            <v>2229.266849722389</v>
          </cell>
        </row>
        <row r="77">
          <cell r="B77" t="str">
            <v>Adjusted towards</v>
          </cell>
        </row>
        <row r="78">
          <cell r="C78" t="str">
            <v>Refund of EMDs</v>
          </cell>
          <cell r="S78">
            <v>-50</v>
          </cell>
          <cell r="T78">
            <v>-300</v>
          </cell>
          <cell r="U78">
            <v>-200</v>
          </cell>
          <cell r="V78">
            <v>-55</v>
          </cell>
          <cell r="Y78">
            <v>-605</v>
          </cell>
        </row>
        <row r="79">
          <cell r="C79" t="str">
            <v>Net outflow to owner</v>
          </cell>
          <cell r="E79">
            <v>370.60078972238898</v>
          </cell>
          <cell r="G79">
            <v>0</v>
          </cell>
          <cell r="H79">
            <v>0</v>
          </cell>
          <cell r="I79">
            <v>0</v>
          </cell>
          <cell r="J79">
            <v>0</v>
          </cell>
          <cell r="K79">
            <v>0</v>
          </cell>
          <cell r="L79">
            <v>0</v>
          </cell>
          <cell r="M79">
            <v>0</v>
          </cell>
          <cell r="N79">
            <v>0</v>
          </cell>
          <cell r="O79">
            <v>19.211849722388855</v>
          </cell>
          <cell r="P79">
            <v>79.762520000000009</v>
          </cell>
          <cell r="Q79">
            <v>73.179100000000005</v>
          </cell>
          <cell r="R79">
            <v>91.293639999999996</v>
          </cell>
          <cell r="S79">
            <v>41.277620000000013</v>
          </cell>
          <cell r="T79">
            <v>369.54076000000009</v>
          </cell>
          <cell r="U79">
            <v>289.44900000000001</v>
          </cell>
          <cell r="V79">
            <v>660.55236000000002</v>
          </cell>
          <cell r="W79">
            <v>0</v>
          </cell>
          <cell r="X79">
            <v>0</v>
          </cell>
          <cell r="Y79">
            <v>1624.266849722389</v>
          </cell>
        </row>
        <row r="81">
          <cell r="B81" t="str">
            <v>MRIDL's Unleveraged Cash-Flows</v>
          </cell>
        </row>
        <row r="82">
          <cell r="C82" t="str">
            <v>Share of Profits</v>
          </cell>
          <cell r="E82">
            <v>370.60078972238898</v>
          </cell>
          <cell r="G82">
            <v>0</v>
          </cell>
          <cell r="H82">
            <v>0</v>
          </cell>
          <cell r="I82">
            <v>0</v>
          </cell>
          <cell r="J82">
            <v>0</v>
          </cell>
          <cell r="K82">
            <v>0</v>
          </cell>
          <cell r="L82">
            <v>0</v>
          </cell>
          <cell r="M82">
            <v>0</v>
          </cell>
          <cell r="N82">
            <v>0</v>
          </cell>
          <cell r="O82">
            <v>19.211849722388855</v>
          </cell>
          <cell r="P82">
            <v>79.762520000000009</v>
          </cell>
          <cell r="Q82">
            <v>73.179100000000005</v>
          </cell>
          <cell r="R82">
            <v>91.293639999999996</v>
          </cell>
          <cell r="S82">
            <v>91.277620000000013</v>
          </cell>
          <cell r="T82">
            <v>15.88</v>
          </cell>
          <cell r="U82">
            <v>0</v>
          </cell>
          <cell r="V82">
            <v>0</v>
          </cell>
          <cell r="W82">
            <v>0</v>
          </cell>
          <cell r="X82">
            <v>0</v>
          </cell>
          <cell r="Y82">
            <v>370.60472972238887</v>
          </cell>
        </row>
        <row r="83">
          <cell r="C83" t="str">
            <v>Interest Income</v>
          </cell>
          <cell r="G83">
            <v>0</v>
          </cell>
          <cell r="H83">
            <v>0.93960800000000122</v>
          </cell>
          <cell r="I83">
            <v>5.0281908</v>
          </cell>
          <cell r="J83">
            <v>2.0682345133333326</v>
          </cell>
          <cell r="K83">
            <v>1.1795072418888892</v>
          </cell>
          <cell r="L83">
            <v>0</v>
          </cell>
          <cell r="M83">
            <v>0</v>
          </cell>
          <cell r="N83">
            <v>0</v>
          </cell>
          <cell r="O83">
            <v>0</v>
          </cell>
          <cell r="P83">
            <v>0</v>
          </cell>
          <cell r="Q83">
            <v>0</v>
          </cell>
          <cell r="R83">
            <v>0</v>
          </cell>
          <cell r="S83">
            <v>0</v>
          </cell>
          <cell r="T83">
            <v>0</v>
          </cell>
          <cell r="U83">
            <v>0</v>
          </cell>
          <cell r="V83">
            <v>0</v>
          </cell>
          <cell r="W83">
            <v>0</v>
          </cell>
          <cell r="X83">
            <v>0</v>
          </cell>
          <cell r="Y83">
            <v>9.2155405552222227</v>
          </cell>
        </row>
        <row r="84">
          <cell r="C84" t="str">
            <v>Project Funding Gap(Payout)</v>
          </cell>
          <cell r="G84">
            <v>-56.376480000000072</v>
          </cell>
          <cell r="H84">
            <v>-301.69144799999998</v>
          </cell>
          <cell r="I84">
            <v>-124.09407079999997</v>
          </cell>
          <cell r="J84">
            <v>-70.770434513333356</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-552.93243331333338</v>
          </cell>
        </row>
        <row r="85">
          <cell r="C85" t="str">
            <v>Project Funding Gap(Receipt)</v>
          </cell>
          <cell r="K85">
            <v>25.76</v>
          </cell>
          <cell r="L85">
            <v>244.54231999999996</v>
          </cell>
          <cell r="M85">
            <v>75.680000000000007</v>
          </cell>
          <cell r="N85">
            <v>98.84</v>
          </cell>
          <cell r="O85">
            <v>108.11</v>
          </cell>
          <cell r="P85">
            <v>0</v>
          </cell>
          <cell r="Q85">
            <v>0</v>
          </cell>
          <cell r="R85">
            <v>0</v>
          </cell>
          <cell r="S85">
            <v>0</v>
          </cell>
          <cell r="T85">
            <v>0</v>
          </cell>
          <cell r="U85">
            <v>0</v>
          </cell>
          <cell r="V85">
            <v>0</v>
          </cell>
          <cell r="W85">
            <v>0</v>
          </cell>
          <cell r="X85">
            <v>0</v>
          </cell>
          <cell r="Y85">
            <v>552.93232</v>
          </cell>
        </row>
        <row r="86">
          <cell r="C86" t="str">
            <v>MRIDL's Payouts (Land)</v>
          </cell>
          <cell r="G86">
            <v>-605</v>
          </cell>
          <cell r="S86">
            <v>50</v>
          </cell>
          <cell r="T86">
            <v>300</v>
          </cell>
          <cell r="U86">
            <v>200</v>
          </cell>
          <cell r="V86">
            <v>55</v>
          </cell>
          <cell r="Y86">
            <v>0</v>
          </cell>
        </row>
        <row r="87">
          <cell r="C87" t="str">
            <v>Personnel</v>
          </cell>
          <cell r="H87">
            <v>-1.2791666666666663</v>
          </cell>
          <cell r="I87">
            <v>-1.2791666666666663</v>
          </cell>
          <cell r="J87">
            <v>-1.2791666666666663</v>
          </cell>
          <cell r="K87">
            <v>-1.2791666666666663</v>
          </cell>
          <cell r="L87">
            <v>-1.2791666666666663</v>
          </cell>
          <cell r="M87">
            <v>-1.2791666666666663</v>
          </cell>
          <cell r="N87">
            <v>-1.2791666666666663</v>
          </cell>
          <cell r="O87">
            <v>-1.2791666666666663</v>
          </cell>
          <cell r="P87">
            <v>-1.2791666666666663</v>
          </cell>
          <cell r="Q87">
            <v>-1.2791666666666663</v>
          </cell>
          <cell r="R87">
            <v>-1.2791666666666663</v>
          </cell>
          <cell r="S87">
            <v>-1.2791666666666663</v>
          </cell>
          <cell r="T87">
            <v>-4.6049999999999986</v>
          </cell>
          <cell r="U87">
            <v>-4.6049999999999986</v>
          </cell>
          <cell r="V87">
            <v>-4.6049999999999986</v>
          </cell>
          <cell r="Y87">
            <v>-29.164999999999992</v>
          </cell>
        </row>
        <row r="88">
          <cell r="C88" t="str">
            <v>Overheads</v>
          </cell>
          <cell r="H88">
            <v>-0.40991673399999995</v>
          </cell>
          <cell r="I88">
            <v>-0.40991673399999995</v>
          </cell>
          <cell r="J88">
            <v>-0.40991673399999995</v>
          </cell>
          <cell r="K88">
            <v>-0.40991673399999995</v>
          </cell>
          <cell r="L88">
            <v>-0.40991673399999995</v>
          </cell>
          <cell r="M88">
            <v>-0.40991673399999995</v>
          </cell>
          <cell r="N88">
            <v>-0.40991673399999995</v>
          </cell>
          <cell r="O88">
            <v>-0.40991673399999995</v>
          </cell>
          <cell r="P88">
            <v>-0.40991673399999995</v>
          </cell>
          <cell r="Q88">
            <v>-0.40991673399999995</v>
          </cell>
          <cell r="R88">
            <v>-0.40991673399999995</v>
          </cell>
          <cell r="S88">
            <v>-0.40991673399999995</v>
          </cell>
          <cell r="T88">
            <v>-1.4757002423999999</v>
          </cell>
          <cell r="U88">
            <v>-1.4757002423999999</v>
          </cell>
          <cell r="V88">
            <v>-1.4757002423999999</v>
          </cell>
          <cell r="Y88">
            <v>-9.3461015352000008</v>
          </cell>
        </row>
        <row r="90">
          <cell r="B90" t="str">
            <v>MRIDL's Net Cash Flow</v>
          </cell>
          <cell r="G90">
            <v>-661.37648000000013</v>
          </cell>
          <cell r="H90">
            <v>-302.44092340066658</v>
          </cell>
          <cell r="I90">
            <v>-120.75496340066664</v>
          </cell>
          <cell r="J90">
            <v>-70.391283400666694</v>
          </cell>
          <cell r="K90">
            <v>25.250423841222226</v>
          </cell>
          <cell r="L90">
            <v>242.85323659933329</v>
          </cell>
          <cell r="M90">
            <v>73.990916599333332</v>
          </cell>
          <cell r="N90">
            <v>97.150916599333328</v>
          </cell>
          <cell r="O90">
            <v>125.63276632172219</v>
          </cell>
          <cell r="P90">
            <v>78.073436599333334</v>
          </cell>
          <cell r="Q90">
            <v>71.49001659933333</v>
          </cell>
          <cell r="R90">
            <v>89.604556599333321</v>
          </cell>
          <cell r="S90">
            <v>139.58853659933334</v>
          </cell>
          <cell r="T90">
            <v>309.79929975759995</v>
          </cell>
          <cell r="U90">
            <v>193.91929975760002</v>
          </cell>
          <cell r="V90">
            <v>48.919299757600001</v>
          </cell>
          <cell r="W90">
            <v>0</v>
          </cell>
          <cell r="X90">
            <v>0</v>
          </cell>
          <cell r="Y90">
            <v>341.30905542907772</v>
          </cell>
        </row>
        <row r="91">
          <cell r="B91" t="str">
            <v>Cumulative Cash Flow</v>
          </cell>
          <cell r="G91">
            <v>-661.37648000000013</v>
          </cell>
          <cell r="H91">
            <v>-963.81740340066676</v>
          </cell>
          <cell r="I91">
            <v>-1084.5723668013334</v>
          </cell>
          <cell r="J91">
            <v>-1154.9636502020001</v>
          </cell>
          <cell r="K91">
            <v>-1129.7132263607778</v>
          </cell>
          <cell r="L91">
            <v>-886.85998976144447</v>
          </cell>
          <cell r="M91">
            <v>-812.86907316211114</v>
          </cell>
          <cell r="N91">
            <v>-715.71815656277784</v>
          </cell>
          <cell r="O91">
            <v>-590.08539024105562</v>
          </cell>
          <cell r="P91">
            <v>-512.01195364172224</v>
          </cell>
          <cell r="Q91">
            <v>-440.52193704238891</v>
          </cell>
          <cell r="R91">
            <v>-350.91738044305561</v>
          </cell>
          <cell r="S91">
            <v>-211.32884384372227</v>
          </cell>
          <cell r="T91">
            <v>98.470455913877686</v>
          </cell>
          <cell r="U91">
            <v>292.3897556714777</v>
          </cell>
          <cell r="V91">
            <v>341.30905542907772</v>
          </cell>
          <cell r="W91">
            <v>341.30905542907772</v>
          </cell>
          <cell r="X91">
            <v>341.30905542907772</v>
          </cell>
        </row>
        <row r="94">
          <cell r="B94" t="str">
            <v>MRIDL's Revenue Statement</v>
          </cell>
        </row>
        <row r="95">
          <cell r="G95" t="str">
            <v>Till Mar'98</v>
          </cell>
          <cell r="H95">
            <v>35886</v>
          </cell>
          <cell r="I95">
            <v>35916</v>
          </cell>
          <cell r="J95">
            <v>35947</v>
          </cell>
          <cell r="K95">
            <v>35977</v>
          </cell>
          <cell r="L95">
            <v>36008</v>
          </cell>
          <cell r="M95">
            <v>36039</v>
          </cell>
          <cell r="N95">
            <v>36069</v>
          </cell>
          <cell r="O95">
            <v>36100</v>
          </cell>
          <cell r="P95">
            <v>36130</v>
          </cell>
          <cell r="Q95">
            <v>36161</v>
          </cell>
          <cell r="R95">
            <v>36192</v>
          </cell>
          <cell r="S95">
            <v>36220</v>
          </cell>
          <cell r="T95">
            <v>36312</v>
          </cell>
          <cell r="U95">
            <v>36404</v>
          </cell>
          <cell r="V95">
            <v>36495</v>
          </cell>
          <cell r="W95">
            <v>36586</v>
          </cell>
          <cell r="X95">
            <v>36678</v>
          </cell>
          <cell r="Y95" t="str">
            <v>Total</v>
          </cell>
        </row>
        <row r="96">
          <cell r="C96" t="str">
            <v>Revenues</v>
          </cell>
          <cell r="V96">
            <v>370.60472972238887</v>
          </cell>
          <cell r="Y96">
            <v>370.60472972238887</v>
          </cell>
        </row>
        <row r="97">
          <cell r="C97" t="str">
            <v>Interest  Costs</v>
          </cell>
          <cell r="H97">
            <v>16.870166807373959</v>
          </cell>
          <cell r="I97">
            <v>14.30120626640803</v>
          </cell>
          <cell r="J97">
            <v>13.684253874567895</v>
          </cell>
          <cell r="K97">
            <v>12.798373905985777</v>
          </cell>
          <cell r="L97">
            <v>13.025219407613429</v>
          </cell>
          <cell r="M97">
            <v>13.255616870121413</v>
          </cell>
          <cell r="N97">
            <v>13.48962191033265</v>
          </cell>
          <cell r="O97">
            <v>13.426470685947793</v>
          </cell>
          <cell r="P97">
            <v>12.414224499407267</v>
          </cell>
          <cell r="Q97">
            <v>11.489212096657683</v>
          </cell>
          <cell r="R97">
            <v>10.266077206010623</v>
          </cell>
          <cell r="S97">
            <v>8.2411381465299041</v>
          </cell>
          <cell r="T97">
            <v>10.89928893924059</v>
          </cell>
          <cell r="U97">
            <v>2.0241376937893478</v>
          </cell>
          <cell r="V97">
            <v>0</v>
          </cell>
          <cell r="W97">
            <v>0</v>
          </cell>
          <cell r="Y97">
            <v>166.18500830998639</v>
          </cell>
        </row>
        <row r="98">
          <cell r="C98" t="str">
            <v>Personnel</v>
          </cell>
          <cell r="G98">
            <v>0</v>
          </cell>
          <cell r="H98">
            <v>1.2791666666666663</v>
          </cell>
          <cell r="I98">
            <v>1.2791666666666663</v>
          </cell>
          <cell r="J98">
            <v>1.2791666666666663</v>
          </cell>
          <cell r="K98">
            <v>1.2791666666666663</v>
          </cell>
          <cell r="L98">
            <v>1.2791666666666663</v>
          </cell>
          <cell r="M98">
            <v>1.2791666666666663</v>
          </cell>
          <cell r="N98">
            <v>1.2791666666666663</v>
          </cell>
          <cell r="O98">
            <v>1.2791666666666663</v>
          </cell>
          <cell r="P98">
            <v>1.2791666666666663</v>
          </cell>
          <cell r="Q98">
            <v>1.2791666666666663</v>
          </cell>
          <cell r="R98">
            <v>1.2791666666666663</v>
          </cell>
          <cell r="S98">
            <v>1.2791666666666663</v>
          </cell>
          <cell r="T98">
            <v>4.6049999999999986</v>
          </cell>
          <cell r="U98">
            <v>4.6049999999999986</v>
          </cell>
          <cell r="V98">
            <v>4.6049999999999986</v>
          </cell>
          <cell r="W98">
            <v>0</v>
          </cell>
          <cell r="X98">
            <v>0</v>
          </cell>
          <cell r="Y98">
            <v>29.164999999999992</v>
          </cell>
        </row>
        <row r="99">
          <cell r="C99" t="str">
            <v>Overhead</v>
          </cell>
          <cell r="G99">
            <v>0</v>
          </cell>
          <cell r="H99">
            <v>0.40991673399999995</v>
          </cell>
          <cell r="I99">
            <v>0.40991673399999995</v>
          </cell>
          <cell r="J99">
            <v>0.40991673399999995</v>
          </cell>
          <cell r="K99">
            <v>0.40991673399999995</v>
          </cell>
          <cell r="L99">
            <v>0.40991673399999995</v>
          </cell>
          <cell r="M99">
            <v>0.40991673399999995</v>
          </cell>
          <cell r="N99">
            <v>0.40991673399999995</v>
          </cell>
          <cell r="O99">
            <v>0.40991673399999995</v>
          </cell>
          <cell r="P99">
            <v>0.40991673399999995</v>
          </cell>
          <cell r="Q99">
            <v>0.40991673399999995</v>
          </cell>
          <cell r="R99">
            <v>0.40991673399999995</v>
          </cell>
          <cell r="S99">
            <v>0.40991673399999995</v>
          </cell>
          <cell r="T99">
            <v>1.4757002423999999</v>
          </cell>
          <cell r="U99">
            <v>1.4757002423999999</v>
          </cell>
          <cell r="V99">
            <v>1.4757002423999999</v>
          </cell>
          <cell r="W99">
            <v>0</v>
          </cell>
          <cell r="X99">
            <v>0</v>
          </cell>
          <cell r="Y99">
            <v>9.3461015352000008</v>
          </cell>
        </row>
        <row r="100">
          <cell r="C100" t="str">
            <v>Less: Interest Income</v>
          </cell>
          <cell r="G100">
            <v>0</v>
          </cell>
          <cell r="H100">
            <v>0.93960800000000122</v>
          </cell>
          <cell r="I100">
            <v>5.0281908</v>
          </cell>
          <cell r="J100">
            <v>2.0682345133333326</v>
          </cell>
          <cell r="K100">
            <v>1.1795072418888892</v>
          </cell>
          <cell r="L100">
            <v>0</v>
          </cell>
          <cell r="M100">
            <v>0</v>
          </cell>
          <cell r="N100">
            <v>0</v>
          </cell>
          <cell r="O100">
            <v>0</v>
          </cell>
          <cell r="P100">
            <v>0</v>
          </cell>
          <cell r="Q100">
            <v>0</v>
          </cell>
          <cell r="R100">
            <v>0</v>
          </cell>
          <cell r="S100">
            <v>0</v>
          </cell>
          <cell r="T100">
            <v>0</v>
          </cell>
          <cell r="U100">
            <v>0</v>
          </cell>
          <cell r="V100">
            <v>0</v>
          </cell>
          <cell r="W100">
            <v>0</v>
          </cell>
          <cell r="X100">
            <v>0</v>
          </cell>
          <cell r="Y100">
            <v>9.2155405552222227</v>
          </cell>
        </row>
        <row r="101">
          <cell r="D101" t="str">
            <v>Closing  Inventory</v>
          </cell>
          <cell r="G101">
            <v>169.97</v>
          </cell>
          <cell r="H101">
            <v>187.58964220804063</v>
          </cell>
          <cell r="I101">
            <v>198.55174107511533</v>
          </cell>
          <cell r="J101">
            <v>211.85684383701658</v>
          </cell>
          <cell r="K101">
            <v>225.16479390178014</v>
          </cell>
          <cell r="L101">
            <v>239.87909671006025</v>
          </cell>
          <cell r="M101">
            <v>254.82379698084833</v>
          </cell>
          <cell r="N101">
            <v>270.00250229184758</v>
          </cell>
          <cell r="O101">
            <v>285.11805637846197</v>
          </cell>
          <cell r="P101">
            <v>299.22136427853587</v>
          </cell>
          <cell r="Q101">
            <v>312.39965977586019</v>
          </cell>
          <cell r="R101">
            <v>324.35482038253741</v>
          </cell>
          <cell r="S101">
            <v>334.28504192973395</v>
          </cell>
          <cell r="T101">
            <v>351.26503111137458</v>
          </cell>
          <cell r="U101">
            <v>359.36986904756395</v>
          </cell>
        </row>
        <row r="102">
          <cell r="D102" t="str">
            <v>Opening Inventory</v>
          </cell>
          <cell r="G102">
            <v>169.97</v>
          </cell>
          <cell r="H102">
            <v>169.97</v>
          </cell>
          <cell r="I102">
            <v>187.58964220804063</v>
          </cell>
          <cell r="J102">
            <v>198.55174107511533</v>
          </cell>
          <cell r="K102">
            <v>211.85684383701658</v>
          </cell>
          <cell r="L102">
            <v>225.16479390178014</v>
          </cell>
          <cell r="M102">
            <v>239.87909671006025</v>
          </cell>
          <cell r="N102">
            <v>254.82379698084833</v>
          </cell>
          <cell r="O102">
            <v>270.00250229184758</v>
          </cell>
          <cell r="P102">
            <v>285.11805637846197</v>
          </cell>
          <cell r="Q102">
            <v>299.22136427853587</v>
          </cell>
          <cell r="R102">
            <v>312.39965977586019</v>
          </cell>
          <cell r="S102">
            <v>324.35482038253741</v>
          </cell>
          <cell r="T102">
            <v>334.28504192973395</v>
          </cell>
          <cell r="U102">
            <v>351.26503111137458</v>
          </cell>
          <cell r="V102">
            <v>359.36986904756395</v>
          </cell>
          <cell r="W102">
            <v>0</v>
          </cell>
          <cell r="Y102">
            <v>169.97</v>
          </cell>
        </row>
        <row r="103">
          <cell r="C103" t="str">
            <v>Profit/(Loss)</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5.1541604324248738</v>
          </cell>
          <cell r="W103">
            <v>0</v>
          </cell>
          <cell r="X103">
            <v>0</v>
          </cell>
          <cell r="Y103">
            <v>5.1541604324247032</v>
          </cell>
        </row>
        <row r="105">
          <cell r="B105" t="str">
            <v>MRIDL's Balance Sheet Exposure</v>
          </cell>
        </row>
        <row r="107">
          <cell r="B107" t="str">
            <v>Assets</v>
          </cell>
        </row>
        <row r="108">
          <cell r="B108" t="str">
            <v>Inventory</v>
          </cell>
          <cell r="G108">
            <v>169.97</v>
          </cell>
          <cell r="H108">
            <v>187.58964220804063</v>
          </cell>
          <cell r="I108">
            <v>198.55174107511533</v>
          </cell>
          <cell r="J108">
            <v>211.85684383701658</v>
          </cell>
          <cell r="K108">
            <v>225.16479390178014</v>
          </cell>
          <cell r="L108">
            <v>239.87909671006025</v>
          </cell>
          <cell r="M108">
            <v>254.82379698084833</v>
          </cell>
          <cell r="N108">
            <v>270.00250229184758</v>
          </cell>
          <cell r="O108">
            <v>285.11805637846197</v>
          </cell>
          <cell r="P108">
            <v>299.22136427853587</v>
          </cell>
          <cell r="Q108">
            <v>312.39965977586019</v>
          </cell>
          <cell r="R108">
            <v>324.35482038253741</v>
          </cell>
          <cell r="S108">
            <v>334.28504192973395</v>
          </cell>
          <cell r="T108">
            <v>351.26503111137458</v>
          </cell>
          <cell r="U108">
            <v>359.36986904756395</v>
          </cell>
          <cell r="V108">
            <v>0</v>
          </cell>
          <cell r="W108">
            <v>0</v>
          </cell>
          <cell r="X108">
            <v>0</v>
          </cell>
        </row>
        <row r="109">
          <cell r="B109" t="str">
            <v>Cash/Equivalents</v>
          </cell>
          <cell r="G109">
            <v>-661.37648000000013</v>
          </cell>
          <cell r="H109">
            <v>-963.81740340066676</v>
          </cell>
          <cell r="I109">
            <v>-1084.5723668013334</v>
          </cell>
          <cell r="J109">
            <v>-1154.9636502020001</v>
          </cell>
          <cell r="K109">
            <v>-1129.7132263607778</v>
          </cell>
          <cell r="L109">
            <v>-886.85998976144447</v>
          </cell>
          <cell r="M109">
            <v>-812.86907316211114</v>
          </cell>
          <cell r="N109">
            <v>-715.71815656277784</v>
          </cell>
          <cell r="O109">
            <v>-590.08539024105562</v>
          </cell>
          <cell r="P109">
            <v>-512.01195364172224</v>
          </cell>
          <cell r="Q109">
            <v>-440.52193704238891</v>
          </cell>
          <cell r="R109">
            <v>-350.91738044305561</v>
          </cell>
          <cell r="S109">
            <v>-211.32884384372227</v>
          </cell>
          <cell r="T109">
            <v>98.470455913877686</v>
          </cell>
          <cell r="U109">
            <v>292.3897556714777</v>
          </cell>
          <cell r="V109">
            <v>341.30905542907772</v>
          </cell>
          <cell r="W109">
            <v>341.30905542907772</v>
          </cell>
          <cell r="X109">
            <v>341.30905542907772</v>
          </cell>
        </row>
        <row r="110">
          <cell r="B110" t="str">
            <v>Land Deposits</v>
          </cell>
          <cell r="G110">
            <v>605</v>
          </cell>
          <cell r="H110">
            <v>605</v>
          </cell>
          <cell r="I110">
            <v>605</v>
          </cell>
          <cell r="J110">
            <v>605</v>
          </cell>
          <cell r="K110">
            <v>605</v>
          </cell>
          <cell r="L110">
            <v>605</v>
          </cell>
          <cell r="M110">
            <v>605</v>
          </cell>
          <cell r="N110">
            <v>605</v>
          </cell>
          <cell r="O110">
            <v>605</v>
          </cell>
          <cell r="P110">
            <v>605</v>
          </cell>
          <cell r="Q110">
            <v>605</v>
          </cell>
          <cell r="R110">
            <v>605</v>
          </cell>
          <cell r="S110">
            <v>555</v>
          </cell>
          <cell r="T110">
            <v>255</v>
          </cell>
          <cell r="U110">
            <v>55</v>
          </cell>
          <cell r="V110">
            <v>0</v>
          </cell>
          <cell r="W110">
            <v>0</v>
          </cell>
          <cell r="X110">
            <v>0</v>
          </cell>
        </row>
        <row r="111">
          <cell r="B111" t="str">
            <v>Funding Gap of project</v>
          </cell>
          <cell r="G111">
            <v>56.376480000000072</v>
          </cell>
          <cell r="H111">
            <v>358.06792800000005</v>
          </cell>
          <cell r="I111">
            <v>482.16199879999999</v>
          </cell>
          <cell r="J111">
            <v>552.93243331333338</v>
          </cell>
          <cell r="K111">
            <v>527.17243331333339</v>
          </cell>
          <cell r="L111">
            <v>282.63011331333342</v>
          </cell>
          <cell r="M111">
            <v>206.95011331333342</v>
          </cell>
          <cell r="N111">
            <v>108.11011331333341</v>
          </cell>
          <cell r="O111">
            <v>1.1331333341502159E-4</v>
          </cell>
          <cell r="P111">
            <v>1.1331333341502159E-4</v>
          </cell>
          <cell r="Q111">
            <v>1.1331333341502159E-4</v>
          </cell>
          <cell r="R111">
            <v>1.1331333341502159E-4</v>
          </cell>
          <cell r="S111">
            <v>1.1331333341502159E-4</v>
          </cell>
          <cell r="T111">
            <v>1.1331333341502159E-4</v>
          </cell>
          <cell r="U111">
            <v>1.1331333341502159E-4</v>
          </cell>
          <cell r="V111">
            <v>1.1331333341502159E-4</v>
          </cell>
          <cell r="W111">
            <v>-1.1331333341502159E-4</v>
          </cell>
          <cell r="X111">
            <v>1.1331333341502159E-4</v>
          </cell>
        </row>
        <row r="112">
          <cell r="B112" t="str">
            <v>Liabilities</v>
          </cell>
        </row>
        <row r="113">
          <cell r="B113" t="str">
            <v>Draws from Corporate Funds</v>
          </cell>
          <cell r="G113">
            <v>-169.97</v>
          </cell>
          <cell r="H113">
            <v>-186.84016680737395</v>
          </cell>
          <cell r="I113">
            <v>-201.14137307378198</v>
          </cell>
          <cell r="J113">
            <v>-214.82562694834988</v>
          </cell>
          <cell r="K113">
            <v>-227.62400085433566</v>
          </cell>
          <cell r="L113">
            <v>-240.6492202619491</v>
          </cell>
          <cell r="M113">
            <v>-253.9048371320705</v>
          </cell>
          <cell r="N113">
            <v>-267.39445904240313</v>
          </cell>
          <cell r="O113">
            <v>-280.8209297283509</v>
          </cell>
          <cell r="P113">
            <v>-293.23515422775819</v>
          </cell>
          <cell r="Q113">
            <v>-304.72436632441588</v>
          </cell>
          <cell r="R113">
            <v>-314.99044353042649</v>
          </cell>
          <cell r="S113">
            <v>-323.23158167695641</v>
          </cell>
          <cell r="T113">
            <v>-334.130870616197</v>
          </cell>
          <cell r="U113">
            <v>-336.15500830998633</v>
          </cell>
          <cell r="V113">
            <v>-336.15500830998633</v>
          </cell>
          <cell r="W113">
            <v>-336.15500830998633</v>
          </cell>
          <cell r="X113">
            <v>-336.15500830998633</v>
          </cell>
        </row>
        <row r="114">
          <cell r="B114" t="str">
            <v>Draws from Project</v>
          </cell>
          <cell r="G114">
            <v>0</v>
          </cell>
          <cell r="H114">
            <v>0</v>
          </cell>
          <cell r="I114">
            <v>0</v>
          </cell>
          <cell r="J114">
            <v>0</v>
          </cell>
          <cell r="K114">
            <v>0</v>
          </cell>
          <cell r="L114">
            <v>0</v>
          </cell>
          <cell r="M114">
            <v>0</v>
          </cell>
          <cell r="N114">
            <v>0</v>
          </cell>
          <cell r="O114">
            <v>-19.211849722388855</v>
          </cell>
          <cell r="P114">
            <v>-98.974369722388872</v>
          </cell>
          <cell r="Q114">
            <v>-172.15346972238888</v>
          </cell>
          <cell r="R114">
            <v>-263.44710972238886</v>
          </cell>
          <cell r="S114">
            <v>-354.72472972238887</v>
          </cell>
          <cell r="T114">
            <v>-370.60472972238887</v>
          </cell>
          <cell r="U114">
            <v>-370.60472972238887</v>
          </cell>
        </row>
        <row r="115">
          <cell r="B115" t="str">
            <v>Impact on Reserves</v>
          </cell>
          <cell r="G115">
            <v>-2.8421709430404007E-14</v>
          </cell>
          <cell r="H115">
            <v>2.8421709430404007E-14</v>
          </cell>
          <cell r="I115">
            <v>2.8421709430404007E-14</v>
          </cell>
          <cell r="J115">
            <v>8.5265128291212022E-14</v>
          </cell>
          <cell r="K115">
            <v>1.4210854715202004E-13</v>
          </cell>
          <cell r="L115">
            <v>1.1368683772161603E-13</v>
          </cell>
          <cell r="M115">
            <v>1.1368683772161603E-13</v>
          </cell>
          <cell r="N115">
            <v>0</v>
          </cell>
          <cell r="O115">
            <v>0</v>
          </cell>
          <cell r="P115">
            <v>0</v>
          </cell>
          <cell r="Q115">
            <v>0</v>
          </cell>
          <cell r="R115">
            <v>0</v>
          </cell>
          <cell r="S115">
            <v>0</v>
          </cell>
          <cell r="T115">
            <v>0</v>
          </cell>
          <cell r="U115">
            <v>0</v>
          </cell>
          <cell r="V115">
            <v>5.1541604324248169</v>
          </cell>
          <cell r="W115">
            <v>5.1539338057579585</v>
          </cell>
          <cell r="X115">
            <v>5.1541604324248169</v>
          </cell>
        </row>
        <row r="118">
          <cell r="B118" t="str">
            <v>Project Exposure</v>
          </cell>
          <cell r="G118">
            <v>831.34648000000016</v>
          </cell>
          <cell r="H118">
            <v>1094.2810902080407</v>
          </cell>
          <cell r="I118">
            <v>927.64581187511544</v>
          </cell>
          <cell r="J118">
            <v>887.62727835035002</v>
          </cell>
          <cell r="K118">
            <v>830.16479390178017</v>
          </cell>
          <cell r="L118">
            <v>844.87909671006025</v>
          </cell>
          <cell r="M118">
            <v>859.82379698084833</v>
          </cell>
          <cell r="N118">
            <v>875.00250229184758</v>
          </cell>
          <cell r="O118">
            <v>870.9062066560731</v>
          </cell>
          <cell r="P118">
            <v>805.246994556147</v>
          </cell>
          <cell r="Q118">
            <v>745.24619005347131</v>
          </cell>
          <cell r="R118">
            <v>665.9077106601485</v>
          </cell>
          <cell r="S118">
            <v>534.56031220734508</v>
          </cell>
          <cell r="T118">
            <v>235.66030138898572</v>
          </cell>
          <cell r="U118">
            <v>43.765139325175085</v>
          </cell>
          <cell r="V118">
            <v>0</v>
          </cell>
        </row>
        <row r="119">
          <cell r="B119" t="str">
            <v>Interest thereon @</v>
          </cell>
          <cell r="D119">
            <v>0.185</v>
          </cell>
          <cell r="H119">
            <v>16.870166807373959</v>
          </cell>
          <cell r="I119">
            <v>14.30120626640803</v>
          </cell>
          <cell r="J119">
            <v>13.684253874567895</v>
          </cell>
          <cell r="K119">
            <v>12.798373905985777</v>
          </cell>
          <cell r="L119">
            <v>13.025219407613429</v>
          </cell>
          <cell r="M119">
            <v>13.255616870121413</v>
          </cell>
          <cell r="N119">
            <v>13.48962191033265</v>
          </cell>
          <cell r="O119">
            <v>13.426470685947793</v>
          </cell>
          <cell r="P119">
            <v>12.414224499407267</v>
          </cell>
          <cell r="Q119">
            <v>11.489212096657683</v>
          </cell>
          <cell r="R119">
            <v>10.266077206010623</v>
          </cell>
          <cell r="S119">
            <v>8.2411381465299041</v>
          </cell>
          <cell r="T119">
            <v>10.89928893924059</v>
          </cell>
          <cell r="U119">
            <v>2.0241376937893478</v>
          </cell>
          <cell r="V119">
            <v>0</v>
          </cell>
          <cell r="W119">
            <v>0</v>
          </cell>
          <cell r="X119">
            <v>0</v>
          </cell>
        </row>
        <row r="124">
          <cell r="G124">
            <v>35855</v>
          </cell>
          <cell r="H124">
            <v>35886</v>
          </cell>
          <cell r="I124">
            <v>35916</v>
          </cell>
          <cell r="J124">
            <v>35947</v>
          </cell>
          <cell r="K124">
            <v>35977</v>
          </cell>
          <cell r="L124">
            <v>36008</v>
          </cell>
          <cell r="M124">
            <v>36039</v>
          </cell>
          <cell r="N124">
            <v>36069</v>
          </cell>
          <cell r="O124">
            <v>36100</v>
          </cell>
          <cell r="P124">
            <v>36130</v>
          </cell>
          <cell r="Q124">
            <v>36161</v>
          </cell>
          <cell r="R124">
            <v>36192</v>
          </cell>
          <cell r="S124">
            <v>36220</v>
          </cell>
          <cell r="T124">
            <v>36312</v>
          </cell>
          <cell r="U124">
            <v>36404</v>
          </cell>
          <cell r="V124">
            <v>36495</v>
          </cell>
          <cell r="W124">
            <v>36586</v>
          </cell>
          <cell r="X124">
            <v>36678</v>
          </cell>
          <cell r="Y124" t="str">
            <v>Total</v>
          </cell>
        </row>
        <row r="125">
          <cell r="B125" t="str">
            <v>Sales Realisations</v>
          </cell>
          <cell r="G125">
            <v>192.79000000000002</v>
          </cell>
          <cell r="H125">
            <v>46.82</v>
          </cell>
          <cell r="I125">
            <v>80.490000000000009</v>
          </cell>
          <cell r="J125">
            <v>86.85</v>
          </cell>
          <cell r="K125">
            <v>104.59</v>
          </cell>
          <cell r="L125">
            <v>300.64</v>
          </cell>
          <cell r="M125">
            <v>84.3</v>
          </cell>
          <cell r="N125">
            <v>122.21000000000001</v>
          </cell>
          <cell r="O125">
            <v>167.79000000000002</v>
          </cell>
          <cell r="P125">
            <v>189.58</v>
          </cell>
          <cell r="Q125">
            <v>202.65</v>
          </cell>
          <cell r="R125">
            <v>236.06</v>
          </cell>
          <cell r="S125">
            <v>246.23000000000002</v>
          </cell>
          <cell r="T125">
            <v>967.0200000000001</v>
          </cell>
          <cell r="U125">
            <v>814.75</v>
          </cell>
          <cell r="V125">
            <v>833.72</v>
          </cell>
          <cell r="W125">
            <v>0</v>
          </cell>
          <cell r="X125">
            <v>0</v>
          </cell>
          <cell r="Y125">
            <v>4676.49</v>
          </cell>
        </row>
        <row r="126">
          <cell r="B126" t="str">
            <v>Less :</v>
          </cell>
        </row>
        <row r="127">
          <cell r="B127" t="str">
            <v>Construction Costs</v>
          </cell>
          <cell r="G127">
            <v>-246.85300000000007</v>
          </cell>
          <cell r="H127">
            <v>-347.01</v>
          </cell>
          <cell r="I127">
            <v>-198.58999999999997</v>
          </cell>
          <cell r="J127">
            <v>-154.51000000000002</v>
          </cell>
          <cell r="K127">
            <v>-76.399999999999991</v>
          </cell>
          <cell r="L127">
            <v>-52.490000000000009</v>
          </cell>
          <cell r="M127">
            <v>-7.6</v>
          </cell>
          <cell r="N127">
            <v>-21.9</v>
          </cell>
          <cell r="O127">
            <v>-19.25</v>
          </cell>
          <cell r="P127">
            <v>-27.78</v>
          </cell>
          <cell r="Q127">
            <v>-53.860000000000007</v>
          </cell>
          <cell r="R127">
            <v>-50.640000000000008</v>
          </cell>
          <cell r="S127">
            <v>-60.720000000000006</v>
          </cell>
          <cell r="T127">
            <v>-269.995</v>
          </cell>
          <cell r="U127">
            <v>-315.524</v>
          </cell>
          <cell r="V127">
            <v>-108.16300000000001</v>
          </cell>
          <cell r="W127">
            <v>0</v>
          </cell>
          <cell r="X127">
            <v>0</v>
          </cell>
          <cell r="Y127">
            <v>-2011.2849999999999</v>
          </cell>
        </row>
        <row r="128">
          <cell r="B128" t="str">
            <v>Land Payments</v>
          </cell>
          <cell r="G128">
            <v>-605</v>
          </cell>
          <cell r="H128">
            <v>0</v>
          </cell>
          <cell r="I128">
            <v>0</v>
          </cell>
          <cell r="J128">
            <v>0</v>
          </cell>
          <cell r="K128">
            <v>0</v>
          </cell>
          <cell r="L128">
            <v>0</v>
          </cell>
          <cell r="M128">
            <v>0</v>
          </cell>
          <cell r="N128">
            <v>0</v>
          </cell>
          <cell r="O128">
            <v>-19.211849722388855</v>
          </cell>
          <cell r="P128">
            <v>-79.762520000000009</v>
          </cell>
          <cell r="Q128">
            <v>-73.179100000000005</v>
          </cell>
          <cell r="R128">
            <v>-91.293639999999996</v>
          </cell>
          <cell r="S128">
            <v>-41.277620000000013</v>
          </cell>
          <cell r="T128">
            <v>-369.54076000000009</v>
          </cell>
          <cell r="U128">
            <v>-289.44900000000001</v>
          </cell>
          <cell r="V128">
            <v>-660.55236000000002</v>
          </cell>
          <cell r="W128">
            <v>0</v>
          </cell>
          <cell r="X128">
            <v>0</v>
          </cell>
          <cell r="Y128">
            <v>-2229.266849722389</v>
          </cell>
        </row>
        <row r="129">
          <cell r="B129" t="str">
            <v>Brokerage</v>
          </cell>
          <cell r="G129">
            <v>-2.3134800000000002</v>
          </cell>
          <cell r="H129">
            <v>-0.56184000000000001</v>
          </cell>
          <cell r="I129">
            <v>-0.96588000000000007</v>
          </cell>
          <cell r="J129">
            <v>-1.0421999999999998</v>
          </cell>
          <cell r="K129">
            <v>-1.25508</v>
          </cell>
          <cell r="L129">
            <v>-3.6076799999999998</v>
          </cell>
          <cell r="M129">
            <v>-1.0116000000000001</v>
          </cell>
          <cell r="N129">
            <v>-1.4665200000000003</v>
          </cell>
          <cell r="O129">
            <v>-2.0134800000000004</v>
          </cell>
          <cell r="P129">
            <v>-2.2749600000000001</v>
          </cell>
          <cell r="Q129">
            <v>-2.4318</v>
          </cell>
          <cell r="R129">
            <v>-2.8327200000000001</v>
          </cell>
          <cell r="S129">
            <v>-2.9547599999999998</v>
          </cell>
          <cell r="T129">
            <v>-11.604240000000001</v>
          </cell>
          <cell r="U129">
            <v>-9.7769999999999992</v>
          </cell>
          <cell r="V129">
            <v>-10.00464</v>
          </cell>
          <cell r="W129">
            <v>0</v>
          </cell>
          <cell r="X129">
            <v>0</v>
          </cell>
          <cell r="Y129">
            <v>-56.117880000000007</v>
          </cell>
        </row>
        <row r="131">
          <cell r="B131" t="str">
            <v>Net Inflow to MRIDL</v>
          </cell>
          <cell r="G131">
            <v>-661.37648000000013</v>
          </cell>
          <cell r="H131">
            <v>-300.75184000000002</v>
          </cell>
          <cell r="I131">
            <v>-119.06587999999996</v>
          </cell>
          <cell r="J131">
            <v>-68.702200000000019</v>
          </cell>
          <cell r="K131">
            <v>26.934920000000012</v>
          </cell>
          <cell r="L131">
            <v>244.54231999999999</v>
          </cell>
          <cell r="M131">
            <v>75.688400000000001</v>
          </cell>
          <cell r="N131">
            <v>98.84348</v>
          </cell>
          <cell r="O131">
            <v>127.31467027761117</v>
          </cell>
          <cell r="P131">
            <v>79.762519999999995</v>
          </cell>
          <cell r="Q131">
            <v>73.179099999999991</v>
          </cell>
          <cell r="R131">
            <v>91.293639999999996</v>
          </cell>
          <cell r="S131">
            <v>141.27762000000001</v>
          </cell>
          <cell r="T131">
            <v>315.88</v>
          </cell>
          <cell r="U131">
            <v>200</v>
          </cell>
          <cell r="V131">
            <v>54.999999999999993</v>
          </cell>
          <cell r="W131">
            <v>0</v>
          </cell>
          <cell r="X131">
            <v>0</v>
          </cell>
          <cell r="Y131">
            <v>379.82027027761092</v>
          </cell>
        </row>
        <row r="132">
          <cell r="B132" t="str">
            <v>Less : MRIDL's Costs</v>
          </cell>
        </row>
        <row r="133">
          <cell r="B133" t="str">
            <v>Payroll</v>
          </cell>
          <cell r="G133">
            <v>0</v>
          </cell>
          <cell r="H133">
            <v>-1.2791666666666663</v>
          </cell>
          <cell r="I133">
            <v>-1.2791666666666663</v>
          </cell>
          <cell r="J133">
            <v>-1.2791666666666663</v>
          </cell>
          <cell r="K133">
            <v>-1.2791666666666663</v>
          </cell>
          <cell r="L133">
            <v>-1.2791666666666663</v>
          </cell>
          <cell r="M133">
            <v>-1.2791666666666663</v>
          </cell>
          <cell r="N133">
            <v>-1.2791666666666663</v>
          </cell>
          <cell r="O133">
            <v>-1.2791666666666663</v>
          </cell>
          <cell r="P133">
            <v>-1.2791666666666663</v>
          </cell>
          <cell r="Q133">
            <v>-1.2791666666666663</v>
          </cell>
          <cell r="R133">
            <v>-1.2791666666666663</v>
          </cell>
          <cell r="S133">
            <v>-1.2791666666666663</v>
          </cell>
          <cell r="T133">
            <v>-4.6049999999999986</v>
          </cell>
          <cell r="U133">
            <v>-4.6049999999999986</v>
          </cell>
          <cell r="V133">
            <v>-4.6049999999999986</v>
          </cell>
          <cell r="W133">
            <v>0</v>
          </cell>
          <cell r="X133">
            <v>0</v>
          </cell>
          <cell r="Y133">
            <v>-29.164999999999992</v>
          </cell>
        </row>
        <row r="134">
          <cell r="B134" t="str">
            <v>Overheads</v>
          </cell>
          <cell r="G134">
            <v>0</v>
          </cell>
          <cell r="H134">
            <v>-0.40991673399999995</v>
          </cell>
          <cell r="I134">
            <v>-0.40991673399999995</v>
          </cell>
          <cell r="J134">
            <v>-0.40991673399999995</v>
          </cell>
          <cell r="K134">
            <v>-0.40991673399999995</v>
          </cell>
          <cell r="L134">
            <v>-0.40991673399999995</v>
          </cell>
          <cell r="M134">
            <v>-0.40991673399999995</v>
          </cell>
          <cell r="N134">
            <v>-0.40991673399999995</v>
          </cell>
          <cell r="O134">
            <v>-0.40991673399999995</v>
          </cell>
          <cell r="P134">
            <v>-0.40991673399999995</v>
          </cell>
          <cell r="Q134">
            <v>-0.40991673399999995</v>
          </cell>
          <cell r="R134">
            <v>-0.40991673399999995</v>
          </cell>
          <cell r="S134">
            <v>-0.40991673399999995</v>
          </cell>
          <cell r="T134">
            <v>-1.4757002423999999</v>
          </cell>
          <cell r="U134">
            <v>-1.4757002423999999</v>
          </cell>
          <cell r="V134">
            <v>-1.4757002423999999</v>
          </cell>
          <cell r="W134">
            <v>0</v>
          </cell>
          <cell r="X134">
            <v>0</v>
          </cell>
          <cell r="Y134">
            <v>-9.3461015352000008</v>
          </cell>
        </row>
        <row r="136">
          <cell r="B136" t="str">
            <v>Net Unleveraged Cash Flow</v>
          </cell>
          <cell r="G136">
            <v>-661.37648000000013</v>
          </cell>
          <cell r="H136">
            <v>-302.44092340066663</v>
          </cell>
          <cell r="I136">
            <v>-120.75496340066664</v>
          </cell>
          <cell r="J136">
            <v>-70.391283400666694</v>
          </cell>
          <cell r="K136">
            <v>25.245836599333348</v>
          </cell>
          <cell r="L136">
            <v>242.85323659933331</v>
          </cell>
          <cell r="M136">
            <v>73.999316599333326</v>
          </cell>
          <cell r="N136">
            <v>97.154396599333325</v>
          </cell>
          <cell r="O136">
            <v>125.6255868769445</v>
          </cell>
          <cell r="P136">
            <v>78.07343659933332</v>
          </cell>
          <cell r="Q136">
            <v>71.490016599333316</v>
          </cell>
          <cell r="R136">
            <v>89.604556599333321</v>
          </cell>
          <cell r="S136">
            <v>139.58853659933334</v>
          </cell>
          <cell r="T136">
            <v>309.79929975759995</v>
          </cell>
          <cell r="U136">
            <v>193.91929975760002</v>
          </cell>
          <cell r="V136">
            <v>48.919299757599994</v>
          </cell>
          <cell r="W136">
            <v>0</v>
          </cell>
          <cell r="X136">
            <v>0</v>
          </cell>
          <cell r="Y136">
            <v>341.30916874241098</v>
          </cell>
        </row>
      </sheetData>
      <sheetData sheetId="3" refreshError="1">
        <row r="12">
          <cell r="C12" t="str">
            <v>PROJECT CASHFLOWS</v>
          </cell>
          <cell r="F12" t="str">
            <v>Total</v>
          </cell>
          <cell r="G12" t="str">
            <v>psf</v>
          </cell>
          <cell r="H12" t="str">
            <v>Upto  Mar 98</v>
          </cell>
          <cell r="I12">
            <v>35886</v>
          </cell>
          <cell r="J12">
            <v>35916</v>
          </cell>
          <cell r="K12">
            <v>35947</v>
          </cell>
          <cell r="L12">
            <v>35978</v>
          </cell>
          <cell r="M12">
            <v>36009</v>
          </cell>
          <cell r="N12">
            <v>36040</v>
          </cell>
          <cell r="O12">
            <v>36071</v>
          </cell>
          <cell r="P12">
            <v>36102</v>
          </cell>
          <cell r="Q12">
            <v>36133</v>
          </cell>
          <cell r="R12">
            <v>36164</v>
          </cell>
          <cell r="S12">
            <v>36195</v>
          </cell>
          <cell r="T12">
            <v>36226</v>
          </cell>
          <cell r="U12">
            <v>36312</v>
          </cell>
          <cell r="V12">
            <v>36404</v>
          </cell>
          <cell r="W12">
            <v>36495</v>
          </cell>
          <cell r="X12">
            <v>36586</v>
          </cell>
          <cell r="Y12">
            <v>36678</v>
          </cell>
          <cell r="Z12">
            <v>36770</v>
          </cell>
          <cell r="AA12">
            <v>36861</v>
          </cell>
          <cell r="AB12">
            <v>36951</v>
          </cell>
          <cell r="AC12">
            <v>37043</v>
          </cell>
          <cell r="AD12">
            <v>37135</v>
          </cell>
          <cell r="AE12">
            <v>37226</v>
          </cell>
          <cell r="AF12" t="str">
            <v>Total</v>
          </cell>
          <cell r="AJ12" t="str">
            <v>MRIDL  Byculla Development</v>
          </cell>
          <cell r="AS12" t="str">
            <v>Figures in Rupees Lakhs</v>
          </cell>
        </row>
        <row r="13">
          <cell r="C13" t="str">
            <v>Sales Installments</v>
          </cell>
          <cell r="F13">
            <v>24080.02</v>
          </cell>
          <cell r="G13">
            <v>7000.0058139534885</v>
          </cell>
          <cell r="H13">
            <v>0</v>
          </cell>
          <cell r="O13">
            <v>111.14</v>
          </cell>
          <cell r="P13">
            <v>111.14</v>
          </cell>
          <cell r="Q13">
            <v>111.14</v>
          </cell>
          <cell r="R13">
            <v>111.14</v>
          </cell>
          <cell r="S13">
            <v>111.14</v>
          </cell>
          <cell r="T13">
            <v>777.97</v>
          </cell>
          <cell r="U13">
            <v>666.84</v>
          </cell>
          <cell r="V13">
            <v>2000.49</v>
          </cell>
          <cell r="W13">
            <v>666.83</v>
          </cell>
          <cell r="X13">
            <v>2222.7800000000002</v>
          </cell>
          <cell r="Y13">
            <v>2556.19</v>
          </cell>
          <cell r="Z13">
            <v>833.52</v>
          </cell>
          <cell r="AA13">
            <v>3389.73</v>
          </cell>
          <cell r="AB13">
            <v>2000.4900000000002</v>
          </cell>
          <cell r="AC13">
            <v>2982.2200000000003</v>
          </cell>
          <cell r="AD13">
            <v>3204.5</v>
          </cell>
          <cell r="AE13">
            <v>2222.7599999999998</v>
          </cell>
          <cell r="AF13">
            <v>24080.02</v>
          </cell>
          <cell r="AJ13" t="str">
            <v>Project Year</v>
          </cell>
          <cell r="AN13">
            <v>0</v>
          </cell>
          <cell r="AO13">
            <v>1</v>
          </cell>
          <cell r="AP13">
            <v>2</v>
          </cell>
          <cell r="AQ13">
            <v>3</v>
          </cell>
          <cell r="AR13">
            <v>4</v>
          </cell>
          <cell r="AS13">
            <v>5</v>
          </cell>
          <cell r="AT13">
            <v>6</v>
          </cell>
        </row>
        <row r="14">
          <cell r="C14" t="str">
            <v>Less :</v>
          </cell>
          <cell r="AJ14" t="str">
            <v>Financial Year</v>
          </cell>
          <cell r="AN14">
            <v>1996</v>
          </cell>
          <cell r="AO14">
            <v>1997</v>
          </cell>
          <cell r="AP14">
            <v>1998</v>
          </cell>
          <cell r="AQ14">
            <v>1999</v>
          </cell>
          <cell r="AR14">
            <v>2000</v>
          </cell>
          <cell r="AS14">
            <v>2001</v>
          </cell>
          <cell r="AT14">
            <v>2002</v>
          </cell>
          <cell r="AU14" t="str">
            <v>Total</v>
          </cell>
        </row>
        <row r="15">
          <cell r="C15" t="str">
            <v>Hard Costs</v>
          </cell>
          <cell r="O15" t="str">
            <v xml:space="preserve"> </v>
          </cell>
          <cell r="AJ15" t="str">
            <v>Unleveraged Project Cash Flow</v>
          </cell>
        </row>
        <row r="16">
          <cell r="D16" t="str">
            <v>Piling</v>
          </cell>
          <cell r="F16">
            <v>172.02000000000004</v>
          </cell>
          <cell r="G16">
            <v>50.005813953488385</v>
          </cell>
          <cell r="O16">
            <v>28.67</v>
          </cell>
          <cell r="P16">
            <v>28.67</v>
          </cell>
          <cell r="Q16">
            <v>28.67</v>
          </cell>
          <cell r="R16">
            <v>28.67</v>
          </cell>
          <cell r="S16">
            <v>28.67</v>
          </cell>
          <cell r="T16">
            <v>28.67</v>
          </cell>
          <cell r="AF16">
            <v>172.02000000000004</v>
          </cell>
          <cell r="AJ16" t="str">
            <v>Purchase Price [Land Allocation]</v>
          </cell>
          <cell r="AN16">
            <v>-5272.17</v>
          </cell>
          <cell r="AO16">
            <v>0</v>
          </cell>
          <cell r="AP16">
            <v>0</v>
          </cell>
          <cell r="AQ16">
            <v>0</v>
          </cell>
          <cell r="AR16">
            <v>-708.82415783394299</v>
          </cell>
          <cell r="AS16">
            <v>-2842.2890000000002</v>
          </cell>
          <cell r="AT16">
            <v>-2379.2440000000001</v>
          </cell>
          <cell r="AU16">
            <v>-11202.527157833943</v>
          </cell>
        </row>
        <row r="17">
          <cell r="D17" t="str">
            <v>RCC</v>
          </cell>
          <cell r="F17">
            <v>946.02</v>
          </cell>
          <cell r="G17">
            <v>275.00581395348837</v>
          </cell>
          <cell r="Q17">
            <v>157.66999999999999</v>
          </cell>
          <cell r="R17">
            <v>157.66999999999999</v>
          </cell>
          <cell r="S17">
            <v>157.66999999999999</v>
          </cell>
          <cell r="T17">
            <v>157.66999999999999</v>
          </cell>
          <cell r="U17">
            <v>315.33999999999997</v>
          </cell>
          <cell r="AF17">
            <v>946.02</v>
          </cell>
          <cell r="AJ17" t="str">
            <v>Sales Realisations</v>
          </cell>
          <cell r="AQ17">
            <v>1333.67</v>
          </cell>
          <cell r="AR17">
            <v>5556.9400000000005</v>
          </cell>
          <cell r="AS17">
            <v>8779.93</v>
          </cell>
          <cell r="AT17">
            <v>8409.48</v>
          </cell>
          <cell r="AU17">
            <v>24080.02</v>
          </cell>
        </row>
        <row r="18">
          <cell r="D18" t="str">
            <v>Masonry/Plaster</v>
          </cell>
          <cell r="F18">
            <v>34.4</v>
          </cell>
          <cell r="G18">
            <v>10</v>
          </cell>
          <cell r="S18">
            <v>6.88</v>
          </cell>
          <cell r="T18">
            <v>6.88</v>
          </cell>
          <cell r="U18">
            <v>20.64</v>
          </cell>
          <cell r="AF18">
            <v>34.4</v>
          </cell>
          <cell r="AJ18" t="str">
            <v>Project Costs</v>
          </cell>
          <cell r="AP18">
            <v>-84.58</v>
          </cell>
          <cell r="AQ18">
            <v>-1733.8300000000002</v>
          </cell>
          <cell r="AR18">
            <v>-3369.7949999999996</v>
          </cell>
          <cell r="AS18">
            <v>-3095.3519999999994</v>
          </cell>
          <cell r="AT18">
            <v>-1180.4259999999999</v>
          </cell>
          <cell r="AU18">
            <v>-9463.9829999999984</v>
          </cell>
        </row>
        <row r="19">
          <cell r="D19" t="str">
            <v>Waterproofing</v>
          </cell>
          <cell r="F19">
            <v>85.98</v>
          </cell>
          <cell r="G19">
            <v>24.994186046511629</v>
          </cell>
          <cell r="Q19">
            <v>14.33</v>
          </cell>
          <cell r="R19">
            <v>14.33</v>
          </cell>
          <cell r="S19">
            <v>14.33</v>
          </cell>
          <cell r="T19">
            <v>14.33</v>
          </cell>
          <cell r="U19">
            <v>28.66</v>
          </cell>
          <cell r="AF19">
            <v>85.98</v>
          </cell>
          <cell r="AJ19" t="str">
            <v>Unleveraged Project Cash Flows</v>
          </cell>
          <cell r="AN19">
            <v>-5272.17</v>
          </cell>
          <cell r="AO19">
            <v>0</v>
          </cell>
          <cell r="AP19">
            <v>-84.58</v>
          </cell>
          <cell r="AQ19">
            <v>-400.16000000000008</v>
          </cell>
          <cell r="AR19">
            <v>1478.3208421660579</v>
          </cell>
          <cell r="AS19">
            <v>2842.2890000000002</v>
          </cell>
          <cell r="AT19">
            <v>4849.8099999999995</v>
          </cell>
          <cell r="AU19">
            <v>3413.5098421660587</v>
          </cell>
        </row>
        <row r="20">
          <cell r="D20" t="str">
            <v>Anti Termite,Backfilingetc</v>
          </cell>
          <cell r="F20">
            <v>86.04</v>
          </cell>
          <cell r="G20">
            <v>25.011627906976745</v>
          </cell>
          <cell r="O20">
            <v>9.56</v>
          </cell>
          <cell r="P20">
            <v>9.56</v>
          </cell>
          <cell r="Q20">
            <v>9.56</v>
          </cell>
          <cell r="R20">
            <v>9.56</v>
          </cell>
          <cell r="S20">
            <v>9.56</v>
          </cell>
          <cell r="T20">
            <v>9.56</v>
          </cell>
          <cell r="U20">
            <v>28.68</v>
          </cell>
          <cell r="AF20">
            <v>86.04</v>
          </cell>
        </row>
        <row r="21">
          <cell r="D21" t="str">
            <v>RCC</v>
          </cell>
          <cell r="F21">
            <v>1376</v>
          </cell>
          <cell r="G21">
            <v>400</v>
          </cell>
          <cell r="S21">
            <v>86</v>
          </cell>
          <cell r="T21">
            <v>86</v>
          </cell>
          <cell r="U21">
            <v>258</v>
          </cell>
          <cell r="V21">
            <v>258</v>
          </cell>
          <cell r="W21">
            <v>258</v>
          </cell>
          <cell r="X21">
            <v>258</v>
          </cell>
          <cell r="Y21">
            <v>172</v>
          </cell>
          <cell r="AF21">
            <v>1376</v>
          </cell>
          <cell r="AJ21" t="str">
            <v>Unleveraged IRR</v>
          </cell>
          <cell r="AN21">
            <v>9.4990313782873578E-2</v>
          </cell>
        </row>
        <row r="22">
          <cell r="D22" t="str">
            <v>Masonary</v>
          </cell>
          <cell r="F22">
            <v>258.08</v>
          </cell>
          <cell r="G22">
            <v>75.023255813953483</v>
          </cell>
          <cell r="U22">
            <v>48.39</v>
          </cell>
          <cell r="V22">
            <v>48.39</v>
          </cell>
          <cell r="W22">
            <v>48.39</v>
          </cell>
          <cell r="X22">
            <v>48.39</v>
          </cell>
          <cell r="Y22">
            <v>48.39</v>
          </cell>
          <cell r="Z22">
            <v>16.13</v>
          </cell>
          <cell r="AF22">
            <v>258.08</v>
          </cell>
        </row>
        <row r="23">
          <cell r="D23" t="str">
            <v>Plastering</v>
          </cell>
          <cell r="F23">
            <v>378.48</v>
          </cell>
          <cell r="G23">
            <v>110.02325581395348</v>
          </cell>
          <cell r="U23">
            <v>39.840000000000003</v>
          </cell>
          <cell r="V23">
            <v>59.760000000000005</v>
          </cell>
          <cell r="W23">
            <v>59.760000000000005</v>
          </cell>
          <cell r="X23">
            <v>59.760000000000005</v>
          </cell>
          <cell r="Y23">
            <v>59.760000000000005</v>
          </cell>
          <cell r="Z23">
            <v>59.760000000000005</v>
          </cell>
          <cell r="AA23">
            <v>39.840000000000003</v>
          </cell>
          <cell r="AF23">
            <v>378.48</v>
          </cell>
          <cell r="AJ23" t="str">
            <v>Profit/Loss on the Project</v>
          </cell>
          <cell r="AU23">
            <v>-4428.7685923946301</v>
          </cell>
        </row>
        <row r="24">
          <cell r="D24" t="str">
            <v>Doors</v>
          </cell>
          <cell r="F24">
            <v>154.79000000000002</v>
          </cell>
          <cell r="G24">
            <v>44.997093023255822</v>
          </cell>
          <cell r="U24">
            <v>20.190000000000001</v>
          </cell>
          <cell r="V24">
            <v>20.190000000000001</v>
          </cell>
          <cell r="W24">
            <v>20.190000000000001</v>
          </cell>
          <cell r="X24">
            <v>20.190000000000001</v>
          </cell>
          <cell r="Y24">
            <v>20.190000000000001</v>
          </cell>
          <cell r="Z24">
            <v>6.73</v>
          </cell>
          <cell r="AB24">
            <v>6.73</v>
          </cell>
          <cell r="AC24">
            <v>20.190000000000001</v>
          </cell>
          <cell r="AD24">
            <v>20.190000000000001</v>
          </cell>
          <cell r="AF24">
            <v>154.79000000000002</v>
          </cell>
        </row>
        <row r="25">
          <cell r="D25" t="str">
            <v>Windows</v>
          </cell>
          <cell r="F25">
            <v>240.81</v>
          </cell>
          <cell r="G25">
            <v>70.002906976744185</v>
          </cell>
          <cell r="U25">
            <v>31.410000000000004</v>
          </cell>
          <cell r="V25">
            <v>31.410000000000004</v>
          </cell>
          <cell r="W25">
            <v>31.410000000000004</v>
          </cell>
          <cell r="X25">
            <v>31.410000000000004</v>
          </cell>
          <cell r="Y25">
            <v>31.410000000000004</v>
          </cell>
          <cell r="Z25">
            <v>10.47</v>
          </cell>
          <cell r="AB25">
            <v>10.47</v>
          </cell>
          <cell r="AC25">
            <v>31.410000000000004</v>
          </cell>
          <cell r="AD25">
            <v>31.410000000000004</v>
          </cell>
          <cell r="AF25">
            <v>240.81</v>
          </cell>
        </row>
        <row r="26">
          <cell r="D26" t="str">
            <v>Flooring,dado,Skirting</v>
          </cell>
          <cell r="F26">
            <v>1025.9399999999998</v>
          </cell>
          <cell r="G26">
            <v>298.2383720930232</v>
          </cell>
          <cell r="U26">
            <v>73.38</v>
          </cell>
          <cell r="V26">
            <v>119.07</v>
          </cell>
          <cell r="W26">
            <v>119.07</v>
          </cell>
          <cell r="X26">
            <v>119.07</v>
          </cell>
          <cell r="Y26">
            <v>119.07</v>
          </cell>
          <cell r="Z26">
            <v>119.07</v>
          </cell>
          <cell r="AA26">
            <v>119.07</v>
          </cell>
          <cell r="AB26">
            <v>119.07</v>
          </cell>
          <cell r="AC26">
            <v>119.07</v>
          </cell>
          <cell r="AF26">
            <v>1025.9399999999998</v>
          </cell>
        </row>
        <row r="27">
          <cell r="D27" t="str">
            <v>Waterproofing</v>
          </cell>
          <cell r="F27">
            <v>85.950000000000017</v>
          </cell>
          <cell r="G27">
            <v>24.985465116279077</v>
          </cell>
          <cell r="X27">
            <v>17.190000000000001</v>
          </cell>
          <cell r="Y27">
            <v>17.190000000000001</v>
          </cell>
          <cell r="Z27">
            <v>17.190000000000001</v>
          </cell>
          <cell r="AA27">
            <v>5.73</v>
          </cell>
          <cell r="AB27">
            <v>17.190000000000001</v>
          </cell>
          <cell r="AC27">
            <v>11.46</v>
          </cell>
          <cell r="AF27">
            <v>85.950000000000017</v>
          </cell>
        </row>
        <row r="28">
          <cell r="D28" t="str">
            <v>Paintings</v>
          </cell>
          <cell r="F28">
            <v>430.08</v>
          </cell>
          <cell r="G28">
            <v>125.02325581395348</v>
          </cell>
          <cell r="W28">
            <v>53.760000000000005</v>
          </cell>
          <cell r="X28">
            <v>53.760000000000005</v>
          </cell>
          <cell r="Y28">
            <v>53.760000000000005</v>
          </cell>
          <cell r="Z28">
            <v>53.760000000000005</v>
          </cell>
          <cell r="AA28">
            <v>53.760000000000005</v>
          </cell>
          <cell r="AB28">
            <v>53.760000000000005</v>
          </cell>
          <cell r="AC28">
            <v>53.760000000000005</v>
          </cell>
          <cell r="AD28">
            <v>53.760000000000005</v>
          </cell>
          <cell r="AF28">
            <v>430.08</v>
          </cell>
          <cell r="AJ28" t="str">
            <v>Basic  Assumptions</v>
          </cell>
        </row>
        <row r="29">
          <cell r="D29" t="str">
            <v>Electrical</v>
          </cell>
          <cell r="F29">
            <v>344.10000000000008</v>
          </cell>
          <cell r="G29">
            <v>100.02906976744188</v>
          </cell>
          <cell r="R29">
            <v>11.47</v>
          </cell>
          <cell r="S29">
            <v>11.47</v>
          </cell>
          <cell r="T29">
            <v>11.47</v>
          </cell>
          <cell r="U29">
            <v>34.410000000000004</v>
          </cell>
          <cell r="V29">
            <v>34.410000000000004</v>
          </cell>
          <cell r="W29">
            <v>34.410000000000004</v>
          </cell>
          <cell r="X29">
            <v>34.410000000000004</v>
          </cell>
          <cell r="Y29">
            <v>34.410000000000004</v>
          </cell>
          <cell r="AA29">
            <v>34.410000000000004</v>
          </cell>
          <cell r="AB29">
            <v>34.410000000000004</v>
          </cell>
          <cell r="AC29">
            <v>34.410000000000004</v>
          </cell>
          <cell r="AD29">
            <v>34.410000000000004</v>
          </cell>
          <cell r="AF29">
            <v>344.10000000000008</v>
          </cell>
        </row>
        <row r="30">
          <cell r="D30" t="str">
            <v>Plumbing &amp; Sanitation</v>
          </cell>
          <cell r="F30">
            <v>516</v>
          </cell>
          <cell r="G30">
            <v>150</v>
          </cell>
          <cell r="W30">
            <v>25.8</v>
          </cell>
          <cell r="X30">
            <v>77.400000000000006</v>
          </cell>
          <cell r="Y30">
            <v>77.400000000000006</v>
          </cell>
          <cell r="Z30">
            <v>77.400000000000006</v>
          </cell>
          <cell r="AA30">
            <v>25.8</v>
          </cell>
          <cell r="AB30">
            <v>77.400000000000006</v>
          </cell>
          <cell r="AC30">
            <v>77.400000000000006</v>
          </cell>
          <cell r="AD30">
            <v>77.400000000000006</v>
          </cell>
          <cell r="AF30">
            <v>516</v>
          </cell>
          <cell r="AJ30" t="str">
            <v>Total sq. ft Area (sft)</v>
          </cell>
          <cell r="AN30">
            <v>344000</v>
          </cell>
          <cell r="AO30" t="str">
            <v>Profit sharing Ratio</v>
          </cell>
          <cell r="AR30">
            <v>0.5</v>
          </cell>
        </row>
        <row r="31">
          <cell r="D31" t="str">
            <v>Lifts</v>
          </cell>
          <cell r="F31">
            <v>481.59000000000003</v>
          </cell>
          <cell r="G31">
            <v>139.99709302325581</v>
          </cell>
          <cell r="AA31">
            <v>160.53</v>
          </cell>
          <cell r="AB31">
            <v>160.53</v>
          </cell>
          <cell r="AC31">
            <v>160.53</v>
          </cell>
          <cell r="AF31">
            <v>481.59000000000003</v>
          </cell>
          <cell r="AJ31" t="str">
            <v>Total Residential Area….3 Towers (G+34)</v>
          </cell>
        </row>
        <row r="32">
          <cell r="D32" t="str">
            <v>Firefighting</v>
          </cell>
          <cell r="F32">
            <v>189.20000000000002</v>
          </cell>
          <cell r="G32">
            <v>55</v>
          </cell>
          <cell r="AA32">
            <v>37.840000000000003</v>
          </cell>
          <cell r="AB32">
            <v>113.52000000000001</v>
          </cell>
          <cell r="AC32">
            <v>37.840000000000003</v>
          </cell>
          <cell r="AF32">
            <v>189.20000000000002</v>
          </cell>
          <cell r="AJ32" t="str">
            <v>Sales Price Per sq. ft</v>
          </cell>
          <cell r="AN32">
            <v>7000.0058139534885</v>
          </cell>
        </row>
        <row r="33">
          <cell r="D33" t="str">
            <v>Landscaping</v>
          </cell>
          <cell r="F33">
            <v>172</v>
          </cell>
          <cell r="G33">
            <v>50</v>
          </cell>
          <cell r="X33">
            <v>10.75</v>
          </cell>
          <cell r="Y33">
            <v>32.25</v>
          </cell>
          <cell r="Z33">
            <v>21.5</v>
          </cell>
          <cell r="AA33">
            <v>10.75</v>
          </cell>
          <cell r="AB33">
            <v>32.25</v>
          </cell>
          <cell r="AC33">
            <v>32.25</v>
          </cell>
          <cell r="AD33">
            <v>32.25</v>
          </cell>
          <cell r="AF33">
            <v>172</v>
          </cell>
          <cell r="AJ33" t="str">
            <v>Constr.Costs per sq. ft</v>
          </cell>
          <cell r="AN33">
            <v>2500</v>
          </cell>
        </row>
        <row r="34">
          <cell r="D34" t="str">
            <v>Club House</v>
          </cell>
          <cell r="F34">
            <v>258</v>
          </cell>
          <cell r="G34">
            <v>75</v>
          </cell>
          <cell r="Y34">
            <v>43</v>
          </cell>
          <cell r="Z34">
            <v>129</v>
          </cell>
          <cell r="AA34">
            <v>86</v>
          </cell>
          <cell r="AF34">
            <v>258</v>
          </cell>
          <cell r="AJ34" t="str">
            <v>Inflated @ 10%, annualised</v>
          </cell>
        </row>
        <row r="35">
          <cell r="D35" t="str">
            <v>Swimming Pool</v>
          </cell>
          <cell r="F35">
            <v>51.6</v>
          </cell>
          <cell r="G35">
            <v>15</v>
          </cell>
          <cell r="W35">
            <v>38.700000000000003</v>
          </cell>
          <cell r="X35">
            <v>12.9</v>
          </cell>
          <cell r="AF35">
            <v>51.6</v>
          </cell>
          <cell r="AJ35" t="str">
            <v>Land Cost per sq. ft</v>
          </cell>
          <cell r="AN35">
            <v>1700</v>
          </cell>
        </row>
        <row r="36">
          <cell r="D36" t="str">
            <v>Sub-total</v>
          </cell>
          <cell r="F36">
            <v>7287.08</v>
          </cell>
          <cell r="G36">
            <v>2118.3372093023254</v>
          </cell>
          <cell r="H36">
            <v>0</v>
          </cell>
          <cell r="I36">
            <v>0</v>
          </cell>
          <cell r="J36">
            <v>0</v>
          </cell>
          <cell r="K36">
            <v>0</v>
          </cell>
          <cell r="L36">
            <v>0</v>
          </cell>
          <cell r="M36">
            <v>0</v>
          </cell>
          <cell r="N36">
            <v>0</v>
          </cell>
          <cell r="O36">
            <v>38.230000000000004</v>
          </cell>
          <cell r="P36">
            <v>38.230000000000004</v>
          </cell>
          <cell r="Q36">
            <v>210.23</v>
          </cell>
          <cell r="R36">
            <v>221.7</v>
          </cell>
          <cell r="S36">
            <v>314.58000000000004</v>
          </cell>
          <cell r="T36">
            <v>314.58000000000004</v>
          </cell>
          <cell r="U36">
            <v>898.93999999999994</v>
          </cell>
          <cell r="V36">
            <v>571.2299999999999</v>
          </cell>
          <cell r="W36">
            <v>689.4899999999999</v>
          </cell>
          <cell r="X36">
            <v>743.2299999999999</v>
          </cell>
          <cell r="Y36">
            <v>708.82999999999993</v>
          </cell>
          <cell r="Z36">
            <v>511.01</v>
          </cell>
          <cell r="AA36">
            <v>573.73</v>
          </cell>
          <cell r="AB36">
            <v>625.32999999999993</v>
          </cell>
          <cell r="AC36">
            <v>578.32000000000005</v>
          </cell>
          <cell r="AD36">
            <v>249.42000000000002</v>
          </cell>
          <cell r="AE36">
            <v>0</v>
          </cell>
          <cell r="AF36">
            <v>7287.08</v>
          </cell>
          <cell r="AJ36" t="str">
            <v>* Car Parks Sales are not considered</v>
          </cell>
        </row>
        <row r="37">
          <cell r="C37" t="str">
            <v>Soft Costs</v>
          </cell>
          <cell r="AJ37" t="str">
            <v xml:space="preserve">* Interest on the EMDs not considered </v>
          </cell>
        </row>
        <row r="38">
          <cell r="D38" t="str">
            <v>Overheads</v>
          </cell>
          <cell r="F38">
            <v>222.10000000000002</v>
          </cell>
          <cell r="G38">
            <v>64.563953488372107</v>
          </cell>
          <cell r="H38">
            <v>84.58</v>
          </cell>
          <cell r="O38">
            <v>3.82</v>
          </cell>
          <cell r="P38">
            <v>3.82</v>
          </cell>
          <cell r="Q38">
            <v>3.82</v>
          </cell>
          <cell r="R38">
            <v>3.82</v>
          </cell>
          <cell r="S38">
            <v>3.82</v>
          </cell>
          <cell r="T38">
            <v>3.82</v>
          </cell>
          <cell r="U38">
            <v>11.459999999999999</v>
          </cell>
          <cell r="V38">
            <v>11.459999999999999</v>
          </cell>
          <cell r="W38">
            <v>11.459999999999999</v>
          </cell>
          <cell r="X38">
            <v>11.459999999999999</v>
          </cell>
          <cell r="Y38">
            <v>11.459999999999999</v>
          </cell>
          <cell r="Z38">
            <v>11.459999999999999</v>
          </cell>
          <cell r="AA38">
            <v>11.459999999999999</v>
          </cell>
          <cell r="AB38">
            <v>11.459999999999999</v>
          </cell>
          <cell r="AC38">
            <v>11.459999999999999</v>
          </cell>
          <cell r="AD38">
            <v>11.459999999999999</v>
          </cell>
          <cell r="AF38">
            <v>222.10000000000002</v>
          </cell>
        </row>
        <row r="39">
          <cell r="D39" t="str">
            <v>Approvals</v>
          </cell>
          <cell r="F39">
            <v>516</v>
          </cell>
          <cell r="G39">
            <v>150</v>
          </cell>
          <cell r="O39">
            <v>516</v>
          </cell>
          <cell r="AF39">
            <v>516</v>
          </cell>
        </row>
        <row r="40">
          <cell r="D40" t="str">
            <v>Architect/Consultant</v>
          </cell>
          <cell r="F40">
            <v>344.16</v>
          </cell>
          <cell r="G40">
            <v>100.04651162790698</v>
          </cell>
          <cell r="O40">
            <v>9.56</v>
          </cell>
          <cell r="P40">
            <v>9.56</v>
          </cell>
          <cell r="Q40">
            <v>9.56</v>
          </cell>
          <cell r="R40">
            <v>9.56</v>
          </cell>
          <cell r="S40">
            <v>9.56</v>
          </cell>
          <cell r="T40">
            <v>9.56</v>
          </cell>
          <cell r="U40">
            <v>28.68</v>
          </cell>
          <cell r="V40">
            <v>28.68</v>
          </cell>
          <cell r="W40">
            <v>28.68</v>
          </cell>
          <cell r="X40">
            <v>28.68</v>
          </cell>
          <cell r="Y40">
            <v>28.68</v>
          </cell>
          <cell r="Z40">
            <v>28.68</v>
          </cell>
          <cell r="AA40">
            <v>28.68</v>
          </cell>
          <cell r="AB40">
            <v>28.68</v>
          </cell>
          <cell r="AC40">
            <v>28.68</v>
          </cell>
          <cell r="AD40">
            <v>28.68</v>
          </cell>
          <cell r="AF40">
            <v>344.16</v>
          </cell>
        </row>
        <row r="41">
          <cell r="D41" t="str">
            <v>Sub-total</v>
          </cell>
          <cell r="F41">
            <v>1082.26</v>
          </cell>
          <cell r="G41">
            <v>314.61046511627904</v>
          </cell>
          <cell r="H41">
            <v>84.58</v>
          </cell>
          <cell r="I41">
            <v>0</v>
          </cell>
          <cell r="J41">
            <v>0</v>
          </cell>
          <cell r="K41">
            <v>0</v>
          </cell>
          <cell r="L41">
            <v>0</v>
          </cell>
          <cell r="M41">
            <v>0</v>
          </cell>
          <cell r="N41">
            <v>0</v>
          </cell>
          <cell r="O41">
            <v>529.38</v>
          </cell>
          <cell r="P41">
            <v>13.38</v>
          </cell>
          <cell r="Q41">
            <v>13.38</v>
          </cell>
          <cell r="R41">
            <v>13.38</v>
          </cell>
          <cell r="S41">
            <v>13.38</v>
          </cell>
          <cell r="T41">
            <v>13.38</v>
          </cell>
          <cell r="U41">
            <v>40.14</v>
          </cell>
          <cell r="V41">
            <v>40.14</v>
          </cell>
          <cell r="W41">
            <v>40.14</v>
          </cell>
          <cell r="X41">
            <v>40.14</v>
          </cell>
          <cell r="Y41">
            <v>40.14</v>
          </cell>
          <cell r="Z41">
            <v>40.14</v>
          </cell>
          <cell r="AA41">
            <v>40.14</v>
          </cell>
          <cell r="AB41">
            <v>40.14</v>
          </cell>
          <cell r="AC41">
            <v>40.14</v>
          </cell>
          <cell r="AD41">
            <v>40.14</v>
          </cell>
          <cell r="AE41">
            <v>0</v>
          </cell>
          <cell r="AF41">
            <v>1082.26</v>
          </cell>
        </row>
        <row r="42">
          <cell r="D42" t="str">
            <v>Total Outflows</v>
          </cell>
        </row>
        <row r="43">
          <cell r="D43" t="str">
            <v>without inflation</v>
          </cell>
          <cell r="F43">
            <v>8369.34</v>
          </cell>
          <cell r="G43">
            <v>2432.9476744186045</v>
          </cell>
          <cell r="H43">
            <v>84.58</v>
          </cell>
          <cell r="I43">
            <v>0</v>
          </cell>
          <cell r="J43">
            <v>0</v>
          </cell>
          <cell r="K43">
            <v>0</v>
          </cell>
          <cell r="L43">
            <v>0</v>
          </cell>
          <cell r="M43">
            <v>0</v>
          </cell>
          <cell r="N43">
            <v>0</v>
          </cell>
          <cell r="O43">
            <v>567.61</v>
          </cell>
          <cell r="P43">
            <v>51.610000000000007</v>
          </cell>
          <cell r="Q43">
            <v>223.60999999999999</v>
          </cell>
          <cell r="R43">
            <v>235.07999999999998</v>
          </cell>
          <cell r="S43">
            <v>327.96000000000004</v>
          </cell>
          <cell r="T43">
            <v>327.96000000000004</v>
          </cell>
          <cell r="U43">
            <v>939.07999999999993</v>
          </cell>
          <cell r="V43">
            <v>611.36999999999989</v>
          </cell>
          <cell r="W43">
            <v>729.62999999999988</v>
          </cell>
          <cell r="X43">
            <v>783.36999999999989</v>
          </cell>
          <cell r="Y43">
            <v>748.96999999999991</v>
          </cell>
          <cell r="Z43">
            <v>551.15</v>
          </cell>
          <cell r="AA43">
            <v>613.87</v>
          </cell>
          <cell r="AB43">
            <v>665.46999999999991</v>
          </cell>
          <cell r="AC43">
            <v>618.46</v>
          </cell>
          <cell r="AD43">
            <v>289.56</v>
          </cell>
          <cell r="AE43">
            <v>0</v>
          </cell>
          <cell r="AF43">
            <v>8369.34</v>
          </cell>
        </row>
        <row r="44">
          <cell r="D44" t="str">
            <v>Inflation Factor</v>
          </cell>
          <cell r="H44">
            <v>1</v>
          </cell>
          <cell r="I44">
            <v>1</v>
          </cell>
          <cell r="J44">
            <v>1</v>
          </cell>
          <cell r="K44">
            <v>1</v>
          </cell>
          <cell r="L44">
            <v>1</v>
          </cell>
          <cell r="M44">
            <v>1</v>
          </cell>
          <cell r="N44">
            <v>1</v>
          </cell>
          <cell r="O44">
            <v>1</v>
          </cell>
          <cell r="P44">
            <v>1</v>
          </cell>
          <cell r="Q44">
            <v>1</v>
          </cell>
          <cell r="R44">
            <v>1</v>
          </cell>
          <cell r="S44">
            <v>1</v>
          </cell>
          <cell r="T44">
            <v>1</v>
          </cell>
          <cell r="U44">
            <v>1.1000000000000001</v>
          </cell>
          <cell r="V44">
            <v>1.1000000000000001</v>
          </cell>
          <cell r="W44">
            <v>1.1000000000000001</v>
          </cell>
          <cell r="X44">
            <v>1.1000000000000001</v>
          </cell>
          <cell r="Y44">
            <v>1.2</v>
          </cell>
          <cell r="Z44">
            <v>1.2</v>
          </cell>
          <cell r="AA44">
            <v>1.2</v>
          </cell>
          <cell r="AB44">
            <v>1.2</v>
          </cell>
          <cell r="AC44">
            <v>1.3</v>
          </cell>
          <cell r="AD44">
            <v>1.3</v>
          </cell>
          <cell r="AE44">
            <v>1.3</v>
          </cell>
        </row>
        <row r="45">
          <cell r="D45" t="str">
            <v>Inflated  Outflows</v>
          </cell>
          <cell r="F45">
            <v>9463.9830000000002</v>
          </cell>
          <cell r="G45">
            <v>2497.5116279069766</v>
          </cell>
          <cell r="H45">
            <v>84.58</v>
          </cell>
          <cell r="I45">
            <v>0</v>
          </cell>
          <cell r="J45">
            <v>0</v>
          </cell>
          <cell r="K45">
            <v>0</v>
          </cell>
          <cell r="L45">
            <v>0</v>
          </cell>
          <cell r="M45">
            <v>0</v>
          </cell>
          <cell r="N45">
            <v>0</v>
          </cell>
          <cell r="O45">
            <v>567.61</v>
          </cell>
          <cell r="P45">
            <v>51.610000000000007</v>
          </cell>
          <cell r="Q45">
            <v>223.60999999999999</v>
          </cell>
          <cell r="R45">
            <v>235.07999999999998</v>
          </cell>
          <cell r="S45">
            <v>327.96000000000004</v>
          </cell>
          <cell r="T45">
            <v>327.96000000000004</v>
          </cell>
          <cell r="U45">
            <v>1032.9880000000001</v>
          </cell>
          <cell r="V45">
            <v>672.50699999999995</v>
          </cell>
          <cell r="W45">
            <v>802.59299999999996</v>
          </cell>
          <cell r="X45">
            <v>861.70699999999999</v>
          </cell>
          <cell r="Y45">
            <v>898.7639999999999</v>
          </cell>
          <cell r="Z45">
            <v>661.38</v>
          </cell>
          <cell r="AA45">
            <v>736.64400000000001</v>
          </cell>
          <cell r="AB45">
            <v>798.56399999999985</v>
          </cell>
          <cell r="AC45">
            <v>803.99800000000005</v>
          </cell>
          <cell r="AD45">
            <v>376.428</v>
          </cell>
          <cell r="AE45">
            <v>0</v>
          </cell>
          <cell r="AF45">
            <v>9463.9830000000002</v>
          </cell>
        </row>
        <row r="46">
          <cell r="C46" t="str">
            <v>Interest</v>
          </cell>
          <cell r="F46">
            <v>148.99368433211455</v>
          </cell>
          <cell r="G46">
            <v>43.312117538405396</v>
          </cell>
          <cell r="I46">
            <v>1.4096666666666666</v>
          </cell>
          <cell r="J46">
            <v>1.4331611111111111</v>
          </cell>
          <cell r="K46">
            <v>1.4570471296296295</v>
          </cell>
          <cell r="L46">
            <v>1.48133124845679</v>
          </cell>
          <cell r="M46">
            <v>1.5060201025977364</v>
          </cell>
          <cell r="N46">
            <v>1.5311204376410319</v>
          </cell>
          <cell r="O46">
            <v>1.5566391116017158</v>
          </cell>
          <cell r="P46">
            <v>9.1904164301284119</v>
          </cell>
          <cell r="Q46">
            <v>8.3514233706305525</v>
          </cell>
          <cell r="R46">
            <v>10.365113760141062</v>
          </cell>
          <cell r="S46">
            <v>12.603532322810079</v>
          </cell>
          <cell r="T46">
            <v>16.427257861523582</v>
          </cell>
          <cell r="U46">
            <v>27.602636477646925</v>
          </cell>
          <cell r="V46">
            <v>47.29016830152927</v>
          </cell>
          <cell r="W46">
            <v>0</v>
          </cell>
          <cell r="X46">
            <v>6.7881499999999964</v>
          </cell>
          <cell r="Y46">
            <v>0</v>
          </cell>
          <cell r="Z46">
            <v>0</v>
          </cell>
          <cell r="AA46">
            <v>0</v>
          </cell>
          <cell r="AB46">
            <v>0</v>
          </cell>
          <cell r="AC46">
            <v>0</v>
          </cell>
          <cell r="AD46">
            <v>0</v>
          </cell>
          <cell r="AE46">
            <v>0</v>
          </cell>
          <cell r="AF46">
            <v>148.99368433211455</v>
          </cell>
        </row>
        <row r="48">
          <cell r="C48" t="str">
            <v>Net Cash - Flow</v>
          </cell>
          <cell r="F48">
            <v>14467.043315667886</v>
          </cell>
          <cell r="G48">
            <v>4205.5358475778739</v>
          </cell>
          <cell r="H48">
            <v>-84.58</v>
          </cell>
          <cell r="I48">
            <v>-1.4096666666666666</v>
          </cell>
          <cell r="J48">
            <v>-1.4331611111111111</v>
          </cell>
          <cell r="K48">
            <v>-1.4570471296296295</v>
          </cell>
          <cell r="L48">
            <v>-1.48133124845679</v>
          </cell>
          <cell r="M48">
            <v>-1.5060201025977364</v>
          </cell>
          <cell r="N48">
            <v>-1.5311204376410319</v>
          </cell>
          <cell r="O48">
            <v>-458.02663911160175</v>
          </cell>
          <cell r="P48">
            <v>50.339583569871579</v>
          </cell>
          <cell r="Q48">
            <v>-120.82142337063054</v>
          </cell>
          <cell r="R48">
            <v>-134.30511376014104</v>
          </cell>
          <cell r="S48">
            <v>-229.42353232281013</v>
          </cell>
          <cell r="T48">
            <v>433.58274213847642</v>
          </cell>
          <cell r="U48">
            <v>-393.75063647764694</v>
          </cell>
          <cell r="V48">
            <v>1280.6928316984709</v>
          </cell>
          <cell r="W48">
            <v>-135.76299999999992</v>
          </cell>
          <cell r="X48">
            <v>1354.2848500000002</v>
          </cell>
          <cell r="Y48">
            <v>1657.4260000000002</v>
          </cell>
          <cell r="Z48">
            <v>172.14</v>
          </cell>
          <cell r="AA48">
            <v>2653.0860000000002</v>
          </cell>
          <cell r="AB48">
            <v>1201.9260000000004</v>
          </cell>
          <cell r="AC48">
            <v>2178.2220000000002</v>
          </cell>
          <cell r="AD48">
            <v>2828.0720000000001</v>
          </cell>
          <cell r="AE48">
            <v>2222.7599999999998</v>
          </cell>
          <cell r="AF48">
            <v>14467.043315667888</v>
          </cell>
        </row>
        <row r="49">
          <cell r="C49" t="str">
            <v>Cumulative Cash flow, Pre distribution</v>
          </cell>
          <cell r="H49">
            <v>-84.58</v>
          </cell>
          <cell r="I49">
            <v>-85.989666666666665</v>
          </cell>
          <cell r="J49">
            <v>-87.422827777777769</v>
          </cell>
          <cell r="K49">
            <v>-88.879874907407398</v>
          </cell>
          <cell r="L49">
            <v>-90.361206155864181</v>
          </cell>
          <cell r="M49">
            <v>-91.867226258461912</v>
          </cell>
          <cell r="N49">
            <v>-93.398346696102948</v>
          </cell>
          <cell r="O49">
            <v>-551.42498580770473</v>
          </cell>
          <cell r="P49">
            <v>-501.08540223783314</v>
          </cell>
          <cell r="Q49">
            <v>-621.90682560846369</v>
          </cell>
          <cell r="R49">
            <v>-756.2119393686047</v>
          </cell>
          <cell r="S49">
            <v>-985.63547169141486</v>
          </cell>
          <cell r="T49">
            <v>-552.05272955293844</v>
          </cell>
          <cell r="U49">
            <v>-945.80336603058538</v>
          </cell>
          <cell r="V49">
            <v>334.88946566788547</v>
          </cell>
          <cell r="W49">
            <v>-135.76299999999992</v>
          </cell>
          <cell r="X49">
            <v>1218.5218500000003</v>
          </cell>
          <cell r="Y49">
            <v>1657.4260000000004</v>
          </cell>
          <cell r="Z49">
            <v>172.1400000000001</v>
          </cell>
          <cell r="AA49">
            <v>2653.0860000000002</v>
          </cell>
          <cell r="AB49">
            <v>1201.9260000000004</v>
          </cell>
          <cell r="AC49">
            <v>2178.2220000000002</v>
          </cell>
          <cell r="AD49">
            <v>2828.0719999999997</v>
          </cell>
          <cell r="AE49">
            <v>2222.7599999999993</v>
          </cell>
        </row>
        <row r="51">
          <cell r="C51" t="str">
            <v>Less: Notional land Cost</v>
          </cell>
          <cell r="F51">
            <v>5848</v>
          </cell>
          <cell r="G51">
            <v>1700</v>
          </cell>
        </row>
        <row r="52">
          <cell r="C52" t="str">
            <v>Distributable Surplus</v>
          </cell>
          <cell r="F52">
            <v>8619.0433156678864</v>
          </cell>
          <cell r="G52">
            <v>2505.5358475778739</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334.88946566788547</v>
          </cell>
          <cell r="W52">
            <v>0</v>
          </cell>
          <cell r="X52">
            <v>1218.5218500000003</v>
          </cell>
          <cell r="Y52">
            <v>1657.4260000000002</v>
          </cell>
          <cell r="Z52">
            <v>172.14</v>
          </cell>
          <cell r="AA52">
            <v>2653.0860000000002</v>
          </cell>
          <cell r="AB52">
            <v>1201.9260000000004</v>
          </cell>
          <cell r="AC52">
            <v>2178.2220000000002</v>
          </cell>
          <cell r="AD52">
            <v>2828.0720000000001</v>
          </cell>
          <cell r="AE52">
            <v>2222.7599999999998</v>
          </cell>
          <cell r="AF52">
            <v>14467.043315667888</v>
          </cell>
        </row>
        <row r="54">
          <cell r="C54" t="str">
            <v>50 % to the Owner</v>
          </cell>
          <cell r="F54">
            <v>4309.5216578339432</v>
          </cell>
          <cell r="G54">
            <v>1252.767923788937</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167.44473283394274</v>
          </cell>
          <cell r="W54">
            <v>0</v>
          </cell>
          <cell r="X54">
            <v>541.3794250000002</v>
          </cell>
          <cell r="Y54">
            <v>828.71300000000008</v>
          </cell>
          <cell r="Z54">
            <v>86.07</v>
          </cell>
          <cell r="AA54">
            <v>1326.5430000000001</v>
          </cell>
          <cell r="AB54">
            <v>600.96300000000019</v>
          </cell>
          <cell r="AC54">
            <v>1555.5820000000003</v>
          </cell>
          <cell r="AD54">
            <v>2828.0720000000001</v>
          </cell>
          <cell r="AE54">
            <v>2222.7599999999998</v>
          </cell>
          <cell r="AF54">
            <v>10157.527157833943</v>
          </cell>
        </row>
        <row r="55">
          <cell r="C55" t="str">
            <v>Adjusted towards</v>
          </cell>
        </row>
        <row r="56">
          <cell r="D56" t="str">
            <v>Refund of EMDs</v>
          </cell>
          <cell r="AE56">
            <v>-4227.17</v>
          </cell>
          <cell r="AF56">
            <v>-4227.17</v>
          </cell>
        </row>
        <row r="57">
          <cell r="D57" t="str">
            <v>Interest Recovery</v>
          </cell>
          <cell r="AF57">
            <v>0</v>
          </cell>
        </row>
        <row r="58">
          <cell r="D58" t="str">
            <v>Net outflow to owner</v>
          </cell>
          <cell r="H58">
            <v>0</v>
          </cell>
          <cell r="O58">
            <v>0</v>
          </cell>
          <cell r="P58">
            <v>0</v>
          </cell>
          <cell r="Q58">
            <v>0</v>
          </cell>
          <cell r="R58">
            <v>0</v>
          </cell>
          <cell r="S58">
            <v>0</v>
          </cell>
          <cell r="T58">
            <v>0</v>
          </cell>
          <cell r="U58">
            <v>0</v>
          </cell>
          <cell r="V58">
            <v>167.44473283394274</v>
          </cell>
          <cell r="W58">
            <v>0</v>
          </cell>
          <cell r="X58">
            <v>541.3794250000002</v>
          </cell>
          <cell r="Y58">
            <v>828.71300000000008</v>
          </cell>
          <cell r="Z58">
            <v>86.07</v>
          </cell>
          <cell r="AA58">
            <v>1326.5430000000001</v>
          </cell>
          <cell r="AB58">
            <v>600.96300000000019</v>
          </cell>
          <cell r="AC58">
            <v>1555.5820000000003</v>
          </cell>
          <cell r="AD58">
            <v>2828.0720000000001</v>
          </cell>
          <cell r="AE58">
            <v>-2004.4100000000003</v>
          </cell>
          <cell r="AF58">
            <v>5930.3571578339433</v>
          </cell>
        </row>
        <row r="60">
          <cell r="C60" t="str">
            <v>MRIDL's Unleveraged Cash-Flows</v>
          </cell>
        </row>
        <row r="61">
          <cell r="D61" t="str">
            <v>Share of Profits</v>
          </cell>
          <cell r="F61">
            <v>4309.5216578339432</v>
          </cell>
          <cell r="G61">
            <v>1252.767923788937</v>
          </cell>
          <cell r="H61">
            <v>0</v>
          </cell>
          <cell r="V61">
            <v>167.44473283394274</v>
          </cell>
          <cell r="W61">
            <v>0</v>
          </cell>
          <cell r="X61">
            <v>677.14242500000012</v>
          </cell>
          <cell r="Y61">
            <v>828.71300000000008</v>
          </cell>
          <cell r="Z61">
            <v>86.07</v>
          </cell>
          <cell r="AA61">
            <v>1326.5430000000001</v>
          </cell>
          <cell r="AB61">
            <v>600.96300000000019</v>
          </cell>
          <cell r="AC61">
            <v>622.64</v>
          </cell>
          <cell r="AF61">
            <v>4309.516157833943</v>
          </cell>
        </row>
        <row r="62">
          <cell r="D62" t="str">
            <v>Interest income</v>
          </cell>
          <cell r="H62">
            <v>0</v>
          </cell>
          <cell r="I62">
            <v>1.4096666666666666</v>
          </cell>
          <cell r="J62">
            <v>1.4331611111111111</v>
          </cell>
          <cell r="K62">
            <v>1.4570471296296295</v>
          </cell>
          <cell r="L62">
            <v>1.48133124845679</v>
          </cell>
          <cell r="M62">
            <v>1.5060201025977364</v>
          </cell>
          <cell r="N62">
            <v>1.5311204376410319</v>
          </cell>
          <cell r="O62">
            <v>1.5566391116017158</v>
          </cell>
          <cell r="P62">
            <v>9.1904164301284119</v>
          </cell>
          <cell r="Q62">
            <v>8.3514233706305525</v>
          </cell>
          <cell r="R62">
            <v>10.365113760141062</v>
          </cell>
          <cell r="S62">
            <v>12.603532322810079</v>
          </cell>
          <cell r="T62">
            <v>16.427257861523582</v>
          </cell>
          <cell r="U62">
            <v>27.602636477646925</v>
          </cell>
          <cell r="V62">
            <v>47.29016830152927</v>
          </cell>
          <cell r="W62">
            <v>0</v>
          </cell>
          <cell r="X62">
            <v>6.7881499999999964</v>
          </cell>
          <cell r="Y62">
            <v>0</v>
          </cell>
          <cell r="Z62">
            <v>0</v>
          </cell>
          <cell r="AA62">
            <v>0</v>
          </cell>
          <cell r="AB62">
            <v>0</v>
          </cell>
          <cell r="AC62">
            <v>0</v>
          </cell>
          <cell r="AD62">
            <v>0</v>
          </cell>
          <cell r="AE62">
            <v>0</v>
          </cell>
          <cell r="AF62">
            <v>148.99368433211455</v>
          </cell>
        </row>
        <row r="63">
          <cell r="D63" t="str">
            <v>Project Funding Gap(payout)</v>
          </cell>
          <cell r="H63">
            <v>-84.58</v>
          </cell>
          <cell r="I63">
            <v>-85.989666666666665</v>
          </cell>
          <cell r="J63">
            <v>-87.422827777777769</v>
          </cell>
          <cell r="K63">
            <v>-88.879874907407398</v>
          </cell>
          <cell r="L63">
            <v>-90.361206155864181</v>
          </cell>
          <cell r="M63">
            <v>-91.867226258461912</v>
          </cell>
          <cell r="N63">
            <v>-93.398346696102948</v>
          </cell>
          <cell r="O63">
            <v>-551.42498580770473</v>
          </cell>
          <cell r="P63">
            <v>-501.08540223783314</v>
          </cell>
          <cell r="Q63">
            <v>-621.90682560846369</v>
          </cell>
          <cell r="R63">
            <v>-756.2119393686047</v>
          </cell>
          <cell r="S63">
            <v>-985.63547169141486</v>
          </cell>
          <cell r="T63">
            <v>-552.05272955293844</v>
          </cell>
          <cell r="U63">
            <v>-945.80336603058538</v>
          </cell>
          <cell r="V63">
            <v>0</v>
          </cell>
          <cell r="W63">
            <v>-135.76299999999992</v>
          </cell>
          <cell r="X63">
            <v>0</v>
          </cell>
          <cell r="Y63">
            <v>0</v>
          </cell>
          <cell r="Z63">
            <v>0</v>
          </cell>
          <cell r="AA63">
            <v>0</v>
          </cell>
          <cell r="AB63">
            <v>0</v>
          </cell>
          <cell r="AC63">
            <v>0</v>
          </cell>
          <cell r="AD63">
            <v>0</v>
          </cell>
          <cell r="AE63">
            <v>0</v>
          </cell>
          <cell r="AF63">
            <v>-5672.3828687598261</v>
          </cell>
        </row>
        <row r="64">
          <cell r="D64" t="str">
            <v>Project Funding Gap(receipt)</v>
          </cell>
          <cell r="I64">
            <v>84.58</v>
          </cell>
          <cell r="J64">
            <v>85.989666666666665</v>
          </cell>
          <cell r="K64">
            <v>87.422827777777769</v>
          </cell>
          <cell r="L64">
            <v>88.879874907407398</v>
          </cell>
          <cell r="M64">
            <v>90.361206155864181</v>
          </cell>
          <cell r="N64">
            <v>91.867226258461912</v>
          </cell>
          <cell r="O64">
            <v>93.398346696102948</v>
          </cell>
          <cell r="P64">
            <v>551.42498580770473</v>
          </cell>
          <cell r="Q64">
            <v>501.08540223783314</v>
          </cell>
          <cell r="R64">
            <v>621.90682560846369</v>
          </cell>
          <cell r="S64">
            <v>756.2119393686047</v>
          </cell>
          <cell r="T64">
            <v>985.63547169141486</v>
          </cell>
          <cell r="U64">
            <v>552.05272955293844</v>
          </cell>
          <cell r="V64">
            <v>945.80336603058538</v>
          </cell>
          <cell r="W64">
            <v>0</v>
          </cell>
          <cell r="X64">
            <v>135.76299999999992</v>
          </cell>
          <cell r="Y64">
            <v>0</v>
          </cell>
          <cell r="Z64">
            <v>0</v>
          </cell>
          <cell r="AA64">
            <v>0</v>
          </cell>
          <cell r="AB64">
            <v>0</v>
          </cell>
          <cell r="AC64">
            <v>0</v>
          </cell>
          <cell r="AD64">
            <v>0</v>
          </cell>
          <cell r="AE64">
            <v>0</v>
          </cell>
          <cell r="AF64">
            <v>5672.3828687598261</v>
          </cell>
        </row>
        <row r="65">
          <cell r="D65" t="str">
            <v>MRIDL's Payouts (Land)</v>
          </cell>
          <cell r="H65">
            <v>-5272.17</v>
          </cell>
          <cell r="O65">
            <v>0</v>
          </cell>
          <cell r="Z65">
            <v>0</v>
          </cell>
          <cell r="AB65">
            <v>0</v>
          </cell>
          <cell r="AC65">
            <v>0</v>
          </cell>
          <cell r="AD65">
            <v>0</v>
          </cell>
          <cell r="AE65">
            <v>4227.17</v>
          </cell>
          <cell r="AF65">
            <v>-1045</v>
          </cell>
        </row>
        <row r="66">
          <cell r="D66" t="str">
            <v>Personnel</v>
          </cell>
          <cell r="O66">
            <v>0</v>
          </cell>
          <cell r="P66">
            <v>0</v>
          </cell>
          <cell r="Q66">
            <v>0</v>
          </cell>
          <cell r="R66">
            <v>0</v>
          </cell>
          <cell r="S66">
            <v>0</v>
          </cell>
          <cell r="T66">
            <v>0</v>
          </cell>
          <cell r="U66">
            <v>0</v>
          </cell>
          <cell r="V66">
            <v>0</v>
          </cell>
          <cell r="W66">
            <v>0</v>
          </cell>
          <cell r="X66">
            <v>0</v>
          </cell>
          <cell r="Y66">
            <v>0</v>
          </cell>
          <cell r="Z66">
            <v>0</v>
          </cell>
          <cell r="AF66">
            <v>0</v>
          </cell>
        </row>
        <row r="67">
          <cell r="D67" t="str">
            <v>Overheads</v>
          </cell>
          <cell r="O67">
            <v>0</v>
          </cell>
          <cell r="P67">
            <v>0</v>
          </cell>
          <cell r="Q67">
            <v>0</v>
          </cell>
          <cell r="R67">
            <v>0</v>
          </cell>
          <cell r="S67">
            <v>0</v>
          </cell>
          <cell r="T67">
            <v>0</v>
          </cell>
          <cell r="U67">
            <v>0</v>
          </cell>
          <cell r="V67">
            <v>0</v>
          </cell>
          <cell r="W67">
            <v>0</v>
          </cell>
          <cell r="X67">
            <v>0</v>
          </cell>
          <cell r="Y67">
            <v>0</v>
          </cell>
          <cell r="Z67">
            <v>0</v>
          </cell>
          <cell r="AF67">
            <v>0</v>
          </cell>
        </row>
        <row r="69">
          <cell r="C69" t="str">
            <v>MRIDL's Net Cash Flow</v>
          </cell>
          <cell r="H69">
            <v>-5356.75</v>
          </cell>
          <cell r="I69">
            <v>0</v>
          </cell>
          <cell r="J69">
            <v>0</v>
          </cell>
          <cell r="K69">
            <v>0</v>
          </cell>
          <cell r="L69">
            <v>0</v>
          </cell>
          <cell r="M69">
            <v>0</v>
          </cell>
          <cell r="N69">
            <v>0</v>
          </cell>
          <cell r="O69">
            <v>-456.47</v>
          </cell>
          <cell r="P69">
            <v>59.53000000000003</v>
          </cell>
          <cell r="Q69">
            <v>-112.47000000000003</v>
          </cell>
          <cell r="R69">
            <v>-123.93999999999994</v>
          </cell>
          <cell r="S69">
            <v>-216.82000000000005</v>
          </cell>
          <cell r="T69">
            <v>450.01</v>
          </cell>
          <cell r="U69">
            <v>-366.14800000000002</v>
          </cell>
          <cell r="V69">
            <v>1160.5382671660573</v>
          </cell>
          <cell r="W69">
            <v>-135.76299999999992</v>
          </cell>
          <cell r="X69">
            <v>819.69357500000001</v>
          </cell>
          <cell r="Y69">
            <v>828.71300000000008</v>
          </cell>
          <cell r="Z69">
            <v>86.07</v>
          </cell>
          <cell r="AA69">
            <v>1326.5430000000001</v>
          </cell>
          <cell r="AB69">
            <v>600.96300000000019</v>
          </cell>
          <cell r="AC69">
            <v>622.64</v>
          </cell>
          <cell r="AD69">
            <v>0</v>
          </cell>
          <cell r="AE69">
            <v>4227.17</v>
          </cell>
          <cell r="AF69">
            <v>3413.5098421660582</v>
          </cell>
        </row>
        <row r="70">
          <cell r="C70" t="str">
            <v>Cumulative Cash Flow</v>
          </cell>
          <cell r="H70">
            <v>-5356.75</v>
          </cell>
          <cell r="I70">
            <v>-5356.75</v>
          </cell>
          <cell r="J70">
            <v>-5356.75</v>
          </cell>
          <cell r="K70">
            <v>-5356.75</v>
          </cell>
          <cell r="L70">
            <v>-5356.75</v>
          </cell>
          <cell r="M70">
            <v>-5356.75</v>
          </cell>
          <cell r="N70">
            <v>-5356.75</v>
          </cell>
          <cell r="O70">
            <v>-5813.22</v>
          </cell>
          <cell r="P70">
            <v>-5753.6900000000005</v>
          </cell>
          <cell r="Q70">
            <v>-5866.1600000000008</v>
          </cell>
          <cell r="R70">
            <v>-5990.1</v>
          </cell>
          <cell r="S70">
            <v>-6206.92</v>
          </cell>
          <cell r="T70">
            <v>-5756.91</v>
          </cell>
          <cell r="U70">
            <v>-6123.058</v>
          </cell>
          <cell r="V70">
            <v>-4962.5197328339427</v>
          </cell>
          <cell r="W70">
            <v>-5098.2827328339426</v>
          </cell>
          <cell r="X70">
            <v>-4278.5891578339424</v>
          </cell>
          <cell r="Y70">
            <v>-3449.8761578339422</v>
          </cell>
          <cell r="Z70">
            <v>-3363.8061578339421</v>
          </cell>
          <cell r="AA70">
            <v>-2037.2631578339419</v>
          </cell>
          <cell r="AB70">
            <v>-1436.3001578339417</v>
          </cell>
          <cell r="AC70">
            <v>-813.66015783394175</v>
          </cell>
          <cell r="AD70">
            <v>-813.66015783394175</v>
          </cell>
          <cell r="AE70">
            <v>3413.5098421660582</v>
          </cell>
        </row>
        <row r="73">
          <cell r="C73" t="str">
            <v>MRIDL's Revenue Statement</v>
          </cell>
        </row>
        <row r="74">
          <cell r="H74" t="str">
            <v>Upto  Mar 98</v>
          </cell>
          <cell r="I74">
            <v>35886</v>
          </cell>
          <cell r="J74">
            <v>35916</v>
          </cell>
          <cell r="K74">
            <v>35947</v>
          </cell>
          <cell r="L74">
            <v>35978</v>
          </cell>
          <cell r="M74">
            <v>36009</v>
          </cell>
          <cell r="N74">
            <v>36040</v>
          </cell>
          <cell r="O74">
            <v>36071</v>
          </cell>
          <cell r="P74">
            <v>36102</v>
          </cell>
          <cell r="Q74">
            <v>36133</v>
          </cell>
          <cell r="R74">
            <v>36164</v>
          </cell>
          <cell r="S74">
            <v>36195</v>
          </cell>
          <cell r="T74">
            <v>36226</v>
          </cell>
          <cell r="U74">
            <v>36312</v>
          </cell>
          <cell r="V74">
            <v>36404</v>
          </cell>
          <cell r="W74">
            <v>36495</v>
          </cell>
          <cell r="X74">
            <v>36586</v>
          </cell>
          <cell r="Y74">
            <v>36678</v>
          </cell>
          <cell r="Z74">
            <v>36770</v>
          </cell>
          <cell r="AA74">
            <v>36861</v>
          </cell>
          <cell r="AB74">
            <v>36951</v>
          </cell>
          <cell r="AC74">
            <v>37043</v>
          </cell>
          <cell r="AD74">
            <v>37135</v>
          </cell>
          <cell r="AE74">
            <v>37226</v>
          </cell>
          <cell r="AF74" t="str">
            <v>Total</v>
          </cell>
        </row>
        <row r="75">
          <cell r="D75" t="str">
            <v>Revenues</v>
          </cell>
          <cell r="AE75">
            <v>4309.516157833943</v>
          </cell>
          <cell r="AF75">
            <v>4309.516157833943</v>
          </cell>
        </row>
        <row r="76">
          <cell r="D76" t="str">
            <v>Interest  Costs</v>
          </cell>
          <cell r="I76">
            <v>115.34354633939908</v>
          </cell>
          <cell r="J76">
            <v>117.1496027145822</v>
          </cell>
          <cell r="K76">
            <v>118.98393843207674</v>
          </cell>
          <cell r="L76">
            <v>120.84699629157181</v>
          </cell>
          <cell r="M76">
            <v>122.73922602614149</v>
          </cell>
          <cell r="N76">
            <v>124.6610844108081</v>
          </cell>
          <cell r="O76">
            <v>133.76047083619952</v>
          </cell>
          <cell r="P76">
            <v>134.92277613494662</v>
          </cell>
          <cell r="Q76">
            <v>138.79646750904433</v>
          </cell>
          <cell r="R76">
            <v>142.910411350701</v>
          </cell>
          <cell r="S76">
            <v>148.54309235788509</v>
          </cell>
          <cell r="T76">
            <v>143.82270489163105</v>
          </cell>
          <cell r="U76">
            <v>470.14674671024181</v>
          </cell>
          <cell r="V76">
            <v>436.66773457804629</v>
          </cell>
          <cell r="W76">
            <v>464.42649890227659</v>
          </cell>
          <cell r="X76">
            <v>447.19860661444471</v>
          </cell>
          <cell r="Y76">
            <v>428.6979086389984</v>
          </cell>
          <cell r="Z76">
            <v>445.31289241310446</v>
          </cell>
          <cell r="AA76">
            <v>402.57958444362197</v>
          </cell>
          <cell r="AB76">
            <v>392.95941881375819</v>
          </cell>
          <cell r="AC76">
            <v>381.82156625295755</v>
          </cell>
          <cell r="AD76">
            <v>400.33715989825174</v>
          </cell>
          <cell r="AE76">
            <v>0</v>
          </cell>
          <cell r="AF76">
            <v>5832.6284345606882</v>
          </cell>
        </row>
        <row r="77">
          <cell r="D77" t="str">
            <v>Personnel</v>
          </cell>
          <cell r="H77">
            <v>0</v>
          </cell>
          <cell r="I77">
            <v>0</v>
          </cell>
          <cell r="J77">
            <v>0</v>
          </cell>
          <cell r="K77">
            <v>0</v>
          </cell>
          <cell r="L77">
            <v>0</v>
          </cell>
          <cell r="M77">
            <v>0</v>
          </cell>
          <cell r="N77">
            <v>0</v>
          </cell>
          <cell r="O77">
            <v>0</v>
          </cell>
          <cell r="P77">
            <v>0</v>
          </cell>
          <cell r="Q77">
            <v>0</v>
          </cell>
          <cell r="R77">
            <v>0</v>
          </cell>
          <cell r="S77">
            <v>0</v>
          </cell>
          <cell r="T77">
            <v>0</v>
          </cell>
          <cell r="W77">
            <v>0</v>
          </cell>
          <cell r="X77">
            <v>0</v>
          </cell>
          <cell r="Y77">
            <v>0</v>
          </cell>
          <cell r="Z77">
            <v>0</v>
          </cell>
          <cell r="AA77">
            <v>0</v>
          </cell>
          <cell r="AB77">
            <v>0</v>
          </cell>
          <cell r="AC77">
            <v>0</v>
          </cell>
          <cell r="AD77">
            <v>0</v>
          </cell>
          <cell r="AE77">
            <v>0</v>
          </cell>
          <cell r="AF77">
            <v>0</v>
          </cell>
        </row>
        <row r="78">
          <cell r="D78" t="str">
            <v>Overhead</v>
          </cell>
          <cell r="H78">
            <v>0</v>
          </cell>
          <cell r="I78">
            <v>0</v>
          </cell>
          <cell r="J78">
            <v>0</v>
          </cell>
          <cell r="K78">
            <v>0</v>
          </cell>
          <cell r="L78">
            <v>0</v>
          </cell>
          <cell r="M78">
            <v>0</v>
          </cell>
          <cell r="N78">
            <v>0</v>
          </cell>
          <cell r="O78">
            <v>0</v>
          </cell>
          <cell r="P78">
            <v>0</v>
          </cell>
          <cell r="Q78">
            <v>0</v>
          </cell>
          <cell r="R78">
            <v>0</v>
          </cell>
          <cell r="S78">
            <v>0</v>
          </cell>
          <cell r="T78">
            <v>0</v>
          </cell>
          <cell r="W78">
            <v>0</v>
          </cell>
          <cell r="X78">
            <v>0</v>
          </cell>
          <cell r="Y78">
            <v>0</v>
          </cell>
          <cell r="Z78">
            <v>0</v>
          </cell>
          <cell r="AA78">
            <v>0</v>
          </cell>
          <cell r="AB78">
            <v>0</v>
          </cell>
          <cell r="AC78">
            <v>0</v>
          </cell>
          <cell r="AD78">
            <v>0</v>
          </cell>
          <cell r="AE78">
            <v>0</v>
          </cell>
          <cell r="AF78">
            <v>0</v>
          </cell>
        </row>
        <row r="79">
          <cell r="D79" t="str">
            <v>Less: Interest Income</v>
          </cell>
          <cell r="H79">
            <v>0</v>
          </cell>
          <cell r="I79">
            <v>1.4096666666666666</v>
          </cell>
          <cell r="J79">
            <v>1.4331611111111111</v>
          </cell>
          <cell r="K79">
            <v>1.4570471296296295</v>
          </cell>
          <cell r="L79">
            <v>1.48133124845679</v>
          </cell>
          <cell r="M79">
            <v>1.5060201025977364</v>
          </cell>
          <cell r="N79">
            <v>1.5311204376410319</v>
          </cell>
          <cell r="O79">
            <v>1.5566391116017158</v>
          </cell>
          <cell r="P79">
            <v>9.1904164301284119</v>
          </cell>
          <cell r="Q79">
            <v>8.3514233706305525</v>
          </cell>
          <cell r="R79">
            <v>10.365113760141062</v>
          </cell>
          <cell r="S79">
            <v>12.603532322810079</v>
          </cell>
          <cell r="T79">
            <v>16.427257861523582</v>
          </cell>
          <cell r="U79">
            <v>27.602636477646925</v>
          </cell>
          <cell r="V79">
            <v>47.29016830152927</v>
          </cell>
          <cell r="W79">
            <v>0</v>
          </cell>
          <cell r="X79">
            <v>6.7881499999999964</v>
          </cell>
          <cell r="Y79">
            <v>0</v>
          </cell>
          <cell r="Z79">
            <v>0</v>
          </cell>
          <cell r="AA79">
            <v>0</v>
          </cell>
          <cell r="AB79">
            <v>0</v>
          </cell>
          <cell r="AC79">
            <v>0</v>
          </cell>
          <cell r="AD79">
            <v>0</v>
          </cell>
          <cell r="AE79">
            <v>0</v>
          </cell>
          <cell r="AF79">
            <v>148.99368433211455</v>
          </cell>
        </row>
        <row r="80">
          <cell r="E80" t="str">
            <v>Closing Inventory</v>
          </cell>
          <cell r="H80">
            <v>3054.65</v>
          </cell>
          <cell r="I80">
            <v>3168.5838796727326</v>
          </cell>
          <cell r="J80">
            <v>3284.3003212762037</v>
          </cell>
          <cell r="K80">
            <v>3401.8272125786507</v>
          </cell>
          <cell r="L80">
            <v>3521.192877621766</v>
          </cell>
          <cell r="M80">
            <v>3642.4260835453097</v>
          </cell>
          <cell r="N80">
            <v>3765.5560475184766</v>
          </cell>
          <cell r="O80">
            <v>3897.7598792430745</v>
          </cell>
          <cell r="P80">
            <v>4023.4922389478925</v>
          </cell>
          <cell r="Q80">
            <v>4153.9372830863058</v>
          </cell>
          <cell r="R80">
            <v>4286.4825806768658</v>
          </cell>
          <cell r="S80">
            <v>4422.4221407119412</v>
          </cell>
          <cell r="T80">
            <v>4549.817587742049</v>
          </cell>
          <cell r="U80">
            <v>4992.3616979746439</v>
          </cell>
          <cell r="V80">
            <v>5381.7392642511613</v>
          </cell>
          <cell r="W80">
            <v>5846.1657631534381</v>
          </cell>
          <cell r="X80">
            <v>6286.5762197678823</v>
          </cell>
          <cell r="Y80">
            <v>6715.2741284068807</v>
          </cell>
          <cell r="Z80">
            <v>7160.5870208199849</v>
          </cell>
          <cell r="AA80">
            <v>7563.1666052636065</v>
          </cell>
          <cell r="AB80">
            <v>7956.1260240773645</v>
          </cell>
          <cell r="AC80">
            <v>8337.9475903303228</v>
          </cell>
          <cell r="AD80">
            <v>8738.2847502285749</v>
          </cell>
        </row>
        <row r="81">
          <cell r="E81" t="str">
            <v>Opening Inventory</v>
          </cell>
          <cell r="H81">
            <v>3054.65</v>
          </cell>
          <cell r="I81">
            <v>3054.65</v>
          </cell>
          <cell r="J81">
            <v>3168.5838796727326</v>
          </cell>
          <cell r="K81">
            <v>3284.3003212762037</v>
          </cell>
          <cell r="L81">
            <v>3401.8272125786507</v>
          </cell>
          <cell r="M81">
            <v>3521.192877621766</v>
          </cell>
          <cell r="N81">
            <v>3642.4260835453097</v>
          </cell>
          <cell r="O81">
            <v>3765.5560475184766</v>
          </cell>
          <cell r="P81">
            <v>3897.7598792430745</v>
          </cell>
          <cell r="Q81">
            <v>4023.4922389478925</v>
          </cell>
          <cell r="R81">
            <v>4153.9372830863058</v>
          </cell>
          <cell r="S81">
            <v>4286.4825806768658</v>
          </cell>
          <cell r="T81">
            <v>4422.4221407119412</v>
          </cell>
          <cell r="U81">
            <v>4549.817587742049</v>
          </cell>
          <cell r="V81">
            <v>4992.3616979746439</v>
          </cell>
          <cell r="W81">
            <v>5381.7392642511613</v>
          </cell>
          <cell r="X81">
            <v>5846.1657631534381</v>
          </cell>
          <cell r="Y81">
            <v>6286.5762197678823</v>
          </cell>
          <cell r="Z81">
            <v>6715.2741284068807</v>
          </cell>
          <cell r="AA81">
            <v>7160.5870208199849</v>
          </cell>
          <cell r="AB81">
            <v>7563.1666052636065</v>
          </cell>
          <cell r="AC81">
            <v>7956.1260240773645</v>
          </cell>
          <cell r="AD81">
            <v>8337.9475903303228</v>
          </cell>
          <cell r="AE81">
            <v>8738.2847502285749</v>
          </cell>
          <cell r="AF81">
            <v>3054.65</v>
          </cell>
        </row>
        <row r="82">
          <cell r="D82" t="str">
            <v>Profit/(Loss)</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-4428.7685923946319</v>
          </cell>
          <cell r="AF82">
            <v>-4428.7685923946301</v>
          </cell>
        </row>
        <row r="84">
          <cell r="C84" t="str">
            <v>MRIDL's Balance Sheet Exposure</v>
          </cell>
        </row>
        <row r="86">
          <cell r="C86" t="str">
            <v>Assets</v>
          </cell>
        </row>
        <row r="87">
          <cell r="C87" t="str">
            <v>Inventory</v>
          </cell>
          <cell r="H87">
            <v>3054.65</v>
          </cell>
          <cell r="I87">
            <v>3168.5838796727326</v>
          </cell>
          <cell r="J87">
            <v>3284.3003212762037</v>
          </cell>
          <cell r="K87">
            <v>3401.8272125786507</v>
          </cell>
          <cell r="L87">
            <v>3521.192877621766</v>
          </cell>
          <cell r="M87">
            <v>3642.4260835453097</v>
          </cell>
          <cell r="N87">
            <v>3765.5560475184766</v>
          </cell>
          <cell r="O87">
            <v>3897.7598792430745</v>
          </cell>
          <cell r="P87">
            <v>4023.4922389478925</v>
          </cell>
          <cell r="Q87">
            <v>4153.9372830863058</v>
          </cell>
          <cell r="R87">
            <v>4286.4825806768658</v>
          </cell>
          <cell r="S87">
            <v>4422.4221407119412</v>
          </cell>
          <cell r="T87">
            <v>4549.817587742049</v>
          </cell>
          <cell r="U87">
            <v>4992.3616979746439</v>
          </cell>
          <cell r="V87">
            <v>5381.7392642511613</v>
          </cell>
          <cell r="W87">
            <v>5846.1657631534381</v>
          </cell>
          <cell r="X87">
            <v>6286.5762197678823</v>
          </cell>
          <cell r="Y87">
            <v>6715.2741284068807</v>
          </cell>
          <cell r="Z87">
            <v>7160.5870208199849</v>
          </cell>
          <cell r="AA87">
            <v>7563.1666052636065</v>
          </cell>
          <cell r="AB87">
            <v>7956.1260240773645</v>
          </cell>
          <cell r="AC87">
            <v>8337.9475903303228</v>
          </cell>
          <cell r="AD87">
            <v>8738.2847502285749</v>
          </cell>
        </row>
        <row r="88">
          <cell r="C88" t="str">
            <v>Cash/Equivalents</v>
          </cell>
          <cell r="H88">
            <v>-5356.75</v>
          </cell>
          <cell r="I88">
            <v>-5356.75</v>
          </cell>
          <cell r="J88">
            <v>-5356.75</v>
          </cell>
          <cell r="K88">
            <v>-5356.75</v>
          </cell>
          <cell r="L88">
            <v>-5356.75</v>
          </cell>
          <cell r="M88">
            <v>-5356.75</v>
          </cell>
          <cell r="N88">
            <v>-5356.75</v>
          </cell>
          <cell r="O88">
            <v>-5813.22</v>
          </cell>
          <cell r="P88">
            <v>-5753.6900000000005</v>
          </cell>
          <cell r="Q88">
            <v>-5866.1600000000008</v>
          </cell>
          <cell r="R88">
            <v>-5990.1</v>
          </cell>
          <cell r="S88">
            <v>-6206.92</v>
          </cell>
          <cell r="T88">
            <v>-5756.91</v>
          </cell>
          <cell r="U88">
            <v>-6123.058</v>
          </cell>
          <cell r="V88">
            <v>-4962.5197328339427</v>
          </cell>
          <cell r="W88">
            <v>-5098.2827328339426</v>
          </cell>
          <cell r="X88">
            <v>-4278.5891578339424</v>
          </cell>
          <cell r="Y88">
            <v>-3449.8761578339422</v>
          </cell>
          <cell r="Z88">
            <v>-3363.8061578339421</v>
          </cell>
          <cell r="AA88">
            <v>-2037.2631578339419</v>
          </cell>
          <cell r="AB88">
            <v>-1436.3001578339417</v>
          </cell>
          <cell r="AC88">
            <v>-813.66015783394175</v>
          </cell>
          <cell r="AD88">
            <v>-813.66015783394175</v>
          </cell>
          <cell r="AE88">
            <v>3413.5098421660582</v>
          </cell>
        </row>
        <row r="89">
          <cell r="C89" t="str">
            <v>Land Deposits</v>
          </cell>
          <cell r="H89">
            <v>4227.17</v>
          </cell>
          <cell r="I89">
            <v>4227.17</v>
          </cell>
          <cell r="J89">
            <v>4227.17</v>
          </cell>
          <cell r="K89">
            <v>4227.17</v>
          </cell>
          <cell r="L89">
            <v>4227.17</v>
          </cell>
          <cell r="M89">
            <v>4227.17</v>
          </cell>
          <cell r="N89">
            <v>4227.17</v>
          </cell>
          <cell r="O89">
            <v>4227.17</v>
          </cell>
          <cell r="P89">
            <v>4227.17</v>
          </cell>
          <cell r="Q89">
            <v>4227.17</v>
          </cell>
          <cell r="R89">
            <v>4227.17</v>
          </cell>
          <cell r="S89">
            <v>4227.17</v>
          </cell>
          <cell r="T89">
            <v>4227.17</v>
          </cell>
          <cell r="U89">
            <v>4227.17</v>
          </cell>
          <cell r="V89">
            <v>4227.17</v>
          </cell>
          <cell r="W89">
            <v>4227.17</v>
          </cell>
          <cell r="X89">
            <v>4227.17</v>
          </cell>
          <cell r="Y89">
            <v>4227.17</v>
          </cell>
          <cell r="Z89">
            <v>4227.17</v>
          </cell>
          <cell r="AA89">
            <v>4227.17</v>
          </cell>
          <cell r="AB89">
            <v>4227.17</v>
          </cell>
          <cell r="AC89">
            <v>4227.17</v>
          </cell>
          <cell r="AD89">
            <v>4227.17</v>
          </cell>
          <cell r="AE89">
            <v>0</v>
          </cell>
        </row>
        <row r="90">
          <cell r="C90" t="str">
            <v>Funding gap of project</v>
          </cell>
          <cell r="H90">
            <v>84.58</v>
          </cell>
          <cell r="I90">
            <v>85.98966666666665</v>
          </cell>
          <cell r="J90">
            <v>87.422827777777741</v>
          </cell>
          <cell r="K90">
            <v>88.879874907407356</v>
          </cell>
          <cell r="L90">
            <v>90.361206155864139</v>
          </cell>
          <cell r="M90">
            <v>91.867226258461869</v>
          </cell>
          <cell r="N90">
            <v>93.398346696102905</v>
          </cell>
          <cell r="O90">
            <v>551.42498580770462</v>
          </cell>
          <cell r="P90">
            <v>501.08540223783291</v>
          </cell>
          <cell r="Q90">
            <v>621.90682560846346</v>
          </cell>
          <cell r="R90">
            <v>756.21193936860448</v>
          </cell>
          <cell r="S90">
            <v>985.63547169141464</v>
          </cell>
          <cell r="T90">
            <v>552.0527295529381</v>
          </cell>
          <cell r="U90">
            <v>945.80336603058504</v>
          </cell>
          <cell r="V90">
            <v>0</v>
          </cell>
          <cell r="W90">
            <v>135.76299999999992</v>
          </cell>
          <cell r="X90">
            <v>0</v>
          </cell>
          <cell r="Y90">
            <v>0</v>
          </cell>
          <cell r="Z90">
            <v>0</v>
          </cell>
          <cell r="AA90">
            <v>0</v>
          </cell>
          <cell r="AB90">
            <v>0</v>
          </cell>
          <cell r="AC90">
            <v>0</v>
          </cell>
          <cell r="AD90">
            <v>0</v>
          </cell>
          <cell r="AE90">
            <v>0</v>
          </cell>
        </row>
        <row r="91">
          <cell r="C91" t="str">
            <v>Liabilities</v>
          </cell>
        </row>
        <row r="92">
          <cell r="C92" t="str">
            <v>Draws from Coporates</v>
          </cell>
          <cell r="H92">
            <v>-2009.65</v>
          </cell>
          <cell r="I92">
            <v>-2124.993546339399</v>
          </cell>
          <cell r="J92">
            <v>-2242.1431490539812</v>
          </cell>
          <cell r="K92">
            <v>-2361.1270874860579</v>
          </cell>
          <cell r="L92">
            <v>-2481.9740837776299</v>
          </cell>
          <cell r="M92">
            <v>-2604.7133098037712</v>
          </cell>
          <cell r="N92">
            <v>-2729.3743942145793</v>
          </cell>
          <cell r="O92">
            <v>-2863.1348650507789</v>
          </cell>
          <cell r="P92">
            <v>-2998.0576411857255</v>
          </cell>
          <cell r="Q92">
            <v>-3136.8541086947698</v>
          </cell>
          <cell r="R92">
            <v>-3279.7645200454708</v>
          </cell>
          <cell r="S92">
            <v>-3428.307612403356</v>
          </cell>
          <cell r="T92">
            <v>-3572.130317294987</v>
          </cell>
          <cell r="U92">
            <v>-4042.2770640052286</v>
          </cell>
          <cell r="V92">
            <v>-4478.9447985832749</v>
          </cell>
          <cell r="W92">
            <v>-4943.3712974855516</v>
          </cell>
          <cell r="X92">
            <v>-5390.5699040999962</v>
          </cell>
          <cell r="Y92">
            <v>-5819.2678127389945</v>
          </cell>
          <cell r="Z92">
            <v>-6264.5807051520987</v>
          </cell>
          <cell r="AA92">
            <v>-6667.1602895957203</v>
          </cell>
          <cell r="AB92">
            <v>-7060.1197084094783</v>
          </cell>
          <cell r="AC92">
            <v>-7441.9412746624357</v>
          </cell>
          <cell r="AD92">
            <v>-7842.2784345606879</v>
          </cell>
          <cell r="AE92">
            <v>-7842.2784345606879</v>
          </cell>
        </row>
        <row r="93">
          <cell r="C93" t="str">
            <v>Draws from Project</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-167.44473283394274</v>
          </cell>
          <cell r="W93">
            <v>-167.44473283394274</v>
          </cell>
          <cell r="X93">
            <v>-844.58715783394291</v>
          </cell>
          <cell r="Y93">
            <v>-1673.3001578339431</v>
          </cell>
          <cell r="Z93">
            <v>-1759.370157833943</v>
          </cell>
          <cell r="AA93">
            <v>-3085.9131578339429</v>
          </cell>
          <cell r="AB93">
            <v>-3686.8761578339431</v>
          </cell>
          <cell r="AC93">
            <v>-4309.516157833943</v>
          </cell>
          <cell r="AD93">
            <v>-4309.516157833943</v>
          </cell>
        </row>
        <row r="94">
          <cell r="C94" t="str">
            <v>Impact on Reserves</v>
          </cell>
          <cell r="H94">
            <v>0</v>
          </cell>
          <cell r="I94">
            <v>4.5474735088646412E-13</v>
          </cell>
          <cell r="J94">
            <v>4.5474735088646412E-13</v>
          </cell>
          <cell r="K94">
            <v>0</v>
          </cell>
          <cell r="L94">
            <v>4.5474735088646412E-13</v>
          </cell>
          <cell r="M94">
            <v>4.5474735088646412E-13</v>
          </cell>
          <cell r="N94">
            <v>4.5474735088646412E-13</v>
          </cell>
          <cell r="O94">
            <v>0</v>
          </cell>
          <cell r="P94">
            <v>-4.5474735088646412E-13</v>
          </cell>
          <cell r="Q94">
            <v>-1.3642420526593924E-12</v>
          </cell>
          <cell r="R94">
            <v>-9.0949470177292824E-13</v>
          </cell>
          <cell r="S94">
            <v>0</v>
          </cell>
          <cell r="T94">
            <v>4.5474735088646412E-13</v>
          </cell>
          <cell r="U94">
            <v>4.5474735088646412E-13</v>
          </cell>
          <cell r="V94">
            <v>1.0800249583553523E-12</v>
          </cell>
          <cell r="W94">
            <v>1.0800249583553523E-12</v>
          </cell>
          <cell r="X94">
            <v>9.0949470177292824E-13</v>
          </cell>
          <cell r="Y94">
            <v>0</v>
          </cell>
          <cell r="Z94">
            <v>0</v>
          </cell>
          <cell r="AA94">
            <v>0</v>
          </cell>
          <cell r="AB94">
            <v>0</v>
          </cell>
          <cell r="AC94">
            <v>0</v>
          </cell>
          <cell r="AD94">
            <v>0</v>
          </cell>
          <cell r="AE94">
            <v>-4428.7685923946301</v>
          </cell>
        </row>
        <row r="103">
          <cell r="H103" t="str">
            <v>Upto  Mar 98</v>
          </cell>
          <cell r="I103">
            <v>35886</v>
          </cell>
          <cell r="J103">
            <v>35916</v>
          </cell>
          <cell r="K103">
            <v>35947</v>
          </cell>
          <cell r="L103">
            <v>35978</v>
          </cell>
          <cell r="M103">
            <v>36009</v>
          </cell>
          <cell r="N103">
            <v>36040</v>
          </cell>
          <cell r="O103">
            <v>36071</v>
          </cell>
          <cell r="P103">
            <v>36102</v>
          </cell>
          <cell r="Q103">
            <v>36133</v>
          </cell>
          <cell r="R103">
            <v>36164</v>
          </cell>
          <cell r="S103">
            <v>36195</v>
          </cell>
          <cell r="T103">
            <v>36226</v>
          </cell>
          <cell r="U103">
            <v>36312</v>
          </cell>
          <cell r="V103">
            <v>36404</v>
          </cell>
          <cell r="W103">
            <v>36495</v>
          </cell>
          <cell r="X103">
            <v>36586</v>
          </cell>
          <cell r="Y103">
            <v>36678</v>
          </cell>
          <cell r="Z103">
            <v>36770</v>
          </cell>
          <cell r="AA103">
            <v>36861</v>
          </cell>
          <cell r="AB103">
            <v>36951</v>
          </cell>
          <cell r="AC103">
            <v>37043</v>
          </cell>
          <cell r="AD103">
            <v>37135</v>
          </cell>
          <cell r="AE103">
            <v>37226</v>
          </cell>
          <cell r="AF103" t="str">
            <v>Total</v>
          </cell>
        </row>
        <row r="104">
          <cell r="C104" t="str">
            <v>Sales Realisations</v>
          </cell>
          <cell r="H104">
            <v>0</v>
          </cell>
          <cell r="I104">
            <v>0</v>
          </cell>
          <cell r="J104">
            <v>0</v>
          </cell>
          <cell r="K104">
            <v>0</v>
          </cell>
          <cell r="L104">
            <v>0</v>
          </cell>
          <cell r="M104">
            <v>0</v>
          </cell>
          <cell r="N104">
            <v>0</v>
          </cell>
          <cell r="O104">
            <v>111.14</v>
          </cell>
          <cell r="P104">
            <v>111.14</v>
          </cell>
          <cell r="Q104">
            <v>111.14</v>
          </cell>
          <cell r="R104">
            <v>111.14</v>
          </cell>
          <cell r="S104">
            <v>111.14</v>
          </cell>
          <cell r="T104">
            <v>777.97</v>
          </cell>
          <cell r="U104">
            <v>666.84</v>
          </cell>
          <cell r="V104">
            <v>2000.49</v>
          </cell>
          <cell r="W104">
            <v>666.83</v>
          </cell>
          <cell r="X104">
            <v>2222.7800000000002</v>
          </cell>
          <cell r="Y104">
            <v>2556.19</v>
          </cell>
          <cell r="Z104">
            <v>833.52</v>
          </cell>
          <cell r="AA104">
            <v>3389.73</v>
          </cell>
          <cell r="AB104">
            <v>2000.4900000000002</v>
          </cell>
          <cell r="AC104">
            <v>2982.2200000000003</v>
          </cell>
          <cell r="AD104">
            <v>3204.5</v>
          </cell>
          <cell r="AE104">
            <v>2222.7599999999998</v>
          </cell>
          <cell r="AF104">
            <v>24080.02</v>
          </cell>
        </row>
        <row r="105">
          <cell r="C105" t="str">
            <v>Less :</v>
          </cell>
        </row>
        <row r="106">
          <cell r="C106" t="str">
            <v>Construction Costs</v>
          </cell>
          <cell r="H106">
            <v>-84.58</v>
          </cell>
          <cell r="I106">
            <v>0</v>
          </cell>
          <cell r="J106">
            <v>0</v>
          </cell>
          <cell r="K106">
            <v>0</v>
          </cell>
          <cell r="L106">
            <v>0</v>
          </cell>
          <cell r="M106">
            <v>0</v>
          </cell>
          <cell r="N106">
            <v>0</v>
          </cell>
          <cell r="O106">
            <v>-567.61</v>
          </cell>
          <cell r="P106">
            <v>-51.610000000000007</v>
          </cell>
          <cell r="Q106">
            <v>-223.60999999999999</v>
          </cell>
          <cell r="R106">
            <v>-235.07999999999998</v>
          </cell>
          <cell r="S106">
            <v>-327.96000000000004</v>
          </cell>
          <cell r="T106">
            <v>-327.96000000000004</v>
          </cell>
          <cell r="U106">
            <v>-1032.9880000000001</v>
          </cell>
          <cell r="V106">
            <v>-672.50699999999995</v>
          </cell>
          <cell r="W106">
            <v>-802.59299999999996</v>
          </cell>
          <cell r="X106">
            <v>-861.70699999999999</v>
          </cell>
          <cell r="Y106">
            <v>-898.7639999999999</v>
          </cell>
          <cell r="Z106">
            <v>-661.38</v>
          </cell>
          <cell r="AA106">
            <v>-736.64400000000001</v>
          </cell>
          <cell r="AB106">
            <v>-798.56399999999985</v>
          </cell>
          <cell r="AC106">
            <v>-803.99800000000005</v>
          </cell>
          <cell r="AD106">
            <v>-376.428</v>
          </cell>
          <cell r="AE106">
            <v>0</v>
          </cell>
          <cell r="AF106">
            <v>-9463.9830000000002</v>
          </cell>
        </row>
        <row r="107">
          <cell r="C107" t="str">
            <v>Land Payments</v>
          </cell>
          <cell r="H107">
            <v>-5272.17</v>
          </cell>
          <cell r="I107">
            <v>0</v>
          </cell>
          <cell r="J107">
            <v>0</v>
          </cell>
          <cell r="K107">
            <v>0</v>
          </cell>
          <cell r="L107">
            <v>0</v>
          </cell>
          <cell r="M107">
            <v>0</v>
          </cell>
          <cell r="N107">
            <v>0</v>
          </cell>
          <cell r="O107">
            <v>0</v>
          </cell>
          <cell r="P107">
            <v>0</v>
          </cell>
          <cell r="Q107">
            <v>0</v>
          </cell>
          <cell r="R107">
            <v>0</v>
          </cell>
          <cell r="S107">
            <v>0</v>
          </cell>
          <cell r="T107">
            <v>0</v>
          </cell>
          <cell r="U107">
            <v>0</v>
          </cell>
          <cell r="V107">
            <v>-167.44473283394274</v>
          </cell>
          <cell r="W107">
            <v>0</v>
          </cell>
          <cell r="X107">
            <v>-541.3794250000002</v>
          </cell>
          <cell r="Y107">
            <v>-828.71300000000008</v>
          </cell>
          <cell r="Z107">
            <v>-86.07</v>
          </cell>
          <cell r="AA107">
            <v>-1326.5430000000001</v>
          </cell>
          <cell r="AB107">
            <v>-600.96300000000019</v>
          </cell>
          <cell r="AC107">
            <v>-1555.5820000000003</v>
          </cell>
          <cell r="AD107">
            <v>-2828.0720000000001</v>
          </cell>
          <cell r="AE107">
            <v>2004.4100000000003</v>
          </cell>
          <cell r="AF107">
            <v>-11202.527157833943</v>
          </cell>
        </row>
        <row r="109">
          <cell r="C109" t="str">
            <v>Net Inflow to MRIDL</v>
          </cell>
          <cell r="H109">
            <v>-5356.75</v>
          </cell>
          <cell r="I109">
            <v>0</v>
          </cell>
          <cell r="J109">
            <v>0</v>
          </cell>
          <cell r="K109">
            <v>0</v>
          </cell>
          <cell r="L109">
            <v>0</v>
          </cell>
          <cell r="M109">
            <v>0</v>
          </cell>
          <cell r="N109">
            <v>0</v>
          </cell>
          <cell r="O109">
            <v>-456.47</v>
          </cell>
          <cell r="P109">
            <v>59.529999999999994</v>
          </cell>
          <cell r="Q109">
            <v>-112.46999999999998</v>
          </cell>
          <cell r="R109">
            <v>-123.93999999999998</v>
          </cell>
          <cell r="S109">
            <v>-216.82000000000005</v>
          </cell>
          <cell r="T109">
            <v>450.01</v>
          </cell>
          <cell r="U109">
            <v>-366.14800000000002</v>
          </cell>
          <cell r="V109">
            <v>1160.5382671660575</v>
          </cell>
          <cell r="W109">
            <v>-135.76299999999992</v>
          </cell>
          <cell r="X109">
            <v>819.69357500000012</v>
          </cell>
          <cell r="Y109">
            <v>828.71300000000008</v>
          </cell>
          <cell r="Z109">
            <v>86.07</v>
          </cell>
          <cell r="AA109">
            <v>1326.5430000000001</v>
          </cell>
          <cell r="AB109">
            <v>600.96300000000019</v>
          </cell>
          <cell r="AC109">
            <v>622.63999999999987</v>
          </cell>
          <cell r="AD109">
            <v>0</v>
          </cell>
          <cell r="AE109">
            <v>4227.17</v>
          </cell>
          <cell r="AF109">
            <v>3413.5098421660568</v>
          </cell>
        </row>
        <row r="110">
          <cell r="C110" t="str">
            <v xml:space="preserve">(Composite Service Fees, </v>
          </cell>
        </row>
        <row r="111">
          <cell r="C111" t="str">
            <v xml:space="preserve"> Project Mgmt Fees,</v>
          </cell>
        </row>
        <row r="112">
          <cell r="C112" t="str">
            <v xml:space="preserve"> Interest Income etc..)</v>
          </cell>
        </row>
        <row r="113">
          <cell r="C113" t="str">
            <v>Less : MRIDL's Costs</v>
          </cell>
        </row>
        <row r="114">
          <cell r="C114" t="str">
            <v>Payroll</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row>
        <row r="115">
          <cell r="C115" t="str">
            <v>Overheads</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row>
        <row r="116">
          <cell r="C116" t="str">
            <v>Net Unleveraged Cash Flow</v>
          </cell>
          <cell r="H116">
            <v>-5356.75</v>
          </cell>
          <cell r="I116">
            <v>0</v>
          </cell>
          <cell r="J116">
            <v>0</v>
          </cell>
          <cell r="K116">
            <v>0</v>
          </cell>
          <cell r="L116">
            <v>0</v>
          </cell>
          <cell r="M116">
            <v>0</v>
          </cell>
          <cell r="N116">
            <v>0</v>
          </cell>
          <cell r="O116">
            <v>-456.47</v>
          </cell>
          <cell r="P116">
            <v>59.529999999999994</v>
          </cell>
          <cell r="Q116">
            <v>-112.46999999999998</v>
          </cell>
          <cell r="R116">
            <v>-123.93999999999998</v>
          </cell>
          <cell r="S116">
            <v>-216.82000000000005</v>
          </cell>
          <cell r="T116">
            <v>450.01</v>
          </cell>
          <cell r="U116">
            <v>-366.14800000000002</v>
          </cell>
          <cell r="V116">
            <v>1160.5382671660575</v>
          </cell>
          <cell r="W116">
            <v>-135.76299999999992</v>
          </cell>
          <cell r="X116">
            <v>819.69357500000012</v>
          </cell>
          <cell r="Y116">
            <v>828.71300000000008</v>
          </cell>
          <cell r="Z116">
            <v>86.07</v>
          </cell>
          <cell r="AA116">
            <v>1326.5430000000001</v>
          </cell>
          <cell r="AB116">
            <v>600.96300000000019</v>
          </cell>
          <cell r="AC116">
            <v>622.63999999999987</v>
          </cell>
          <cell r="AD116">
            <v>0</v>
          </cell>
          <cell r="AE116">
            <v>4227.17</v>
          </cell>
          <cell r="AF116">
            <v>3413.5098421660568</v>
          </cell>
        </row>
      </sheetData>
      <sheetData sheetId="4" refreshError="1">
        <row r="3">
          <cell r="E3" t="str">
            <v>Total</v>
          </cell>
          <cell r="F3" t="str">
            <v>psf</v>
          </cell>
          <cell r="G3" t="str">
            <v>Upto Mar 98</v>
          </cell>
          <cell r="H3">
            <v>35886</v>
          </cell>
          <cell r="I3">
            <v>35916</v>
          </cell>
          <cell r="J3">
            <v>35947</v>
          </cell>
          <cell r="K3">
            <v>35977</v>
          </cell>
          <cell r="L3">
            <v>36008</v>
          </cell>
          <cell r="M3">
            <v>36039</v>
          </cell>
          <cell r="N3">
            <v>36069</v>
          </cell>
          <cell r="O3">
            <v>36100</v>
          </cell>
          <cell r="P3">
            <v>36130</v>
          </cell>
          <cell r="Q3">
            <v>36161</v>
          </cell>
          <cell r="R3">
            <v>36192</v>
          </cell>
          <cell r="S3">
            <v>36220</v>
          </cell>
          <cell r="T3">
            <v>36312</v>
          </cell>
          <cell r="U3">
            <v>36404</v>
          </cell>
          <cell r="V3">
            <v>36495</v>
          </cell>
          <cell r="W3">
            <v>36586</v>
          </cell>
          <cell r="X3">
            <v>36678</v>
          </cell>
          <cell r="Y3">
            <v>36770</v>
          </cell>
          <cell r="Z3">
            <v>36861</v>
          </cell>
          <cell r="AA3">
            <v>36951</v>
          </cell>
          <cell r="AB3">
            <v>37043</v>
          </cell>
          <cell r="AC3" t="str">
            <v>Total</v>
          </cell>
          <cell r="AG3" t="str">
            <v>Mahindra Gardens /Kesar Development</v>
          </cell>
          <cell r="AM3" t="str">
            <v>Figures in Rupees Lakhs</v>
          </cell>
        </row>
        <row r="4">
          <cell r="B4" t="str">
            <v>PROJECT CASHFLOWS</v>
          </cell>
          <cell r="AG4" t="str">
            <v>Project Year</v>
          </cell>
          <cell r="AJ4">
            <v>0</v>
          </cell>
          <cell r="AK4">
            <v>1</v>
          </cell>
          <cell r="AL4">
            <v>2</v>
          </cell>
          <cell r="AM4">
            <v>3</v>
          </cell>
          <cell r="AN4">
            <v>4</v>
          </cell>
          <cell r="AO4">
            <v>5</v>
          </cell>
        </row>
        <row r="5">
          <cell r="B5" t="str">
            <v>Sales Instalments</v>
          </cell>
          <cell r="E5">
            <v>6889.62</v>
          </cell>
          <cell r="F5">
            <v>2985.6214248569941</v>
          </cell>
          <cell r="G5">
            <v>0</v>
          </cell>
          <cell r="H5">
            <v>0</v>
          </cell>
          <cell r="I5">
            <v>0</v>
          </cell>
          <cell r="J5">
            <v>0</v>
          </cell>
          <cell r="K5">
            <v>4.2300000000000004</v>
          </cell>
          <cell r="L5">
            <v>6.35</v>
          </cell>
          <cell r="M5">
            <v>16.93</v>
          </cell>
          <cell r="N5">
            <v>19.05</v>
          </cell>
          <cell r="O5">
            <v>29.64</v>
          </cell>
          <cell r="P5">
            <v>31.75</v>
          </cell>
          <cell r="Q5">
            <v>58.11</v>
          </cell>
          <cell r="R5">
            <v>84.45</v>
          </cell>
          <cell r="S5">
            <v>115.89999999999999</v>
          </cell>
          <cell r="T5">
            <v>671.66</v>
          </cell>
          <cell r="U5">
            <v>940.74</v>
          </cell>
          <cell r="V5">
            <v>695.93000000000006</v>
          </cell>
          <cell r="W5">
            <v>875.25</v>
          </cell>
          <cell r="X5">
            <v>1402.3799999999999</v>
          </cell>
          <cell r="Y5">
            <v>1937.25</v>
          </cell>
          <cell r="Z5">
            <v>0</v>
          </cell>
          <cell r="AA5">
            <v>0</v>
          </cell>
          <cell r="AB5">
            <v>0</v>
          </cell>
          <cell r="AC5">
            <v>6889.62</v>
          </cell>
          <cell r="AG5" t="str">
            <v>Financial Year</v>
          </cell>
          <cell r="AJ5">
            <v>1997</v>
          </cell>
          <cell r="AK5">
            <v>1998</v>
          </cell>
          <cell r="AL5">
            <v>1999</v>
          </cell>
          <cell r="AM5">
            <v>2000</v>
          </cell>
          <cell r="AN5">
            <v>2001</v>
          </cell>
          <cell r="AO5">
            <v>2002</v>
          </cell>
          <cell r="AP5" t="str">
            <v>Total</v>
          </cell>
        </row>
        <row r="6">
          <cell r="B6" t="str">
            <v>Phase I - Residential</v>
          </cell>
          <cell r="E6">
            <v>1580.67</v>
          </cell>
          <cell r="F6">
            <v>2749.9478079331943</v>
          </cell>
          <cell r="G6">
            <v>0</v>
          </cell>
          <cell r="K6">
            <v>4.2300000000000004</v>
          </cell>
          <cell r="L6">
            <v>6.35</v>
          </cell>
          <cell r="M6">
            <v>16.93</v>
          </cell>
          <cell r="N6">
            <v>19.05</v>
          </cell>
          <cell r="O6">
            <v>29.64</v>
          </cell>
          <cell r="P6">
            <v>31.75</v>
          </cell>
          <cell r="Q6">
            <v>50.81</v>
          </cell>
          <cell r="R6">
            <v>69.86</v>
          </cell>
          <cell r="S6">
            <v>99.49</v>
          </cell>
          <cell r="T6">
            <v>513.02</v>
          </cell>
          <cell r="U6">
            <v>612.52</v>
          </cell>
          <cell r="V6">
            <v>127.02</v>
          </cell>
          <cell r="AC6">
            <v>1580.67</v>
          </cell>
          <cell r="AG6" t="str">
            <v>Unleveraged Project Cash Flow</v>
          </cell>
        </row>
        <row r="7">
          <cell r="B7" t="str">
            <v>Phase II-Residential</v>
          </cell>
          <cell r="E7">
            <v>5308.95</v>
          </cell>
          <cell r="F7">
            <v>3063.7984764542934</v>
          </cell>
          <cell r="Q7">
            <v>7.3</v>
          </cell>
          <cell r="R7">
            <v>14.59</v>
          </cell>
          <cell r="S7">
            <v>16.41</v>
          </cell>
          <cell r="T7">
            <v>158.63999999999999</v>
          </cell>
          <cell r="U7">
            <v>328.22</v>
          </cell>
          <cell r="V7">
            <v>568.91000000000008</v>
          </cell>
          <cell r="W7">
            <v>875.25</v>
          </cell>
          <cell r="X7">
            <v>1402.3799999999999</v>
          </cell>
          <cell r="Y7">
            <v>1937.25</v>
          </cell>
          <cell r="AC7">
            <v>5308.95</v>
          </cell>
          <cell r="AG7" t="str">
            <v>Sales Realisations</v>
          </cell>
          <cell r="AL7">
            <v>366.40999999999997</v>
          </cell>
          <cell r="AM7">
            <v>3183.58</v>
          </cell>
          <cell r="AN7">
            <v>3339.63</v>
          </cell>
          <cell r="AO7">
            <v>0</v>
          </cell>
          <cell r="AP7">
            <v>6889.62</v>
          </cell>
        </row>
        <row r="8">
          <cell r="G8" t="str">
            <v xml:space="preserve">    </v>
          </cell>
          <cell r="AC8">
            <v>0</v>
          </cell>
          <cell r="AG8" t="str">
            <v>Purchase Price [Land Allocation]</v>
          </cell>
          <cell r="AJ8">
            <v>-700</v>
          </cell>
          <cell r="AK8">
            <v>-500</v>
          </cell>
          <cell r="AL8">
            <v>0</v>
          </cell>
          <cell r="AM8">
            <v>-490.5172375700231</v>
          </cell>
          <cell r="AN8">
            <v>-1401.7294207188202</v>
          </cell>
          <cell r="AO8">
            <v>0</v>
          </cell>
          <cell r="AP8">
            <v>-3092.2466582888433</v>
          </cell>
        </row>
        <row r="9">
          <cell r="B9" t="str">
            <v>Less :</v>
          </cell>
          <cell r="AG9" t="str">
            <v>Project Costs</v>
          </cell>
          <cell r="AK9">
            <v>-67.55</v>
          </cell>
          <cell r="AL9">
            <v>-541.79921999999999</v>
          </cell>
          <cell r="AM9">
            <v>-1756.1003600000001</v>
          </cell>
          <cell r="AN9">
            <v>-288.29646000000002</v>
          </cell>
          <cell r="AO9">
            <v>0</v>
          </cell>
          <cell r="AP9">
            <v>-2653.74604</v>
          </cell>
        </row>
        <row r="10">
          <cell r="B10" t="str">
            <v>Total Cost</v>
          </cell>
          <cell r="AG10" t="str">
            <v>Unleveraged Project Cash Flows</v>
          </cell>
          <cell r="AJ10">
            <v>-700</v>
          </cell>
          <cell r="AK10">
            <v>-567.54999999999995</v>
          </cell>
          <cell r="AL10">
            <v>-175.38922000000002</v>
          </cell>
          <cell r="AM10">
            <v>936.96240242997669</v>
          </cell>
          <cell r="AN10">
            <v>1649.6041192811799</v>
          </cell>
          <cell r="AO10">
            <v>0</v>
          </cell>
          <cell r="AP10">
            <v>1143.6273017111566</v>
          </cell>
        </row>
        <row r="11">
          <cell r="B11" t="str">
            <v>Phase I</v>
          </cell>
          <cell r="E11">
            <v>546.05999999999995</v>
          </cell>
          <cell r="F11">
            <v>950</v>
          </cell>
          <cell r="K11">
            <v>14.72</v>
          </cell>
          <cell r="L11">
            <v>25.15</v>
          </cell>
          <cell r="M11">
            <v>20.079999999999998</v>
          </cell>
          <cell r="N11">
            <v>31.3</v>
          </cell>
          <cell r="O11">
            <v>39.75</v>
          </cell>
          <cell r="P11">
            <v>54.25</v>
          </cell>
          <cell r="Q11">
            <v>62.17</v>
          </cell>
          <cell r="R11">
            <v>74.86</v>
          </cell>
          <cell r="S11">
            <v>77.33</v>
          </cell>
          <cell r="T11">
            <v>123.78999999999999</v>
          </cell>
          <cell r="U11">
            <v>22.66</v>
          </cell>
          <cell r="AC11">
            <v>546.05999999999995</v>
          </cell>
        </row>
        <row r="12">
          <cell r="B12" t="str">
            <v>Phase II</v>
          </cell>
          <cell r="E12">
            <v>1646.1600000000003</v>
          </cell>
          <cell r="F12">
            <v>950.00000000000011</v>
          </cell>
          <cell r="M12">
            <v>0.99</v>
          </cell>
          <cell r="O12">
            <v>0.53</v>
          </cell>
          <cell r="P12">
            <v>1.26</v>
          </cell>
          <cell r="Q12">
            <v>68.459999999999994</v>
          </cell>
          <cell r="R12">
            <v>34</v>
          </cell>
          <cell r="S12">
            <v>89.11</v>
          </cell>
          <cell r="T12">
            <v>315.32000000000005</v>
          </cell>
          <cell r="U12">
            <v>354.40999999999997</v>
          </cell>
          <cell r="V12">
            <v>238.29000000000002</v>
          </cell>
          <cell r="W12">
            <v>420.43</v>
          </cell>
          <cell r="X12">
            <v>123.36000000000001</v>
          </cell>
          <cell r="AC12">
            <v>1646.1600000000003</v>
          </cell>
          <cell r="AG12" t="str">
            <v>Unleveraged IRR</v>
          </cell>
          <cell r="AJ12">
            <v>0.21295450919694536</v>
          </cell>
        </row>
        <row r="13">
          <cell r="B13" t="str">
            <v>Legal Costs</v>
          </cell>
          <cell r="E13">
            <v>23.076000000000001</v>
          </cell>
          <cell r="F13">
            <v>10</v>
          </cell>
          <cell r="AC13">
            <v>0</v>
          </cell>
        </row>
        <row r="14">
          <cell r="AG14" t="str">
            <v>Profit/ Loss of the Project</v>
          </cell>
          <cell r="AP14">
            <v>141.10916773880331</v>
          </cell>
        </row>
        <row r="15">
          <cell r="B15" t="str">
            <v>Total Outflows</v>
          </cell>
          <cell r="E15">
            <v>2215.2960000000003</v>
          </cell>
          <cell r="F15">
            <v>960.00000000000011</v>
          </cell>
          <cell r="G15">
            <v>0</v>
          </cell>
          <cell r="H15">
            <v>0</v>
          </cell>
          <cell r="I15">
            <v>0</v>
          </cell>
          <cell r="J15">
            <v>0</v>
          </cell>
          <cell r="K15">
            <v>14.72</v>
          </cell>
          <cell r="L15">
            <v>25.15</v>
          </cell>
          <cell r="M15">
            <v>21.069999999999997</v>
          </cell>
          <cell r="N15">
            <v>31.3</v>
          </cell>
          <cell r="O15">
            <v>40.28</v>
          </cell>
          <cell r="P15">
            <v>55.51</v>
          </cell>
          <cell r="Q15">
            <v>130.63</v>
          </cell>
          <cell r="R15">
            <v>108.86</v>
          </cell>
          <cell r="S15">
            <v>166.44</v>
          </cell>
          <cell r="T15">
            <v>439.11</v>
          </cell>
          <cell r="U15">
            <v>377.07</v>
          </cell>
          <cell r="V15">
            <v>238.29000000000002</v>
          </cell>
          <cell r="W15">
            <v>420.43</v>
          </cell>
          <cell r="X15">
            <v>123.36000000000001</v>
          </cell>
          <cell r="Y15">
            <v>0</v>
          </cell>
          <cell r="Z15">
            <v>0</v>
          </cell>
          <cell r="AA15">
            <v>0</v>
          </cell>
          <cell r="AB15">
            <v>0</v>
          </cell>
          <cell r="AC15">
            <v>2192.2200000000003</v>
          </cell>
        </row>
        <row r="16">
          <cell r="B16" t="str">
            <v>without inflation</v>
          </cell>
          <cell r="AG16" t="str">
            <v>Basic  Assumptions</v>
          </cell>
        </row>
        <row r="17">
          <cell r="B17" t="str">
            <v>Inflation Factor</v>
          </cell>
          <cell r="G17" t="str">
            <v>100%</v>
          </cell>
          <cell r="H17" t="str">
            <v>100%</v>
          </cell>
          <cell r="I17" t="str">
            <v>100%</v>
          </cell>
          <cell r="J17" t="str">
            <v>100%</v>
          </cell>
          <cell r="K17" t="str">
            <v>100%</v>
          </cell>
          <cell r="L17" t="str">
            <v>100%</v>
          </cell>
          <cell r="M17" t="str">
            <v>100%</v>
          </cell>
          <cell r="N17" t="str">
            <v>100%</v>
          </cell>
          <cell r="O17" t="str">
            <v>100%</v>
          </cell>
          <cell r="P17" t="str">
            <v>100%</v>
          </cell>
          <cell r="Q17" t="str">
            <v>100%</v>
          </cell>
          <cell r="R17" t="str">
            <v>100%</v>
          </cell>
          <cell r="S17" t="str">
            <v>100%</v>
          </cell>
          <cell r="T17" t="str">
            <v>110%</v>
          </cell>
          <cell r="U17" t="str">
            <v>110%</v>
          </cell>
          <cell r="V17" t="str">
            <v>110%</v>
          </cell>
          <cell r="W17" t="str">
            <v>110%</v>
          </cell>
          <cell r="X17" t="str">
            <v>120%</v>
          </cell>
          <cell r="Y17" t="str">
            <v>120%</v>
          </cell>
          <cell r="Z17" t="str">
            <v>120%</v>
          </cell>
          <cell r="AA17" t="str">
            <v>120%</v>
          </cell>
          <cell r="AB17" t="str">
            <v>120%</v>
          </cell>
          <cell r="AG17" t="str">
            <v>Total sq. ft Area (sft)</v>
          </cell>
          <cell r="AI17">
            <v>230760</v>
          </cell>
        </row>
        <row r="18">
          <cell r="B18" t="str">
            <v>Inflated Cost</v>
          </cell>
          <cell r="E18">
            <v>2364.3820000000005</v>
          </cell>
          <cell r="F18">
            <v>1024.6065175940373</v>
          </cell>
          <cell r="G18">
            <v>0</v>
          </cell>
          <cell r="H18">
            <v>0</v>
          </cell>
          <cell r="I18">
            <v>0</v>
          </cell>
          <cell r="J18">
            <v>0</v>
          </cell>
          <cell r="K18">
            <v>14.72</v>
          </cell>
          <cell r="L18">
            <v>25.15</v>
          </cell>
          <cell r="M18">
            <v>21.069999999999997</v>
          </cell>
          <cell r="N18">
            <v>31.3</v>
          </cell>
          <cell r="O18">
            <v>40.28</v>
          </cell>
          <cell r="P18">
            <v>55.51</v>
          </cell>
          <cell r="Q18">
            <v>130.63</v>
          </cell>
          <cell r="R18">
            <v>108.86</v>
          </cell>
          <cell r="S18">
            <v>166.44</v>
          </cell>
          <cell r="T18">
            <v>483.02100000000007</v>
          </cell>
          <cell r="U18">
            <v>414.77700000000004</v>
          </cell>
          <cell r="V18">
            <v>262.11900000000003</v>
          </cell>
          <cell r="W18">
            <v>462.47300000000007</v>
          </cell>
          <cell r="X18">
            <v>148.03200000000001</v>
          </cell>
          <cell r="Y18">
            <v>0</v>
          </cell>
          <cell r="Z18">
            <v>0</v>
          </cell>
          <cell r="AA18">
            <v>0</v>
          </cell>
          <cell r="AB18">
            <v>0</v>
          </cell>
          <cell r="AC18">
            <v>2364.3820000000005</v>
          </cell>
          <cell r="AG18" t="str">
            <v>Total Residential Area..8 buildings</v>
          </cell>
          <cell r="AI18">
            <v>230760</v>
          </cell>
        </row>
        <row r="19">
          <cell r="B19" t="str">
            <v>Brokerage</v>
          </cell>
          <cell r="E19">
            <v>82.675439999999995</v>
          </cell>
          <cell r="F19">
            <v>35.827457098283929</v>
          </cell>
          <cell r="G19">
            <v>0</v>
          </cell>
          <cell r="H19">
            <v>0</v>
          </cell>
          <cell r="I19">
            <v>0</v>
          </cell>
          <cell r="J19">
            <v>0</v>
          </cell>
          <cell r="K19">
            <v>5.0760000000000007E-2</v>
          </cell>
          <cell r="L19">
            <v>7.619999999999999E-2</v>
          </cell>
          <cell r="M19">
            <v>0.20316000000000001</v>
          </cell>
          <cell r="N19">
            <v>0.2286</v>
          </cell>
          <cell r="O19">
            <v>0.35568</v>
          </cell>
          <cell r="P19">
            <v>0.38100000000000001</v>
          </cell>
          <cell r="Q19">
            <v>0.69732000000000005</v>
          </cell>
          <cell r="R19">
            <v>1.0134000000000001</v>
          </cell>
          <cell r="S19">
            <v>1.3907999999999998</v>
          </cell>
          <cell r="T19">
            <v>8.05992</v>
          </cell>
          <cell r="U19">
            <v>11.288879999999999</v>
          </cell>
          <cell r="V19">
            <v>8.3511600000000019</v>
          </cell>
          <cell r="W19">
            <v>10.503</v>
          </cell>
          <cell r="X19">
            <v>16.82856</v>
          </cell>
          <cell r="Y19">
            <v>23.247</v>
          </cell>
          <cell r="Z19">
            <v>0</v>
          </cell>
          <cell r="AA19">
            <v>0</v>
          </cell>
          <cell r="AB19">
            <v>0</v>
          </cell>
          <cell r="AC19">
            <v>82.675439999999995</v>
          </cell>
          <cell r="AH19" t="str">
            <v>Stilt +7</v>
          </cell>
        </row>
        <row r="20">
          <cell r="B20" t="str">
            <v>Advertisement &amp; Publicity</v>
          </cell>
          <cell r="E20">
            <v>206.68860000000001</v>
          </cell>
          <cell r="F20">
            <v>89.568642745709823</v>
          </cell>
          <cell r="G20">
            <v>0</v>
          </cell>
          <cell r="H20">
            <v>0</v>
          </cell>
          <cell r="I20">
            <v>0</v>
          </cell>
          <cell r="J20">
            <v>0</v>
          </cell>
          <cell r="K20">
            <v>0.12690000000000001</v>
          </cell>
          <cell r="L20">
            <v>0.19049999999999997</v>
          </cell>
          <cell r="M20">
            <v>0.50790000000000002</v>
          </cell>
          <cell r="N20">
            <v>0.57150000000000001</v>
          </cell>
          <cell r="O20">
            <v>0.88919999999999999</v>
          </cell>
          <cell r="P20">
            <v>0.95250000000000001</v>
          </cell>
          <cell r="Q20">
            <v>1.7432999999999998</v>
          </cell>
          <cell r="R20">
            <v>2.5335000000000001</v>
          </cell>
          <cell r="S20">
            <v>3.4769999999999994</v>
          </cell>
          <cell r="T20">
            <v>20.149799999999999</v>
          </cell>
          <cell r="U20">
            <v>28.222200000000001</v>
          </cell>
          <cell r="V20">
            <v>20.8779</v>
          </cell>
          <cell r="W20">
            <v>26.2575</v>
          </cell>
          <cell r="X20">
            <v>42.071399999999997</v>
          </cell>
          <cell r="Y20">
            <v>58.1175</v>
          </cell>
          <cell r="Z20">
            <v>0</v>
          </cell>
          <cell r="AA20">
            <v>0</v>
          </cell>
          <cell r="AB20">
            <v>0</v>
          </cell>
          <cell r="AC20">
            <v>206.68860000000001</v>
          </cell>
        </row>
        <row r="21">
          <cell r="B21" t="str">
            <v>Interest</v>
          </cell>
          <cell r="E21">
            <v>38.238664141133377</v>
          </cell>
          <cell r="F21">
            <v>16.570750624516108</v>
          </cell>
          <cell r="H21">
            <v>1.1258333333333332</v>
          </cell>
          <cell r="I21">
            <v>1.144597222222222</v>
          </cell>
          <cell r="J21">
            <v>1.1636738425925923</v>
          </cell>
          <cell r="K21">
            <v>1.1830684066358022</v>
          </cell>
          <cell r="L21">
            <v>0.25802929119094009</v>
          </cell>
          <cell r="M21">
            <v>0.58503510890216104</v>
          </cell>
          <cell r="N21">
            <v>0.68877276421114875</v>
          </cell>
          <cell r="O21">
            <v>0.93253496552211723</v>
          </cell>
          <cell r="P21">
            <v>1.1691563698733018</v>
          </cell>
          <cell r="Q21">
            <v>1.6315022903280498</v>
          </cell>
          <cell r="R21">
            <v>2.9531254962714106</v>
          </cell>
          <cell r="S21">
            <v>3.5338177576966205</v>
          </cell>
          <cell r="T21">
            <v>13.81831629888651</v>
          </cell>
          <cell r="U21">
            <v>8.0512009934671607</v>
          </cell>
          <cell r="V21">
            <v>0</v>
          </cell>
          <cell r="W21">
            <v>0</v>
          </cell>
          <cell r="X21">
            <v>0</v>
          </cell>
          <cell r="Y21">
            <v>0</v>
          </cell>
          <cell r="Z21">
            <v>0</v>
          </cell>
          <cell r="AA21">
            <v>0</v>
          </cell>
          <cell r="AB21">
            <v>0</v>
          </cell>
          <cell r="AC21">
            <v>38.238664141133377</v>
          </cell>
          <cell r="AG21" t="str">
            <v>Sales Price Per sq. ft</v>
          </cell>
          <cell r="AI21">
            <v>2985.6214248569941</v>
          </cell>
        </row>
        <row r="22">
          <cell r="B22" t="str">
            <v>Project Management Fees</v>
          </cell>
          <cell r="E22">
            <v>320.7414</v>
          </cell>
          <cell r="F22">
            <v>138.9934997399896</v>
          </cell>
          <cell r="H22">
            <v>0</v>
          </cell>
          <cell r="I22">
            <v>0</v>
          </cell>
          <cell r="J22">
            <v>0</v>
          </cell>
          <cell r="K22">
            <v>0.19692466667247252</v>
          </cell>
          <cell r="L22">
            <v>0.29561977148231683</v>
          </cell>
          <cell r="M22">
            <v>0.78816420963710632</v>
          </cell>
          <cell r="N22">
            <v>0.88685931444695076</v>
          </cell>
          <cell r="O22">
            <v>1.3798692955489562</v>
          </cell>
          <cell r="P22">
            <v>1.4780988574115845</v>
          </cell>
          <cell r="Q22">
            <v>2.7052700662736116</v>
          </cell>
          <cell r="R22">
            <v>3.9315101892412065</v>
          </cell>
          <cell r="S22">
            <v>5.3956427582363036</v>
          </cell>
          <cell r="T22">
            <v>31.268657592726449</v>
          </cell>
          <cell r="U22">
            <v>43.795487216421222</v>
          </cell>
          <cell r="V22">
            <v>32.398530325620285</v>
          </cell>
          <cell r="W22">
            <v>40.746646455102024</v>
          </cell>
          <cell r="X22">
            <v>65.286811831712043</v>
          </cell>
          <cell r="Y22">
            <v>90.187307449467454</v>
          </cell>
          <cell r="Z22">
            <v>0</v>
          </cell>
          <cell r="AA22">
            <v>0</v>
          </cell>
          <cell r="AB22">
            <v>0</v>
          </cell>
          <cell r="AC22">
            <v>320.7414</v>
          </cell>
          <cell r="AG22" t="str">
            <v>Constr.Costs per sq. ft</v>
          </cell>
          <cell r="AI22">
            <v>1151.0026174380309</v>
          </cell>
        </row>
        <row r="23">
          <cell r="AG23" t="str">
            <v>Inflated @ 10%, annualised</v>
          </cell>
        </row>
        <row r="24">
          <cell r="B24" t="str">
            <v>Adjustment for c/fd of Project Gap</v>
          </cell>
          <cell r="G24">
            <v>67.55</v>
          </cell>
          <cell r="K24">
            <v>-67.55</v>
          </cell>
          <cell r="AC24">
            <v>0</v>
          </cell>
          <cell r="AG24" t="str">
            <v>Land Cost per sq. ft</v>
          </cell>
          <cell r="AI24">
            <v>1000</v>
          </cell>
          <cell r="AK24" t="str">
            <v>Development in 2 stages,</v>
          </cell>
        </row>
        <row r="25">
          <cell r="C25" t="str">
            <v>Total cost</v>
          </cell>
          <cell r="E25">
            <v>3012.7261041411339</v>
          </cell>
          <cell r="F25">
            <v>1305.5668678025368</v>
          </cell>
          <cell r="G25">
            <v>67.55</v>
          </cell>
          <cell r="H25">
            <v>1.1258333333333332</v>
          </cell>
          <cell r="I25">
            <v>1.144597222222222</v>
          </cell>
          <cell r="J25">
            <v>1.1636738425925923</v>
          </cell>
          <cell r="K25">
            <v>-51.272346926691725</v>
          </cell>
          <cell r="L25">
            <v>25.970349062673257</v>
          </cell>
          <cell r="M25">
            <v>23.154259318539264</v>
          </cell>
          <cell r="N25">
            <v>33.6757320786581</v>
          </cell>
          <cell r="O25">
            <v>43.837284261071076</v>
          </cell>
          <cell r="P25">
            <v>59.490755227284879</v>
          </cell>
          <cell r="Q25">
            <v>137.40739235660166</v>
          </cell>
          <cell r="R25">
            <v>119.29153568551263</v>
          </cell>
          <cell r="S25">
            <v>180.23726051593295</v>
          </cell>
          <cell r="T25">
            <v>556.31769389161298</v>
          </cell>
          <cell r="U25">
            <v>506.13476820988842</v>
          </cell>
          <cell r="V25">
            <v>323.74659032562033</v>
          </cell>
          <cell r="W25">
            <v>539.98014645510204</v>
          </cell>
          <cell r="X25">
            <v>272.21877183171205</v>
          </cell>
          <cell r="Y25">
            <v>171.55180744946745</v>
          </cell>
          <cell r="Z25">
            <v>0</v>
          </cell>
          <cell r="AA25">
            <v>0</v>
          </cell>
          <cell r="AB25">
            <v>0</v>
          </cell>
          <cell r="AC25">
            <v>3012.7261041411339</v>
          </cell>
          <cell r="AG25" t="str">
            <v>Profit sharing Ratio</v>
          </cell>
          <cell r="AI25" t="str">
            <v>50%</v>
          </cell>
          <cell r="AM25" t="str">
            <v>Ph-I</v>
          </cell>
          <cell r="AN25" t="str">
            <v>Ph-II</v>
          </cell>
        </row>
        <row r="26">
          <cell r="B26" t="str">
            <v>Net Cash - Flow</v>
          </cell>
          <cell r="E26">
            <v>3876.893895858866</v>
          </cell>
          <cell r="F26">
            <v>1680.0545570544573</v>
          </cell>
          <cell r="G26">
            <v>-67.55</v>
          </cell>
          <cell r="H26">
            <v>-1.1258333333333332</v>
          </cell>
          <cell r="I26">
            <v>-1.144597222222222</v>
          </cell>
          <cell r="J26">
            <v>-1.1636738425925923</v>
          </cell>
          <cell r="K26">
            <v>55.502346926691729</v>
          </cell>
          <cell r="L26">
            <v>-19.620349062673256</v>
          </cell>
          <cell r="M26">
            <v>-6.2242593185392643</v>
          </cell>
          <cell r="N26">
            <v>-14.6257320786581</v>
          </cell>
          <cell r="O26">
            <v>-14.197284261071076</v>
          </cell>
          <cell r="P26">
            <v>-27.740755227284879</v>
          </cell>
          <cell r="Q26">
            <v>-79.297392356601662</v>
          </cell>
          <cell r="R26">
            <v>-34.841535685512625</v>
          </cell>
          <cell r="S26">
            <v>-64.337260515932954</v>
          </cell>
          <cell r="T26">
            <v>115.34230610838699</v>
          </cell>
          <cell r="U26">
            <v>434.60523179011159</v>
          </cell>
          <cell r="V26">
            <v>372.18340967437973</v>
          </cell>
          <cell r="W26">
            <v>335.26985354489796</v>
          </cell>
          <cell r="X26">
            <v>1130.1612281682878</v>
          </cell>
          <cell r="Y26">
            <v>1765.6981925505324</v>
          </cell>
          <cell r="Z26">
            <v>0</v>
          </cell>
          <cell r="AA26">
            <v>0</v>
          </cell>
          <cell r="AB26">
            <v>0</v>
          </cell>
          <cell r="AC26">
            <v>3876.8938958588665</v>
          </cell>
          <cell r="AG26" t="str">
            <v>Project Mgt Fees</v>
          </cell>
          <cell r="AI26">
            <v>7.0000000000000007E-2</v>
          </cell>
          <cell r="AK26" t="str">
            <v>Area (sft)</v>
          </cell>
          <cell r="AM26">
            <v>57480</v>
          </cell>
          <cell r="AN26">
            <v>173280</v>
          </cell>
        </row>
        <row r="27">
          <cell r="B27" t="str">
            <v>Cummulative Cash flow</v>
          </cell>
          <cell r="G27">
            <v>-67.55</v>
          </cell>
          <cell r="H27">
            <v>-68.67583333333333</v>
          </cell>
          <cell r="I27">
            <v>-69.820430555555546</v>
          </cell>
          <cell r="J27">
            <v>-70.984104398148133</v>
          </cell>
          <cell r="K27">
            <v>-15.481757471456405</v>
          </cell>
          <cell r="L27">
            <v>-35.102106534129661</v>
          </cell>
          <cell r="M27">
            <v>-41.326365852668928</v>
          </cell>
          <cell r="N27">
            <v>-55.952097931327032</v>
          </cell>
          <cell r="O27">
            <v>-70.149382192398107</v>
          </cell>
          <cell r="P27">
            <v>-97.890137419682986</v>
          </cell>
          <cell r="Q27">
            <v>-177.18752977628463</v>
          </cell>
          <cell r="R27">
            <v>-212.02906546179725</v>
          </cell>
          <cell r="S27">
            <v>-276.36632597773018</v>
          </cell>
          <cell r="T27">
            <v>-161.02401986934319</v>
          </cell>
          <cell r="U27">
            <v>273.5812119207684</v>
          </cell>
          <cell r="V27">
            <v>372.18340967437973</v>
          </cell>
          <cell r="W27">
            <v>335.26985354489801</v>
          </cell>
          <cell r="X27">
            <v>1130.1612281682878</v>
          </cell>
          <cell r="Y27">
            <v>1765.6981925505324</v>
          </cell>
          <cell r="Z27">
            <v>0</v>
          </cell>
          <cell r="AA27">
            <v>0</v>
          </cell>
          <cell r="AB27">
            <v>0</v>
          </cell>
          <cell r="AG27" t="str">
            <v>as % of (Sales Realisations - Land Cost)</v>
          </cell>
        </row>
        <row r="28">
          <cell r="B28" t="str">
            <v>Less : Notional Land Cost</v>
          </cell>
          <cell r="E28">
            <v>2307.6</v>
          </cell>
          <cell r="F28">
            <v>1000</v>
          </cell>
        </row>
        <row r="29">
          <cell r="B29" t="str">
            <v>Distributable surplus</v>
          </cell>
          <cell r="E29">
            <v>1569.2938958588661</v>
          </cell>
          <cell r="F29">
            <v>680.05455705445729</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273.5812119207684</v>
          </cell>
          <cell r="V29">
            <v>372.18340967437973</v>
          </cell>
          <cell r="W29">
            <v>335.26985354489801</v>
          </cell>
          <cell r="X29">
            <v>1130.1612281682878</v>
          </cell>
          <cell r="Y29">
            <v>1765.6981925505324</v>
          </cell>
          <cell r="Z29">
            <v>0</v>
          </cell>
          <cell r="AA29">
            <v>0</v>
          </cell>
          <cell r="AB29">
            <v>0</v>
          </cell>
          <cell r="AC29">
            <v>3876.8938958588665</v>
          </cell>
        </row>
        <row r="31">
          <cell r="B31" t="str">
            <v>50 % to the Owner</v>
          </cell>
          <cell r="E31">
            <v>784.64694792943305</v>
          </cell>
          <cell r="F31">
            <v>340.02727852722865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136.7906059603842</v>
          </cell>
          <cell r="V31">
            <v>186.09170483718987</v>
          </cell>
          <cell r="W31">
            <v>167.63492677244901</v>
          </cell>
          <cell r="X31">
            <v>836.03122816828784</v>
          </cell>
          <cell r="Y31">
            <v>1765.6981925505324</v>
          </cell>
          <cell r="Z31">
            <v>0</v>
          </cell>
          <cell r="AA31">
            <v>0</v>
          </cell>
          <cell r="AB31">
            <v>0</v>
          </cell>
          <cell r="AC31">
            <v>3092.2466582888433</v>
          </cell>
        </row>
        <row r="32">
          <cell r="B32" t="str">
            <v>Adjusted towards</v>
          </cell>
          <cell r="AC32">
            <v>0</v>
          </cell>
        </row>
        <row r="33">
          <cell r="B33" t="str">
            <v>Refund of EMDs</v>
          </cell>
          <cell r="E33">
            <v>-1200</v>
          </cell>
          <cell r="Y33">
            <v>-1200</v>
          </cell>
          <cell r="AC33">
            <v>-1200</v>
          </cell>
        </row>
        <row r="34">
          <cell r="B34" t="str">
            <v>Interest Recovery</v>
          </cell>
          <cell r="E34">
            <v>0</v>
          </cell>
          <cell r="AC34">
            <v>0</v>
          </cell>
        </row>
        <row r="35">
          <cell r="B35" t="str">
            <v>Net outflow to owner</v>
          </cell>
          <cell r="E35">
            <v>1892.2466582888433</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136.7906059603842</v>
          </cell>
          <cell r="V35">
            <v>186.09170483718987</v>
          </cell>
          <cell r="W35">
            <v>167.63492677244901</v>
          </cell>
          <cell r="X35">
            <v>836.03122816828784</v>
          </cell>
          <cell r="Y35">
            <v>565.69819255053244</v>
          </cell>
          <cell r="Z35">
            <v>0</v>
          </cell>
          <cell r="AA35">
            <v>0</v>
          </cell>
          <cell r="AB35">
            <v>0</v>
          </cell>
          <cell r="AC35">
            <v>1892.2466582888433</v>
          </cell>
        </row>
        <row r="37">
          <cell r="B37" t="str">
            <v>MRIDL's Unleveraged Cash-Flows</v>
          </cell>
        </row>
        <row r="38">
          <cell r="B38" t="str">
            <v>Share of Profits</v>
          </cell>
          <cell r="E38">
            <v>784.64694792943305</v>
          </cell>
          <cell r="F38">
            <v>340.02727852722865</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136.7906059603842</v>
          </cell>
          <cell r="V38">
            <v>186.09170483718987</v>
          </cell>
          <cell r="W38">
            <v>167.63492677244901</v>
          </cell>
          <cell r="X38">
            <v>294.13</v>
          </cell>
          <cell r="Y38">
            <v>0</v>
          </cell>
          <cell r="AC38">
            <v>784.64723757002309</v>
          </cell>
        </row>
        <row r="39">
          <cell r="B39" t="str">
            <v>Project Mgt. Fee</v>
          </cell>
          <cell r="E39">
            <v>320.7414</v>
          </cell>
          <cell r="F39">
            <v>149.28107124284972</v>
          </cell>
          <cell r="G39">
            <v>0</v>
          </cell>
          <cell r="H39">
            <v>0</v>
          </cell>
          <cell r="I39">
            <v>0</v>
          </cell>
          <cell r="J39">
            <v>0</v>
          </cell>
          <cell r="K39">
            <v>0.19692466667247252</v>
          </cell>
          <cell r="L39">
            <v>0.29561977148231683</v>
          </cell>
          <cell r="M39">
            <v>0.78816420963710632</v>
          </cell>
          <cell r="N39">
            <v>0.88685931444695076</v>
          </cell>
          <cell r="O39">
            <v>1.3798692955489562</v>
          </cell>
          <cell r="P39">
            <v>1.4780988574115845</v>
          </cell>
          <cell r="Q39">
            <v>2.7052700662736116</v>
          </cell>
          <cell r="R39">
            <v>3.9315101892412065</v>
          </cell>
          <cell r="S39">
            <v>5.3956427582363036</v>
          </cell>
          <cell r="T39">
            <v>31.268657592726449</v>
          </cell>
          <cell r="U39">
            <v>43.795487216421222</v>
          </cell>
          <cell r="V39">
            <v>32.398530325620285</v>
          </cell>
          <cell r="W39">
            <v>40.746646455102024</v>
          </cell>
          <cell r="X39">
            <v>65.286811831712043</v>
          </cell>
          <cell r="Y39">
            <v>90.187307449467454</v>
          </cell>
          <cell r="Z39">
            <v>0</v>
          </cell>
          <cell r="AA39">
            <v>0</v>
          </cell>
          <cell r="AB39">
            <v>0</v>
          </cell>
          <cell r="AC39">
            <v>320.7414</v>
          </cell>
        </row>
        <row r="40">
          <cell r="B40" t="str">
            <v>Interest income</v>
          </cell>
          <cell r="E40">
            <v>38.238664141133377</v>
          </cell>
          <cell r="G40">
            <v>0</v>
          </cell>
          <cell r="H40">
            <v>1.1258333333333332</v>
          </cell>
          <cell r="I40">
            <v>1.144597222222222</v>
          </cell>
          <cell r="J40">
            <v>1.1636738425925923</v>
          </cell>
          <cell r="K40">
            <v>1.1830684066358022</v>
          </cell>
          <cell r="L40">
            <v>0.25802929119094009</v>
          </cell>
          <cell r="M40">
            <v>0.58503510890216104</v>
          </cell>
          <cell r="N40">
            <v>0.68877276421114875</v>
          </cell>
          <cell r="O40">
            <v>0.93253496552211723</v>
          </cell>
          <cell r="P40">
            <v>1.1691563698733018</v>
          </cell>
          <cell r="Q40">
            <v>1.6315022903280498</v>
          </cell>
          <cell r="R40">
            <v>2.9531254962714106</v>
          </cell>
          <cell r="S40">
            <v>3.5338177576966205</v>
          </cell>
          <cell r="T40">
            <v>13.81831629888651</v>
          </cell>
          <cell r="U40">
            <v>8.0512009934671607</v>
          </cell>
          <cell r="V40">
            <v>0</v>
          </cell>
          <cell r="W40">
            <v>0</v>
          </cell>
          <cell r="X40">
            <v>0</v>
          </cell>
          <cell r="Y40">
            <v>0</v>
          </cell>
          <cell r="Z40">
            <v>0</v>
          </cell>
          <cell r="AA40">
            <v>0</v>
          </cell>
          <cell r="AB40">
            <v>0</v>
          </cell>
          <cell r="AC40">
            <v>38.238664141133377</v>
          </cell>
        </row>
        <row r="41">
          <cell r="B41" t="str">
            <v>Project Funding Gap(payout)</v>
          </cell>
          <cell r="E41">
            <v>-1419.5391567738554</v>
          </cell>
          <cell r="G41">
            <v>-67.55</v>
          </cell>
          <cell r="H41">
            <v>-68.67583333333333</v>
          </cell>
          <cell r="I41">
            <v>-69.820430555555546</v>
          </cell>
          <cell r="J41">
            <v>-70.984104398148133</v>
          </cell>
          <cell r="K41">
            <v>-15.481757471456405</v>
          </cell>
          <cell r="L41">
            <v>-35.102106534129661</v>
          </cell>
          <cell r="M41">
            <v>-41.326365852668928</v>
          </cell>
          <cell r="N41">
            <v>-55.952097931327032</v>
          </cell>
          <cell r="O41">
            <v>-70.149382192398107</v>
          </cell>
          <cell r="P41">
            <v>-97.890137419682986</v>
          </cell>
          <cell r="Q41">
            <v>-177.18752977628463</v>
          </cell>
          <cell r="R41">
            <v>-212.02906546179725</v>
          </cell>
          <cell r="S41">
            <v>-276.36632597773018</v>
          </cell>
          <cell r="T41">
            <v>-161.02401986934319</v>
          </cell>
          <cell r="U41">
            <v>0</v>
          </cell>
          <cell r="V41">
            <v>0</v>
          </cell>
          <cell r="W41">
            <v>0</v>
          </cell>
          <cell r="X41">
            <v>0</v>
          </cell>
          <cell r="Y41">
            <v>0</v>
          </cell>
          <cell r="Z41">
            <v>0</v>
          </cell>
          <cell r="AA41">
            <v>0</v>
          </cell>
          <cell r="AB41">
            <v>0</v>
          </cell>
          <cell r="AC41">
            <v>-1419.5391567738554</v>
          </cell>
        </row>
        <row r="42">
          <cell r="B42" t="str">
            <v>Project Funding Gap(receipt)</v>
          </cell>
          <cell r="E42">
            <v>1419.5391567738554</v>
          </cell>
          <cell r="H42">
            <v>67.55</v>
          </cell>
          <cell r="I42">
            <v>68.67583333333333</v>
          </cell>
          <cell r="J42">
            <v>69.820430555555546</v>
          </cell>
          <cell r="K42">
            <v>70.984104398148133</v>
          </cell>
          <cell r="L42">
            <v>15.481757471456405</v>
          </cell>
          <cell r="M42">
            <v>35.102106534129661</v>
          </cell>
          <cell r="N42">
            <v>41.326365852668928</v>
          </cell>
          <cell r="O42">
            <v>55.952097931327032</v>
          </cell>
          <cell r="P42">
            <v>70.149382192398107</v>
          </cell>
          <cell r="Q42">
            <v>97.890137419682986</v>
          </cell>
          <cell r="R42">
            <v>177.18752977628463</v>
          </cell>
          <cell r="S42">
            <v>212.02906546179725</v>
          </cell>
          <cell r="T42">
            <v>276.36632597773018</v>
          </cell>
          <cell r="U42">
            <v>161.02401986934319</v>
          </cell>
          <cell r="V42">
            <v>0</v>
          </cell>
          <cell r="W42">
            <v>0</v>
          </cell>
          <cell r="X42">
            <v>0</v>
          </cell>
          <cell r="Y42">
            <v>0</v>
          </cell>
          <cell r="Z42">
            <v>0</v>
          </cell>
          <cell r="AA42">
            <v>0</v>
          </cell>
          <cell r="AB42">
            <v>0</v>
          </cell>
          <cell r="AC42">
            <v>1419.5391567738554</v>
          </cell>
        </row>
        <row r="43">
          <cell r="B43" t="str">
            <v>MRIDL's Payouts (Land)</v>
          </cell>
          <cell r="E43">
            <v>0</v>
          </cell>
          <cell r="G43">
            <v>-1200</v>
          </cell>
          <cell r="V43">
            <v>0</v>
          </cell>
          <cell r="W43">
            <v>0</v>
          </cell>
          <cell r="X43">
            <v>0</v>
          </cell>
          <cell r="Y43">
            <v>1200</v>
          </cell>
          <cell r="Z43">
            <v>0</v>
          </cell>
          <cell r="AA43">
            <v>0</v>
          </cell>
          <cell r="AB43">
            <v>0</v>
          </cell>
          <cell r="AC43">
            <v>0</v>
          </cell>
        </row>
        <row r="44">
          <cell r="B44" t="str">
            <v>Personnel</v>
          </cell>
          <cell r="E44">
            <v>-44.748999999999988</v>
          </cell>
          <cell r="H44">
            <v>-1.2770833333333333</v>
          </cell>
          <cell r="I44">
            <v>-1.2770833333333333</v>
          </cell>
          <cell r="J44">
            <v>-1.2770833333333333</v>
          </cell>
          <cell r="K44">
            <v>-1.2770833333333333</v>
          </cell>
          <cell r="L44">
            <v>-1.2770833333333333</v>
          </cell>
          <cell r="M44">
            <v>-1.2770833333333333</v>
          </cell>
          <cell r="N44">
            <v>-1.2770833333333333</v>
          </cell>
          <cell r="O44">
            <v>-1.2770833333333333</v>
          </cell>
          <cell r="P44">
            <v>-1.2770833333333333</v>
          </cell>
          <cell r="Q44">
            <v>-1.2770833333333333</v>
          </cell>
          <cell r="R44">
            <v>-1.2770833333333333</v>
          </cell>
          <cell r="S44">
            <v>-1.2770833333333333</v>
          </cell>
          <cell r="T44">
            <v>-4.5974999999999993</v>
          </cell>
          <cell r="U44">
            <v>-4.5974999999999993</v>
          </cell>
          <cell r="V44">
            <v>-4.5974999999999993</v>
          </cell>
          <cell r="W44">
            <v>-4.5974999999999993</v>
          </cell>
          <cell r="X44">
            <v>-5.5169999999999986</v>
          </cell>
          <cell r="Y44">
            <v>-5.5169999999999986</v>
          </cell>
          <cell r="AC44">
            <v>-44.748999999999988</v>
          </cell>
        </row>
        <row r="45">
          <cell r="B45" t="str">
            <v>Overheads</v>
          </cell>
          <cell r="E45">
            <v>-12.76040235936</v>
          </cell>
          <cell r="H45">
            <v>-0.36416673400000005</v>
          </cell>
          <cell r="I45">
            <v>-0.36416673400000005</v>
          </cell>
          <cell r="J45">
            <v>-0.36416673400000005</v>
          </cell>
          <cell r="K45">
            <v>-0.36416673400000005</v>
          </cell>
          <cell r="L45">
            <v>-0.36416673400000005</v>
          </cell>
          <cell r="M45">
            <v>-0.36416673400000005</v>
          </cell>
          <cell r="N45">
            <v>-0.36416673400000005</v>
          </cell>
          <cell r="O45">
            <v>-0.36416673400000005</v>
          </cell>
          <cell r="P45">
            <v>-0.36416673400000005</v>
          </cell>
          <cell r="Q45">
            <v>-0.36416673400000005</v>
          </cell>
          <cell r="R45">
            <v>-0.36416673400000005</v>
          </cell>
          <cell r="S45">
            <v>-0.36416673400000005</v>
          </cell>
          <cell r="T45">
            <v>-1.3110002424</v>
          </cell>
          <cell r="U45">
            <v>-1.3110002424</v>
          </cell>
          <cell r="V45">
            <v>-1.3110002424</v>
          </cell>
          <cell r="W45">
            <v>-1.3110002424</v>
          </cell>
          <cell r="X45">
            <v>-1.57320029088</v>
          </cell>
          <cell r="Y45">
            <v>-1.57320029088</v>
          </cell>
          <cell r="AC45">
            <v>-12.76040235936</v>
          </cell>
        </row>
        <row r="47">
          <cell r="B47" t="str">
            <v>MRIDL's Net Cash Flow</v>
          </cell>
          <cell r="E47">
            <v>1086.1176097112066</v>
          </cell>
          <cell r="G47">
            <v>-1267.55</v>
          </cell>
          <cell r="H47">
            <v>-1.6412500673333335</v>
          </cell>
          <cell r="I47">
            <v>-1.6412500673333335</v>
          </cell>
          <cell r="J47">
            <v>-1.6412500673333335</v>
          </cell>
          <cell r="K47">
            <v>55.241089932666668</v>
          </cell>
          <cell r="L47">
            <v>-20.707950067333332</v>
          </cell>
          <cell r="M47">
            <v>-6.4923100673333378</v>
          </cell>
          <cell r="N47">
            <v>-14.691350067333333</v>
          </cell>
          <cell r="O47">
            <v>-13.526130067333328</v>
          </cell>
          <cell r="P47">
            <v>-26.734750067333326</v>
          </cell>
          <cell r="Q47">
            <v>-76.601870067333309</v>
          </cell>
          <cell r="R47">
            <v>-29.598150067333325</v>
          </cell>
          <cell r="S47">
            <v>-57.04905006733334</v>
          </cell>
          <cell r="T47">
            <v>154.52077975759994</v>
          </cell>
          <cell r="U47">
            <v>343.75281379721577</v>
          </cell>
          <cell r="V47">
            <v>212.58173492041016</v>
          </cell>
          <cell r="W47">
            <v>202.47307298515102</v>
          </cell>
          <cell r="X47">
            <v>352.32661154083206</v>
          </cell>
          <cell r="Y47">
            <v>1283.0971071585873</v>
          </cell>
          <cell r="Z47">
            <v>0</v>
          </cell>
          <cell r="AA47">
            <v>0</v>
          </cell>
          <cell r="AB47">
            <v>0</v>
          </cell>
          <cell r="AC47">
            <v>1086.117899351796</v>
          </cell>
        </row>
        <row r="48">
          <cell r="B48" t="str">
            <v>Cumulative Cash Flow</v>
          </cell>
          <cell r="G48">
            <v>-1267.55</v>
          </cell>
          <cell r="H48">
            <v>-1269.1912500673334</v>
          </cell>
          <cell r="I48">
            <v>-1270.8325001346668</v>
          </cell>
          <cell r="J48">
            <v>-1272.4737502020002</v>
          </cell>
          <cell r="K48">
            <v>-1217.2326602693336</v>
          </cell>
          <cell r="L48">
            <v>-1237.9406103366669</v>
          </cell>
          <cell r="M48">
            <v>-1244.4329204040002</v>
          </cell>
          <cell r="N48">
            <v>-1259.1242704713336</v>
          </cell>
          <cell r="O48">
            <v>-1272.6504005386669</v>
          </cell>
          <cell r="P48">
            <v>-1299.3851506060003</v>
          </cell>
          <cell r="Q48">
            <v>-1375.9870206733335</v>
          </cell>
          <cell r="R48">
            <v>-1405.5851707406669</v>
          </cell>
          <cell r="S48">
            <v>-1462.6342208080002</v>
          </cell>
          <cell r="T48">
            <v>-1308.1134410504003</v>
          </cell>
          <cell r="U48">
            <v>-964.36062725318448</v>
          </cell>
          <cell r="V48">
            <v>-751.77889233277438</v>
          </cell>
          <cell r="W48">
            <v>-549.30581934762336</v>
          </cell>
          <cell r="X48">
            <v>-196.97920780679129</v>
          </cell>
          <cell r="Y48">
            <v>1086.117899351796</v>
          </cell>
          <cell r="Z48">
            <v>1086.117899351796</v>
          </cell>
          <cell r="AA48">
            <v>1086.117899351796</v>
          </cell>
          <cell r="AB48">
            <v>1086.117899351796</v>
          </cell>
        </row>
        <row r="52">
          <cell r="B52" t="str">
            <v>MRIDL's Revenue Statement</v>
          </cell>
          <cell r="G52" t="str">
            <v>Upto  Mar 98</v>
          </cell>
          <cell r="H52">
            <v>35886</v>
          </cell>
          <cell r="I52">
            <v>35916</v>
          </cell>
          <cell r="J52">
            <v>35947</v>
          </cell>
          <cell r="K52">
            <v>35977</v>
          </cell>
          <cell r="L52">
            <v>36008</v>
          </cell>
          <cell r="M52">
            <v>36039</v>
          </cell>
          <cell r="N52">
            <v>36069</v>
          </cell>
          <cell r="O52">
            <v>36100</v>
          </cell>
          <cell r="P52">
            <v>36130</v>
          </cell>
          <cell r="Q52">
            <v>36161</v>
          </cell>
          <cell r="R52">
            <v>36192</v>
          </cell>
          <cell r="S52">
            <v>36220</v>
          </cell>
          <cell r="T52">
            <v>36312</v>
          </cell>
          <cell r="U52">
            <v>36404</v>
          </cell>
          <cell r="V52">
            <v>36495</v>
          </cell>
          <cell r="W52">
            <v>36586</v>
          </cell>
          <cell r="X52">
            <v>36678</v>
          </cell>
          <cell r="Y52">
            <v>36770</v>
          </cell>
          <cell r="Z52">
            <v>36861</v>
          </cell>
          <cell r="AA52">
            <v>36951</v>
          </cell>
          <cell r="AB52">
            <v>37043</v>
          </cell>
          <cell r="AC52" t="str">
            <v>Total</v>
          </cell>
        </row>
        <row r="53">
          <cell r="B53" t="str">
            <v>Revenues</v>
          </cell>
          <cell r="Y53">
            <v>1105.3886375700231</v>
          </cell>
          <cell r="AC53">
            <v>1105.3886375700231</v>
          </cell>
        </row>
        <row r="54">
          <cell r="B54" t="str">
            <v>Interest  Costs</v>
          </cell>
          <cell r="H54">
            <v>23.978149070034419</v>
          </cell>
          <cell r="I54">
            <v>24.37929920464407</v>
          </cell>
          <cell r="J54">
            <v>24.786730572846849</v>
          </cell>
          <cell r="K54">
            <v>24.309874332341838</v>
          </cell>
          <cell r="L54">
            <v>25.0147662082572</v>
          </cell>
          <cell r="M54">
            <v>25.508105955272367</v>
          </cell>
          <cell r="N54">
            <v>26.13755152143251</v>
          </cell>
          <cell r="O54">
            <v>26.758607898404293</v>
          </cell>
          <cell r="P54">
            <v>27.596210202565228</v>
          </cell>
          <cell r="Q54">
            <v>29.227750181399866</v>
          </cell>
          <cell r="R54">
            <v>30.148849762103684</v>
          </cell>
          <cell r="S54">
            <v>31.514199865230722</v>
          </cell>
          <cell r="T54">
            <v>91.634090203830297</v>
          </cell>
          <cell r="U54">
            <v>79.408149479118293</v>
          </cell>
          <cell r="V54">
            <v>72.950190552083171</v>
          </cell>
          <cell r="W54">
            <v>66.669264405263348</v>
          </cell>
          <cell r="X54">
            <v>52.816942198164995</v>
          </cell>
          <cell r="Y54">
            <v>0</v>
          </cell>
          <cell r="Z54">
            <v>0</v>
          </cell>
          <cell r="AA54">
            <v>0</v>
          </cell>
          <cell r="AB54">
            <v>0</v>
          </cell>
          <cell r="AC54">
            <v>682.838731612993</v>
          </cell>
        </row>
        <row r="55">
          <cell r="B55" t="str">
            <v>Personnel</v>
          </cell>
          <cell r="G55">
            <v>0</v>
          </cell>
          <cell r="H55">
            <v>1.2770833333333333</v>
          </cell>
          <cell r="I55">
            <v>1.2770833333333333</v>
          </cell>
          <cell r="J55">
            <v>1.2770833333333333</v>
          </cell>
          <cell r="K55">
            <v>1.2770833333333333</v>
          </cell>
          <cell r="L55">
            <v>1.2770833333333333</v>
          </cell>
          <cell r="M55">
            <v>1.2770833333333333</v>
          </cell>
          <cell r="N55">
            <v>1.2770833333333333</v>
          </cell>
          <cell r="O55">
            <v>1.2770833333333333</v>
          </cell>
          <cell r="P55">
            <v>1.2770833333333333</v>
          </cell>
          <cell r="Q55">
            <v>1.2770833333333333</v>
          </cell>
          <cell r="R55">
            <v>1.2770833333333333</v>
          </cell>
          <cell r="S55">
            <v>1.2770833333333333</v>
          </cell>
          <cell r="T55">
            <v>4.5974999999999993</v>
          </cell>
          <cell r="U55">
            <v>4.5974999999999993</v>
          </cell>
          <cell r="V55">
            <v>4.5974999999999993</v>
          </cell>
          <cell r="W55">
            <v>4.5974999999999993</v>
          </cell>
          <cell r="X55">
            <v>5.5169999999999986</v>
          </cell>
          <cell r="Y55">
            <v>5.5169999999999986</v>
          </cell>
          <cell r="Z55">
            <v>0</v>
          </cell>
          <cell r="AA55">
            <v>0</v>
          </cell>
          <cell r="AB55">
            <v>0</v>
          </cell>
          <cell r="AC55">
            <v>44.748999999999988</v>
          </cell>
        </row>
        <row r="56">
          <cell r="B56" t="str">
            <v>Overhead</v>
          </cell>
          <cell r="G56">
            <v>0</v>
          </cell>
          <cell r="H56">
            <v>0.36416673400000005</v>
          </cell>
          <cell r="I56">
            <v>0.36416673400000005</v>
          </cell>
          <cell r="J56">
            <v>0.36416673400000005</v>
          </cell>
          <cell r="K56">
            <v>0.36416673400000005</v>
          </cell>
          <cell r="L56">
            <v>0.36416673400000005</v>
          </cell>
          <cell r="M56">
            <v>0.36416673400000005</v>
          </cell>
          <cell r="N56">
            <v>0.36416673400000005</v>
          </cell>
          <cell r="O56">
            <v>0.36416673400000005</v>
          </cell>
          <cell r="P56">
            <v>0.36416673400000005</v>
          </cell>
          <cell r="Q56">
            <v>0.36416673400000005</v>
          </cell>
          <cell r="R56">
            <v>0.36416673400000005</v>
          </cell>
          <cell r="S56">
            <v>0.36416673400000005</v>
          </cell>
          <cell r="T56">
            <v>1.3110002424</v>
          </cell>
          <cell r="U56">
            <v>1.3110002424</v>
          </cell>
          <cell r="V56">
            <v>1.3110002424</v>
          </cell>
          <cell r="W56">
            <v>1.3110002424</v>
          </cell>
          <cell r="X56">
            <v>1.57320029088</v>
          </cell>
          <cell r="Y56">
            <v>1.57320029088</v>
          </cell>
          <cell r="Z56">
            <v>0</v>
          </cell>
          <cell r="AA56">
            <v>0</v>
          </cell>
          <cell r="AB56">
            <v>0</v>
          </cell>
          <cell r="AC56">
            <v>12.76040235936</v>
          </cell>
        </row>
        <row r="57">
          <cell r="B57" t="str">
            <v>Less: Interest Income</v>
          </cell>
          <cell r="G57">
            <v>0</v>
          </cell>
          <cell r="H57">
            <v>1.1258333333333332</v>
          </cell>
          <cell r="I57">
            <v>1.144597222222222</v>
          </cell>
          <cell r="J57">
            <v>1.1636738425925923</v>
          </cell>
          <cell r="K57">
            <v>1.1830684066358022</v>
          </cell>
          <cell r="L57">
            <v>0.25802929119094009</v>
          </cell>
          <cell r="M57">
            <v>0.58503510890216104</v>
          </cell>
          <cell r="N57">
            <v>0.68877276421114875</v>
          </cell>
          <cell r="O57">
            <v>0.93253496552211723</v>
          </cell>
          <cell r="P57">
            <v>1.1691563698733018</v>
          </cell>
          <cell r="Q57">
            <v>1.6315022903280498</v>
          </cell>
          <cell r="R57">
            <v>2.9531254962714106</v>
          </cell>
          <cell r="S57">
            <v>3.5338177576966205</v>
          </cell>
          <cell r="T57">
            <v>13.81831629888651</v>
          </cell>
          <cell r="U57">
            <v>8.0512009934671607</v>
          </cell>
          <cell r="V57">
            <v>0</v>
          </cell>
          <cell r="W57">
            <v>0</v>
          </cell>
          <cell r="X57">
            <v>0</v>
          </cell>
          <cell r="Y57">
            <v>0</v>
          </cell>
          <cell r="Z57">
            <v>0</v>
          </cell>
          <cell r="AA57">
            <v>0</v>
          </cell>
          <cell r="AB57">
            <v>0</v>
          </cell>
          <cell r="AC57">
            <v>38.238664141133377</v>
          </cell>
        </row>
        <row r="58">
          <cell r="C58" t="str">
            <v>Closing Inventory</v>
          </cell>
          <cell r="G58">
            <v>262.17</v>
          </cell>
          <cell r="H58">
            <v>286.66356580403442</v>
          </cell>
          <cell r="I58">
            <v>311.53951785378962</v>
          </cell>
          <cell r="J58">
            <v>336.80382465137723</v>
          </cell>
          <cell r="K58">
            <v>361.57188064441658</v>
          </cell>
          <cell r="L58">
            <v>387.96986762881613</v>
          </cell>
          <cell r="M58">
            <v>414.53418854251964</v>
          </cell>
          <cell r="N58">
            <v>441.62421736707432</v>
          </cell>
          <cell r="O58">
            <v>469.09154036728984</v>
          </cell>
          <cell r="P58">
            <v>497.15984426731507</v>
          </cell>
          <cell r="Q58">
            <v>526.39734222572019</v>
          </cell>
          <cell r="R58">
            <v>555.23431655888589</v>
          </cell>
          <cell r="S58">
            <v>584.85594873375328</v>
          </cell>
          <cell r="T58">
            <v>668.58022288109703</v>
          </cell>
          <cell r="U58">
            <v>745.8456716091481</v>
          </cell>
          <cell r="V58">
            <v>824.70436240363131</v>
          </cell>
          <cell r="W58">
            <v>897.28212705129465</v>
          </cell>
          <cell r="X58">
            <v>957.18926954033964</v>
          </cell>
        </row>
        <row r="59">
          <cell r="C59" t="str">
            <v>Opening Inventory</v>
          </cell>
          <cell r="G59">
            <v>262.17</v>
          </cell>
          <cell r="H59">
            <v>262.17</v>
          </cell>
          <cell r="I59">
            <v>286.66356580403442</v>
          </cell>
          <cell r="J59">
            <v>311.53951785378962</v>
          </cell>
          <cell r="K59">
            <v>336.80382465137723</v>
          </cell>
          <cell r="L59">
            <v>361.57188064441658</v>
          </cell>
          <cell r="M59">
            <v>387.96986762881613</v>
          </cell>
          <cell r="N59">
            <v>414.53418854251964</v>
          </cell>
          <cell r="O59">
            <v>441.62421736707432</v>
          </cell>
          <cell r="P59">
            <v>469.09154036728984</v>
          </cell>
          <cell r="Q59">
            <v>497.15984426731507</v>
          </cell>
          <cell r="R59">
            <v>526.39734222572019</v>
          </cell>
          <cell r="S59">
            <v>555.23431655888589</v>
          </cell>
          <cell r="T59">
            <v>584.85594873375328</v>
          </cell>
          <cell r="U59">
            <v>668.58022288109703</v>
          </cell>
          <cell r="V59">
            <v>745.8456716091481</v>
          </cell>
          <cell r="W59">
            <v>824.70436240363131</v>
          </cell>
          <cell r="X59">
            <v>897.28212705129465</v>
          </cell>
          <cell r="Y59">
            <v>957.18926954033964</v>
          </cell>
          <cell r="Z59">
            <v>0</v>
          </cell>
          <cell r="AA59">
            <v>0</v>
          </cell>
          <cell r="AB59">
            <v>0</v>
          </cell>
          <cell r="AC59">
            <v>262.17</v>
          </cell>
        </row>
        <row r="60">
          <cell r="B60" t="str">
            <v>Profit/(Loss)</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141.10916773880331</v>
          </cell>
          <cell r="Z60">
            <v>0</v>
          </cell>
          <cell r="AA60">
            <v>0</v>
          </cell>
          <cell r="AB60">
            <v>0</v>
          </cell>
          <cell r="AC60">
            <v>141.10916773880348</v>
          </cell>
        </row>
        <row r="62">
          <cell r="B62" t="str">
            <v>MRIDL's Balance Sheet Exposure</v>
          </cell>
        </row>
        <row r="64">
          <cell r="B64" t="str">
            <v>Assets</v>
          </cell>
        </row>
        <row r="65">
          <cell r="B65" t="str">
            <v>Inventory</v>
          </cell>
          <cell r="G65">
            <v>262.17</v>
          </cell>
          <cell r="H65">
            <v>286.66356580403442</v>
          </cell>
          <cell r="I65">
            <v>311.53951785378962</v>
          </cell>
          <cell r="J65">
            <v>336.80382465137723</v>
          </cell>
          <cell r="K65">
            <v>361.57188064441658</v>
          </cell>
          <cell r="L65">
            <v>387.96986762881613</v>
          </cell>
          <cell r="M65">
            <v>414.53418854251964</v>
          </cell>
          <cell r="N65">
            <v>441.62421736707432</v>
          </cell>
          <cell r="O65">
            <v>469.09154036728984</v>
          </cell>
          <cell r="P65">
            <v>497.15984426731507</v>
          </cell>
          <cell r="Q65">
            <v>526.39734222572019</v>
          </cell>
          <cell r="R65">
            <v>555.23431655888589</v>
          </cell>
          <cell r="S65">
            <v>584.85594873375328</v>
          </cell>
          <cell r="T65">
            <v>668.58022288109703</v>
          </cell>
          <cell r="U65">
            <v>745.8456716091481</v>
          </cell>
          <cell r="V65">
            <v>824.70436240363131</v>
          </cell>
          <cell r="W65">
            <v>897.28212705129465</v>
          </cell>
          <cell r="X65">
            <v>957.18926954033964</v>
          </cell>
          <cell r="Y65">
            <v>0</v>
          </cell>
          <cell r="Z65">
            <v>0</v>
          </cell>
          <cell r="AA65">
            <v>0</v>
          </cell>
        </row>
        <row r="66">
          <cell r="B66" t="str">
            <v>Cash/Equivalents</v>
          </cell>
          <cell r="G66">
            <v>-1267.55</v>
          </cell>
          <cell r="H66">
            <v>-1269.1912500673334</v>
          </cell>
          <cell r="I66">
            <v>-1270.8325001346668</v>
          </cell>
          <cell r="J66">
            <v>-1272.4737502020002</v>
          </cell>
          <cell r="K66">
            <v>-1217.2326602693336</v>
          </cell>
          <cell r="L66">
            <v>-1237.9406103366669</v>
          </cell>
          <cell r="M66">
            <v>-1244.4329204040002</v>
          </cell>
          <cell r="N66">
            <v>-1259.1242704713336</v>
          </cell>
          <cell r="O66">
            <v>-1272.6504005386669</v>
          </cell>
          <cell r="P66">
            <v>-1299.3851506060003</v>
          </cell>
          <cell r="Q66">
            <v>-1375.9870206733335</v>
          </cell>
          <cell r="R66">
            <v>-1405.5851707406669</v>
          </cell>
          <cell r="S66">
            <v>-1462.6342208080002</v>
          </cell>
          <cell r="T66">
            <v>-1308.1134410504003</v>
          </cell>
          <cell r="U66">
            <v>-964.36062725318448</v>
          </cell>
          <cell r="V66">
            <v>-751.77889233277438</v>
          </cell>
          <cell r="W66">
            <v>-549.30581934762336</v>
          </cell>
          <cell r="X66">
            <v>-196.97920780679129</v>
          </cell>
          <cell r="Y66">
            <v>1086.117899351796</v>
          </cell>
          <cell r="Z66">
            <v>1086.117899351796</v>
          </cell>
          <cell r="AA66">
            <v>1086.117899351796</v>
          </cell>
          <cell r="AB66">
            <v>1086.117899351796</v>
          </cell>
        </row>
        <row r="67">
          <cell r="B67" t="str">
            <v>Land Deposits</v>
          </cell>
          <cell r="G67">
            <v>1200</v>
          </cell>
          <cell r="H67">
            <v>1200</v>
          </cell>
          <cell r="I67">
            <v>1200</v>
          </cell>
          <cell r="J67">
            <v>1200</v>
          </cell>
          <cell r="K67">
            <v>1200</v>
          </cell>
          <cell r="L67">
            <v>1200</v>
          </cell>
          <cell r="M67">
            <v>1200</v>
          </cell>
          <cell r="N67">
            <v>1200</v>
          </cell>
          <cell r="O67">
            <v>1200</v>
          </cell>
          <cell r="P67">
            <v>1200</v>
          </cell>
          <cell r="Q67">
            <v>1200</v>
          </cell>
          <cell r="R67">
            <v>1200</v>
          </cell>
          <cell r="S67">
            <v>1200</v>
          </cell>
          <cell r="T67">
            <v>1200</v>
          </cell>
          <cell r="U67">
            <v>1200</v>
          </cell>
          <cell r="V67">
            <v>1200</v>
          </cell>
          <cell r="W67">
            <v>1200</v>
          </cell>
          <cell r="X67">
            <v>1200</v>
          </cell>
          <cell r="Y67">
            <v>0</v>
          </cell>
          <cell r="Z67">
            <v>0</v>
          </cell>
          <cell r="AA67">
            <v>0</v>
          </cell>
          <cell r="AB67">
            <v>0</v>
          </cell>
        </row>
        <row r="68">
          <cell r="B68" t="str">
            <v>Funding Gap of project</v>
          </cell>
          <cell r="G68">
            <v>67.55</v>
          </cell>
          <cell r="H68">
            <v>68.67583333333333</v>
          </cell>
          <cell r="I68">
            <v>69.820430555555546</v>
          </cell>
          <cell r="J68">
            <v>70.984104398148148</v>
          </cell>
          <cell r="K68">
            <v>15.481757471456419</v>
          </cell>
          <cell r="L68">
            <v>35.102106534129675</v>
          </cell>
          <cell r="M68">
            <v>41.326365852668943</v>
          </cell>
          <cell r="N68">
            <v>55.952097931327046</v>
          </cell>
          <cell r="O68">
            <v>70.149382192398122</v>
          </cell>
          <cell r="P68">
            <v>97.890137419683001</v>
          </cell>
          <cell r="Q68">
            <v>177.18752977628466</v>
          </cell>
          <cell r="R68">
            <v>212.0290654617973</v>
          </cell>
          <cell r="S68">
            <v>276.36632597773024</v>
          </cell>
          <cell r="T68">
            <v>161.02401986934325</v>
          </cell>
          <cell r="U68">
            <v>0</v>
          </cell>
          <cell r="V68">
            <v>0</v>
          </cell>
          <cell r="W68">
            <v>0</v>
          </cell>
          <cell r="X68">
            <v>0</v>
          </cell>
          <cell r="Y68">
            <v>0</v>
          </cell>
          <cell r="Z68">
            <v>0</v>
          </cell>
          <cell r="AA68">
            <v>0</v>
          </cell>
          <cell r="AB68">
            <v>0</v>
          </cell>
        </row>
        <row r="69">
          <cell r="B69" t="str">
            <v>Liabilities</v>
          </cell>
        </row>
        <row r="70">
          <cell r="B70" t="str">
            <v>Draws from Corporate Funds</v>
          </cell>
          <cell r="G70">
            <v>-262.17</v>
          </cell>
          <cell r="H70">
            <v>-286.14814907003444</v>
          </cell>
          <cell r="I70">
            <v>-310.52744827467848</v>
          </cell>
          <cell r="J70">
            <v>-335.31417884752534</v>
          </cell>
          <cell r="K70">
            <v>-359.62405317986719</v>
          </cell>
          <cell r="L70">
            <v>-384.63881938812438</v>
          </cell>
          <cell r="M70">
            <v>-410.14692534339673</v>
          </cell>
          <cell r="N70">
            <v>-436.28447686482923</v>
          </cell>
          <cell r="O70">
            <v>-463.04308476323354</v>
          </cell>
          <cell r="P70">
            <v>-490.63929496579874</v>
          </cell>
          <cell r="Q70">
            <v>-519.86704514719861</v>
          </cell>
          <cell r="R70">
            <v>-550.01589490930235</v>
          </cell>
          <cell r="S70">
            <v>-581.53009477453304</v>
          </cell>
          <cell r="T70">
            <v>-673.16418497836332</v>
          </cell>
          <cell r="U70">
            <v>-752.57233445748159</v>
          </cell>
          <cell r="V70">
            <v>-825.52252500956479</v>
          </cell>
          <cell r="W70">
            <v>-892.19178941482812</v>
          </cell>
          <cell r="X70">
            <v>-945.00873161299307</v>
          </cell>
          <cell r="Y70">
            <v>-945.00873161299307</v>
          </cell>
          <cell r="Z70">
            <v>-945.00873161299307</v>
          </cell>
          <cell r="AA70">
            <v>-945.00873161299307</v>
          </cell>
          <cell r="AB70">
            <v>-945.00873161299307</v>
          </cell>
        </row>
        <row r="71">
          <cell r="B71" t="str">
            <v>Draws from Project</v>
          </cell>
          <cell r="G71">
            <v>0</v>
          </cell>
          <cell r="H71">
            <v>0</v>
          </cell>
          <cell r="I71">
            <v>0</v>
          </cell>
          <cell r="J71">
            <v>0</v>
          </cell>
          <cell r="K71">
            <v>-0.19692466667247252</v>
          </cell>
          <cell r="L71">
            <v>-0.49254443815478932</v>
          </cell>
          <cell r="M71">
            <v>-1.2807086477918956</v>
          </cell>
          <cell r="N71">
            <v>-2.1675679622388464</v>
          </cell>
          <cell r="O71">
            <v>-3.5474372577878026</v>
          </cell>
          <cell r="P71">
            <v>-5.0255361151993867</v>
          </cell>
          <cell r="Q71">
            <v>-7.7308061814729978</v>
          </cell>
          <cell r="R71">
            <v>-11.662316370714205</v>
          </cell>
          <cell r="S71">
            <v>-17.057959128950507</v>
          </cell>
          <cell r="T71">
            <v>-48.326616721676956</v>
          </cell>
          <cell r="U71">
            <v>-228.91270989848238</v>
          </cell>
          <cell r="V71">
            <v>-447.40294506129254</v>
          </cell>
          <cell r="W71">
            <v>-655.78451828884363</v>
          </cell>
          <cell r="X71">
            <v>-1015.2013301205557</v>
          </cell>
        </row>
        <row r="72">
          <cell r="B72" t="str">
            <v>Impact on Reserves</v>
          </cell>
          <cell r="G72">
            <v>1.1368683772161603E-13</v>
          </cell>
          <cell r="H72">
            <v>-5.6843418860808015E-14</v>
          </cell>
          <cell r="I72">
            <v>-5.6843418860808015E-14</v>
          </cell>
          <cell r="J72">
            <v>-2.2737367544323206E-13</v>
          </cell>
          <cell r="K72">
            <v>-2.6964541710583489E-13</v>
          </cell>
          <cell r="L72">
            <v>-1.9351187319216478E-13</v>
          </cell>
          <cell r="M72">
            <v>-3.6792791036077688E-13</v>
          </cell>
          <cell r="N72">
            <v>-2.5357493882438575E-13</v>
          </cell>
          <cell r="O72">
            <v>-3.3795188869589765E-13</v>
          </cell>
          <cell r="P72">
            <v>-2.9842794901924208E-13</v>
          </cell>
          <cell r="Q72">
            <v>-2.3980817331903381E-13</v>
          </cell>
          <cell r="R72">
            <v>-2.6645352591003757E-13</v>
          </cell>
          <cell r="S72">
            <v>-2.0605739337042905E-13</v>
          </cell>
          <cell r="T72">
            <v>-2.4158453015843406E-13</v>
          </cell>
          <cell r="U72">
            <v>-3.4106051316484809E-13</v>
          </cell>
          <cell r="V72">
            <v>0</v>
          </cell>
          <cell r="W72">
            <v>0</v>
          </cell>
          <cell r="X72">
            <v>0</v>
          </cell>
          <cell r="Y72">
            <v>141.10916773880297</v>
          </cell>
          <cell r="Z72">
            <v>141.10916773880297</v>
          </cell>
          <cell r="AA72">
            <v>141.10916773880297</v>
          </cell>
          <cell r="AB72">
            <v>141.10916773880297</v>
          </cell>
        </row>
        <row r="76">
          <cell r="B76" t="str">
            <v>Project Exposure</v>
          </cell>
          <cell r="H76">
            <v>1555.3393991373678</v>
          </cell>
          <cell r="I76">
            <v>1581.3599484093452</v>
          </cell>
          <cell r="J76">
            <v>1607.7879290495255</v>
          </cell>
          <cell r="K76">
            <v>1576.8567134492005</v>
          </cell>
          <cell r="L76">
            <v>1622.5794297247912</v>
          </cell>
          <cell r="M76">
            <v>1654.5798457473966</v>
          </cell>
          <cell r="N76">
            <v>1695.4087473361626</v>
          </cell>
          <cell r="O76">
            <v>1735.6934853019002</v>
          </cell>
          <cell r="P76">
            <v>1790.0244455717987</v>
          </cell>
          <cell r="Q76">
            <v>1895.8540658205318</v>
          </cell>
          <cell r="R76">
            <v>1955.6010656499689</v>
          </cell>
          <cell r="S76">
            <v>2044.1643155825334</v>
          </cell>
          <cell r="T76">
            <v>1981.2776260287633</v>
          </cell>
          <cell r="U76">
            <v>1716.9329617106659</v>
          </cell>
          <cell r="V76">
            <v>1577.3014173423389</v>
          </cell>
          <cell r="W76">
            <v>1441.4976087624509</v>
          </cell>
          <cell r="X76">
            <v>1141.9879394197837</v>
          </cell>
          <cell r="Y76">
            <v>0</v>
          </cell>
          <cell r="Z76">
            <v>0</v>
          </cell>
          <cell r="AA76">
            <v>0</v>
          </cell>
          <cell r="AB76">
            <v>0</v>
          </cell>
        </row>
        <row r="77">
          <cell r="B77" t="str">
            <v>Interest thereon @</v>
          </cell>
          <cell r="D77">
            <v>0.185</v>
          </cell>
          <cell r="H77">
            <v>23.978149070034419</v>
          </cell>
          <cell r="I77">
            <v>24.37929920464407</v>
          </cell>
          <cell r="J77">
            <v>24.786730572846849</v>
          </cell>
          <cell r="K77">
            <v>24.309874332341838</v>
          </cell>
          <cell r="L77">
            <v>25.0147662082572</v>
          </cell>
          <cell r="M77">
            <v>25.508105955272367</v>
          </cell>
          <cell r="N77">
            <v>26.13755152143251</v>
          </cell>
          <cell r="O77">
            <v>26.758607898404293</v>
          </cell>
          <cell r="P77">
            <v>27.596210202565228</v>
          </cell>
          <cell r="Q77">
            <v>29.227750181399866</v>
          </cell>
          <cell r="R77">
            <v>30.148849762103684</v>
          </cell>
          <cell r="S77">
            <v>31.514199865230722</v>
          </cell>
          <cell r="T77">
            <v>91.634090203830297</v>
          </cell>
          <cell r="U77">
            <v>79.408149479118293</v>
          </cell>
          <cell r="V77">
            <v>72.950190552083171</v>
          </cell>
          <cell r="W77">
            <v>66.669264405263348</v>
          </cell>
          <cell r="X77">
            <v>52.816942198164995</v>
          </cell>
          <cell r="Y77">
            <v>0</v>
          </cell>
          <cell r="Z77">
            <v>0</v>
          </cell>
          <cell r="AA77">
            <v>0</v>
          </cell>
          <cell r="AB77">
            <v>0</v>
          </cell>
        </row>
        <row r="79">
          <cell r="AC79">
            <v>682.838731612993</v>
          </cell>
        </row>
        <row r="81">
          <cell r="G81" t="str">
            <v>Upto Mar 98</v>
          </cell>
          <cell r="H81">
            <v>35886</v>
          </cell>
          <cell r="I81">
            <v>35916</v>
          </cell>
          <cell r="J81">
            <v>35947</v>
          </cell>
          <cell r="K81">
            <v>35977</v>
          </cell>
          <cell r="L81">
            <v>36008</v>
          </cell>
          <cell r="M81">
            <v>36039</v>
          </cell>
          <cell r="N81">
            <v>36069</v>
          </cell>
          <cell r="O81">
            <v>36100</v>
          </cell>
          <cell r="P81">
            <v>36130</v>
          </cell>
          <cell r="Q81">
            <v>36161</v>
          </cell>
          <cell r="R81">
            <v>36192</v>
          </cell>
          <cell r="S81">
            <v>36220</v>
          </cell>
          <cell r="T81">
            <v>36312</v>
          </cell>
          <cell r="U81">
            <v>36404</v>
          </cell>
          <cell r="V81">
            <v>36495</v>
          </cell>
          <cell r="W81">
            <v>36586</v>
          </cell>
          <cell r="X81">
            <v>36678</v>
          </cell>
          <cell r="Y81">
            <v>36770</v>
          </cell>
          <cell r="Z81">
            <v>36861</v>
          </cell>
          <cell r="AA81">
            <v>36951</v>
          </cell>
          <cell r="AB81">
            <v>37043</v>
          </cell>
          <cell r="AC81" t="str">
            <v>Total</v>
          </cell>
        </row>
        <row r="82">
          <cell r="B82" t="str">
            <v>Sales Realisations</v>
          </cell>
          <cell r="G82">
            <v>0</v>
          </cell>
          <cell r="H82">
            <v>0</v>
          </cell>
          <cell r="I82">
            <v>0</v>
          </cell>
          <cell r="J82">
            <v>0</v>
          </cell>
          <cell r="K82">
            <v>4.2300000000000004</v>
          </cell>
          <cell r="L82">
            <v>6.35</v>
          </cell>
          <cell r="M82">
            <v>16.93</v>
          </cell>
          <cell r="N82">
            <v>19.05</v>
          </cell>
          <cell r="O82">
            <v>29.64</v>
          </cell>
          <cell r="P82">
            <v>31.75</v>
          </cell>
          <cell r="Q82">
            <v>58.11</v>
          </cell>
          <cell r="R82">
            <v>84.45</v>
          </cell>
          <cell r="S82">
            <v>115.89999999999999</v>
          </cell>
          <cell r="T82">
            <v>671.66</v>
          </cell>
          <cell r="U82">
            <v>940.74</v>
          </cell>
          <cell r="V82">
            <v>695.93000000000006</v>
          </cell>
          <cell r="W82">
            <v>875.25</v>
          </cell>
          <cell r="X82">
            <v>1402.3799999999999</v>
          </cell>
          <cell r="Y82">
            <v>1937.25</v>
          </cell>
          <cell r="Z82">
            <v>0</v>
          </cell>
          <cell r="AA82">
            <v>0</v>
          </cell>
          <cell r="AB82">
            <v>0</v>
          </cell>
          <cell r="AC82">
            <v>6889.62</v>
          </cell>
        </row>
        <row r="83">
          <cell r="B83" t="str">
            <v>Less :</v>
          </cell>
        </row>
        <row r="84">
          <cell r="B84" t="str">
            <v>Construction Costs</v>
          </cell>
          <cell r="G84">
            <v>-67.55</v>
          </cell>
          <cell r="H84">
            <v>0</v>
          </cell>
          <cell r="I84">
            <v>0</v>
          </cell>
          <cell r="J84">
            <v>0</v>
          </cell>
          <cell r="K84">
            <v>52.83</v>
          </cell>
          <cell r="L84">
            <v>-25.15</v>
          </cell>
          <cell r="M84">
            <v>-21.069999999999997</v>
          </cell>
          <cell r="N84">
            <v>-31.3</v>
          </cell>
          <cell r="O84">
            <v>-40.28</v>
          </cell>
          <cell r="P84">
            <v>-55.51</v>
          </cell>
          <cell r="Q84">
            <v>-130.63</v>
          </cell>
          <cell r="R84">
            <v>-108.86</v>
          </cell>
          <cell r="S84">
            <v>-166.44</v>
          </cell>
          <cell r="T84">
            <v>-483.02100000000007</v>
          </cell>
          <cell r="U84">
            <v>-414.77700000000004</v>
          </cell>
          <cell r="V84">
            <v>-262.11900000000003</v>
          </cell>
          <cell r="W84">
            <v>-462.47300000000007</v>
          </cell>
          <cell r="X84">
            <v>-148.03200000000001</v>
          </cell>
          <cell r="Y84">
            <v>0</v>
          </cell>
          <cell r="Z84">
            <v>0</v>
          </cell>
          <cell r="AA84">
            <v>0</v>
          </cell>
          <cell r="AB84">
            <v>0</v>
          </cell>
          <cell r="AC84">
            <v>-2364.3820000000005</v>
          </cell>
        </row>
        <row r="85">
          <cell r="B85" t="str">
            <v>Land Payments</v>
          </cell>
          <cell r="G85">
            <v>-1200</v>
          </cell>
          <cell r="H85">
            <v>0</v>
          </cell>
          <cell r="I85">
            <v>0</v>
          </cell>
          <cell r="J85">
            <v>0</v>
          </cell>
          <cell r="K85">
            <v>0</v>
          </cell>
          <cell r="L85">
            <v>0</v>
          </cell>
          <cell r="M85">
            <v>0</v>
          </cell>
          <cell r="N85">
            <v>0</v>
          </cell>
          <cell r="O85">
            <v>0</v>
          </cell>
          <cell r="P85">
            <v>0</v>
          </cell>
          <cell r="Q85">
            <v>0</v>
          </cell>
          <cell r="R85">
            <v>0</v>
          </cell>
          <cell r="S85">
            <v>0</v>
          </cell>
          <cell r="T85">
            <v>0</v>
          </cell>
          <cell r="U85">
            <v>-136.7906059603842</v>
          </cell>
          <cell r="V85">
            <v>-186.09170483718987</v>
          </cell>
          <cell r="W85">
            <v>-167.63492677244901</v>
          </cell>
          <cell r="X85">
            <v>-836.03122816828784</v>
          </cell>
          <cell r="Y85">
            <v>-565.69819255053244</v>
          </cell>
          <cell r="Z85">
            <v>0</v>
          </cell>
          <cell r="AA85">
            <v>0</v>
          </cell>
          <cell r="AB85">
            <v>0</v>
          </cell>
          <cell r="AC85">
            <v>-3092.2466582888433</v>
          </cell>
        </row>
        <row r="86">
          <cell r="B86" t="str">
            <v>Brokerage</v>
          </cell>
          <cell r="G86">
            <v>0</v>
          </cell>
          <cell r="H86">
            <v>0</v>
          </cell>
          <cell r="I86">
            <v>0</v>
          </cell>
          <cell r="J86">
            <v>0</v>
          </cell>
          <cell r="K86">
            <v>-5.0760000000000007E-2</v>
          </cell>
          <cell r="L86">
            <v>-7.619999999999999E-2</v>
          </cell>
          <cell r="M86">
            <v>-0.20316000000000001</v>
          </cell>
          <cell r="N86">
            <v>-0.2286</v>
          </cell>
          <cell r="O86">
            <v>-0.35568</v>
          </cell>
          <cell r="P86">
            <v>-0.38100000000000001</v>
          </cell>
          <cell r="Q86">
            <v>-0.69732000000000005</v>
          </cell>
          <cell r="R86">
            <v>-1.0134000000000001</v>
          </cell>
          <cell r="S86">
            <v>-1.3907999999999998</v>
          </cell>
          <cell r="T86">
            <v>-8.05992</v>
          </cell>
          <cell r="U86">
            <v>-11.288879999999999</v>
          </cell>
          <cell r="V86">
            <v>-8.3511600000000019</v>
          </cell>
          <cell r="W86">
            <v>-10.503</v>
          </cell>
          <cell r="X86">
            <v>-16.82856</v>
          </cell>
          <cell r="Y86">
            <v>-23.247</v>
          </cell>
          <cell r="Z86">
            <v>0</v>
          </cell>
          <cell r="AA86">
            <v>0</v>
          </cell>
          <cell r="AB86">
            <v>0</v>
          </cell>
          <cell r="AC86">
            <v>-82.675439999999995</v>
          </cell>
        </row>
        <row r="87">
          <cell r="B87" t="str">
            <v>Advertisement &amp; Publicity</v>
          </cell>
          <cell r="G87">
            <v>0</v>
          </cell>
          <cell r="H87">
            <v>0</v>
          </cell>
          <cell r="I87">
            <v>0</v>
          </cell>
          <cell r="J87">
            <v>0</v>
          </cell>
          <cell r="K87">
            <v>-0.12690000000000001</v>
          </cell>
          <cell r="L87">
            <v>-0.19049999999999997</v>
          </cell>
          <cell r="M87">
            <v>-0.50790000000000002</v>
          </cell>
          <cell r="N87">
            <v>-0.57150000000000001</v>
          </cell>
          <cell r="O87">
            <v>-0.88919999999999999</v>
          </cell>
          <cell r="P87">
            <v>-0.95250000000000001</v>
          </cell>
          <cell r="Q87">
            <v>-1.7432999999999998</v>
          </cell>
          <cell r="R87">
            <v>-2.5335000000000001</v>
          </cell>
          <cell r="S87">
            <v>-3.4769999999999994</v>
          </cell>
          <cell r="T87">
            <v>-20.149799999999999</v>
          </cell>
          <cell r="U87">
            <v>-28.222200000000001</v>
          </cell>
          <cell r="V87">
            <v>-20.8779</v>
          </cell>
          <cell r="W87">
            <v>-26.2575</v>
          </cell>
          <cell r="X87">
            <v>-42.071399999999997</v>
          </cell>
          <cell r="Y87">
            <v>-58.1175</v>
          </cell>
          <cell r="Z87">
            <v>0</v>
          </cell>
          <cell r="AA87">
            <v>0</v>
          </cell>
          <cell r="AB87">
            <v>0</v>
          </cell>
          <cell r="AC87">
            <v>-206.68860000000001</v>
          </cell>
        </row>
        <row r="89">
          <cell r="B89" t="str">
            <v>Net Inflow to MRIDL</v>
          </cell>
          <cell r="G89">
            <v>-1267.55</v>
          </cell>
          <cell r="H89">
            <v>0</v>
          </cell>
          <cell r="I89">
            <v>0</v>
          </cell>
          <cell r="J89">
            <v>0</v>
          </cell>
          <cell r="K89">
            <v>56.882340000000006</v>
          </cell>
          <cell r="L89">
            <v>-19.066699999999997</v>
          </cell>
          <cell r="M89">
            <v>-4.8510599999999977</v>
          </cell>
          <cell r="N89">
            <v>-13.0501</v>
          </cell>
          <cell r="O89">
            <v>-11.884880000000001</v>
          </cell>
          <cell r="P89">
            <v>-25.093499999999999</v>
          </cell>
          <cell r="Q89">
            <v>-74.960620000000006</v>
          </cell>
          <cell r="R89">
            <v>-27.956899999999997</v>
          </cell>
          <cell r="S89">
            <v>-55.407800000000002</v>
          </cell>
          <cell r="T89">
            <v>160.42927999999989</v>
          </cell>
          <cell r="U89">
            <v>349.66131403961577</v>
          </cell>
          <cell r="V89">
            <v>218.49023516281017</v>
          </cell>
          <cell r="W89">
            <v>208.38157322755092</v>
          </cell>
          <cell r="X89">
            <v>359.41681183171215</v>
          </cell>
          <cell r="Y89">
            <v>1290.1873074494674</v>
          </cell>
          <cell r="Z89">
            <v>0</v>
          </cell>
          <cell r="AA89">
            <v>0</v>
          </cell>
          <cell r="AB89">
            <v>0</v>
          </cell>
          <cell r="AC89">
            <v>1143.6273017111562</v>
          </cell>
        </row>
        <row r="90">
          <cell r="B90" t="str">
            <v>Less : MRIDL's Costs</v>
          </cell>
        </row>
        <row r="91">
          <cell r="B91" t="str">
            <v>Payroll</v>
          </cell>
          <cell r="G91">
            <v>0</v>
          </cell>
          <cell r="H91">
            <v>-1.2770833333333333</v>
          </cell>
          <cell r="I91">
            <v>-1.2770833333333333</v>
          </cell>
          <cell r="J91">
            <v>-1.2770833333333333</v>
          </cell>
          <cell r="K91">
            <v>-1.2770833333333333</v>
          </cell>
          <cell r="L91">
            <v>-1.2770833333333333</v>
          </cell>
          <cell r="M91">
            <v>-1.2770833333333333</v>
          </cell>
          <cell r="N91">
            <v>-1.2770833333333333</v>
          </cell>
          <cell r="O91">
            <v>-1.2770833333333333</v>
          </cell>
          <cell r="P91">
            <v>-1.2770833333333333</v>
          </cell>
          <cell r="Q91">
            <v>-1.2770833333333333</v>
          </cell>
          <cell r="R91">
            <v>-1.2770833333333333</v>
          </cell>
          <cell r="S91">
            <v>-1.2770833333333333</v>
          </cell>
          <cell r="T91">
            <v>-4.5974999999999993</v>
          </cell>
          <cell r="U91">
            <v>-4.5974999999999993</v>
          </cell>
          <cell r="V91">
            <v>-4.5974999999999993</v>
          </cell>
          <cell r="W91">
            <v>-4.5974999999999993</v>
          </cell>
          <cell r="X91">
            <v>-5.5169999999999986</v>
          </cell>
          <cell r="Y91">
            <v>-5.5169999999999986</v>
          </cell>
          <cell r="Z91">
            <v>0</v>
          </cell>
          <cell r="AA91">
            <v>0</v>
          </cell>
          <cell r="AB91">
            <v>0</v>
          </cell>
          <cell r="AC91">
            <v>-44.748999999999988</v>
          </cell>
        </row>
        <row r="92">
          <cell r="B92" t="str">
            <v>Overheads</v>
          </cell>
          <cell r="G92">
            <v>0</v>
          </cell>
          <cell r="H92">
            <v>-0.36416673400000005</v>
          </cell>
          <cell r="I92">
            <v>-0.36416673400000005</v>
          </cell>
          <cell r="J92">
            <v>-0.36416673400000005</v>
          </cell>
          <cell r="K92">
            <v>-0.36416673400000005</v>
          </cell>
          <cell r="L92">
            <v>-0.36416673400000005</v>
          </cell>
          <cell r="M92">
            <v>-0.36416673400000005</v>
          </cell>
          <cell r="N92">
            <v>-0.36416673400000005</v>
          </cell>
          <cell r="O92">
            <v>-0.36416673400000005</v>
          </cell>
          <cell r="P92">
            <v>-0.36416673400000005</v>
          </cell>
          <cell r="Q92">
            <v>-0.36416673400000005</v>
          </cell>
          <cell r="R92">
            <v>-0.36416673400000005</v>
          </cell>
          <cell r="S92">
            <v>-0.36416673400000005</v>
          </cell>
          <cell r="T92">
            <v>-1.3110002424</v>
          </cell>
          <cell r="U92">
            <v>-1.3110002424</v>
          </cell>
          <cell r="V92">
            <v>-1.3110002424</v>
          </cell>
          <cell r="W92">
            <v>-1.3110002424</v>
          </cell>
          <cell r="X92">
            <v>-1.57320029088</v>
          </cell>
          <cell r="Y92">
            <v>-1.57320029088</v>
          </cell>
          <cell r="Z92">
            <v>0</v>
          </cell>
          <cell r="AA92">
            <v>0</v>
          </cell>
          <cell r="AB92">
            <v>0</v>
          </cell>
          <cell r="AC92">
            <v>-12.76040235936</v>
          </cell>
        </row>
        <row r="93">
          <cell r="B93" t="str">
            <v>Net Unleveraged Cash Flow</v>
          </cell>
          <cell r="G93">
            <v>-1267.55</v>
          </cell>
          <cell r="H93">
            <v>-1.6412500673333335</v>
          </cell>
          <cell r="I93">
            <v>-1.6412500673333335</v>
          </cell>
          <cell r="J93">
            <v>-1.6412500673333335</v>
          </cell>
          <cell r="K93">
            <v>55.241089932666675</v>
          </cell>
          <cell r="L93">
            <v>-20.707950067333332</v>
          </cell>
          <cell r="M93">
            <v>-6.4923100673333316</v>
          </cell>
          <cell r="N93">
            <v>-14.691350067333333</v>
          </cell>
          <cell r="O93">
            <v>-13.526130067333334</v>
          </cell>
          <cell r="P93">
            <v>-26.734750067333334</v>
          </cell>
          <cell r="Q93">
            <v>-76.601870067333337</v>
          </cell>
          <cell r="R93">
            <v>-29.598150067333332</v>
          </cell>
          <cell r="S93">
            <v>-57.049050067333333</v>
          </cell>
          <cell r="T93">
            <v>154.52077975759988</v>
          </cell>
          <cell r="U93">
            <v>343.75281379721577</v>
          </cell>
          <cell r="V93">
            <v>212.58173492041016</v>
          </cell>
          <cell r="W93">
            <v>202.47307298515091</v>
          </cell>
          <cell r="X93">
            <v>352.32661154083218</v>
          </cell>
          <cell r="Y93">
            <v>1283.0971071585873</v>
          </cell>
          <cell r="Z93">
            <v>0</v>
          </cell>
          <cell r="AA93">
            <v>0</v>
          </cell>
          <cell r="AB93">
            <v>0</v>
          </cell>
          <cell r="AC93">
            <v>1086.117899351796</v>
          </cell>
        </row>
      </sheetData>
      <sheetData sheetId="5" refreshError="1">
        <row r="3">
          <cell r="E3" t="str">
            <v>Total</v>
          </cell>
          <cell r="F3" t="str">
            <v>psf</v>
          </cell>
          <cell r="G3" t="str">
            <v>Upto Mar 98</v>
          </cell>
          <cell r="H3">
            <v>35886</v>
          </cell>
          <cell r="I3">
            <v>35916</v>
          </cell>
          <cell r="J3">
            <v>35947</v>
          </cell>
          <cell r="K3">
            <v>35977</v>
          </cell>
          <cell r="L3">
            <v>36008</v>
          </cell>
          <cell r="M3">
            <v>36039</v>
          </cell>
          <cell r="N3">
            <v>36069</v>
          </cell>
          <cell r="O3">
            <v>36100</v>
          </cell>
          <cell r="P3">
            <v>36130</v>
          </cell>
          <cell r="Q3">
            <v>36161</v>
          </cell>
          <cell r="R3">
            <v>36192</v>
          </cell>
          <cell r="S3">
            <v>36220</v>
          </cell>
          <cell r="T3">
            <v>36312</v>
          </cell>
          <cell r="U3">
            <v>36404</v>
          </cell>
          <cell r="V3">
            <v>36495</v>
          </cell>
          <cell r="W3">
            <v>36586</v>
          </cell>
          <cell r="X3">
            <v>36678</v>
          </cell>
          <cell r="Y3">
            <v>36770</v>
          </cell>
          <cell r="Z3">
            <v>36861</v>
          </cell>
          <cell r="AA3">
            <v>36951</v>
          </cell>
          <cell r="AB3" t="str">
            <v>Total</v>
          </cell>
          <cell r="AF3" t="str">
            <v>Mahindra Gardens /Polychem Development</v>
          </cell>
          <cell r="AK3" t="str">
            <v>Figures in Rupees Lakhs</v>
          </cell>
        </row>
        <row r="4">
          <cell r="B4" t="str">
            <v>PROJECT CASHFLOWS</v>
          </cell>
          <cell r="AF4" t="str">
            <v>Project Year</v>
          </cell>
          <cell r="AJ4">
            <v>0</v>
          </cell>
          <cell r="AK4">
            <v>1</v>
          </cell>
          <cell r="AL4">
            <v>2</v>
          </cell>
          <cell r="AM4">
            <v>3</v>
          </cell>
          <cell r="AN4">
            <v>4</v>
          </cell>
        </row>
        <row r="5">
          <cell r="B5" t="str">
            <v>Sales Instalments</v>
          </cell>
          <cell r="E5">
            <v>9312.84</v>
          </cell>
          <cell r="F5">
            <v>3139.335917748188</v>
          </cell>
          <cell r="G5">
            <v>0</v>
          </cell>
          <cell r="H5">
            <v>4.24</v>
          </cell>
          <cell r="I5">
            <v>6.35</v>
          </cell>
          <cell r="J5">
            <v>16.940000000000001</v>
          </cell>
          <cell r="K5">
            <v>19.05</v>
          </cell>
          <cell r="L5">
            <v>29.64</v>
          </cell>
          <cell r="M5">
            <v>31.75</v>
          </cell>
          <cell r="N5">
            <v>69.06</v>
          </cell>
          <cell r="O5">
            <v>106.36000000000001</v>
          </cell>
          <cell r="P5">
            <v>136</v>
          </cell>
          <cell r="Q5">
            <v>201.63</v>
          </cell>
          <cell r="R5">
            <v>306.19</v>
          </cell>
          <cell r="S5">
            <v>327.86</v>
          </cell>
          <cell r="T5">
            <v>1173.33</v>
          </cell>
          <cell r="U5">
            <v>844.56</v>
          </cell>
          <cell r="V5">
            <v>965.54</v>
          </cell>
          <cell r="W5">
            <v>1474.42</v>
          </cell>
          <cell r="X5">
            <v>1362.3400000000001</v>
          </cell>
          <cell r="Y5">
            <v>2237.58</v>
          </cell>
          <cell r="Z5">
            <v>0</v>
          </cell>
          <cell r="AA5">
            <v>0</v>
          </cell>
          <cell r="AB5">
            <v>9312.84</v>
          </cell>
          <cell r="AF5" t="str">
            <v>Financial Year</v>
          </cell>
          <cell r="AJ5">
            <v>1997</v>
          </cell>
          <cell r="AK5">
            <v>1998</v>
          </cell>
          <cell r="AL5">
            <v>1999</v>
          </cell>
          <cell r="AM5">
            <v>2000</v>
          </cell>
          <cell r="AN5">
            <v>2001</v>
          </cell>
          <cell r="AO5" t="str">
            <v>Total</v>
          </cell>
        </row>
        <row r="6">
          <cell r="B6" t="str">
            <v>Phase I -Residential</v>
          </cell>
          <cell r="E6">
            <v>1580.71</v>
          </cell>
          <cell r="F6">
            <v>2750.017397355602</v>
          </cell>
          <cell r="G6">
            <v>0</v>
          </cell>
          <cell r="H6">
            <v>4.24</v>
          </cell>
          <cell r="I6">
            <v>6.35</v>
          </cell>
          <cell r="J6">
            <v>16.940000000000001</v>
          </cell>
          <cell r="K6">
            <v>19.05</v>
          </cell>
          <cell r="L6">
            <v>29.64</v>
          </cell>
          <cell r="M6">
            <v>31.75</v>
          </cell>
          <cell r="N6">
            <v>50.81</v>
          </cell>
          <cell r="O6">
            <v>69.86</v>
          </cell>
          <cell r="P6">
            <v>99.5</v>
          </cell>
          <cell r="Q6">
            <v>165.13</v>
          </cell>
          <cell r="R6">
            <v>174.3</v>
          </cell>
          <cell r="S6">
            <v>173.59</v>
          </cell>
          <cell r="T6">
            <v>612.53</v>
          </cell>
          <cell r="U6">
            <v>127.02</v>
          </cell>
          <cell r="AB6">
            <v>1580.71</v>
          </cell>
          <cell r="AF6" t="str">
            <v>Unleveraged Project Cash Flow</v>
          </cell>
        </row>
        <row r="7">
          <cell r="B7" t="str">
            <v>Phase II - Residential</v>
          </cell>
          <cell r="E7">
            <v>4413.7800000000007</v>
          </cell>
          <cell r="F7">
            <v>3145.9586600142557</v>
          </cell>
          <cell r="N7">
            <v>6.2</v>
          </cell>
          <cell r="O7">
            <v>12.4</v>
          </cell>
          <cell r="P7">
            <v>12.4</v>
          </cell>
          <cell r="Q7">
            <v>12.4</v>
          </cell>
          <cell r="R7">
            <v>47.54</v>
          </cell>
          <cell r="S7">
            <v>57.87</v>
          </cell>
          <cell r="T7">
            <v>229.43</v>
          </cell>
          <cell r="U7">
            <v>374.11</v>
          </cell>
          <cell r="V7">
            <v>549.81999999999994</v>
          </cell>
          <cell r="W7">
            <v>855.71</v>
          </cell>
          <cell r="X7">
            <v>825.19</v>
          </cell>
          <cell r="Y7">
            <v>1430.71</v>
          </cell>
          <cell r="AB7">
            <v>4413.7800000000007</v>
          </cell>
          <cell r="AF7" t="str">
            <v>Sales Realisations</v>
          </cell>
          <cell r="AK7">
            <v>0</v>
          </cell>
          <cell r="AL7">
            <v>1255.0700000000002</v>
          </cell>
          <cell r="AM7">
            <v>4457.8500000000004</v>
          </cell>
          <cell r="AN7">
            <v>3599.92</v>
          </cell>
          <cell r="AO7">
            <v>9312.84</v>
          </cell>
        </row>
        <row r="8">
          <cell r="B8" t="str">
            <v>Phase II- Commercial</v>
          </cell>
          <cell r="E8">
            <v>3318.35</v>
          </cell>
          <cell r="F8">
            <v>3356.275917871953</v>
          </cell>
          <cell r="N8">
            <v>12.05</v>
          </cell>
          <cell r="O8">
            <v>24.1</v>
          </cell>
          <cell r="P8">
            <v>24.1</v>
          </cell>
          <cell r="Q8">
            <v>24.1</v>
          </cell>
          <cell r="R8">
            <v>84.35</v>
          </cell>
          <cell r="S8">
            <v>96.4</v>
          </cell>
          <cell r="T8">
            <v>331.37</v>
          </cell>
          <cell r="U8">
            <v>343.43</v>
          </cell>
          <cell r="V8">
            <v>415.72</v>
          </cell>
          <cell r="W8">
            <v>618.71</v>
          </cell>
          <cell r="X8">
            <v>537.15</v>
          </cell>
          <cell r="Y8">
            <v>806.87</v>
          </cell>
          <cell r="AB8">
            <v>3318.35</v>
          </cell>
          <cell r="AF8" t="str">
            <v>Purchase Price [Land Allocation]</v>
          </cell>
          <cell r="AJ8">
            <v>-1375</v>
          </cell>
          <cell r="AK8">
            <v>0</v>
          </cell>
          <cell r="AL8">
            <v>0</v>
          </cell>
          <cell r="AM8">
            <v>-1513.5044892260623</v>
          </cell>
          <cell r="AN8">
            <v>-1103.5442185146098</v>
          </cell>
          <cell r="AO8">
            <v>-3992.0487077406719</v>
          </cell>
        </row>
        <row r="9">
          <cell r="G9" t="str">
            <v xml:space="preserve">    </v>
          </cell>
          <cell r="AB9">
            <v>0</v>
          </cell>
          <cell r="AF9" t="str">
            <v>Project Costs</v>
          </cell>
          <cell r="AK9">
            <v>-90.892099999999999</v>
          </cell>
          <cell r="AL9">
            <v>-1083.6680496728172</v>
          </cell>
          <cell r="AM9">
            <v>-1974.3438038417926</v>
          </cell>
          <cell r="AN9">
            <v>-941.37978148539003</v>
          </cell>
          <cell r="AO9">
            <v>-4090.283735</v>
          </cell>
        </row>
        <row r="10">
          <cell r="B10" t="str">
            <v>Less :</v>
          </cell>
          <cell r="AF10" t="str">
            <v>Unleveraged Project Cash Flows</v>
          </cell>
          <cell r="AJ10">
            <v>-1375</v>
          </cell>
          <cell r="AK10">
            <v>-90.892099999999999</v>
          </cell>
          <cell r="AL10">
            <v>171.40195032718293</v>
          </cell>
          <cell r="AM10">
            <v>970.00170693214568</v>
          </cell>
          <cell r="AN10">
            <v>1554.9960000000001</v>
          </cell>
          <cell r="AO10">
            <v>1230.5075572593278</v>
          </cell>
        </row>
        <row r="11">
          <cell r="B11" t="str">
            <v>Total Cost</v>
          </cell>
        </row>
        <row r="12">
          <cell r="B12" t="str">
            <v>Phase I</v>
          </cell>
          <cell r="E12">
            <v>546.05999999999995</v>
          </cell>
          <cell r="F12">
            <v>950</v>
          </cell>
          <cell r="H12">
            <v>16.489999999999998</v>
          </cell>
          <cell r="I12">
            <v>26.92</v>
          </cell>
          <cell r="J12">
            <v>20.48</v>
          </cell>
          <cell r="K12">
            <v>30.1</v>
          </cell>
          <cell r="L12">
            <v>39.770000000000003</v>
          </cell>
          <cell r="M12">
            <v>53.1</v>
          </cell>
          <cell r="N12">
            <v>55.5</v>
          </cell>
          <cell r="O12">
            <v>72.5</v>
          </cell>
          <cell r="P12">
            <v>77.33</v>
          </cell>
          <cell r="Q12">
            <v>54.7</v>
          </cell>
          <cell r="R12">
            <v>39</v>
          </cell>
          <cell r="S12">
            <v>35.89</v>
          </cell>
          <cell r="T12">
            <v>23.18</v>
          </cell>
          <cell r="U12">
            <v>1.1000000000000001</v>
          </cell>
          <cell r="AB12">
            <v>546.05999999999995</v>
          </cell>
          <cell r="AF12" t="str">
            <v>Unleveraged IRR</v>
          </cell>
          <cell r="AJ12">
            <v>0.19497995110266211</v>
          </cell>
        </row>
        <row r="13">
          <cell r="B13" t="str">
            <v>Phase II</v>
          </cell>
          <cell r="E13">
            <v>2272.1099999999997</v>
          </cell>
          <cell r="F13">
            <v>949.99790943680205</v>
          </cell>
          <cell r="J13">
            <v>1.05</v>
          </cell>
          <cell r="K13">
            <v>2.86</v>
          </cell>
          <cell r="L13">
            <v>1.5</v>
          </cell>
          <cell r="M13">
            <v>49.37</v>
          </cell>
          <cell r="N13">
            <v>63.5</v>
          </cell>
          <cell r="O13">
            <v>30.41</v>
          </cell>
          <cell r="P13">
            <v>77.58</v>
          </cell>
          <cell r="Q13">
            <v>73.5</v>
          </cell>
          <cell r="R13">
            <v>88.5</v>
          </cell>
          <cell r="S13">
            <v>102.02</v>
          </cell>
          <cell r="T13">
            <v>371.02</v>
          </cell>
          <cell r="U13">
            <v>330.04999999999995</v>
          </cell>
          <cell r="V13">
            <v>231.82</v>
          </cell>
          <cell r="W13">
            <v>397.14</v>
          </cell>
          <cell r="X13">
            <v>375.17</v>
          </cell>
          <cell r="Y13">
            <v>76.62</v>
          </cell>
          <cell r="AB13">
            <v>2272.1099999999997</v>
          </cell>
        </row>
        <row r="14">
          <cell r="B14" t="str">
            <v>Legal Costs</v>
          </cell>
          <cell r="E14">
            <v>32.631500000000003</v>
          </cell>
          <cell r="F14">
            <v>11</v>
          </cell>
          <cell r="G14">
            <v>4.7420999999999998</v>
          </cell>
          <cell r="M14">
            <v>19.731525000000001</v>
          </cell>
          <cell r="S14">
            <v>1.5807</v>
          </cell>
          <cell r="Y14">
            <v>6.5771750000000004</v>
          </cell>
          <cell r="AB14">
            <v>32.631500000000003</v>
          </cell>
          <cell r="AF14" t="str">
            <v>Profit/Loss on the Project</v>
          </cell>
          <cell r="AO14">
            <v>327.5870356915143</v>
          </cell>
        </row>
        <row r="16">
          <cell r="AF16" t="str">
            <v>Basic  Assumptions</v>
          </cell>
        </row>
        <row r="17">
          <cell r="B17" t="str">
            <v>Total Outflows</v>
          </cell>
          <cell r="E17">
            <v>2850.8014999999996</v>
          </cell>
          <cell r="F17">
            <v>960.99831451205102</v>
          </cell>
          <cell r="G17">
            <v>4.7420999999999998</v>
          </cell>
          <cell r="H17">
            <v>16.489999999999998</v>
          </cell>
          <cell r="I17">
            <v>26.92</v>
          </cell>
          <cell r="J17">
            <v>21.53</v>
          </cell>
          <cell r="K17">
            <v>32.96</v>
          </cell>
          <cell r="L17">
            <v>41.27</v>
          </cell>
          <cell r="M17">
            <v>122.201525</v>
          </cell>
          <cell r="N17">
            <v>119</v>
          </cell>
          <cell r="O17">
            <v>102.91</v>
          </cell>
          <cell r="P17">
            <v>154.91</v>
          </cell>
          <cell r="Q17">
            <v>128.19999999999999</v>
          </cell>
          <cell r="R17">
            <v>127.5</v>
          </cell>
          <cell r="S17">
            <v>139.4907</v>
          </cell>
          <cell r="T17">
            <v>394.2</v>
          </cell>
          <cell r="U17">
            <v>331.15</v>
          </cell>
          <cell r="V17">
            <v>231.82</v>
          </cell>
          <cell r="W17">
            <v>397.14</v>
          </cell>
          <cell r="X17">
            <v>375.17</v>
          </cell>
          <cell r="Y17">
            <v>83.197175000000001</v>
          </cell>
          <cell r="Z17">
            <v>0</v>
          </cell>
          <cell r="AA17">
            <v>0</v>
          </cell>
          <cell r="AB17">
            <v>2850.8015</v>
          </cell>
          <cell r="AF17" t="str">
            <v>Total sq. ft Area (sft)</v>
          </cell>
          <cell r="AH17">
            <v>296650</v>
          </cell>
        </row>
        <row r="18">
          <cell r="B18" t="str">
            <v>without inflation</v>
          </cell>
          <cell r="AF18" t="str">
            <v>Total Residential Area..7 buildings</v>
          </cell>
          <cell r="AH18">
            <v>197780</v>
          </cell>
        </row>
        <row r="19">
          <cell r="B19" t="str">
            <v>Inflation Factor</v>
          </cell>
          <cell r="G19" t="str">
            <v>100%</v>
          </cell>
          <cell r="H19" t="str">
            <v>100%</v>
          </cell>
          <cell r="I19" t="str">
            <v>100%</v>
          </cell>
          <cell r="J19" t="str">
            <v>100%</v>
          </cell>
          <cell r="K19" t="str">
            <v>100%</v>
          </cell>
          <cell r="L19" t="str">
            <v>100%</v>
          </cell>
          <cell r="M19" t="str">
            <v>100%</v>
          </cell>
          <cell r="N19" t="str">
            <v>100%</v>
          </cell>
          <cell r="O19" t="str">
            <v>100%</v>
          </cell>
          <cell r="P19" t="str">
            <v>100%</v>
          </cell>
          <cell r="Q19" t="str">
            <v>100%</v>
          </cell>
          <cell r="R19" t="str">
            <v>100%</v>
          </cell>
          <cell r="S19" t="str">
            <v>100%</v>
          </cell>
          <cell r="T19">
            <v>1.1000000000000001</v>
          </cell>
          <cell r="U19">
            <v>1.1000000000000001</v>
          </cell>
          <cell r="V19">
            <v>1.1000000000000001</v>
          </cell>
          <cell r="W19">
            <v>1.1000000000000001</v>
          </cell>
          <cell r="X19">
            <v>1.2</v>
          </cell>
          <cell r="Y19">
            <v>1.2</v>
          </cell>
          <cell r="Z19" t="str">
            <v>120%</v>
          </cell>
          <cell r="AA19" t="str">
            <v>120%</v>
          </cell>
          <cell r="AG19" t="str">
            <v>Stilt +7</v>
          </cell>
        </row>
        <row r="20">
          <cell r="B20" t="str">
            <v>Inflated Cost</v>
          </cell>
          <cell r="E20">
            <v>3077.9059349999998</v>
          </cell>
          <cell r="F20">
            <v>1037.5546721725939</v>
          </cell>
          <cell r="G20">
            <v>4.7420999999999998</v>
          </cell>
          <cell r="H20">
            <v>16.489999999999998</v>
          </cell>
          <cell r="I20">
            <v>26.92</v>
          </cell>
          <cell r="J20">
            <v>21.53</v>
          </cell>
          <cell r="K20">
            <v>32.96</v>
          </cell>
          <cell r="L20">
            <v>41.27</v>
          </cell>
          <cell r="M20">
            <v>122.201525</v>
          </cell>
          <cell r="N20">
            <v>119</v>
          </cell>
          <cell r="O20">
            <v>102.91</v>
          </cell>
          <cell r="P20">
            <v>154.91</v>
          </cell>
          <cell r="Q20">
            <v>128.19999999999999</v>
          </cell>
          <cell r="R20">
            <v>127.5</v>
          </cell>
          <cell r="S20">
            <v>139.4907</v>
          </cell>
          <cell r="T20">
            <v>433.62</v>
          </cell>
          <cell r="U20">
            <v>364.26499999999999</v>
          </cell>
          <cell r="V20">
            <v>255.00200000000001</v>
          </cell>
          <cell r="W20">
            <v>436.85400000000004</v>
          </cell>
          <cell r="X20">
            <v>450.20400000000001</v>
          </cell>
          <cell r="Y20">
            <v>99.836609999999993</v>
          </cell>
          <cell r="Z20">
            <v>0</v>
          </cell>
          <cell r="AA20">
            <v>0</v>
          </cell>
          <cell r="AB20">
            <v>3077.9059349999998</v>
          </cell>
          <cell r="AF20" t="str">
            <v>Total Commercial Area..1 building</v>
          </cell>
          <cell r="AH20">
            <v>98870</v>
          </cell>
        </row>
        <row r="21">
          <cell r="B21" t="str">
            <v>Brokerage</v>
          </cell>
          <cell r="E21">
            <v>139.69260000000003</v>
          </cell>
          <cell r="F21">
            <v>47.090038766222825</v>
          </cell>
          <cell r="G21">
            <v>0</v>
          </cell>
          <cell r="H21">
            <v>6.3600000000000004E-2</v>
          </cell>
          <cell r="I21">
            <v>9.5249999999999987E-2</v>
          </cell>
          <cell r="J21">
            <v>0.25410000000000005</v>
          </cell>
          <cell r="K21">
            <v>0.28575000000000006</v>
          </cell>
          <cell r="L21">
            <v>0.4446</v>
          </cell>
          <cell r="M21">
            <v>0.47625000000000001</v>
          </cell>
          <cell r="N21">
            <v>1.0359</v>
          </cell>
          <cell r="O21">
            <v>1.5954000000000002</v>
          </cell>
          <cell r="P21">
            <v>2.04</v>
          </cell>
          <cell r="Q21">
            <v>3.0244499999999999</v>
          </cell>
          <cell r="R21">
            <v>4.5928499999999994</v>
          </cell>
          <cell r="S21">
            <v>4.9179000000000004</v>
          </cell>
          <cell r="T21">
            <v>17.59995</v>
          </cell>
          <cell r="U21">
            <v>12.6684</v>
          </cell>
          <cell r="V21">
            <v>14.4831</v>
          </cell>
          <cell r="W21">
            <v>22.116300000000003</v>
          </cell>
          <cell r="X21">
            <v>20.435100000000002</v>
          </cell>
          <cell r="Y21">
            <v>33.563699999999997</v>
          </cell>
          <cell r="Z21">
            <v>0</v>
          </cell>
          <cell r="AA21">
            <v>0</v>
          </cell>
          <cell r="AB21">
            <v>139.69260000000003</v>
          </cell>
          <cell r="AF21" t="str">
            <v>Sales Price Per sq. ft  (Residential)</v>
          </cell>
          <cell r="AH21">
            <v>3030.8878551926391</v>
          </cell>
        </row>
        <row r="22">
          <cell r="B22" t="str">
            <v>Advertisement &amp; Publicity</v>
          </cell>
          <cell r="E22">
            <v>279.3852</v>
          </cell>
          <cell r="F22">
            <v>94.180077532445651</v>
          </cell>
          <cell r="G22">
            <v>0</v>
          </cell>
          <cell r="H22">
            <v>0.12720000000000001</v>
          </cell>
          <cell r="I22">
            <v>0.19049999999999997</v>
          </cell>
          <cell r="J22">
            <v>0.50819999999999999</v>
          </cell>
          <cell r="K22">
            <v>0.57150000000000001</v>
          </cell>
          <cell r="L22">
            <v>0.88919999999999999</v>
          </cell>
          <cell r="M22">
            <v>0.95250000000000001</v>
          </cell>
          <cell r="N22">
            <v>2.0718000000000001</v>
          </cell>
          <cell r="O22">
            <v>3.1908000000000003</v>
          </cell>
          <cell r="P22">
            <v>4.08</v>
          </cell>
          <cell r="Q22">
            <v>6.0488999999999997</v>
          </cell>
          <cell r="R22">
            <v>9.1856999999999989</v>
          </cell>
          <cell r="S22">
            <v>9.8358000000000008</v>
          </cell>
          <cell r="T22">
            <v>35.1999</v>
          </cell>
          <cell r="U22">
            <v>25.336799999999997</v>
          </cell>
          <cell r="V22">
            <v>28.966199999999997</v>
          </cell>
          <cell r="W22">
            <v>44.232599999999998</v>
          </cell>
          <cell r="X22">
            <v>40.870200000000004</v>
          </cell>
          <cell r="Y22">
            <v>67.127399999999994</v>
          </cell>
          <cell r="Z22">
            <v>0</v>
          </cell>
          <cell r="AA22">
            <v>0</v>
          </cell>
          <cell r="AB22">
            <v>279.3852</v>
          </cell>
          <cell r="AF22" t="str">
            <v>Sales Price Per sq. ft  (Commercial)</v>
          </cell>
          <cell r="AH22">
            <v>3356.275917871953</v>
          </cell>
        </row>
        <row r="23">
          <cell r="B23" t="str">
            <v>Interest</v>
          </cell>
          <cell r="E23">
            <v>36.92520034134742</v>
          </cell>
          <cell r="F23">
            <v>12.447396036186555</v>
          </cell>
          <cell r="H23">
            <v>1.5148683333333333</v>
          </cell>
          <cell r="I23">
            <v>1.7554981525961288</v>
          </cell>
          <cell r="J23">
            <v>2.144386357743401</v>
          </cell>
          <cell r="K23">
            <v>2.301434615954371</v>
          </cell>
          <cell r="L23">
            <v>2.6220149006989537</v>
          </cell>
          <cell r="M23">
            <v>1.5021167731671898</v>
          </cell>
          <cell r="N23">
            <v>3.1186603157399935</v>
          </cell>
          <cell r="O23">
            <v>4.1856439310546838</v>
          </cell>
          <cell r="P23">
            <v>4.4792405857001034</v>
          </cell>
          <cell r="Q23">
            <v>5.2287988087128685</v>
          </cell>
          <cell r="R23">
            <v>4.6254494862930224</v>
          </cell>
          <cell r="S23">
            <v>2.5342856987264817</v>
          </cell>
          <cell r="T23">
            <v>0.9128023816268922</v>
          </cell>
          <cell r="U23">
            <v>0</v>
          </cell>
          <cell r="V23">
            <v>0</v>
          </cell>
          <cell r="W23">
            <v>0</v>
          </cell>
          <cell r="X23">
            <v>0</v>
          </cell>
          <cell r="Y23">
            <v>0</v>
          </cell>
          <cell r="Z23">
            <v>0</v>
          </cell>
          <cell r="AA23">
            <v>0</v>
          </cell>
          <cell r="AB23">
            <v>36.92520034134742</v>
          </cell>
          <cell r="AF23" t="str">
            <v>Constr.Costs per sq. ft</v>
          </cell>
          <cell r="AH23">
            <v>1378.8247884712623</v>
          </cell>
        </row>
        <row r="24">
          <cell r="B24" t="str">
            <v>Project Management Fees</v>
          </cell>
          <cell r="E24">
            <v>465.64200000000005</v>
          </cell>
          <cell r="F24">
            <v>156.9667958874094</v>
          </cell>
          <cell r="G24">
            <v>0</v>
          </cell>
          <cell r="H24">
            <v>0.21200000000000002</v>
          </cell>
          <cell r="I24">
            <v>0.3175</v>
          </cell>
          <cell r="J24">
            <v>0.84700000000000009</v>
          </cell>
          <cell r="K24">
            <v>0.95250000000000012</v>
          </cell>
          <cell r="L24">
            <v>1.4820000000000002</v>
          </cell>
          <cell r="M24">
            <v>1.5875000000000001</v>
          </cell>
          <cell r="N24">
            <v>3.4530000000000003</v>
          </cell>
          <cell r="O24">
            <v>5.3180000000000014</v>
          </cell>
          <cell r="P24">
            <v>6.8000000000000007</v>
          </cell>
          <cell r="Q24">
            <v>10.0815</v>
          </cell>
          <cell r="R24">
            <v>15.3095</v>
          </cell>
          <cell r="S24">
            <v>16.393000000000001</v>
          </cell>
          <cell r="T24">
            <v>58.666499999999999</v>
          </cell>
          <cell r="U24">
            <v>42.228000000000002</v>
          </cell>
          <cell r="V24">
            <v>48.277000000000001</v>
          </cell>
          <cell r="W24">
            <v>73.721000000000004</v>
          </cell>
          <cell r="X24">
            <v>68.117000000000004</v>
          </cell>
          <cell r="Y24">
            <v>111.879</v>
          </cell>
          <cell r="Z24">
            <v>0</v>
          </cell>
          <cell r="AA24">
            <v>0</v>
          </cell>
          <cell r="AB24">
            <v>465.64200000000005</v>
          </cell>
          <cell r="AF24" t="str">
            <v>Inflated @ 10%, annualised</v>
          </cell>
          <cell r="AJ24" t="str">
            <v>Development in 2 stages,</v>
          </cell>
        </row>
        <row r="25">
          <cell r="B25" t="str">
            <v>Additional Component</v>
          </cell>
          <cell r="E25">
            <v>593.29999999999995</v>
          </cell>
          <cell r="F25">
            <v>200</v>
          </cell>
          <cell r="G25">
            <v>0</v>
          </cell>
          <cell r="H25">
            <v>0.27012082243440239</v>
          </cell>
          <cell r="I25">
            <v>0.40454415624020168</v>
          </cell>
          <cell r="J25">
            <v>1.0792091349148059</v>
          </cell>
          <cell r="K25">
            <v>1.213632468720605</v>
          </cell>
          <cell r="L25">
            <v>1.8882974473952092</v>
          </cell>
          <cell r="M25">
            <v>2.0227207812010084</v>
          </cell>
          <cell r="N25">
            <v>4.3996566031414686</v>
          </cell>
          <cell r="O25">
            <v>6.7759553476705285</v>
          </cell>
          <cell r="P25">
            <v>8.6642527950657371</v>
          </cell>
          <cell r="Q25">
            <v>12.845391846096355</v>
          </cell>
          <cell r="R25">
            <v>19.506673259714542</v>
          </cell>
          <cell r="S25">
            <v>20.887220010222446</v>
          </cell>
          <cell r="T25">
            <v>74.750203912018236</v>
          </cell>
          <cell r="U25">
            <v>53.805009857358215</v>
          </cell>
          <cell r="V25">
            <v>61.512372380498313</v>
          </cell>
          <cell r="W25">
            <v>93.931967691917833</v>
          </cell>
          <cell r="X25">
            <v>86.791604064925423</v>
          </cell>
          <cell r="Y25">
            <v>142.55116742046465</v>
          </cell>
          <cell r="Z25">
            <v>0</v>
          </cell>
          <cell r="AA25">
            <v>0</v>
          </cell>
          <cell r="AB25">
            <v>593.29999999999995</v>
          </cell>
          <cell r="AF25" t="str">
            <v>Land Cost per sq. ft</v>
          </cell>
          <cell r="AH25">
            <v>1100</v>
          </cell>
          <cell r="AK25" t="str">
            <v xml:space="preserve">Ph-I </v>
          </cell>
          <cell r="AL25" t="str">
            <v>Ph-I I</v>
          </cell>
          <cell r="AM25" t="str">
            <v>Ph-I I</v>
          </cell>
        </row>
        <row r="26">
          <cell r="B26" t="str">
            <v>Adjustment for c/fd of Project Gap</v>
          </cell>
          <cell r="E26">
            <v>0</v>
          </cell>
          <cell r="G26">
            <v>86.15</v>
          </cell>
          <cell r="L26">
            <v>-86.15</v>
          </cell>
          <cell r="AB26">
            <v>0</v>
          </cell>
          <cell r="AF26" t="str">
            <v>Profit sharing Ratio</v>
          </cell>
          <cell r="AH26" t="str">
            <v>50%</v>
          </cell>
          <cell r="AK26" t="str">
            <v>Residential</v>
          </cell>
          <cell r="AL26" t="str">
            <v>Residential</v>
          </cell>
          <cell r="AM26" t="str">
            <v>Commercial</v>
          </cell>
        </row>
        <row r="27">
          <cell r="C27" t="str">
            <v>Total cost</v>
          </cell>
          <cell r="E27">
            <v>4592.8509353413474</v>
          </cell>
          <cell r="F27">
            <v>1548.2389803948583</v>
          </cell>
          <cell r="G27">
            <v>90.892099999999999</v>
          </cell>
          <cell r="H27">
            <v>18.677789155767734</v>
          </cell>
          <cell r="I27">
            <v>29.683292308836332</v>
          </cell>
          <cell r="J27">
            <v>26.362895492658208</v>
          </cell>
          <cell r="K27">
            <v>38.284817084674977</v>
          </cell>
          <cell r="L27">
            <v>-37.553887651905832</v>
          </cell>
          <cell r="M27">
            <v>128.74261255436821</v>
          </cell>
          <cell r="N27">
            <v>133.07901691888145</v>
          </cell>
          <cell r="O27">
            <v>123.9757992787252</v>
          </cell>
          <cell r="P27">
            <v>180.97349338076586</v>
          </cell>
          <cell r="Q27">
            <v>165.42904065480923</v>
          </cell>
          <cell r="R27">
            <v>180.72017274600756</v>
          </cell>
          <cell r="S27">
            <v>194.05890570894894</v>
          </cell>
          <cell r="T27">
            <v>620.74935629364518</v>
          </cell>
          <cell r="U27">
            <v>498.30320985735818</v>
          </cell>
          <cell r="V27">
            <v>408.24067238049832</v>
          </cell>
          <cell r="W27">
            <v>670.85586769191787</v>
          </cell>
          <cell r="X27">
            <v>666.41790406492544</v>
          </cell>
          <cell r="Y27">
            <v>454.95787742046463</v>
          </cell>
          <cell r="Z27">
            <v>0</v>
          </cell>
          <cell r="AA27">
            <v>0</v>
          </cell>
          <cell r="AB27">
            <v>4592.8509353413474</v>
          </cell>
          <cell r="AF27" t="str">
            <v>Project Mgt Fees</v>
          </cell>
          <cell r="AJ27" t="str">
            <v>Area (sft)</v>
          </cell>
          <cell r="AK27">
            <v>57480</v>
          </cell>
          <cell r="AL27">
            <v>140300</v>
          </cell>
          <cell r="AM27">
            <v>98870</v>
          </cell>
        </row>
        <row r="28">
          <cell r="B28" t="str">
            <v>Net Cash - Flow</v>
          </cell>
          <cell r="E28">
            <v>4719.9890646586528</v>
          </cell>
          <cell r="F28">
            <v>1591.0969373533296</v>
          </cell>
          <cell r="G28">
            <v>-90.892099999999999</v>
          </cell>
          <cell r="H28">
            <v>-14.437789155767733</v>
          </cell>
          <cell r="I28">
            <v>-23.333292308836334</v>
          </cell>
          <cell r="J28">
            <v>-9.4228954926582063</v>
          </cell>
          <cell r="K28">
            <v>-19.234817084674976</v>
          </cell>
          <cell r="L28">
            <v>67.19388765190584</v>
          </cell>
          <cell r="M28">
            <v>-96.992612554368208</v>
          </cell>
          <cell r="N28">
            <v>-64.019016918881448</v>
          </cell>
          <cell r="O28">
            <v>-17.615799278725191</v>
          </cell>
          <cell r="P28">
            <v>-44.973493380765859</v>
          </cell>
          <cell r="Q28">
            <v>36.200959345190768</v>
          </cell>
          <cell r="R28">
            <v>125.46982725399243</v>
          </cell>
          <cell r="S28">
            <v>133.80109429105107</v>
          </cell>
          <cell r="T28">
            <v>552.58064370635475</v>
          </cell>
          <cell r="U28">
            <v>346.25679014264176</v>
          </cell>
          <cell r="V28">
            <v>557.29932761950158</v>
          </cell>
          <cell r="W28">
            <v>803.56413230808221</v>
          </cell>
          <cell r="X28">
            <v>695.92209593507471</v>
          </cell>
          <cell r="Y28">
            <v>1782.6221225795352</v>
          </cell>
          <cell r="Z28">
            <v>0</v>
          </cell>
          <cell r="AA28">
            <v>0</v>
          </cell>
          <cell r="AB28">
            <v>4719.9890646586518</v>
          </cell>
        </row>
        <row r="29">
          <cell r="B29" t="str">
            <v>Cummulative Cash flow</v>
          </cell>
          <cell r="G29">
            <v>-90.892099999999999</v>
          </cell>
          <cell r="H29">
            <v>-105.32988915576773</v>
          </cell>
          <cell r="I29">
            <v>-128.66318146460407</v>
          </cell>
          <cell r="J29">
            <v>-138.08607695726226</v>
          </cell>
          <cell r="K29">
            <v>-157.32089404193724</v>
          </cell>
          <cell r="L29">
            <v>-90.127006390031397</v>
          </cell>
          <cell r="M29">
            <v>-187.1196189443996</v>
          </cell>
          <cell r="N29">
            <v>-251.13863586328105</v>
          </cell>
          <cell r="O29">
            <v>-268.75443514200623</v>
          </cell>
          <cell r="P29">
            <v>-313.72792852277212</v>
          </cell>
          <cell r="Q29">
            <v>-277.52696917758135</v>
          </cell>
          <cell r="R29">
            <v>-152.05714192358892</v>
          </cell>
          <cell r="S29">
            <v>-18.256047632537843</v>
          </cell>
          <cell r="T29">
            <v>534.32459607381691</v>
          </cell>
          <cell r="U29">
            <v>346.25679014264182</v>
          </cell>
          <cell r="V29">
            <v>557.29932761950158</v>
          </cell>
          <cell r="W29">
            <v>803.56413230808221</v>
          </cell>
          <cell r="X29">
            <v>695.92209593507459</v>
          </cell>
          <cell r="Y29">
            <v>1782.6221225795352</v>
          </cell>
          <cell r="Z29">
            <v>0</v>
          </cell>
          <cell r="AA29">
            <v>0</v>
          </cell>
        </row>
        <row r="30">
          <cell r="B30" t="str">
            <v>Less : Notional Land Cost</v>
          </cell>
          <cell r="E30">
            <v>3263.15</v>
          </cell>
          <cell r="F30">
            <v>1100</v>
          </cell>
        </row>
        <row r="31">
          <cell r="B31" t="str">
            <v>Distributable surplus</v>
          </cell>
          <cell r="E31">
            <v>1456.8390646586527</v>
          </cell>
          <cell r="F31">
            <v>491.09693735332962</v>
          </cell>
          <cell r="G31">
            <v>0</v>
          </cell>
          <cell r="H31">
            <v>0</v>
          </cell>
          <cell r="I31">
            <v>0</v>
          </cell>
          <cell r="J31">
            <v>0</v>
          </cell>
          <cell r="K31">
            <v>0</v>
          </cell>
          <cell r="L31">
            <v>0</v>
          </cell>
          <cell r="M31">
            <v>0</v>
          </cell>
          <cell r="N31">
            <v>0</v>
          </cell>
          <cell r="O31">
            <v>0</v>
          </cell>
          <cell r="P31">
            <v>0</v>
          </cell>
          <cell r="Q31">
            <v>0</v>
          </cell>
          <cell r="R31">
            <v>0</v>
          </cell>
          <cell r="S31">
            <v>0</v>
          </cell>
          <cell r="T31">
            <v>534.32459607381691</v>
          </cell>
          <cell r="U31">
            <v>346.25679014264182</v>
          </cell>
          <cell r="V31">
            <v>557.29932761950158</v>
          </cell>
          <cell r="W31">
            <v>803.56413230808221</v>
          </cell>
          <cell r="X31">
            <v>695.92209593507459</v>
          </cell>
          <cell r="Y31">
            <v>1782.6221225795352</v>
          </cell>
          <cell r="Z31">
            <v>0</v>
          </cell>
          <cell r="AA31">
            <v>0</v>
          </cell>
          <cell r="AB31">
            <v>4719.9890646586518</v>
          </cell>
        </row>
        <row r="33">
          <cell r="B33" t="str">
            <v>50 % to the Owner</v>
          </cell>
          <cell r="E33">
            <v>728.41953232932633</v>
          </cell>
          <cell r="F33">
            <v>245.54846867666481</v>
          </cell>
          <cell r="G33">
            <v>0</v>
          </cell>
          <cell r="H33">
            <v>0</v>
          </cell>
          <cell r="I33">
            <v>0</v>
          </cell>
          <cell r="J33">
            <v>0</v>
          </cell>
          <cell r="K33">
            <v>0</v>
          </cell>
          <cell r="L33">
            <v>0</v>
          </cell>
          <cell r="M33">
            <v>0</v>
          </cell>
          <cell r="N33">
            <v>0</v>
          </cell>
          <cell r="O33">
            <v>0</v>
          </cell>
          <cell r="P33">
            <v>0</v>
          </cell>
          <cell r="Q33">
            <v>0</v>
          </cell>
          <cell r="R33">
            <v>0</v>
          </cell>
          <cell r="S33">
            <v>0</v>
          </cell>
          <cell r="T33">
            <v>267.16229803690845</v>
          </cell>
          <cell r="U33">
            <v>173.12839507132091</v>
          </cell>
          <cell r="V33">
            <v>278.64966380975079</v>
          </cell>
          <cell r="W33">
            <v>794.56413230808221</v>
          </cell>
          <cell r="X33">
            <v>695.92209593507459</v>
          </cell>
          <cell r="Y33">
            <v>1782.6221225795352</v>
          </cell>
          <cell r="Z33">
            <v>0</v>
          </cell>
          <cell r="AA33">
            <v>0</v>
          </cell>
          <cell r="AB33">
            <v>3992.0487077406724</v>
          </cell>
        </row>
        <row r="34">
          <cell r="B34" t="str">
            <v>Adjusted towards</v>
          </cell>
        </row>
        <row r="35">
          <cell r="B35" t="str">
            <v>Refund of EMDs</v>
          </cell>
          <cell r="E35">
            <v>-1375</v>
          </cell>
          <cell r="Y35">
            <v>-1375</v>
          </cell>
          <cell r="AB35">
            <v>-1375</v>
          </cell>
        </row>
        <row r="36">
          <cell r="B36" t="str">
            <v>Interest Recovery</v>
          </cell>
          <cell r="E36">
            <v>0</v>
          </cell>
          <cell r="AB36">
            <v>0</v>
          </cell>
        </row>
        <row r="37">
          <cell r="B37" t="str">
            <v>Net outflow to owner</v>
          </cell>
          <cell r="E37">
            <v>2617.0487077406724</v>
          </cell>
          <cell r="G37">
            <v>0</v>
          </cell>
          <cell r="H37">
            <v>0</v>
          </cell>
          <cell r="I37">
            <v>0</v>
          </cell>
          <cell r="J37">
            <v>0</v>
          </cell>
          <cell r="K37">
            <v>0</v>
          </cell>
          <cell r="L37">
            <v>0</v>
          </cell>
          <cell r="M37">
            <v>0</v>
          </cell>
          <cell r="N37">
            <v>0</v>
          </cell>
          <cell r="O37">
            <v>0</v>
          </cell>
          <cell r="P37">
            <v>0</v>
          </cell>
          <cell r="Q37">
            <v>0</v>
          </cell>
          <cell r="R37">
            <v>0</v>
          </cell>
          <cell r="S37">
            <v>0</v>
          </cell>
          <cell r="T37">
            <v>267.16229803690845</v>
          </cell>
          <cell r="U37">
            <v>173.12839507132091</v>
          </cell>
          <cell r="V37">
            <v>278.64966380975079</v>
          </cell>
          <cell r="W37">
            <v>794.56413230808221</v>
          </cell>
          <cell r="X37">
            <v>695.92209593507459</v>
          </cell>
          <cell r="Y37">
            <v>407.62212257953524</v>
          </cell>
          <cell r="Z37">
            <v>0</v>
          </cell>
          <cell r="AA37">
            <v>0</v>
          </cell>
          <cell r="AB37">
            <v>2617.0487077406724</v>
          </cell>
        </row>
        <row r="39">
          <cell r="B39" t="str">
            <v>MRIDL's Unleveraged Cash-Flows</v>
          </cell>
        </row>
        <row r="40">
          <cell r="B40" t="str">
            <v>Share of Profits</v>
          </cell>
          <cell r="E40">
            <v>728.41953232932633</v>
          </cell>
          <cell r="F40">
            <v>245.54846867666481</v>
          </cell>
          <cell r="G40">
            <v>0</v>
          </cell>
          <cell r="H40">
            <v>0</v>
          </cell>
          <cell r="I40">
            <v>0</v>
          </cell>
          <cell r="J40">
            <v>0</v>
          </cell>
          <cell r="K40">
            <v>0</v>
          </cell>
          <cell r="L40">
            <v>0</v>
          </cell>
          <cell r="M40">
            <v>0</v>
          </cell>
          <cell r="N40">
            <v>0</v>
          </cell>
          <cell r="O40">
            <v>0</v>
          </cell>
          <cell r="P40">
            <v>0</v>
          </cell>
          <cell r="Q40">
            <v>0</v>
          </cell>
          <cell r="R40">
            <v>0</v>
          </cell>
          <cell r="S40">
            <v>0</v>
          </cell>
          <cell r="T40">
            <v>267.16229803690845</v>
          </cell>
          <cell r="U40">
            <v>173.12839507132091</v>
          </cell>
          <cell r="V40">
            <v>278.64966380975079</v>
          </cell>
          <cell r="W40">
            <v>9</v>
          </cell>
          <cell r="AB40">
            <v>727.94035691798013</v>
          </cell>
        </row>
        <row r="41">
          <cell r="B41" t="str">
            <v>Project Mgt. Fee</v>
          </cell>
          <cell r="E41">
            <v>465.64200000000005</v>
          </cell>
          <cell r="F41">
            <v>156.9667958874094</v>
          </cell>
          <cell r="G41">
            <v>0</v>
          </cell>
          <cell r="H41">
            <v>0.21200000000000002</v>
          </cell>
          <cell r="I41">
            <v>0.3175</v>
          </cell>
          <cell r="J41">
            <v>0.84700000000000009</v>
          </cell>
          <cell r="K41">
            <v>0.95250000000000012</v>
          </cell>
          <cell r="L41">
            <v>1.4820000000000002</v>
          </cell>
          <cell r="M41">
            <v>1.5875000000000001</v>
          </cell>
          <cell r="N41">
            <v>3.4530000000000003</v>
          </cell>
          <cell r="O41">
            <v>5.3180000000000014</v>
          </cell>
          <cell r="P41">
            <v>6.8000000000000007</v>
          </cell>
          <cell r="Q41">
            <v>10.0815</v>
          </cell>
          <cell r="R41">
            <v>15.3095</v>
          </cell>
          <cell r="S41">
            <v>16.393000000000001</v>
          </cell>
          <cell r="T41">
            <v>58.666499999999999</v>
          </cell>
          <cell r="U41">
            <v>42.228000000000002</v>
          </cell>
          <cell r="V41">
            <v>48.277000000000001</v>
          </cell>
          <cell r="W41">
            <v>73.721000000000004</v>
          </cell>
          <cell r="X41">
            <v>68.117000000000004</v>
          </cell>
          <cell r="Y41">
            <v>111.879</v>
          </cell>
          <cell r="Z41">
            <v>0</v>
          </cell>
          <cell r="AA41">
            <v>0</v>
          </cell>
          <cell r="AB41">
            <v>465.64200000000005</v>
          </cell>
        </row>
        <row r="42">
          <cell r="B42" t="str">
            <v>Interest income</v>
          </cell>
          <cell r="E42">
            <v>36.92520034134742</v>
          </cell>
          <cell r="G42">
            <v>0</v>
          </cell>
          <cell r="H42">
            <v>1.5148683333333333</v>
          </cell>
          <cell r="I42">
            <v>1.7554981525961288</v>
          </cell>
          <cell r="J42">
            <v>2.144386357743401</v>
          </cell>
          <cell r="K42">
            <v>2.301434615954371</v>
          </cell>
          <cell r="L42">
            <v>2.6220149006989537</v>
          </cell>
          <cell r="M42">
            <v>1.5021167731671898</v>
          </cell>
          <cell r="N42">
            <v>3.1186603157399935</v>
          </cell>
          <cell r="O42">
            <v>4.1856439310546838</v>
          </cell>
          <cell r="P42">
            <v>4.4792405857001034</v>
          </cell>
          <cell r="Q42">
            <v>5.2287988087128685</v>
          </cell>
          <cell r="R42">
            <v>4.6254494862930224</v>
          </cell>
          <cell r="S42">
            <v>2.5342856987264817</v>
          </cell>
          <cell r="T42">
            <v>0.9128023816268922</v>
          </cell>
          <cell r="U42">
            <v>0</v>
          </cell>
          <cell r="V42">
            <v>0</v>
          </cell>
          <cell r="W42">
            <v>0</v>
          </cell>
          <cell r="X42">
            <v>0</v>
          </cell>
          <cell r="Y42">
            <v>0</v>
          </cell>
          <cell r="Z42">
            <v>0</v>
          </cell>
          <cell r="AA42">
            <v>0</v>
          </cell>
          <cell r="AB42">
            <v>36.92520034134742</v>
          </cell>
        </row>
        <row r="43">
          <cell r="B43" t="str">
            <v>Project Funding Gap(payout)</v>
          </cell>
          <cell r="E43">
            <v>-2178.99992521577</v>
          </cell>
          <cell r="G43">
            <v>-90.892099999999999</v>
          </cell>
          <cell r="H43">
            <v>-105.32988915576773</v>
          </cell>
          <cell r="I43">
            <v>-128.66318146460407</v>
          </cell>
          <cell r="J43">
            <v>-138.08607695726226</v>
          </cell>
          <cell r="K43">
            <v>-157.32089404193724</v>
          </cell>
          <cell r="L43">
            <v>-90.127006390031397</v>
          </cell>
          <cell r="M43">
            <v>-187.1196189443996</v>
          </cell>
          <cell r="N43">
            <v>-251.13863586328105</v>
          </cell>
          <cell r="O43">
            <v>-268.75443514200623</v>
          </cell>
          <cell r="P43">
            <v>-313.72792852277212</v>
          </cell>
          <cell r="Q43">
            <v>-277.52696917758135</v>
          </cell>
          <cell r="R43">
            <v>-152.05714192358892</v>
          </cell>
          <cell r="S43">
            <v>-18.256047632537843</v>
          </cell>
          <cell r="T43">
            <v>0</v>
          </cell>
          <cell r="U43">
            <v>0</v>
          </cell>
          <cell r="V43">
            <v>0</v>
          </cell>
          <cell r="W43">
            <v>0</v>
          </cell>
          <cell r="X43">
            <v>0</v>
          </cell>
          <cell r="Y43">
            <v>0</v>
          </cell>
          <cell r="Z43">
            <v>0</v>
          </cell>
          <cell r="AA43">
            <v>0</v>
          </cell>
          <cell r="AB43">
            <v>-2178.99992521577</v>
          </cell>
        </row>
        <row r="44">
          <cell r="B44" t="str">
            <v>Project Funding Gap(receipt)</v>
          </cell>
          <cell r="H44">
            <v>90.892099999999999</v>
          </cell>
          <cell r="I44">
            <v>105.32988915576773</v>
          </cell>
          <cell r="J44">
            <v>128.66318146460407</v>
          </cell>
          <cell r="K44">
            <v>138.08607695726226</v>
          </cell>
          <cell r="L44">
            <v>157.32089404193724</v>
          </cell>
          <cell r="M44">
            <v>90.127006390031397</v>
          </cell>
          <cell r="N44">
            <v>187.1196189443996</v>
          </cell>
          <cell r="O44">
            <v>251.13863586328105</v>
          </cell>
          <cell r="P44">
            <v>268.75443514200623</v>
          </cell>
          <cell r="Q44">
            <v>313.72792852277212</v>
          </cell>
          <cell r="R44">
            <v>277.52696917758135</v>
          </cell>
          <cell r="S44">
            <v>152.05714192358892</v>
          </cell>
          <cell r="T44">
            <v>18.256047632537843</v>
          </cell>
          <cell r="U44">
            <v>0</v>
          </cell>
          <cell r="V44">
            <v>0</v>
          </cell>
          <cell r="W44">
            <v>0</v>
          </cell>
          <cell r="X44">
            <v>0</v>
          </cell>
          <cell r="Y44">
            <v>0</v>
          </cell>
          <cell r="Z44">
            <v>0</v>
          </cell>
          <cell r="AA44">
            <v>0</v>
          </cell>
          <cell r="AB44">
            <v>2178.99992521577</v>
          </cell>
        </row>
        <row r="45">
          <cell r="B45" t="str">
            <v>MRIDL's Payouts (Land)</v>
          </cell>
          <cell r="E45">
            <v>0</v>
          </cell>
          <cell r="G45">
            <v>-1375</v>
          </cell>
          <cell r="W45">
            <v>0</v>
          </cell>
          <cell r="X45">
            <v>0</v>
          </cell>
          <cell r="Y45">
            <v>1375</v>
          </cell>
          <cell r="AB45">
            <v>0</v>
          </cell>
        </row>
        <row r="46">
          <cell r="B46" t="str">
            <v>Personnel</v>
          </cell>
          <cell r="E46">
            <v>-44.749000000000009</v>
          </cell>
          <cell r="H46">
            <v>-1.2770833333333333</v>
          </cell>
          <cell r="I46">
            <v>-1.2770833333333333</v>
          </cell>
          <cell r="J46">
            <v>-1.2770833333333333</v>
          </cell>
          <cell r="K46">
            <v>-1.2770833333333333</v>
          </cell>
          <cell r="L46">
            <v>-1.2770833333333333</v>
          </cell>
          <cell r="M46">
            <v>-1.2770833333333333</v>
          </cell>
          <cell r="N46">
            <v>-1.2770833333333333</v>
          </cell>
          <cell r="O46">
            <v>-1.2770833333333333</v>
          </cell>
          <cell r="P46">
            <v>-1.2770833333333333</v>
          </cell>
          <cell r="Q46">
            <v>-1.2770833333333333</v>
          </cell>
          <cell r="R46">
            <v>-1.2770833333333333</v>
          </cell>
          <cell r="S46">
            <v>-1.2770833333333333</v>
          </cell>
          <cell r="T46">
            <v>-4.5975000000000001</v>
          </cell>
          <cell r="U46">
            <v>-4.5975000000000001</v>
          </cell>
          <cell r="V46">
            <v>-4.5975000000000001</v>
          </cell>
          <cell r="W46">
            <v>-4.5975000000000001</v>
          </cell>
          <cell r="X46">
            <v>-5.5170000000000003</v>
          </cell>
          <cell r="Y46">
            <v>-5.5170000000000003</v>
          </cell>
          <cell r="AB46">
            <v>-44.749000000000009</v>
          </cell>
        </row>
        <row r="47">
          <cell r="B47" t="str">
            <v>Overheads</v>
          </cell>
          <cell r="E47">
            <v>-12.76040235936</v>
          </cell>
          <cell r="H47">
            <v>-0.36416673400000005</v>
          </cell>
          <cell r="I47">
            <v>-0.36416673400000005</v>
          </cell>
          <cell r="J47">
            <v>-0.36416673400000005</v>
          </cell>
          <cell r="K47">
            <v>-0.36416673400000005</v>
          </cell>
          <cell r="L47">
            <v>-0.36416673400000005</v>
          </cell>
          <cell r="M47">
            <v>-0.36416673400000005</v>
          </cell>
          <cell r="N47">
            <v>-0.36416673400000005</v>
          </cell>
          <cell r="O47">
            <v>-0.36416673400000005</v>
          </cell>
          <cell r="P47">
            <v>-0.36416673400000005</v>
          </cell>
          <cell r="Q47">
            <v>-0.36416673400000005</v>
          </cell>
          <cell r="R47">
            <v>-0.36416673400000005</v>
          </cell>
          <cell r="S47">
            <v>-0.36416673400000005</v>
          </cell>
          <cell r="T47">
            <v>-1.3110002424</v>
          </cell>
          <cell r="U47">
            <v>-1.3110002424</v>
          </cell>
          <cell r="V47">
            <v>-1.3110002424</v>
          </cell>
          <cell r="W47">
            <v>-1.3110002424</v>
          </cell>
          <cell r="X47">
            <v>-1.57320029088</v>
          </cell>
          <cell r="Y47">
            <v>-1.57320029088</v>
          </cell>
          <cell r="AB47">
            <v>-12.76040235936</v>
          </cell>
        </row>
        <row r="49">
          <cell r="B49" t="str">
            <v>MRIDL's Net Cash Flow</v>
          </cell>
          <cell r="E49">
            <v>-1005.5225949044562</v>
          </cell>
          <cell r="G49">
            <v>-1465.8921</v>
          </cell>
          <cell r="H49">
            <v>-14.352170889767736</v>
          </cell>
          <cell r="I49">
            <v>-22.901544223573541</v>
          </cell>
          <cell r="J49">
            <v>-8.0727592022481236</v>
          </cell>
          <cell r="K49">
            <v>-17.622132536053943</v>
          </cell>
          <cell r="L49">
            <v>69.656652485271465</v>
          </cell>
          <cell r="M49">
            <v>-95.544245848534345</v>
          </cell>
          <cell r="N49">
            <v>-59.088606670474789</v>
          </cell>
          <cell r="O49">
            <v>-9.7534054150038276</v>
          </cell>
          <cell r="P49">
            <v>-35.33550286239911</v>
          </cell>
          <cell r="Q49">
            <v>49.87000808657028</v>
          </cell>
          <cell r="R49">
            <v>143.76352667295211</v>
          </cell>
          <cell r="S49">
            <v>151.08712992244421</v>
          </cell>
          <cell r="T49">
            <v>339.08914780867315</v>
          </cell>
          <cell r="U49">
            <v>209.44789482892091</v>
          </cell>
          <cell r="V49">
            <v>321.01816356735077</v>
          </cell>
          <cell r="W49">
            <v>76.812499757600008</v>
          </cell>
          <cell r="X49">
            <v>61.026799709119999</v>
          </cell>
          <cell r="Y49">
            <v>1479.7887997091198</v>
          </cell>
          <cell r="Z49">
            <v>0</v>
          </cell>
          <cell r="AA49">
            <v>0</v>
          </cell>
          <cell r="AB49">
            <v>1172.9981548999676</v>
          </cell>
        </row>
        <row r="50">
          <cell r="B50" t="str">
            <v>Cumulative Cash Flow</v>
          </cell>
          <cell r="G50">
            <v>-1465.8921</v>
          </cell>
          <cell r="H50">
            <v>-1480.2442708897677</v>
          </cell>
          <cell r="I50">
            <v>-1503.1458151133413</v>
          </cell>
          <cell r="J50">
            <v>-1511.2185743155894</v>
          </cell>
          <cell r="K50">
            <v>-1528.8407068516433</v>
          </cell>
          <cell r="L50">
            <v>-1459.1840543663718</v>
          </cell>
          <cell r="M50">
            <v>-1554.7283002149061</v>
          </cell>
          <cell r="N50">
            <v>-1613.8169068853808</v>
          </cell>
          <cell r="O50">
            <v>-1623.5703123003846</v>
          </cell>
          <cell r="P50">
            <v>-1658.9058151627837</v>
          </cell>
          <cell r="Q50">
            <v>-1609.0358070762134</v>
          </cell>
          <cell r="R50">
            <v>-1465.2722804032612</v>
          </cell>
          <cell r="S50">
            <v>-1314.1851504808169</v>
          </cell>
          <cell r="T50">
            <v>-975.09600267214375</v>
          </cell>
          <cell r="U50">
            <v>-765.64810784322287</v>
          </cell>
          <cell r="V50">
            <v>-444.62994427587211</v>
          </cell>
          <cell r="W50">
            <v>-367.81744451827211</v>
          </cell>
          <cell r="X50">
            <v>-306.79064480915213</v>
          </cell>
          <cell r="Y50">
            <v>1172.9981548999676</v>
          </cell>
          <cell r="Z50">
            <v>1172.9981548999676</v>
          </cell>
          <cell r="AA50">
            <v>1172.9981548999676</v>
          </cell>
        </row>
        <row r="53">
          <cell r="B53" t="str">
            <v>MRIDL's Revenue Statement</v>
          </cell>
        </row>
        <row r="54">
          <cell r="G54" t="str">
            <v>Upto  Mar 98</v>
          </cell>
          <cell r="H54">
            <v>35886</v>
          </cell>
          <cell r="I54">
            <v>35916</v>
          </cell>
          <cell r="J54">
            <v>35947</v>
          </cell>
          <cell r="K54">
            <v>35977</v>
          </cell>
          <cell r="L54">
            <v>36008</v>
          </cell>
          <cell r="M54">
            <v>36039</v>
          </cell>
          <cell r="N54">
            <v>36069</v>
          </cell>
          <cell r="O54">
            <v>36100</v>
          </cell>
          <cell r="P54">
            <v>36130</v>
          </cell>
          <cell r="Q54">
            <v>36161</v>
          </cell>
          <cell r="R54">
            <v>36192</v>
          </cell>
          <cell r="S54">
            <v>36220</v>
          </cell>
          <cell r="T54">
            <v>36312</v>
          </cell>
          <cell r="U54">
            <v>36404</v>
          </cell>
          <cell r="V54">
            <v>36495</v>
          </cell>
          <cell r="W54">
            <v>36586</v>
          </cell>
          <cell r="X54">
            <v>36678</v>
          </cell>
          <cell r="Y54">
            <v>36770</v>
          </cell>
          <cell r="Z54">
            <v>36861</v>
          </cell>
          <cell r="AA54">
            <v>36951</v>
          </cell>
          <cell r="AB54" t="str">
            <v>Total</v>
          </cell>
        </row>
        <row r="55">
          <cell r="B55" t="str">
            <v>Revenues</v>
          </cell>
          <cell r="Y55">
            <v>1193.5823569179802</v>
          </cell>
          <cell r="AB55">
            <v>1193.5823569179802</v>
          </cell>
        </row>
        <row r="56">
          <cell r="B56" t="str">
            <v>Interest  Costs</v>
          </cell>
          <cell r="H56">
            <v>26.168446052865594</v>
          </cell>
          <cell r="I56">
            <v>26.936786992445899</v>
          </cell>
          <cell r="J56">
            <v>27.484968629857523</v>
          </cell>
          <cell r="K56">
            <v>28.191258406894647</v>
          </cell>
          <cell r="L56">
            <v>27.54199070444017</v>
          </cell>
          <cell r="M56">
            <v>29.469282601376289</v>
          </cell>
          <cell r="N56">
            <v>30.855927503220759</v>
          </cell>
          <cell r="O56">
            <v>31.491790947137101</v>
          </cell>
          <cell r="P56">
            <v>32.538176842588996</v>
          </cell>
          <cell r="Q56">
            <v>32.266793958108543</v>
          </cell>
          <cell r="R56">
            <v>30.520971228337405</v>
          </cell>
          <cell r="S56">
            <v>28.633138866220623</v>
          </cell>
          <cell r="T56">
            <v>73.621539724781883</v>
          </cell>
          <cell r="U56">
            <v>67.03494059129153</v>
          </cell>
          <cell r="V56">
            <v>54.718585086554718</v>
          </cell>
          <cell r="W56">
            <v>53.647189486517149</v>
          </cell>
          <cell r="X56">
            <v>53.28933158581426</v>
          </cell>
          <cell r="Y56">
            <v>0</v>
          </cell>
          <cell r="Z56">
            <v>0</v>
          </cell>
          <cell r="AA56">
            <v>0</v>
          </cell>
          <cell r="AB56">
            <v>654.4111192084531</v>
          </cell>
        </row>
        <row r="57">
          <cell r="B57" t="str">
            <v>Personnel</v>
          </cell>
          <cell r="G57">
            <v>0</v>
          </cell>
          <cell r="H57">
            <v>1.2770833333333333</v>
          </cell>
          <cell r="I57">
            <v>1.2770833333333333</v>
          </cell>
          <cell r="J57">
            <v>1.2770833333333333</v>
          </cell>
          <cell r="K57">
            <v>1.2770833333333333</v>
          </cell>
          <cell r="L57">
            <v>1.2770833333333333</v>
          </cell>
          <cell r="M57">
            <v>1.2770833333333333</v>
          </cell>
          <cell r="N57">
            <v>1.2770833333333333</v>
          </cell>
          <cell r="O57">
            <v>1.2770833333333333</v>
          </cell>
          <cell r="P57">
            <v>1.2770833333333333</v>
          </cell>
          <cell r="Q57">
            <v>1.2770833333333333</v>
          </cell>
          <cell r="R57">
            <v>1.2770833333333333</v>
          </cell>
          <cell r="S57">
            <v>1.2770833333333333</v>
          </cell>
          <cell r="T57">
            <v>4.5975000000000001</v>
          </cell>
          <cell r="U57">
            <v>4.5975000000000001</v>
          </cell>
          <cell r="V57">
            <v>4.5975000000000001</v>
          </cell>
          <cell r="W57">
            <v>4.5975000000000001</v>
          </cell>
          <cell r="X57">
            <v>5.5170000000000003</v>
          </cell>
          <cell r="Y57">
            <v>5.5170000000000003</v>
          </cell>
          <cell r="Z57">
            <v>0</v>
          </cell>
          <cell r="AA57">
            <v>0</v>
          </cell>
          <cell r="AB57">
            <v>44.749000000000009</v>
          </cell>
        </row>
        <row r="58">
          <cell r="B58" t="str">
            <v>Overhead</v>
          </cell>
          <cell r="G58">
            <v>0</v>
          </cell>
          <cell r="H58">
            <v>0.36416673400000005</v>
          </cell>
          <cell r="I58">
            <v>0.36416673400000005</v>
          </cell>
          <cell r="J58">
            <v>0.36416673400000005</v>
          </cell>
          <cell r="K58">
            <v>0.36416673400000005</v>
          </cell>
          <cell r="L58">
            <v>0.36416673400000005</v>
          </cell>
          <cell r="M58">
            <v>0.36416673400000005</v>
          </cell>
          <cell r="N58">
            <v>0.36416673400000005</v>
          </cell>
          <cell r="O58">
            <v>0.36416673400000005</v>
          </cell>
          <cell r="P58">
            <v>0.36416673400000005</v>
          </cell>
          <cell r="Q58">
            <v>0.36416673400000005</v>
          </cell>
          <cell r="R58">
            <v>0.36416673400000005</v>
          </cell>
          <cell r="S58">
            <v>0.36416673400000005</v>
          </cell>
          <cell r="T58">
            <v>1.3110002424</v>
          </cell>
          <cell r="U58">
            <v>1.3110002424</v>
          </cell>
          <cell r="V58">
            <v>1.3110002424</v>
          </cell>
          <cell r="W58">
            <v>1.3110002424</v>
          </cell>
          <cell r="X58">
            <v>1.57320029088</v>
          </cell>
          <cell r="Y58">
            <v>1.57320029088</v>
          </cell>
          <cell r="Z58">
            <v>0</v>
          </cell>
          <cell r="AA58">
            <v>0</v>
          </cell>
          <cell r="AB58">
            <v>12.76040235936</v>
          </cell>
        </row>
        <row r="59">
          <cell r="B59" t="str">
            <v>Less: Interest Income</v>
          </cell>
          <cell r="G59">
            <v>0</v>
          </cell>
          <cell r="H59">
            <v>1.5148683333333333</v>
          </cell>
          <cell r="I59">
            <v>1.7554981525961288</v>
          </cell>
          <cell r="J59">
            <v>2.144386357743401</v>
          </cell>
          <cell r="K59">
            <v>2.301434615954371</v>
          </cell>
          <cell r="L59">
            <v>2.6220149006989537</v>
          </cell>
          <cell r="M59">
            <v>1.5021167731671898</v>
          </cell>
          <cell r="N59">
            <v>3.1186603157399935</v>
          </cell>
          <cell r="O59">
            <v>4.1856439310546838</v>
          </cell>
          <cell r="P59">
            <v>4.4792405857001034</v>
          </cell>
          <cell r="Q59">
            <v>5.2287988087128685</v>
          </cell>
          <cell r="R59">
            <v>4.6254494862930224</v>
          </cell>
          <cell r="S59">
            <v>2.5342856987264817</v>
          </cell>
          <cell r="T59">
            <v>0.9128023816268922</v>
          </cell>
          <cell r="U59">
            <v>0</v>
          </cell>
          <cell r="V59">
            <v>0</v>
          </cell>
          <cell r="W59">
            <v>0</v>
          </cell>
          <cell r="X59">
            <v>0</v>
          </cell>
          <cell r="Y59">
            <v>0</v>
          </cell>
          <cell r="Z59">
            <v>0</v>
          </cell>
          <cell r="AA59">
            <v>0</v>
          </cell>
          <cell r="AB59">
            <v>36.92520034134742</v>
          </cell>
        </row>
        <row r="60">
          <cell r="C60" t="str">
            <v>Closing Inventory</v>
          </cell>
          <cell r="G60">
            <v>191</v>
          </cell>
          <cell r="H60">
            <v>217.2948277868656</v>
          </cell>
          <cell r="I60">
            <v>244.11736669404871</v>
          </cell>
          <cell r="J60">
            <v>271.09919903349612</v>
          </cell>
          <cell r="K60">
            <v>298.63027289176972</v>
          </cell>
          <cell r="L60">
            <v>325.19149876284428</v>
          </cell>
          <cell r="M60">
            <v>354.79991465838668</v>
          </cell>
          <cell r="N60">
            <v>384.17843191320077</v>
          </cell>
          <cell r="O60">
            <v>413.12582899661646</v>
          </cell>
          <cell r="P60">
            <v>442.82601532083868</v>
          </cell>
          <cell r="Q60">
            <v>471.50526053756766</v>
          </cell>
          <cell r="R60">
            <v>499.0420323469454</v>
          </cell>
          <cell r="S60">
            <v>526.78213558177276</v>
          </cell>
          <cell r="T60">
            <v>605.39937316732778</v>
          </cell>
          <cell r="U60">
            <v>678.34281400101929</v>
          </cell>
          <cell r="V60">
            <v>738.96989932997406</v>
          </cell>
          <cell r="W60">
            <v>798.52558905889123</v>
          </cell>
          <cell r="X60">
            <v>858.9051209355855</v>
          </cell>
        </row>
        <row r="61">
          <cell r="C61" t="str">
            <v>Opening Inventory</v>
          </cell>
          <cell r="G61">
            <v>191</v>
          </cell>
          <cell r="H61">
            <v>191</v>
          </cell>
          <cell r="I61">
            <v>217.2948277868656</v>
          </cell>
          <cell r="J61">
            <v>244.11736669404871</v>
          </cell>
          <cell r="K61">
            <v>271.09919903349612</v>
          </cell>
          <cell r="L61">
            <v>298.63027289176972</v>
          </cell>
          <cell r="M61">
            <v>325.19149876284428</v>
          </cell>
          <cell r="N61">
            <v>354.79991465838668</v>
          </cell>
          <cell r="O61">
            <v>384.17843191320077</v>
          </cell>
          <cell r="P61">
            <v>413.12582899661646</v>
          </cell>
          <cell r="Q61">
            <v>442.82601532083868</v>
          </cell>
          <cell r="R61">
            <v>471.50526053756766</v>
          </cell>
          <cell r="S61">
            <v>499.0420323469454</v>
          </cell>
          <cell r="T61">
            <v>526.78213558177276</v>
          </cell>
          <cell r="U61">
            <v>605.39937316732778</v>
          </cell>
          <cell r="V61">
            <v>678.34281400101929</v>
          </cell>
          <cell r="W61">
            <v>738.96989932997406</v>
          </cell>
          <cell r="X61">
            <v>798.52558905889123</v>
          </cell>
          <cell r="Y61">
            <v>858.9051209355855</v>
          </cell>
          <cell r="AA61">
            <v>0</v>
          </cell>
          <cell r="AB61">
            <v>191</v>
          </cell>
        </row>
        <row r="62">
          <cell r="B62" t="str">
            <v>Profit/(Loss)</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327.58703569151453</v>
          </cell>
          <cell r="Z62">
            <v>0</v>
          </cell>
          <cell r="AA62">
            <v>0</v>
          </cell>
          <cell r="AB62">
            <v>327.5870356915143</v>
          </cell>
        </row>
        <row r="64">
          <cell r="B64" t="str">
            <v>MRIDL's Balance Sheet Exposure</v>
          </cell>
        </row>
        <row r="66">
          <cell r="B66" t="str">
            <v>Assets</v>
          </cell>
        </row>
        <row r="67">
          <cell r="B67" t="str">
            <v>Inventory</v>
          </cell>
          <cell r="G67">
            <v>191</v>
          </cell>
          <cell r="H67">
            <v>217.2948277868656</v>
          </cell>
          <cell r="I67">
            <v>244.11736669404871</v>
          </cell>
          <cell r="J67">
            <v>271.09919903349612</v>
          </cell>
          <cell r="K67">
            <v>298.63027289176972</v>
          </cell>
          <cell r="L67">
            <v>325.19149876284428</v>
          </cell>
          <cell r="M67">
            <v>354.79991465838668</v>
          </cell>
          <cell r="N67">
            <v>384.17843191320077</v>
          </cell>
          <cell r="O67">
            <v>413.12582899661646</v>
          </cell>
          <cell r="P67">
            <v>442.82601532083868</v>
          </cell>
          <cell r="Q67">
            <v>471.50526053756766</v>
          </cell>
          <cell r="R67">
            <v>499.0420323469454</v>
          </cell>
          <cell r="S67">
            <v>526.78213558177276</v>
          </cell>
          <cell r="T67">
            <v>605.39937316732778</v>
          </cell>
          <cell r="U67">
            <v>678.34281400101929</v>
          </cell>
          <cell r="V67">
            <v>738.96989932997406</v>
          </cell>
          <cell r="W67">
            <v>798.52558905889123</v>
          </cell>
          <cell r="X67">
            <v>858.9051209355855</v>
          </cell>
          <cell r="Y67">
            <v>0</v>
          </cell>
          <cell r="Z67">
            <v>0</v>
          </cell>
        </row>
        <row r="68">
          <cell r="B68" t="str">
            <v>Cash/Equivalents</v>
          </cell>
          <cell r="G68">
            <v>-1465.8921</v>
          </cell>
          <cell r="H68">
            <v>-1480.2442708897677</v>
          </cell>
          <cell r="I68">
            <v>-1503.1458151133413</v>
          </cell>
          <cell r="J68">
            <v>-1511.2185743155894</v>
          </cell>
          <cell r="K68">
            <v>-1528.8407068516433</v>
          </cell>
          <cell r="L68">
            <v>-1459.1840543663718</v>
          </cell>
          <cell r="M68">
            <v>-1554.7283002149061</v>
          </cell>
          <cell r="N68">
            <v>-1613.8169068853808</v>
          </cell>
          <cell r="O68">
            <v>-1623.5703123003846</v>
          </cell>
          <cell r="P68">
            <v>-1658.9058151627837</v>
          </cell>
          <cell r="Q68">
            <v>-1609.0358070762134</v>
          </cell>
          <cell r="R68">
            <v>-1465.2722804032612</v>
          </cell>
          <cell r="S68">
            <v>-1314.1851504808169</v>
          </cell>
          <cell r="T68">
            <v>-975.09600267214375</v>
          </cell>
          <cell r="U68">
            <v>-765.64810784322287</v>
          </cell>
          <cell r="V68">
            <v>-444.62994427587211</v>
          </cell>
          <cell r="W68">
            <v>-367.81744451827211</v>
          </cell>
          <cell r="X68">
            <v>-306.79064480915213</v>
          </cell>
          <cell r="Y68">
            <v>1172.9981548999676</v>
          </cell>
          <cell r="Z68">
            <v>1172.9981548999676</v>
          </cell>
          <cell r="AA68">
            <v>1172.9981548999676</v>
          </cell>
        </row>
        <row r="69">
          <cell r="B69" t="str">
            <v>Land Deposits</v>
          </cell>
          <cell r="G69">
            <v>1375</v>
          </cell>
          <cell r="H69">
            <v>1375</v>
          </cell>
          <cell r="I69">
            <v>1375</v>
          </cell>
          <cell r="J69">
            <v>1375</v>
          </cell>
          <cell r="K69">
            <v>1375</v>
          </cell>
          <cell r="L69">
            <v>1375</v>
          </cell>
          <cell r="M69">
            <v>1375</v>
          </cell>
          <cell r="N69">
            <v>1375</v>
          </cell>
          <cell r="O69">
            <v>1375</v>
          </cell>
          <cell r="P69">
            <v>1375</v>
          </cell>
          <cell r="Q69">
            <v>1375</v>
          </cell>
          <cell r="R69">
            <v>1375</v>
          </cell>
          <cell r="S69">
            <v>1375</v>
          </cell>
          <cell r="T69">
            <v>1375</v>
          </cell>
          <cell r="U69">
            <v>1375</v>
          </cell>
          <cell r="V69">
            <v>1375</v>
          </cell>
          <cell r="W69">
            <v>1375</v>
          </cell>
          <cell r="X69">
            <v>1375</v>
          </cell>
          <cell r="Y69">
            <v>0</v>
          </cell>
          <cell r="Z69">
            <v>0</v>
          </cell>
          <cell r="AA69">
            <v>0</v>
          </cell>
        </row>
        <row r="70">
          <cell r="B70" t="str">
            <v>Funding Gap of project</v>
          </cell>
          <cell r="G70">
            <v>90.892099999999999</v>
          </cell>
          <cell r="H70">
            <v>105.32988915576775</v>
          </cell>
          <cell r="I70">
            <v>128.66318146460407</v>
          </cell>
          <cell r="J70">
            <v>138.08607695726226</v>
          </cell>
          <cell r="K70">
            <v>157.32089404193727</v>
          </cell>
          <cell r="L70">
            <v>90.127006390031426</v>
          </cell>
          <cell r="M70">
            <v>187.11961894439963</v>
          </cell>
          <cell r="N70">
            <v>251.13863586328111</v>
          </cell>
          <cell r="O70">
            <v>268.75443514200629</v>
          </cell>
          <cell r="P70">
            <v>313.72792852277217</v>
          </cell>
          <cell r="Q70">
            <v>277.52696917758135</v>
          </cell>
          <cell r="R70">
            <v>152.05714192358892</v>
          </cell>
          <cell r="S70">
            <v>18.256047632537843</v>
          </cell>
          <cell r="T70">
            <v>0</v>
          </cell>
          <cell r="U70">
            <v>0</v>
          </cell>
          <cell r="V70">
            <v>0</v>
          </cell>
          <cell r="W70">
            <v>0</v>
          </cell>
          <cell r="X70">
            <v>0</v>
          </cell>
          <cell r="Y70">
            <v>0</v>
          </cell>
          <cell r="Z70">
            <v>0</v>
          </cell>
          <cell r="AA70">
            <v>0</v>
          </cell>
        </row>
        <row r="71">
          <cell r="B71" t="str">
            <v>Liabilities</v>
          </cell>
        </row>
        <row r="72">
          <cell r="B72" t="str">
            <v>Draws from Corporate Funds</v>
          </cell>
          <cell r="G72">
            <v>-191</v>
          </cell>
          <cell r="H72">
            <v>-217.16844605286559</v>
          </cell>
          <cell r="I72">
            <v>-244.10523304531148</v>
          </cell>
          <cell r="J72">
            <v>-271.590201675169</v>
          </cell>
          <cell r="K72">
            <v>-299.78146008206363</v>
          </cell>
          <cell r="L72">
            <v>-327.32345078650383</v>
          </cell>
          <cell r="M72">
            <v>-356.79273338788011</v>
          </cell>
          <cell r="N72">
            <v>-387.64866089110086</v>
          </cell>
          <cell r="O72">
            <v>-419.14045183823794</v>
          </cell>
          <cell r="P72">
            <v>-451.67862868082693</v>
          </cell>
          <cell r="Q72">
            <v>-483.9454226389355</v>
          </cell>
          <cell r="R72">
            <v>-514.46639386727293</v>
          </cell>
          <cell r="S72">
            <v>-543.09953273349356</v>
          </cell>
          <cell r="T72">
            <v>-616.72107245827544</v>
          </cell>
          <cell r="U72">
            <v>-683.75601304956695</v>
          </cell>
          <cell r="V72">
            <v>-738.4745981361217</v>
          </cell>
          <cell r="W72">
            <v>-792.12178762263886</v>
          </cell>
          <cell r="X72">
            <v>-845.4111192084531</v>
          </cell>
          <cell r="Y72">
            <v>-845.4111192084531</v>
          </cell>
          <cell r="Z72">
            <v>-845.4111192084531</v>
          </cell>
          <cell r="AA72">
            <v>-845.4111192084531</v>
          </cell>
        </row>
        <row r="73">
          <cell r="B73" t="str">
            <v>Draws from Project</v>
          </cell>
          <cell r="G73">
            <v>0</v>
          </cell>
          <cell r="H73">
            <v>-0.21200000000000002</v>
          </cell>
          <cell r="I73">
            <v>-0.52950000000000008</v>
          </cell>
          <cell r="J73">
            <v>-1.3765000000000001</v>
          </cell>
          <cell r="K73">
            <v>-2.3290000000000002</v>
          </cell>
          <cell r="L73">
            <v>-3.8110000000000004</v>
          </cell>
          <cell r="M73">
            <v>-5.3985000000000003</v>
          </cell>
          <cell r="N73">
            <v>-8.8515000000000015</v>
          </cell>
          <cell r="O73">
            <v>-14.169500000000003</v>
          </cell>
          <cell r="P73">
            <v>-20.969500000000004</v>
          </cell>
          <cell r="Q73">
            <v>-31.051000000000002</v>
          </cell>
          <cell r="R73">
            <v>-46.360500000000002</v>
          </cell>
          <cell r="S73">
            <v>-62.753500000000003</v>
          </cell>
          <cell r="T73">
            <v>-388.58229803690847</v>
          </cell>
          <cell r="U73">
            <v>-603.93869310822936</v>
          </cell>
          <cell r="V73">
            <v>-930.86535691798008</v>
          </cell>
          <cell r="W73">
            <v>-1013.5863569179801</v>
          </cell>
          <cell r="X73">
            <v>-1081.70335691798</v>
          </cell>
        </row>
        <row r="74">
          <cell r="B74" t="str">
            <v>Impact on Reserves</v>
          </cell>
          <cell r="G74">
            <v>-2.8421709430404007E-14</v>
          </cell>
          <cell r="H74">
            <v>1.3117285035946225E-13</v>
          </cell>
          <cell r="I74">
            <v>4.1300296516055823E-14</v>
          </cell>
          <cell r="J74">
            <v>7.815970093361102E-14</v>
          </cell>
          <cell r="K74">
            <v>7.5495165674510645E-15</v>
          </cell>
          <cell r="L74">
            <v>3.5083047578154947E-14</v>
          </cell>
          <cell r="M74">
            <v>1.2434497875801753E-14</v>
          </cell>
          <cell r="N74">
            <v>1.5631940186722204E-13</v>
          </cell>
          <cell r="O74">
            <v>3.0908609005564358E-13</v>
          </cell>
          <cell r="P74">
            <v>2.0605739337042905E-13</v>
          </cell>
          <cell r="Q74">
            <v>1.5631940186722204E-13</v>
          </cell>
          <cell r="R74">
            <v>2.2737367544323206E-13</v>
          </cell>
          <cell r="S74">
            <v>1.4210854715202004E-13</v>
          </cell>
          <cell r="T74">
            <v>0</v>
          </cell>
          <cell r="U74">
            <v>0</v>
          </cell>
          <cell r="V74">
            <v>0</v>
          </cell>
          <cell r="W74">
            <v>0</v>
          </cell>
          <cell r="X74">
            <v>0</v>
          </cell>
          <cell r="Y74">
            <v>327.58703569151453</v>
          </cell>
          <cell r="Z74">
            <v>327.58703569151453</v>
          </cell>
          <cell r="AA74">
            <v>327.58703569151453</v>
          </cell>
        </row>
        <row r="81">
          <cell r="H81">
            <v>35886</v>
          </cell>
          <cell r="I81">
            <v>35916</v>
          </cell>
          <cell r="J81">
            <v>35947</v>
          </cell>
          <cell r="K81">
            <v>35977</v>
          </cell>
          <cell r="L81">
            <v>36008</v>
          </cell>
          <cell r="M81">
            <v>36039</v>
          </cell>
          <cell r="N81">
            <v>36069</v>
          </cell>
          <cell r="O81">
            <v>36100</v>
          </cell>
          <cell r="P81">
            <v>36130</v>
          </cell>
          <cell r="Q81">
            <v>36161</v>
          </cell>
          <cell r="R81">
            <v>36192</v>
          </cell>
          <cell r="S81">
            <v>36220</v>
          </cell>
          <cell r="T81">
            <v>36312</v>
          </cell>
          <cell r="U81">
            <v>36404</v>
          </cell>
          <cell r="V81">
            <v>36495</v>
          </cell>
          <cell r="W81">
            <v>36586</v>
          </cell>
          <cell r="X81">
            <v>36678</v>
          </cell>
          <cell r="Y81">
            <v>36770</v>
          </cell>
          <cell r="Z81">
            <v>36861</v>
          </cell>
          <cell r="AA81">
            <v>36951</v>
          </cell>
          <cell r="AB81" t="str">
            <v>Total</v>
          </cell>
        </row>
        <row r="82">
          <cell r="B82" t="str">
            <v>Sales Realisations</v>
          </cell>
          <cell r="G82">
            <v>0</v>
          </cell>
          <cell r="H82">
            <v>4.24</v>
          </cell>
          <cell r="I82">
            <v>6.35</v>
          </cell>
          <cell r="J82">
            <v>16.940000000000001</v>
          </cell>
          <cell r="K82">
            <v>19.05</v>
          </cell>
          <cell r="L82">
            <v>29.64</v>
          </cell>
          <cell r="M82">
            <v>31.75</v>
          </cell>
          <cell r="N82">
            <v>69.06</v>
          </cell>
          <cell r="O82">
            <v>106.36000000000001</v>
          </cell>
          <cell r="P82">
            <v>136</v>
          </cell>
          <cell r="Q82">
            <v>201.63</v>
          </cell>
          <cell r="R82">
            <v>306.19</v>
          </cell>
          <cell r="S82">
            <v>327.86</v>
          </cell>
          <cell r="T82">
            <v>1173.33</v>
          </cell>
          <cell r="U82">
            <v>844.56</v>
          </cell>
          <cell r="V82">
            <v>965.54</v>
          </cell>
          <cell r="W82">
            <v>1474.42</v>
          </cell>
          <cell r="X82">
            <v>1362.3400000000001</v>
          </cell>
          <cell r="Y82">
            <v>2237.58</v>
          </cell>
          <cell r="Z82">
            <v>0</v>
          </cell>
          <cell r="AA82">
            <v>0</v>
          </cell>
          <cell r="AB82">
            <v>9312.84</v>
          </cell>
        </row>
        <row r="83">
          <cell r="B83" t="str">
            <v>Less :</v>
          </cell>
        </row>
        <row r="84">
          <cell r="B84" t="str">
            <v>Construction Costs</v>
          </cell>
          <cell r="G84">
            <v>-90.892099999999999</v>
          </cell>
          <cell r="H84">
            <v>-16.489999999999998</v>
          </cell>
          <cell r="I84">
            <v>-26.92</v>
          </cell>
          <cell r="J84">
            <v>-21.53</v>
          </cell>
          <cell r="K84">
            <v>-32.96</v>
          </cell>
          <cell r="L84">
            <v>44.88</v>
          </cell>
          <cell r="M84">
            <v>-122.201525</v>
          </cell>
          <cell r="N84">
            <v>-119</v>
          </cell>
          <cell r="O84">
            <v>-102.91</v>
          </cell>
          <cell r="P84">
            <v>-154.91</v>
          </cell>
          <cell r="Q84">
            <v>-128.19999999999999</v>
          </cell>
          <cell r="R84">
            <v>-127.5</v>
          </cell>
          <cell r="S84">
            <v>-139.4907</v>
          </cell>
          <cell r="T84">
            <v>-433.62</v>
          </cell>
          <cell r="U84">
            <v>-364.26499999999999</v>
          </cell>
          <cell r="V84">
            <v>-255.00200000000001</v>
          </cell>
          <cell r="W84">
            <v>-436.85400000000004</v>
          </cell>
          <cell r="X84">
            <v>-450.20400000000001</v>
          </cell>
          <cell r="Y84">
            <v>-99.836609999999993</v>
          </cell>
          <cell r="Z84">
            <v>0</v>
          </cell>
          <cell r="AA84">
            <v>0</v>
          </cell>
          <cell r="AB84">
            <v>-3077.9059349999998</v>
          </cell>
        </row>
        <row r="85">
          <cell r="B85" t="str">
            <v>Land Payments</v>
          </cell>
          <cell r="G85">
            <v>-1375</v>
          </cell>
          <cell r="H85">
            <v>-0.27012082243440239</v>
          </cell>
          <cell r="I85">
            <v>-0.40454415624020168</v>
          </cell>
          <cell r="J85">
            <v>-1.0792091349148059</v>
          </cell>
          <cell r="K85">
            <v>-1.213632468720605</v>
          </cell>
          <cell r="L85">
            <v>-1.8882974473952092</v>
          </cell>
          <cell r="M85">
            <v>-2.0227207812010084</v>
          </cell>
          <cell r="N85">
            <v>-4.3996566031414686</v>
          </cell>
          <cell r="O85">
            <v>-6.7759553476705285</v>
          </cell>
          <cell r="P85">
            <v>-8.6642527950657371</v>
          </cell>
          <cell r="Q85">
            <v>-12.845391846096355</v>
          </cell>
          <cell r="R85">
            <v>-19.506673259714542</v>
          </cell>
          <cell r="S85">
            <v>-20.887220010222446</v>
          </cell>
          <cell r="T85">
            <v>-341.91250194892666</v>
          </cell>
          <cell r="U85">
            <v>-226.93340492867912</v>
          </cell>
          <cell r="V85">
            <v>-340.16203619024913</v>
          </cell>
          <cell r="W85">
            <v>-888.49610000000007</v>
          </cell>
          <cell r="X85">
            <v>-782.71370000000002</v>
          </cell>
          <cell r="Y85">
            <v>-550.17328999999995</v>
          </cell>
          <cell r="Z85">
            <v>0</v>
          </cell>
          <cell r="AA85">
            <v>0</v>
          </cell>
          <cell r="AB85">
            <v>-4585.3487077406726</v>
          </cell>
        </row>
        <row r="86">
          <cell r="B86" t="str">
            <v>Brokerage</v>
          </cell>
          <cell r="G86">
            <v>0</v>
          </cell>
          <cell r="H86">
            <v>-6.3600000000000004E-2</v>
          </cell>
          <cell r="I86">
            <v>-9.5249999999999987E-2</v>
          </cell>
          <cell r="J86">
            <v>-0.25410000000000005</v>
          </cell>
          <cell r="K86">
            <v>-0.28575000000000006</v>
          </cell>
          <cell r="L86">
            <v>-0.4446</v>
          </cell>
          <cell r="M86">
            <v>-0.47625000000000001</v>
          </cell>
          <cell r="N86">
            <v>-1.0359</v>
          </cell>
          <cell r="O86">
            <v>-1.5954000000000002</v>
          </cell>
          <cell r="P86">
            <v>-2.04</v>
          </cell>
          <cell r="Q86">
            <v>-3.0244499999999999</v>
          </cell>
          <cell r="R86">
            <v>-4.5928499999999994</v>
          </cell>
          <cell r="S86">
            <v>-4.9179000000000004</v>
          </cell>
          <cell r="T86">
            <v>-17.59995</v>
          </cell>
          <cell r="U86">
            <v>-12.6684</v>
          </cell>
          <cell r="V86">
            <v>-14.4831</v>
          </cell>
          <cell r="W86">
            <v>-22.116300000000003</v>
          </cell>
          <cell r="X86">
            <v>-20.435100000000002</v>
          </cell>
          <cell r="Y86">
            <v>-33.563699999999997</v>
          </cell>
          <cell r="Z86">
            <v>0</v>
          </cell>
          <cell r="AA86">
            <v>0</v>
          </cell>
          <cell r="AB86">
            <v>-139.69260000000003</v>
          </cell>
        </row>
        <row r="87">
          <cell r="B87" t="str">
            <v>Advertisement &amp; Publicity</v>
          </cell>
          <cell r="G87">
            <v>0</v>
          </cell>
          <cell r="H87">
            <v>-0.12720000000000001</v>
          </cell>
          <cell r="I87">
            <v>-0.19049999999999997</v>
          </cell>
          <cell r="J87">
            <v>-0.50819999999999999</v>
          </cell>
          <cell r="K87">
            <v>-0.57150000000000001</v>
          </cell>
          <cell r="L87">
            <v>-0.88919999999999999</v>
          </cell>
          <cell r="M87">
            <v>-0.95250000000000001</v>
          </cell>
          <cell r="N87">
            <v>-2.0718000000000001</v>
          </cell>
          <cell r="O87">
            <v>-3.1908000000000003</v>
          </cell>
          <cell r="P87">
            <v>-4.08</v>
          </cell>
          <cell r="Q87">
            <v>-6.0488999999999997</v>
          </cell>
          <cell r="R87">
            <v>-9.1856999999999989</v>
          </cell>
          <cell r="S87">
            <v>-9.8358000000000008</v>
          </cell>
          <cell r="T87">
            <v>-35.1999</v>
          </cell>
          <cell r="U87">
            <v>-25.336799999999997</v>
          </cell>
          <cell r="V87">
            <v>-28.966199999999997</v>
          </cell>
          <cell r="W87">
            <v>-44.232599999999998</v>
          </cell>
          <cell r="X87">
            <v>-40.870200000000004</v>
          </cell>
          <cell r="Y87">
            <v>-67.127399999999994</v>
          </cell>
          <cell r="Z87">
            <v>0</v>
          </cell>
          <cell r="AA87">
            <v>0</v>
          </cell>
          <cell r="AB87">
            <v>-279.3852</v>
          </cell>
        </row>
        <row r="89">
          <cell r="B89" t="str">
            <v>Net Inflow to MRIDL</v>
          </cell>
          <cell r="G89">
            <v>-1465.8921</v>
          </cell>
          <cell r="H89">
            <v>-12.710920822434399</v>
          </cell>
          <cell r="I89">
            <v>-21.260294156240203</v>
          </cell>
          <cell r="J89">
            <v>-6.4315091349148066</v>
          </cell>
          <cell r="K89">
            <v>-15.980882468720605</v>
          </cell>
          <cell r="L89">
            <v>71.29790255260481</v>
          </cell>
          <cell r="M89">
            <v>-93.902995781201</v>
          </cell>
          <cell r="N89">
            <v>-57.447356603141465</v>
          </cell>
          <cell r="O89">
            <v>-8.1121553476705124</v>
          </cell>
          <cell r="P89">
            <v>-33.694252795065729</v>
          </cell>
          <cell r="Q89">
            <v>51.511258153903654</v>
          </cell>
          <cell r="R89">
            <v>145.40477674028546</v>
          </cell>
          <cell r="S89">
            <v>152.72837998977755</v>
          </cell>
          <cell r="T89">
            <v>344.99764805107327</v>
          </cell>
          <cell r="U89">
            <v>215.35639507132083</v>
          </cell>
          <cell r="V89">
            <v>326.92666380975089</v>
          </cell>
          <cell r="W89">
            <v>82.720999999999975</v>
          </cell>
          <cell r="X89">
            <v>68.117000000000161</v>
          </cell>
          <cell r="Y89">
            <v>1486.8790000000001</v>
          </cell>
          <cell r="Z89">
            <v>0</v>
          </cell>
          <cell r="AA89">
            <v>0</v>
          </cell>
          <cell r="AB89">
            <v>1230.5075572593278</v>
          </cell>
        </row>
        <row r="90">
          <cell r="B90" t="str">
            <v>Less : MRIDL's Costs</v>
          </cell>
        </row>
        <row r="91">
          <cell r="B91" t="str">
            <v>Payroll</v>
          </cell>
          <cell r="G91">
            <v>0</v>
          </cell>
          <cell r="H91">
            <v>-1.2770833333333333</v>
          </cell>
          <cell r="I91">
            <v>-1.2770833333333333</v>
          </cell>
          <cell r="J91">
            <v>-1.2770833333333333</v>
          </cell>
          <cell r="K91">
            <v>-1.2770833333333333</v>
          </cell>
          <cell r="L91">
            <v>-1.2770833333333333</v>
          </cell>
          <cell r="M91">
            <v>-1.2770833333333333</v>
          </cell>
          <cell r="N91">
            <v>-1.2770833333333333</v>
          </cell>
          <cell r="O91">
            <v>-1.2770833333333333</v>
          </cell>
          <cell r="P91">
            <v>-1.2770833333333333</v>
          </cell>
          <cell r="Q91">
            <v>-1.2770833333333333</v>
          </cell>
          <cell r="R91">
            <v>-1.2770833333333333</v>
          </cell>
          <cell r="S91">
            <v>-1.2770833333333333</v>
          </cell>
          <cell r="T91">
            <v>-4.5975000000000001</v>
          </cell>
          <cell r="U91">
            <v>-4.5975000000000001</v>
          </cell>
          <cell r="V91">
            <v>-4.5975000000000001</v>
          </cell>
          <cell r="W91">
            <v>-4.5975000000000001</v>
          </cell>
          <cell r="X91">
            <v>-5.5170000000000003</v>
          </cell>
          <cell r="Y91">
            <v>-5.5170000000000003</v>
          </cell>
          <cell r="Z91">
            <v>0</v>
          </cell>
          <cell r="AA91">
            <v>0</v>
          </cell>
          <cell r="AB91">
            <v>-44.749000000000009</v>
          </cell>
        </row>
        <row r="92">
          <cell r="B92" t="str">
            <v>Overheads</v>
          </cell>
          <cell r="G92">
            <v>0</v>
          </cell>
          <cell r="H92">
            <v>-0.36416673400000005</v>
          </cell>
          <cell r="I92">
            <v>-0.36416673400000005</v>
          </cell>
          <cell r="J92">
            <v>-0.36416673400000005</v>
          </cell>
          <cell r="K92">
            <v>-0.36416673400000005</v>
          </cell>
          <cell r="L92">
            <v>-0.36416673400000005</v>
          </cell>
          <cell r="M92">
            <v>-0.36416673400000005</v>
          </cell>
          <cell r="N92">
            <v>-0.36416673400000005</v>
          </cell>
          <cell r="O92">
            <v>-0.36416673400000005</v>
          </cell>
          <cell r="P92">
            <v>-0.36416673400000005</v>
          </cell>
          <cell r="Q92">
            <v>-0.36416673400000005</v>
          </cell>
          <cell r="R92">
            <v>-0.36416673400000005</v>
          </cell>
          <cell r="S92">
            <v>-0.36416673400000005</v>
          </cell>
          <cell r="T92">
            <v>-1.3110002424</v>
          </cell>
          <cell r="U92">
            <v>-1.3110002424</v>
          </cell>
          <cell r="V92">
            <v>-1.3110002424</v>
          </cell>
          <cell r="W92">
            <v>-1.3110002424</v>
          </cell>
          <cell r="X92">
            <v>-1.57320029088</v>
          </cell>
          <cell r="Y92">
            <v>-1.57320029088</v>
          </cell>
          <cell r="Z92">
            <v>0</v>
          </cell>
          <cell r="AA92">
            <v>0</v>
          </cell>
          <cell r="AB92">
            <v>-12.76040235936</v>
          </cell>
        </row>
        <row r="93">
          <cell r="B93" t="str">
            <v>Net Unleveraged Cash Flow</v>
          </cell>
          <cell r="G93">
            <v>-1465.8921</v>
          </cell>
          <cell r="H93">
            <v>-14.352170889767732</v>
          </cell>
          <cell r="I93">
            <v>-22.901544223573538</v>
          </cell>
          <cell r="J93">
            <v>-8.0727592022481396</v>
          </cell>
          <cell r="K93">
            <v>-17.62213253605394</v>
          </cell>
          <cell r="L93">
            <v>69.656652485271479</v>
          </cell>
          <cell r="M93">
            <v>-95.544245848534331</v>
          </cell>
          <cell r="N93">
            <v>-59.088606670474796</v>
          </cell>
          <cell r="O93">
            <v>-9.7534054150038454</v>
          </cell>
          <cell r="P93">
            <v>-35.335502862399061</v>
          </cell>
          <cell r="Q93">
            <v>49.870008086570323</v>
          </cell>
          <cell r="R93">
            <v>143.76352667295211</v>
          </cell>
          <cell r="S93">
            <v>151.08712992244421</v>
          </cell>
          <cell r="T93">
            <v>339.08914780867326</v>
          </cell>
          <cell r="U93">
            <v>209.44789482892082</v>
          </cell>
          <cell r="V93">
            <v>321.01816356735088</v>
          </cell>
          <cell r="W93">
            <v>76.81249975759998</v>
          </cell>
          <cell r="X93">
            <v>61.026799709120155</v>
          </cell>
          <cell r="Y93">
            <v>1479.78879970912</v>
          </cell>
          <cell r="Z93">
            <v>0</v>
          </cell>
          <cell r="AA93">
            <v>0</v>
          </cell>
          <cell r="AB93">
            <v>1172.9981548999676</v>
          </cell>
        </row>
      </sheetData>
      <sheetData sheetId="6" refreshError="1">
        <row r="7">
          <cell r="A7" t="str">
            <v>Cash-Flows of the Project</v>
          </cell>
          <cell r="E7" t="str">
            <v>Total</v>
          </cell>
          <cell r="F7" t="str">
            <v>psf</v>
          </cell>
          <cell r="G7" t="str">
            <v>Upto Mar 98</v>
          </cell>
          <cell r="H7">
            <v>35886</v>
          </cell>
          <cell r="I7">
            <v>35916</v>
          </cell>
          <cell r="J7">
            <v>35947</v>
          </cell>
          <cell r="K7">
            <v>35977</v>
          </cell>
          <cell r="L7">
            <v>36008</v>
          </cell>
          <cell r="M7">
            <v>36039</v>
          </cell>
          <cell r="N7">
            <v>36069</v>
          </cell>
          <cell r="O7">
            <v>36100</v>
          </cell>
          <cell r="P7">
            <v>36130</v>
          </cell>
          <cell r="Q7">
            <v>36161</v>
          </cell>
          <cell r="R7">
            <v>36192</v>
          </cell>
          <cell r="S7">
            <v>36220</v>
          </cell>
          <cell r="T7" t="str">
            <v>Total</v>
          </cell>
          <cell r="W7" t="str">
            <v>IL&amp;FS Office Building Development , BKC</v>
          </cell>
          <cell r="AB7" t="str">
            <v>Figures in Rupees Lakhs</v>
          </cell>
        </row>
        <row r="8">
          <cell r="W8" t="str">
            <v>Project Year</v>
          </cell>
          <cell r="Z8">
            <v>0</v>
          </cell>
          <cell r="AA8">
            <v>1</v>
          </cell>
          <cell r="AB8">
            <v>2</v>
          </cell>
          <cell r="AC8">
            <v>3</v>
          </cell>
          <cell r="AD8">
            <v>4</v>
          </cell>
        </row>
        <row r="9">
          <cell r="A9" t="str">
            <v>Sales Inflows</v>
          </cell>
          <cell r="E9">
            <v>10125</v>
          </cell>
          <cell r="F9">
            <v>9000</v>
          </cell>
          <cell r="P9">
            <v>5062.5</v>
          </cell>
          <cell r="S9">
            <v>5062.5</v>
          </cell>
          <cell r="T9">
            <v>10125</v>
          </cell>
          <cell r="W9" t="str">
            <v>Financial Year</v>
          </cell>
          <cell r="Z9">
            <v>1995</v>
          </cell>
          <cell r="AA9">
            <v>1996</v>
          </cell>
          <cell r="AB9">
            <v>1997</v>
          </cell>
          <cell r="AC9">
            <v>1998</v>
          </cell>
          <cell r="AD9">
            <v>1999</v>
          </cell>
          <cell r="AE9" t="str">
            <v>Total</v>
          </cell>
        </row>
        <row r="10">
          <cell r="A10" t="str">
            <v>Less: Outflows</v>
          </cell>
          <cell r="W10" t="str">
            <v>Sales Realisations</v>
          </cell>
          <cell r="AD10">
            <v>10125</v>
          </cell>
          <cell r="AE10">
            <v>10125</v>
          </cell>
        </row>
        <row r="11">
          <cell r="A11" t="str">
            <v>Project Costs</v>
          </cell>
          <cell r="W11" t="str">
            <v>Project Costs</v>
          </cell>
          <cell r="Z11">
            <v>-585.61811999999998</v>
          </cell>
          <cell r="AA11">
            <v>-4060.6607100000001</v>
          </cell>
          <cell r="AB11">
            <v>-438.53503000000001</v>
          </cell>
          <cell r="AD11">
            <v>-4410.6697999999997</v>
          </cell>
          <cell r="AE11">
            <v>-9495.4836599999999</v>
          </cell>
        </row>
        <row r="12">
          <cell r="A12" t="str">
            <v>Assignment Fees</v>
          </cell>
          <cell r="E12">
            <v>1000</v>
          </cell>
          <cell r="F12">
            <v>888.88888888888891</v>
          </cell>
          <cell r="G12">
            <v>1000</v>
          </cell>
          <cell r="T12">
            <v>1000</v>
          </cell>
        </row>
        <row r="13">
          <cell r="A13" t="str">
            <v>M&amp;M Interest</v>
          </cell>
          <cell r="E13">
            <v>397.07</v>
          </cell>
          <cell r="F13">
            <v>352.95111111111112</v>
          </cell>
          <cell r="G13">
            <v>397.07</v>
          </cell>
          <cell r="T13">
            <v>397.07</v>
          </cell>
          <cell r="W13" t="str">
            <v>Unleveraged Project Cash Flows</v>
          </cell>
          <cell r="Z13">
            <v>-585.61811999999998</v>
          </cell>
          <cell r="AA13">
            <v>-4060.6607100000001</v>
          </cell>
          <cell r="AB13">
            <v>-438.53503000000001</v>
          </cell>
          <cell r="AC13">
            <v>0</v>
          </cell>
          <cell r="AD13">
            <v>5714.3302000000003</v>
          </cell>
          <cell r="AE13">
            <v>629.51634000000013</v>
          </cell>
        </row>
        <row r="14">
          <cell r="A14" t="str">
            <v>Interest Provisions (Ad-hoc)</v>
          </cell>
          <cell r="E14">
            <v>200</v>
          </cell>
          <cell r="F14">
            <v>177.7777777777778</v>
          </cell>
          <cell r="J14">
            <v>200</v>
          </cell>
          <cell r="T14">
            <v>200</v>
          </cell>
        </row>
        <row r="15">
          <cell r="A15" t="str">
            <v>Other Allocations</v>
          </cell>
          <cell r="E15">
            <v>22.41</v>
          </cell>
          <cell r="F15">
            <v>19.919999999999998</v>
          </cell>
          <cell r="G15">
            <v>22.41</v>
          </cell>
          <cell r="T15">
            <v>22.41</v>
          </cell>
        </row>
        <row r="16">
          <cell r="A16" t="str">
            <v>Payment to ILFS - Land</v>
          </cell>
          <cell r="D16">
            <v>5062.5</v>
          </cell>
          <cell r="E16">
            <v>2812.5</v>
          </cell>
          <cell r="F16">
            <v>2500</v>
          </cell>
          <cell r="G16">
            <v>2812.5</v>
          </cell>
          <cell r="T16">
            <v>2812.5</v>
          </cell>
          <cell r="W16" t="str">
            <v>Unleveraged IRR</v>
          </cell>
          <cell r="Z16">
            <v>3.9235755084103881E-2</v>
          </cell>
        </row>
        <row r="17">
          <cell r="A17" t="str">
            <v>Payment to ILFS- Construction</v>
          </cell>
          <cell r="D17">
            <v>4210.6697999999997</v>
          </cell>
          <cell r="E17">
            <v>5062.5</v>
          </cell>
          <cell r="F17">
            <v>4500</v>
          </cell>
          <cell r="G17">
            <v>851.83019999999999</v>
          </cell>
          <cell r="H17">
            <v>350.88914999999997</v>
          </cell>
          <cell r="I17">
            <v>350.88914999999997</v>
          </cell>
          <cell r="J17">
            <v>350.88914999999997</v>
          </cell>
          <cell r="K17">
            <v>350.88914999999997</v>
          </cell>
          <cell r="L17">
            <v>350.88914999999997</v>
          </cell>
          <cell r="M17">
            <v>350.88914999999997</v>
          </cell>
          <cell r="N17">
            <v>350.88914999999997</v>
          </cell>
          <cell r="O17">
            <v>350.88914999999997</v>
          </cell>
          <cell r="P17">
            <v>350.88914999999997</v>
          </cell>
          <cell r="Q17">
            <v>350.88914999999997</v>
          </cell>
          <cell r="R17">
            <v>350.88914999999997</v>
          </cell>
          <cell r="S17">
            <v>350.88914999999997</v>
          </cell>
          <cell r="T17">
            <v>5062.5</v>
          </cell>
        </row>
        <row r="18">
          <cell r="W18" t="str">
            <v>Profit/Loss on the Project</v>
          </cell>
          <cell r="AE18">
            <v>268.87719491191638</v>
          </cell>
        </row>
        <row r="19">
          <cell r="B19" t="str">
            <v>Total</v>
          </cell>
          <cell r="E19">
            <v>9494.48</v>
          </cell>
          <cell r="F19">
            <v>8439.5377777777776</v>
          </cell>
          <cell r="G19">
            <v>5083.8101999999999</v>
          </cell>
          <cell r="H19">
            <v>350.88914999999997</v>
          </cell>
          <cell r="I19">
            <v>350.88914999999997</v>
          </cell>
          <cell r="J19">
            <v>550.88914999999997</v>
          </cell>
          <cell r="K19">
            <v>350.88914999999997</v>
          </cell>
          <cell r="L19">
            <v>350.88914999999997</v>
          </cell>
          <cell r="M19">
            <v>350.88914999999997</v>
          </cell>
          <cell r="N19">
            <v>350.88914999999997</v>
          </cell>
          <cell r="O19">
            <v>350.88914999999997</v>
          </cell>
          <cell r="P19">
            <v>350.88914999999997</v>
          </cell>
          <cell r="Q19">
            <v>350.88914999999997</v>
          </cell>
          <cell r="R19">
            <v>350.88914999999997</v>
          </cell>
          <cell r="S19">
            <v>350.88914999999997</v>
          </cell>
          <cell r="T19">
            <v>9494.48</v>
          </cell>
        </row>
        <row r="20">
          <cell r="A20" t="str">
            <v>Net Cash - Flow</v>
          </cell>
          <cell r="E20">
            <v>630.52000000000044</v>
          </cell>
          <cell r="F20">
            <v>560.46222222222264</v>
          </cell>
          <cell r="G20">
            <v>-5083.8101999999999</v>
          </cell>
          <cell r="H20">
            <v>-350.88914999999997</v>
          </cell>
          <cell r="I20">
            <v>-350.88914999999997</v>
          </cell>
          <cell r="J20">
            <v>-550.88914999999997</v>
          </cell>
          <cell r="K20">
            <v>-350.88914999999997</v>
          </cell>
          <cell r="L20">
            <v>-350.88914999999997</v>
          </cell>
          <cell r="M20">
            <v>-350.88914999999997</v>
          </cell>
          <cell r="N20">
            <v>-350.88914999999997</v>
          </cell>
          <cell r="O20">
            <v>-350.88914999999997</v>
          </cell>
          <cell r="P20">
            <v>4711.61085</v>
          </cell>
          <cell r="Q20">
            <v>-350.88914999999997</v>
          </cell>
          <cell r="R20">
            <v>-350.88914999999997</v>
          </cell>
          <cell r="S20">
            <v>4711.61085</v>
          </cell>
          <cell r="T20">
            <v>630.52000000000044</v>
          </cell>
          <cell r="W20" t="str">
            <v>Basic  Assumptions</v>
          </cell>
        </row>
        <row r="21">
          <cell r="A21" t="str">
            <v>Cummulative Cash flow</v>
          </cell>
          <cell r="G21">
            <v>-5083.8101999999999</v>
          </cell>
          <cell r="H21">
            <v>-5434.6993499999999</v>
          </cell>
          <cell r="I21">
            <v>-5785.5884999999998</v>
          </cell>
          <cell r="J21">
            <v>-6336.4776499999998</v>
          </cell>
          <cell r="K21">
            <v>-6687.3667999999998</v>
          </cell>
          <cell r="L21">
            <v>-7038.2559499999998</v>
          </cell>
          <cell r="M21">
            <v>-7389.1450999999997</v>
          </cell>
          <cell r="N21">
            <v>-7740.0342499999997</v>
          </cell>
          <cell r="O21">
            <v>-8090.9233999999997</v>
          </cell>
          <cell r="P21">
            <v>-3379.3125499999996</v>
          </cell>
          <cell r="Q21">
            <v>-3730.2016999999996</v>
          </cell>
          <cell r="R21">
            <v>-4081.0908499999996</v>
          </cell>
          <cell r="S21">
            <v>630.52000000000044</v>
          </cell>
        </row>
        <row r="22">
          <cell r="W22" t="str">
            <v>Commercial Construction (SFT)</v>
          </cell>
          <cell r="Z22">
            <v>112500</v>
          </cell>
          <cell r="AB22" t="str">
            <v>Project Schedule</v>
          </cell>
        </row>
        <row r="23">
          <cell r="X23" t="str">
            <v>1 Building</v>
          </cell>
          <cell r="AD23" t="str">
            <v>Start Date</v>
          </cell>
          <cell r="AE23" t="str">
            <v>Finish Date</v>
          </cell>
        </row>
        <row r="24">
          <cell r="G24">
            <v>5062.41</v>
          </cell>
          <cell r="W24" t="str">
            <v>Sales Price     per sq. ft</v>
          </cell>
          <cell r="Z24">
            <v>9000</v>
          </cell>
          <cell r="AB24" t="str">
            <v>Sales</v>
          </cell>
          <cell r="AD24">
            <v>36130</v>
          </cell>
          <cell r="AE24">
            <v>36220</v>
          </cell>
        </row>
        <row r="25">
          <cell r="A25" t="str">
            <v>Profit &amp; Loss A/c</v>
          </cell>
          <cell r="W25" t="str">
            <v>Project Costs per sq. ft</v>
          </cell>
          <cell r="Z25">
            <v>4500</v>
          </cell>
          <cell r="AB25" t="str">
            <v>Construction</v>
          </cell>
          <cell r="AD25" t="str">
            <v>Started</v>
          </cell>
          <cell r="AE25">
            <v>36220</v>
          </cell>
        </row>
        <row r="26">
          <cell r="W26" t="str">
            <v>Inflated @ 10%, annualised</v>
          </cell>
        </row>
        <row r="27">
          <cell r="A27" t="str">
            <v>Sales Revenue</v>
          </cell>
          <cell r="S27">
            <v>10125</v>
          </cell>
          <cell r="T27">
            <v>10125</v>
          </cell>
          <cell r="W27" t="str">
            <v>* includes Legal costs and brokerage</v>
          </cell>
        </row>
        <row r="28">
          <cell r="A28" t="str">
            <v>Project Costs</v>
          </cell>
          <cell r="H28">
            <v>350.88914999999997</v>
          </cell>
          <cell r="I28">
            <v>350.88914999999997</v>
          </cell>
          <cell r="J28">
            <v>350.88914999999997</v>
          </cell>
          <cell r="K28">
            <v>350.88914999999997</v>
          </cell>
          <cell r="L28">
            <v>350.88914999999997</v>
          </cell>
          <cell r="M28">
            <v>350.88914999999997</v>
          </cell>
          <cell r="N28">
            <v>350.88914999999997</v>
          </cell>
          <cell r="O28">
            <v>350.88914999999997</v>
          </cell>
          <cell r="P28">
            <v>350.88914999999997</v>
          </cell>
          <cell r="Q28">
            <v>350.88914999999997</v>
          </cell>
          <cell r="R28">
            <v>350.88914999999997</v>
          </cell>
          <cell r="S28">
            <v>350.88914999999997</v>
          </cell>
          <cell r="T28">
            <v>4210.6697999999997</v>
          </cell>
        </row>
        <row r="29">
          <cell r="A29" t="str">
            <v>Interest</v>
          </cell>
          <cell r="H29">
            <v>0</v>
          </cell>
          <cell r="I29">
            <v>0</v>
          </cell>
          <cell r="J29">
            <v>200</v>
          </cell>
          <cell r="K29">
            <v>0</v>
          </cell>
          <cell r="L29">
            <v>0</v>
          </cell>
          <cell r="M29">
            <v>0</v>
          </cell>
          <cell r="N29">
            <v>0</v>
          </cell>
          <cell r="O29">
            <v>0</v>
          </cell>
          <cell r="P29">
            <v>0</v>
          </cell>
          <cell r="Q29">
            <v>0</v>
          </cell>
          <cell r="R29">
            <v>0</v>
          </cell>
          <cell r="S29">
            <v>0</v>
          </cell>
          <cell r="T29">
            <v>200</v>
          </cell>
          <cell r="W29" t="str">
            <v>Land Cost       per sq. ft</v>
          </cell>
          <cell r="Z29">
            <v>2500</v>
          </cell>
        </row>
        <row r="30">
          <cell r="A30" t="str">
            <v>Interest Allocation</v>
          </cell>
          <cell r="H30">
            <v>13.437597114092254</v>
          </cell>
          <cell r="I30">
            <v>19.142247830648071</v>
          </cell>
          <cell r="J30">
            <v>28.067834677763599</v>
          </cell>
          <cell r="K30">
            <v>34.001566558033275</v>
          </cell>
          <cell r="L30">
            <v>40.028209178704977</v>
          </cell>
          <cell r="M30">
            <v>46.149217341892488</v>
          </cell>
          <cell r="N30">
            <v>52.366068629090982</v>
          </cell>
          <cell r="O30">
            <v>58.680263757857979</v>
          </cell>
          <cell r="P30">
            <v>0</v>
          </cell>
          <cell r="Q30">
            <v>0</v>
          </cell>
          <cell r="R30">
            <v>0</v>
          </cell>
          <cell r="S30">
            <v>0</v>
          </cell>
          <cell r="T30">
            <v>291.87300508808363</v>
          </cell>
          <cell r="W30" t="str">
            <v>Profit sharing Ratio for MRIDL</v>
          </cell>
          <cell r="Z30">
            <v>0.5</v>
          </cell>
        </row>
        <row r="31">
          <cell r="A31" t="str">
            <v>Closing WIP</v>
          </cell>
          <cell r="G31">
            <v>5153.58</v>
          </cell>
          <cell r="H31">
            <v>5517.9067471140925</v>
          </cell>
          <cell r="I31">
            <v>5887.9381449447401</v>
          </cell>
          <cell r="J31">
            <v>6466.8951296225041</v>
          </cell>
          <cell r="K31">
            <v>6851.7858461805372</v>
          </cell>
          <cell r="L31">
            <v>7242.703205359242</v>
          </cell>
          <cell r="M31">
            <v>7639.7415727011348</v>
          </cell>
          <cell r="N31">
            <v>8042.9967913302262</v>
          </cell>
          <cell r="O31">
            <v>8452.5662050880856</v>
          </cell>
          <cell r="P31">
            <v>8803.4553550880846</v>
          </cell>
          <cell r="Q31">
            <v>9154.3445050880837</v>
          </cell>
          <cell r="R31">
            <v>9505.2336550880827</v>
          </cell>
        </row>
        <row r="32">
          <cell r="A32" t="str">
            <v>Opening WIP</v>
          </cell>
          <cell r="H32">
            <v>5153.58</v>
          </cell>
          <cell r="I32">
            <v>5517.9067471140925</v>
          </cell>
          <cell r="J32">
            <v>5887.9381449447401</v>
          </cell>
          <cell r="K32">
            <v>6466.8951296225041</v>
          </cell>
          <cell r="L32">
            <v>6851.7858461805372</v>
          </cell>
          <cell r="M32">
            <v>7242.703205359242</v>
          </cell>
          <cell r="N32">
            <v>7639.7415727011348</v>
          </cell>
          <cell r="O32">
            <v>8042.9967913302262</v>
          </cell>
          <cell r="P32">
            <v>8452.5662050880856</v>
          </cell>
          <cell r="Q32">
            <v>8803.4553550880846</v>
          </cell>
          <cell r="R32">
            <v>9154.3445050880837</v>
          </cell>
          <cell r="S32">
            <v>9505.2336550880827</v>
          </cell>
          <cell r="T32">
            <v>5153.58</v>
          </cell>
        </row>
        <row r="33">
          <cell r="A33" t="str">
            <v>Profit/Loss</v>
          </cell>
          <cell r="H33">
            <v>0</v>
          </cell>
          <cell r="I33">
            <v>0</v>
          </cell>
          <cell r="J33">
            <v>0</v>
          </cell>
          <cell r="K33">
            <v>0</v>
          </cell>
          <cell r="L33">
            <v>0</v>
          </cell>
          <cell r="M33">
            <v>0</v>
          </cell>
          <cell r="N33">
            <v>0</v>
          </cell>
          <cell r="O33">
            <v>0</v>
          </cell>
          <cell r="P33">
            <v>0</v>
          </cell>
          <cell r="Q33">
            <v>0</v>
          </cell>
          <cell r="R33">
            <v>0</v>
          </cell>
          <cell r="S33">
            <v>268.8771949119182</v>
          </cell>
          <cell r="T33">
            <v>268.87719491191638</v>
          </cell>
        </row>
        <row r="36">
          <cell r="A36" t="str">
            <v>Balance Sheet</v>
          </cell>
        </row>
        <row r="38">
          <cell r="A38" t="str">
            <v>Assets</v>
          </cell>
        </row>
        <row r="39">
          <cell r="A39" t="str">
            <v>Inventory</v>
          </cell>
          <cell r="G39">
            <v>5153.58</v>
          </cell>
          <cell r="H39">
            <v>5517.9067471140925</v>
          </cell>
          <cell r="I39">
            <v>5887.9381449447401</v>
          </cell>
          <cell r="J39">
            <v>6466.8951296225041</v>
          </cell>
          <cell r="K39">
            <v>6851.7858461805372</v>
          </cell>
          <cell r="L39">
            <v>7242.703205359242</v>
          </cell>
          <cell r="M39">
            <v>7639.7415727011348</v>
          </cell>
          <cell r="N39">
            <v>8042.9967913302262</v>
          </cell>
          <cell r="O39">
            <v>8452.5662050880856</v>
          </cell>
          <cell r="P39">
            <v>8803.4553550880846</v>
          </cell>
          <cell r="Q39">
            <v>9154.3445050880837</v>
          </cell>
          <cell r="R39">
            <v>9505.2336550880827</v>
          </cell>
          <cell r="S39">
            <v>0</v>
          </cell>
        </row>
        <row r="40">
          <cell r="A40" t="str">
            <v>Cash/Equivalents</v>
          </cell>
          <cell r="G40">
            <v>-5083.8101999999999</v>
          </cell>
          <cell r="H40">
            <v>-5434.6993499999999</v>
          </cell>
          <cell r="I40">
            <v>-5785.5884999999998</v>
          </cell>
          <cell r="J40">
            <v>-6336.4776499999998</v>
          </cell>
          <cell r="K40">
            <v>-6687.3667999999998</v>
          </cell>
          <cell r="L40">
            <v>-7038.2559499999998</v>
          </cell>
          <cell r="M40">
            <v>-7389.1450999999997</v>
          </cell>
          <cell r="N40">
            <v>-7740.0342499999997</v>
          </cell>
          <cell r="O40">
            <v>-8090.9233999999997</v>
          </cell>
          <cell r="P40">
            <v>-3379.3125499999996</v>
          </cell>
          <cell r="Q40">
            <v>-3730.2016999999996</v>
          </cell>
          <cell r="R40">
            <v>-4081.0908499999996</v>
          </cell>
          <cell r="S40">
            <v>630.52000000000044</v>
          </cell>
        </row>
        <row r="41">
          <cell r="A41" t="str">
            <v>Less: Liabilities</v>
          </cell>
        </row>
        <row r="42">
          <cell r="A42" t="str">
            <v>Draws from Projects</v>
          </cell>
          <cell r="G42">
            <v>0</v>
          </cell>
          <cell r="H42">
            <v>0</v>
          </cell>
          <cell r="I42">
            <v>0</v>
          </cell>
          <cell r="J42">
            <v>0</v>
          </cell>
          <cell r="K42">
            <v>0</v>
          </cell>
          <cell r="L42">
            <v>0</v>
          </cell>
          <cell r="M42">
            <v>0</v>
          </cell>
          <cell r="N42">
            <v>0</v>
          </cell>
          <cell r="O42">
            <v>0</v>
          </cell>
          <cell r="P42">
            <v>-5062.5</v>
          </cell>
          <cell r="Q42">
            <v>-5062.5</v>
          </cell>
          <cell r="R42">
            <v>-5062.5</v>
          </cell>
        </row>
        <row r="44">
          <cell r="A44" t="str">
            <v>Draws from Corporate Funds</v>
          </cell>
          <cell r="G44">
            <v>-69.77</v>
          </cell>
          <cell r="H44">
            <v>-83.207597114092252</v>
          </cell>
          <cell r="I44">
            <v>-102.34984494474033</v>
          </cell>
          <cell r="J44">
            <v>-130.41767962250393</v>
          </cell>
          <cell r="K44">
            <v>-164.41924618053719</v>
          </cell>
          <cell r="L44">
            <v>-204.44745535924216</v>
          </cell>
          <cell r="M44">
            <v>-250.59667270113465</v>
          </cell>
          <cell r="N44">
            <v>-302.96274133022564</v>
          </cell>
          <cell r="O44">
            <v>-361.64300508808361</v>
          </cell>
          <cell r="P44">
            <v>-361.64300508808361</v>
          </cell>
          <cell r="Q44">
            <v>-361.64300508808361</v>
          </cell>
          <cell r="R44">
            <v>-361.64300508808361</v>
          </cell>
          <cell r="S44">
            <v>-361.64300508808361</v>
          </cell>
        </row>
        <row r="45">
          <cell r="A45" t="str">
            <v>Impact on Reserves</v>
          </cell>
          <cell r="G45">
            <v>-1.9999999996400675E-4</v>
          </cell>
          <cell r="H45">
            <v>-1.9999999965136794E-4</v>
          </cell>
          <cell r="I45">
            <v>-2.0000000007769358E-4</v>
          </cell>
          <cell r="J45">
            <v>-1.9999999963715709E-4</v>
          </cell>
          <cell r="K45">
            <v>-1.9999999977926564E-4</v>
          </cell>
          <cell r="L45">
            <v>-1.9999999989295247E-4</v>
          </cell>
          <cell r="M45">
            <v>-1.9999999955189196E-4</v>
          </cell>
          <cell r="N45">
            <v>-1.9999999915398803E-4</v>
          </cell>
          <cell r="O45">
            <v>-1.9999999773290256E-4</v>
          </cell>
          <cell r="P45">
            <v>-1.9999999864239726E-4</v>
          </cell>
          <cell r="Q45">
            <v>-1.9999999955189196E-4</v>
          </cell>
          <cell r="R45">
            <v>-2.0000000046138666E-4</v>
          </cell>
          <cell r="S45">
            <v>268.87699491191682</v>
          </cell>
        </row>
        <row r="47">
          <cell r="A47" t="str">
            <v>Project Exposure</v>
          </cell>
          <cell r="H47">
            <v>316.12502999999998</v>
          </cell>
          <cell r="I47">
            <v>320.99862421249998</v>
          </cell>
          <cell r="J47">
            <v>325.9473530024427</v>
          </cell>
          <cell r="K47">
            <v>330.97237469456371</v>
          </cell>
          <cell r="L47">
            <v>336.07486547110489</v>
          </cell>
          <cell r="M47">
            <v>341.25601964711774</v>
          </cell>
          <cell r="N47">
            <v>346.5170499500108</v>
          </cell>
          <cell r="O47">
            <v>351.85918780340683</v>
          </cell>
          <cell r="P47">
            <v>357.28368361537599</v>
          </cell>
          <cell r="Q47">
            <v>362.79180707111306</v>
          </cell>
          <cell r="R47">
            <v>368.38484743012606</v>
          </cell>
          <cell r="S47">
            <v>374.06411382800718</v>
          </cell>
        </row>
      </sheetData>
      <sheetData sheetId="7" refreshError="1"/>
      <sheetData sheetId="8" refreshError="1">
        <row r="10">
          <cell r="C10" t="str">
            <v>PROJECT CASHFLOWS</v>
          </cell>
          <cell r="F10" t="str">
            <v>Total</v>
          </cell>
          <cell r="G10" t="str">
            <v>psf</v>
          </cell>
          <cell r="H10" t="str">
            <v>Upto Mar 98</v>
          </cell>
          <cell r="I10">
            <v>35886</v>
          </cell>
          <cell r="J10">
            <v>35916</v>
          </cell>
          <cell r="K10">
            <v>35947</v>
          </cell>
          <cell r="L10">
            <v>35977</v>
          </cell>
          <cell r="M10">
            <v>36008</v>
          </cell>
          <cell r="N10">
            <v>36039</v>
          </cell>
          <cell r="O10">
            <v>36069</v>
          </cell>
          <cell r="P10">
            <v>36100</v>
          </cell>
          <cell r="Q10">
            <v>36130</v>
          </cell>
          <cell r="R10">
            <v>36161</v>
          </cell>
          <cell r="S10">
            <v>36192</v>
          </cell>
          <cell r="T10">
            <v>36220</v>
          </cell>
          <cell r="U10">
            <v>36312</v>
          </cell>
          <cell r="V10">
            <v>36404</v>
          </cell>
          <cell r="W10">
            <v>36495</v>
          </cell>
          <cell r="X10">
            <v>36586</v>
          </cell>
          <cell r="Y10">
            <v>36678</v>
          </cell>
          <cell r="Z10">
            <v>36770</v>
          </cell>
        </row>
        <row r="12">
          <cell r="C12" t="str">
            <v>Sales Instalments</v>
          </cell>
          <cell r="F12">
            <v>6591.4199999999992</v>
          </cell>
          <cell r="G12">
            <v>8999.9999999999982</v>
          </cell>
          <cell r="K12">
            <v>11.77</v>
          </cell>
          <cell r="L12">
            <v>23.54</v>
          </cell>
          <cell r="M12">
            <v>23.54</v>
          </cell>
          <cell r="N12">
            <v>35.31</v>
          </cell>
          <cell r="O12">
            <v>129.47</v>
          </cell>
          <cell r="P12">
            <v>153.02000000000001</v>
          </cell>
          <cell r="Q12">
            <v>94.16</v>
          </cell>
          <cell r="R12">
            <v>247.18</v>
          </cell>
          <cell r="S12">
            <v>235.41</v>
          </cell>
          <cell r="T12">
            <v>70.62</v>
          </cell>
          <cell r="U12">
            <v>765.06999999999994</v>
          </cell>
          <cell r="V12">
            <v>976.93999999999994</v>
          </cell>
          <cell r="W12">
            <v>670.91</v>
          </cell>
          <cell r="X12">
            <v>1067.19</v>
          </cell>
          <cell r="Y12">
            <v>1302.5899999999999</v>
          </cell>
          <cell r="Z12">
            <v>784.7</v>
          </cell>
          <cell r="AA12">
            <v>6591.4199999999992</v>
          </cell>
        </row>
        <row r="13">
          <cell r="C13" t="str">
            <v>Less :</v>
          </cell>
        </row>
        <row r="14">
          <cell r="C14" t="str">
            <v>Hard Costs</v>
          </cell>
          <cell r="I14" t="str">
            <v xml:space="preserve"> </v>
          </cell>
        </row>
        <row r="15">
          <cell r="D15" t="str">
            <v>Earth Work</v>
          </cell>
          <cell r="F15">
            <v>3.42</v>
          </cell>
          <cell r="G15">
            <v>27.75</v>
          </cell>
          <cell r="H15">
            <v>1.1100000000000001</v>
          </cell>
          <cell r="I15">
            <v>1.97</v>
          </cell>
          <cell r="J15">
            <v>0.34</v>
          </cell>
          <cell r="AA15">
            <v>3.42</v>
          </cell>
        </row>
        <row r="16">
          <cell r="D16" t="str">
            <v>Concrete</v>
          </cell>
          <cell r="F16">
            <v>177.57999999999998</v>
          </cell>
          <cell r="G16">
            <v>288.70999999999998</v>
          </cell>
          <cell r="H16">
            <v>77.539999999999992</v>
          </cell>
          <cell r="I16">
            <v>30.61</v>
          </cell>
          <cell r="J16">
            <v>31.63</v>
          </cell>
          <cell r="K16">
            <v>30.61</v>
          </cell>
          <cell r="L16">
            <v>7.19</v>
          </cell>
          <cell r="AA16">
            <v>177.57999999999998</v>
          </cell>
        </row>
        <row r="17">
          <cell r="D17" t="str">
            <v>Reinforcement</v>
          </cell>
          <cell r="F17">
            <v>0</v>
          </cell>
          <cell r="G17">
            <v>0</v>
          </cell>
          <cell r="AA17">
            <v>0</v>
          </cell>
        </row>
        <row r="18">
          <cell r="D18" t="str">
            <v>Masonry</v>
          </cell>
          <cell r="F18">
            <v>0</v>
          </cell>
          <cell r="G18">
            <v>0</v>
          </cell>
          <cell r="AA18">
            <v>0</v>
          </cell>
        </row>
        <row r="19">
          <cell r="D19" t="str">
            <v>Water proofing</v>
          </cell>
          <cell r="F19">
            <v>13.690000000000001</v>
          </cell>
          <cell r="G19">
            <v>24.78</v>
          </cell>
          <cell r="H19">
            <v>7.06</v>
          </cell>
          <cell r="I19">
            <v>2.79</v>
          </cell>
          <cell r="J19">
            <v>2.88</v>
          </cell>
          <cell r="K19">
            <v>0.96</v>
          </cell>
          <cell r="AA19">
            <v>13.690000000000001</v>
          </cell>
        </row>
        <row r="20">
          <cell r="D20" t="str">
            <v>Anti-termite treatment</v>
          </cell>
          <cell r="F20">
            <v>2</v>
          </cell>
          <cell r="G20">
            <v>2.73</v>
          </cell>
          <cell r="H20">
            <v>0.8</v>
          </cell>
          <cell r="I20">
            <v>0.4</v>
          </cell>
          <cell r="J20">
            <v>0.41</v>
          </cell>
          <cell r="K20">
            <v>0.39</v>
          </cell>
          <cell r="AA20">
            <v>2</v>
          </cell>
        </row>
        <row r="21">
          <cell r="D21" t="str">
            <v>Use of RMC</v>
          </cell>
          <cell r="F21">
            <v>0</v>
          </cell>
          <cell r="G21">
            <v>0</v>
          </cell>
          <cell r="AA21">
            <v>0</v>
          </cell>
        </row>
        <row r="22">
          <cell r="D22" t="str">
            <v>Rubble packing</v>
          </cell>
          <cell r="F22">
            <v>2.17</v>
          </cell>
          <cell r="G22">
            <v>2.96</v>
          </cell>
          <cell r="H22">
            <v>1.1299999999999999</v>
          </cell>
          <cell r="I22">
            <v>0.68</v>
          </cell>
          <cell r="J22">
            <v>0.36</v>
          </cell>
          <cell r="AA22">
            <v>2.17</v>
          </cell>
        </row>
        <row r="23">
          <cell r="D23" t="str">
            <v>Fixing of gate</v>
          </cell>
          <cell r="F23">
            <v>0</v>
          </cell>
          <cell r="G23">
            <v>0</v>
          </cell>
          <cell r="AA23">
            <v>0</v>
          </cell>
        </row>
        <row r="24">
          <cell r="D24" t="str">
            <v>Plum concrete</v>
          </cell>
          <cell r="F24">
            <v>0</v>
          </cell>
          <cell r="G24">
            <v>0</v>
          </cell>
          <cell r="AA24">
            <v>0</v>
          </cell>
        </row>
        <row r="25">
          <cell r="D25" t="str">
            <v>Backfiling</v>
          </cell>
          <cell r="F25">
            <v>6.25</v>
          </cell>
          <cell r="G25">
            <v>8.5299999999999994</v>
          </cell>
          <cell r="H25">
            <v>2.6</v>
          </cell>
          <cell r="I25">
            <v>1.03</v>
          </cell>
          <cell r="J25">
            <v>1.06</v>
          </cell>
          <cell r="K25">
            <v>1.03</v>
          </cell>
          <cell r="L25">
            <v>0.53</v>
          </cell>
          <cell r="AA25">
            <v>6.25</v>
          </cell>
        </row>
        <row r="26">
          <cell r="D26" t="str">
            <v>RCC</v>
          </cell>
          <cell r="F26">
            <v>261.56000000000006</v>
          </cell>
          <cell r="G26">
            <v>357.14</v>
          </cell>
          <cell r="I26">
            <v>15.17</v>
          </cell>
          <cell r="J26">
            <v>16.21</v>
          </cell>
          <cell r="K26">
            <v>15.69</v>
          </cell>
          <cell r="L26">
            <v>16.21</v>
          </cell>
          <cell r="M26">
            <v>16.21</v>
          </cell>
          <cell r="N26">
            <v>15.69</v>
          </cell>
          <cell r="O26">
            <v>16.21</v>
          </cell>
          <cell r="P26">
            <v>15.69</v>
          </cell>
          <cell r="Q26">
            <v>16.21</v>
          </cell>
          <cell r="R26">
            <v>16.21</v>
          </cell>
          <cell r="S26">
            <v>14.64</v>
          </cell>
          <cell r="T26">
            <v>16.21</v>
          </cell>
          <cell r="U26">
            <v>47.59</v>
          </cell>
          <cell r="V26">
            <v>23.62</v>
          </cell>
          <cell r="AA26">
            <v>261.56000000000006</v>
          </cell>
        </row>
        <row r="27">
          <cell r="D27" t="str">
            <v>Others</v>
          </cell>
          <cell r="F27">
            <v>0.69</v>
          </cell>
          <cell r="G27">
            <v>2.2600000000000002</v>
          </cell>
          <cell r="H27">
            <v>0.27</v>
          </cell>
          <cell r="I27">
            <v>0.11</v>
          </cell>
          <cell r="J27">
            <v>0.11</v>
          </cell>
          <cell r="K27">
            <v>0.11</v>
          </cell>
          <cell r="L27">
            <v>0.09</v>
          </cell>
          <cell r="AA27">
            <v>0.69</v>
          </cell>
        </row>
        <row r="28">
          <cell r="D28" t="str">
            <v>Reinforcement</v>
          </cell>
          <cell r="F28">
            <v>0</v>
          </cell>
          <cell r="G28">
            <v>0</v>
          </cell>
          <cell r="AA28">
            <v>0</v>
          </cell>
        </row>
        <row r="29">
          <cell r="D29" t="str">
            <v>Bk Work &amp; Door Frames</v>
          </cell>
          <cell r="F29">
            <v>53</v>
          </cell>
          <cell r="G29">
            <v>72.37</v>
          </cell>
          <cell r="J29">
            <v>1.24</v>
          </cell>
          <cell r="K29">
            <v>3.74</v>
          </cell>
          <cell r="L29">
            <v>3.86</v>
          </cell>
          <cell r="M29">
            <v>3.86</v>
          </cell>
          <cell r="N29">
            <v>3.74</v>
          </cell>
          <cell r="O29">
            <v>3.86</v>
          </cell>
          <cell r="P29">
            <v>3.74</v>
          </cell>
          <cell r="Q29">
            <v>3.86</v>
          </cell>
          <cell r="R29">
            <v>3.86</v>
          </cell>
          <cell r="S29">
            <v>3.49</v>
          </cell>
          <cell r="T29">
            <v>3.86</v>
          </cell>
          <cell r="U29">
            <v>11.34</v>
          </cell>
          <cell r="V29">
            <v>2.5499999999999998</v>
          </cell>
          <cell r="AA29">
            <v>53</v>
          </cell>
        </row>
        <row r="30">
          <cell r="D30" t="str">
            <v>Plastering - internal</v>
          </cell>
          <cell r="F30">
            <v>36.17</v>
          </cell>
          <cell r="G30">
            <v>49.382024483348687</v>
          </cell>
          <cell r="L30" t="str">
            <v xml:space="preserve"> </v>
          </cell>
          <cell r="M30">
            <v>0.17</v>
          </cell>
          <cell r="N30">
            <v>2.64</v>
          </cell>
          <cell r="O30">
            <v>2.73</v>
          </cell>
          <cell r="P30">
            <v>2.64</v>
          </cell>
          <cell r="Q30">
            <v>2.73</v>
          </cell>
          <cell r="R30">
            <v>2.73</v>
          </cell>
          <cell r="S30">
            <v>2.4700000000000002</v>
          </cell>
          <cell r="T30">
            <v>2.73</v>
          </cell>
          <cell r="U30">
            <v>8.01</v>
          </cell>
          <cell r="V30">
            <v>8.1</v>
          </cell>
          <cell r="W30">
            <v>1.22</v>
          </cell>
          <cell r="AA30">
            <v>36.17</v>
          </cell>
        </row>
        <row r="31">
          <cell r="D31" t="str">
            <v>Plastering - external</v>
          </cell>
          <cell r="F31">
            <v>39.799999999999997</v>
          </cell>
          <cell r="G31">
            <v>54.347975516651303</v>
          </cell>
          <cell r="U31">
            <v>13.26</v>
          </cell>
          <cell r="V31">
            <v>26.54</v>
          </cell>
          <cell r="AA31">
            <v>39.799999999999997</v>
          </cell>
        </row>
        <row r="32">
          <cell r="D32" t="str">
            <v>Doors &amp; Windows</v>
          </cell>
          <cell r="F32">
            <v>74.319999999999993</v>
          </cell>
          <cell r="G32">
            <v>101.5</v>
          </cell>
          <cell r="U32">
            <v>4.12</v>
          </cell>
          <cell r="V32">
            <v>25.31</v>
          </cell>
          <cell r="W32">
            <v>25.31</v>
          </cell>
          <cell r="X32">
            <v>19.579999999999998</v>
          </cell>
          <cell r="AA32">
            <v>74.319999999999993</v>
          </cell>
        </row>
        <row r="33">
          <cell r="D33" t="str">
            <v>Floor &amp; dado</v>
          </cell>
          <cell r="F33">
            <v>144.53000000000003</v>
          </cell>
          <cell r="G33">
            <v>197.34</v>
          </cell>
          <cell r="U33">
            <v>16.05</v>
          </cell>
          <cell r="V33">
            <v>59.09</v>
          </cell>
          <cell r="W33">
            <v>59.09</v>
          </cell>
          <cell r="X33">
            <v>10.3</v>
          </cell>
          <cell r="AA33">
            <v>144.53000000000003</v>
          </cell>
        </row>
        <row r="34">
          <cell r="D34" t="str">
            <v>Waterproofing</v>
          </cell>
          <cell r="F34">
            <v>16.7</v>
          </cell>
          <cell r="G34">
            <v>22.8</v>
          </cell>
          <cell r="N34">
            <v>0.71</v>
          </cell>
          <cell r="O34">
            <v>1.31</v>
          </cell>
          <cell r="P34">
            <v>1.61</v>
          </cell>
          <cell r="Q34">
            <v>1.31</v>
          </cell>
          <cell r="R34">
            <v>1.31</v>
          </cell>
          <cell r="S34">
            <v>1.18</v>
          </cell>
          <cell r="T34">
            <v>1.31</v>
          </cell>
          <cell r="U34">
            <v>3.83</v>
          </cell>
          <cell r="V34">
            <v>3.88</v>
          </cell>
          <cell r="W34">
            <v>0.25</v>
          </cell>
          <cell r="AA34">
            <v>16.7</v>
          </cell>
        </row>
        <row r="35">
          <cell r="D35" t="str">
            <v>Painting - Internal</v>
          </cell>
          <cell r="F35">
            <v>44.600000000000009</v>
          </cell>
          <cell r="G35">
            <v>60.897517426929205</v>
          </cell>
          <cell r="O35">
            <v>0.33</v>
          </cell>
          <cell r="P35">
            <v>3.34</v>
          </cell>
          <cell r="Q35">
            <v>3.45</v>
          </cell>
          <cell r="R35">
            <v>3.45</v>
          </cell>
          <cell r="S35">
            <v>3.12</v>
          </cell>
          <cell r="T35">
            <v>3.45</v>
          </cell>
          <cell r="U35">
            <v>10.130000000000001</v>
          </cell>
          <cell r="V35">
            <v>10.24</v>
          </cell>
          <cell r="W35">
            <v>7.09</v>
          </cell>
          <cell r="AA35">
            <v>44.600000000000009</v>
          </cell>
        </row>
        <row r="36">
          <cell r="D36" t="str">
            <v>Painting - External</v>
          </cell>
          <cell r="F36">
            <v>37.17</v>
          </cell>
          <cell r="G36">
            <v>50.752482573070814</v>
          </cell>
          <cell r="U36">
            <v>1.34</v>
          </cell>
          <cell r="V36">
            <v>24.76</v>
          </cell>
          <cell r="W36">
            <v>11.07</v>
          </cell>
          <cell r="AA36">
            <v>37.17</v>
          </cell>
        </row>
        <row r="37">
          <cell r="D37" t="str">
            <v>Electrical ( Preliminary )</v>
          </cell>
          <cell r="F37">
            <v>9.89</v>
          </cell>
          <cell r="G37">
            <v>13.502730582524272</v>
          </cell>
          <cell r="L37">
            <v>0.25</v>
          </cell>
          <cell r="M37">
            <v>0.72</v>
          </cell>
          <cell r="N37">
            <v>0.69</v>
          </cell>
          <cell r="O37">
            <v>0.72</v>
          </cell>
          <cell r="P37">
            <v>0.69</v>
          </cell>
          <cell r="Q37">
            <v>0.72</v>
          </cell>
          <cell r="R37">
            <v>0.72</v>
          </cell>
          <cell r="S37">
            <v>0.65</v>
          </cell>
          <cell r="T37">
            <v>0.72</v>
          </cell>
          <cell r="U37">
            <v>2.1</v>
          </cell>
          <cell r="V37">
            <v>1.91</v>
          </cell>
          <cell r="AA37">
            <v>9.89</v>
          </cell>
        </row>
        <row r="38">
          <cell r="D38" t="str">
            <v>Electrical Fittings</v>
          </cell>
          <cell r="F38">
            <v>56.03</v>
          </cell>
          <cell r="G38">
            <v>76.497269417475721</v>
          </cell>
          <cell r="U38">
            <v>2.33</v>
          </cell>
          <cell r="V38">
            <v>21.46</v>
          </cell>
          <cell r="W38">
            <v>21.46</v>
          </cell>
          <cell r="X38">
            <v>10.78</v>
          </cell>
          <cell r="AA38">
            <v>56.03</v>
          </cell>
        </row>
        <row r="39">
          <cell r="D39" t="str">
            <v>Sanitation &amp; Pumbing</v>
          </cell>
          <cell r="F39">
            <v>51.269999999999996</v>
          </cell>
          <cell r="G39">
            <v>70.002730748225019</v>
          </cell>
          <cell r="Q39">
            <v>3.11</v>
          </cell>
          <cell r="R39">
            <v>4.0199999999999996</v>
          </cell>
          <cell r="S39">
            <v>3.63</v>
          </cell>
          <cell r="T39">
            <v>4.0199999999999996</v>
          </cell>
          <cell r="U39">
            <v>11.8</v>
          </cell>
          <cell r="V39">
            <v>11.93</v>
          </cell>
          <cell r="W39">
            <v>11.93</v>
          </cell>
          <cell r="X39">
            <v>0.83</v>
          </cell>
          <cell r="AA39">
            <v>51.269999999999996</v>
          </cell>
        </row>
        <row r="40">
          <cell r="D40" t="str">
            <v>Lifts</v>
          </cell>
          <cell r="F40">
            <v>65</v>
          </cell>
          <cell r="G40">
            <v>88.75</v>
          </cell>
          <cell r="V40">
            <v>24.18</v>
          </cell>
          <cell r="W40">
            <v>33.21</v>
          </cell>
          <cell r="X40">
            <v>7.61</v>
          </cell>
          <cell r="AA40">
            <v>65</v>
          </cell>
        </row>
        <row r="41">
          <cell r="D41" t="str">
            <v>Infrastructure</v>
          </cell>
          <cell r="F41">
            <v>33</v>
          </cell>
          <cell r="G41">
            <v>45.06</v>
          </cell>
          <cell r="V41">
            <v>3.63</v>
          </cell>
          <cell r="W41">
            <v>15.17</v>
          </cell>
          <cell r="X41">
            <v>14.2</v>
          </cell>
          <cell r="AA41">
            <v>33</v>
          </cell>
        </row>
        <row r="42">
          <cell r="D42" t="str">
            <v>Firefighting</v>
          </cell>
          <cell r="F42">
            <v>36.5</v>
          </cell>
          <cell r="G42">
            <v>49.84</v>
          </cell>
          <cell r="W42">
            <v>20.07</v>
          </cell>
          <cell r="X42">
            <v>16.43</v>
          </cell>
          <cell r="AA42">
            <v>36.5</v>
          </cell>
        </row>
        <row r="43">
          <cell r="D43" t="str">
            <v>Swimming pool</v>
          </cell>
          <cell r="F43">
            <v>8</v>
          </cell>
          <cell r="G43">
            <v>10.92</v>
          </cell>
          <cell r="W43">
            <v>1</v>
          </cell>
          <cell r="X43">
            <v>7</v>
          </cell>
          <cell r="AA43">
            <v>8</v>
          </cell>
        </row>
        <row r="44">
          <cell r="D44" t="str">
            <v>Gymanasium</v>
          </cell>
          <cell r="F44">
            <v>36.619999999999997</v>
          </cell>
          <cell r="G44">
            <v>50</v>
          </cell>
          <cell r="X44">
            <v>36.619999999999997</v>
          </cell>
          <cell r="AA44">
            <v>36.619999999999997</v>
          </cell>
        </row>
        <row r="45">
          <cell r="D45" t="str">
            <v>Sanitary Expenses</v>
          </cell>
          <cell r="F45">
            <v>21.97</v>
          </cell>
          <cell r="G45">
            <v>29.997269251774988</v>
          </cell>
          <cell r="W45">
            <v>1.86</v>
          </cell>
          <cell r="X45">
            <v>20.11</v>
          </cell>
          <cell r="AA45">
            <v>21.97</v>
          </cell>
        </row>
        <row r="46">
          <cell r="D46" t="str">
            <v>Miscellaneous</v>
          </cell>
          <cell r="F46">
            <v>14.649999999999999</v>
          </cell>
          <cell r="G46">
            <v>20</v>
          </cell>
          <cell r="I46">
            <v>0.57999999999999996</v>
          </cell>
          <cell r="J46">
            <v>0.62</v>
          </cell>
          <cell r="K46">
            <v>0.6</v>
          </cell>
          <cell r="L46">
            <v>0.62</v>
          </cell>
          <cell r="M46">
            <v>0.62</v>
          </cell>
          <cell r="N46">
            <v>0.6</v>
          </cell>
          <cell r="O46">
            <v>0.62</v>
          </cell>
          <cell r="P46">
            <v>0.6</v>
          </cell>
          <cell r="Q46">
            <v>0.62</v>
          </cell>
          <cell r="R46">
            <v>0.62</v>
          </cell>
          <cell r="S46">
            <v>0.56000000000000005</v>
          </cell>
          <cell r="T46">
            <v>0.62</v>
          </cell>
          <cell r="U46">
            <v>1.82</v>
          </cell>
          <cell r="V46">
            <v>1.84</v>
          </cell>
          <cell r="W46">
            <v>1.84</v>
          </cell>
          <cell r="X46">
            <v>1.87</v>
          </cell>
          <cell r="AA46">
            <v>14.649999999999999</v>
          </cell>
        </row>
        <row r="47">
          <cell r="F47">
            <v>1246.58</v>
          </cell>
          <cell r="G47">
            <v>1778.82</v>
          </cell>
          <cell r="H47">
            <v>90.509999999999977</v>
          </cell>
          <cell r="I47">
            <v>53.339999999999996</v>
          </cell>
          <cell r="J47">
            <v>54.86</v>
          </cell>
          <cell r="K47">
            <v>53.13</v>
          </cell>
          <cell r="L47">
            <v>28.75</v>
          </cell>
          <cell r="M47">
            <v>21.580000000000002</v>
          </cell>
          <cell r="N47">
            <v>24.070000000000004</v>
          </cell>
          <cell r="O47">
            <v>25.779999999999998</v>
          </cell>
          <cell r="P47">
            <v>28.310000000000002</v>
          </cell>
          <cell r="Q47">
            <v>32.01</v>
          </cell>
          <cell r="R47">
            <v>32.919999999999995</v>
          </cell>
          <cell r="S47">
            <v>29.74</v>
          </cell>
          <cell r="T47">
            <v>32.919999999999995</v>
          </cell>
          <cell r="U47">
            <v>133.72</v>
          </cell>
          <cell r="V47">
            <v>249.04000000000002</v>
          </cell>
          <cell r="W47">
            <v>210.57000000000002</v>
          </cell>
          <cell r="X47">
            <v>145.32999999999998</v>
          </cell>
          <cell r="Y47">
            <v>0</v>
          </cell>
          <cell r="Z47">
            <v>0</v>
          </cell>
          <cell r="AA47">
            <v>1246.58</v>
          </cell>
        </row>
        <row r="48">
          <cell r="C48" t="str">
            <v>Soft Costs</v>
          </cell>
        </row>
        <row r="49">
          <cell r="D49" t="str">
            <v>Overheads</v>
          </cell>
          <cell r="F49">
            <v>27.539999999999996</v>
          </cell>
          <cell r="G49">
            <v>37.6</v>
          </cell>
          <cell r="H49">
            <v>2.6</v>
          </cell>
          <cell r="I49">
            <v>1.03</v>
          </cell>
          <cell r="J49">
            <v>1.06</v>
          </cell>
          <cell r="K49">
            <v>1.03</v>
          </cell>
          <cell r="L49">
            <v>1.06</v>
          </cell>
          <cell r="M49">
            <v>1.06</v>
          </cell>
          <cell r="N49">
            <v>1.03</v>
          </cell>
          <cell r="O49">
            <v>1.06</v>
          </cell>
          <cell r="P49">
            <v>1.03</v>
          </cell>
          <cell r="Q49">
            <v>1.06</v>
          </cell>
          <cell r="R49">
            <v>1.06</v>
          </cell>
          <cell r="S49">
            <v>0.96</v>
          </cell>
          <cell r="T49">
            <v>1.06</v>
          </cell>
          <cell r="U49">
            <v>3.12</v>
          </cell>
          <cell r="V49">
            <v>3.15</v>
          </cell>
          <cell r="W49">
            <v>3.15</v>
          </cell>
          <cell r="X49">
            <v>3.02</v>
          </cell>
          <cell r="AA49">
            <v>27.539999999999996</v>
          </cell>
        </row>
        <row r="50">
          <cell r="D50" t="str">
            <v>PMC Charges</v>
          </cell>
          <cell r="F50">
            <v>585.9</v>
          </cell>
          <cell r="G50">
            <v>800</v>
          </cell>
          <cell r="H50">
            <v>65.099999999999994</v>
          </cell>
          <cell r="I50">
            <v>21.7</v>
          </cell>
          <cell r="J50">
            <v>21.7</v>
          </cell>
          <cell r="K50">
            <v>21.7</v>
          </cell>
          <cell r="L50">
            <v>21.7</v>
          </cell>
          <cell r="M50">
            <v>21.7</v>
          </cell>
          <cell r="N50">
            <v>21.7</v>
          </cell>
          <cell r="O50">
            <v>21.7</v>
          </cell>
          <cell r="P50">
            <v>21.7</v>
          </cell>
          <cell r="Q50">
            <v>21.7</v>
          </cell>
          <cell r="R50">
            <v>21.7</v>
          </cell>
          <cell r="S50">
            <v>21.7</v>
          </cell>
          <cell r="T50">
            <v>21.7</v>
          </cell>
          <cell r="U50">
            <v>65.099999999999994</v>
          </cell>
          <cell r="V50">
            <v>65.099999999999994</v>
          </cell>
          <cell r="W50">
            <v>65.099999999999994</v>
          </cell>
          <cell r="X50">
            <v>65.099999999999994</v>
          </cell>
          <cell r="AA50">
            <v>585.9</v>
          </cell>
        </row>
        <row r="51">
          <cell r="D51" t="str">
            <v>Arch/Consultants chgs</v>
          </cell>
          <cell r="F51">
            <v>107</v>
          </cell>
          <cell r="G51">
            <v>207.54</v>
          </cell>
          <cell r="H51">
            <v>73</v>
          </cell>
          <cell r="I51">
            <v>10</v>
          </cell>
          <cell r="K51">
            <v>2</v>
          </cell>
          <cell r="N51">
            <v>2</v>
          </cell>
          <cell r="P51">
            <v>2</v>
          </cell>
          <cell r="Q51">
            <v>2</v>
          </cell>
          <cell r="T51">
            <v>2</v>
          </cell>
          <cell r="U51">
            <v>4</v>
          </cell>
          <cell r="V51">
            <v>2</v>
          </cell>
          <cell r="W51">
            <v>4</v>
          </cell>
          <cell r="X51">
            <v>4</v>
          </cell>
          <cell r="AA51">
            <v>107</v>
          </cell>
        </row>
        <row r="52">
          <cell r="D52" t="str">
            <v>Legal charges</v>
          </cell>
          <cell r="F52">
            <v>10</v>
          </cell>
          <cell r="G52">
            <v>13.65</v>
          </cell>
          <cell r="H52">
            <v>1.1100000000000001</v>
          </cell>
          <cell r="K52">
            <v>1.1100000000000001</v>
          </cell>
          <cell r="N52">
            <v>1.1100000000000001</v>
          </cell>
          <cell r="Q52">
            <v>1.1100000000000001</v>
          </cell>
          <cell r="T52">
            <v>1.1100000000000001</v>
          </cell>
          <cell r="U52">
            <v>1.1100000000000001</v>
          </cell>
          <cell r="V52">
            <v>1.1100000000000001</v>
          </cell>
          <cell r="W52">
            <v>1.1100000000000001</v>
          </cell>
          <cell r="X52">
            <v>1.1200000000000001</v>
          </cell>
          <cell r="AA52">
            <v>10</v>
          </cell>
        </row>
        <row r="53">
          <cell r="F53">
            <v>730.43999999999994</v>
          </cell>
          <cell r="G53">
            <v>1058.7900000000002</v>
          </cell>
          <cell r="H53">
            <v>141.81</v>
          </cell>
          <cell r="I53">
            <v>32.730000000000004</v>
          </cell>
          <cell r="J53">
            <v>22.759999999999998</v>
          </cell>
          <cell r="K53">
            <v>25.84</v>
          </cell>
          <cell r="L53">
            <v>22.759999999999998</v>
          </cell>
          <cell r="M53">
            <v>22.759999999999998</v>
          </cell>
          <cell r="N53">
            <v>25.84</v>
          </cell>
          <cell r="O53">
            <v>22.759999999999998</v>
          </cell>
          <cell r="P53">
            <v>24.73</v>
          </cell>
          <cell r="Q53">
            <v>25.869999999999997</v>
          </cell>
          <cell r="R53">
            <v>22.759999999999998</v>
          </cell>
          <cell r="S53">
            <v>22.66</v>
          </cell>
          <cell r="T53">
            <v>25.869999999999997</v>
          </cell>
          <cell r="U53">
            <v>73.33</v>
          </cell>
          <cell r="V53">
            <v>71.36</v>
          </cell>
          <cell r="W53">
            <v>73.36</v>
          </cell>
          <cell r="X53">
            <v>73.239999999999995</v>
          </cell>
          <cell r="Y53">
            <v>0</v>
          </cell>
          <cell r="Z53">
            <v>0</v>
          </cell>
          <cell r="AA53">
            <v>730.43999999999994</v>
          </cell>
        </row>
        <row r="54">
          <cell r="C54" t="str">
            <v>Interest</v>
          </cell>
        </row>
        <row r="55">
          <cell r="D55" t="str">
            <v>Total Outflows</v>
          </cell>
        </row>
        <row r="56">
          <cell r="D56" t="str">
            <v>without inflation</v>
          </cell>
          <cell r="F56">
            <v>1977.02</v>
          </cell>
          <cell r="G56">
            <v>2837.61</v>
          </cell>
          <cell r="H56">
            <v>232.32</v>
          </cell>
          <cell r="I56">
            <v>86.07</v>
          </cell>
          <cell r="J56">
            <v>77.62</v>
          </cell>
          <cell r="K56">
            <v>78.97</v>
          </cell>
          <cell r="L56">
            <v>51.51</v>
          </cell>
          <cell r="M56">
            <v>44.34</v>
          </cell>
          <cell r="N56">
            <v>49.910000000000004</v>
          </cell>
          <cell r="O56">
            <v>48.539999999999992</v>
          </cell>
          <cell r="P56">
            <v>53.040000000000006</v>
          </cell>
          <cell r="Q56">
            <v>57.879999999999995</v>
          </cell>
          <cell r="R56">
            <v>55.679999999999993</v>
          </cell>
          <cell r="S56">
            <v>52.4</v>
          </cell>
          <cell r="T56">
            <v>58.789999999999992</v>
          </cell>
          <cell r="U56">
            <v>207.05</v>
          </cell>
          <cell r="V56">
            <v>320.40000000000003</v>
          </cell>
          <cell r="W56">
            <v>283.93</v>
          </cell>
          <cell r="X56">
            <v>218.57</v>
          </cell>
          <cell r="Y56">
            <v>0</v>
          </cell>
          <cell r="Z56">
            <v>0</v>
          </cell>
          <cell r="AA56">
            <v>1977.02</v>
          </cell>
        </row>
        <row r="57">
          <cell r="D57" t="str">
            <v>Inflation Factor</v>
          </cell>
          <cell r="H57">
            <v>1</v>
          </cell>
          <cell r="I57">
            <v>1</v>
          </cell>
          <cell r="J57">
            <v>1</v>
          </cell>
          <cell r="K57">
            <v>1</v>
          </cell>
          <cell r="L57">
            <v>1</v>
          </cell>
          <cell r="M57">
            <v>1</v>
          </cell>
          <cell r="N57">
            <v>1</v>
          </cell>
          <cell r="O57">
            <v>1</v>
          </cell>
          <cell r="P57">
            <v>1</v>
          </cell>
          <cell r="Q57">
            <v>1</v>
          </cell>
          <cell r="R57">
            <v>1</v>
          </cell>
          <cell r="S57">
            <v>1</v>
          </cell>
          <cell r="T57">
            <v>1</v>
          </cell>
          <cell r="U57">
            <v>1.1000000000000001</v>
          </cell>
          <cell r="V57">
            <v>1.1000000000000001</v>
          </cell>
          <cell r="W57">
            <v>1.1000000000000001</v>
          </cell>
          <cell r="X57">
            <v>1.1000000000000001</v>
          </cell>
          <cell r="Y57">
            <v>1.1000000000000001</v>
          </cell>
          <cell r="Z57">
            <v>1.1000000000000001</v>
          </cell>
        </row>
        <row r="58">
          <cell r="D58" t="str">
            <v>Inflated  Outflows</v>
          </cell>
          <cell r="F58">
            <v>2080.0149999999999</v>
          </cell>
          <cell r="G58">
            <v>2836.5903883918827</v>
          </cell>
          <cell r="H58">
            <v>232.32</v>
          </cell>
          <cell r="I58">
            <v>86.07</v>
          </cell>
          <cell r="J58">
            <v>77.62</v>
          </cell>
          <cell r="K58">
            <v>78.97</v>
          </cell>
          <cell r="L58">
            <v>51.51</v>
          </cell>
          <cell r="M58">
            <v>44.34</v>
          </cell>
          <cell r="N58">
            <v>49.910000000000004</v>
          </cell>
          <cell r="O58">
            <v>48.539999999999992</v>
          </cell>
          <cell r="P58">
            <v>53.040000000000006</v>
          </cell>
          <cell r="Q58">
            <v>57.879999999999995</v>
          </cell>
          <cell r="R58">
            <v>55.679999999999993</v>
          </cell>
          <cell r="S58">
            <v>52.4</v>
          </cell>
          <cell r="T58">
            <v>58.789999999999992</v>
          </cell>
          <cell r="U58">
            <v>227.75500000000002</v>
          </cell>
          <cell r="V58">
            <v>352.44000000000005</v>
          </cell>
          <cell r="W58">
            <v>312.32300000000004</v>
          </cell>
          <cell r="X58">
            <v>240.42700000000002</v>
          </cell>
          <cell r="Y58">
            <v>0</v>
          </cell>
          <cell r="Z58">
            <v>0</v>
          </cell>
          <cell r="AA58">
            <v>2080.0149999999999</v>
          </cell>
        </row>
        <row r="61">
          <cell r="C61" t="str">
            <v>Net Cash - Flow</v>
          </cell>
          <cell r="F61">
            <v>4614.3999999999996</v>
          </cell>
          <cell r="G61">
            <v>6162.3899999999976</v>
          </cell>
          <cell r="H61">
            <v>-232.32</v>
          </cell>
          <cell r="I61">
            <v>-86.07</v>
          </cell>
          <cell r="J61">
            <v>-77.62</v>
          </cell>
          <cell r="K61">
            <v>-67.2</v>
          </cell>
          <cell r="L61">
            <v>-27.97</v>
          </cell>
          <cell r="M61">
            <v>-20.800000000000004</v>
          </cell>
          <cell r="N61">
            <v>-14.600000000000001</v>
          </cell>
          <cell r="O61">
            <v>80.930000000000007</v>
          </cell>
          <cell r="P61">
            <v>99.98</v>
          </cell>
          <cell r="Q61">
            <v>36.28</v>
          </cell>
          <cell r="R61">
            <v>191.5</v>
          </cell>
          <cell r="S61">
            <v>183.01</v>
          </cell>
          <cell r="T61">
            <v>11.830000000000013</v>
          </cell>
          <cell r="U61">
            <v>558.02</v>
          </cell>
          <cell r="V61">
            <v>656.54</v>
          </cell>
          <cell r="W61">
            <v>386.97999999999996</v>
          </cell>
          <cell r="X61">
            <v>848.62000000000012</v>
          </cell>
          <cell r="Y61">
            <v>1302.5899999999999</v>
          </cell>
          <cell r="Z61">
            <v>784.7</v>
          </cell>
          <cell r="AA61">
            <v>4614.3999999999996</v>
          </cell>
        </row>
        <row r="62">
          <cell r="C62" t="str">
            <v>Cummulative Cash flow, Pre distribution</v>
          </cell>
          <cell r="H62">
            <v>-232.32</v>
          </cell>
          <cell r="I62">
            <v>-318.39</v>
          </cell>
          <cell r="J62">
            <v>-396.01</v>
          </cell>
          <cell r="K62">
            <v>-463.21</v>
          </cell>
          <cell r="L62">
            <v>-491.17999999999995</v>
          </cell>
          <cell r="M62">
            <v>-511.97999999999996</v>
          </cell>
          <cell r="N62">
            <v>-526.57999999999993</v>
          </cell>
          <cell r="O62">
            <v>-445.64999999999992</v>
          </cell>
          <cell r="P62">
            <v>-345.6699999999999</v>
          </cell>
          <cell r="Q62">
            <v>-309.38999999999987</v>
          </cell>
          <cell r="R62">
            <v>-117.88999999999987</v>
          </cell>
          <cell r="S62">
            <v>65.120000000000118</v>
          </cell>
          <cell r="T62">
            <v>76.950000000000131</v>
          </cell>
          <cell r="U62">
            <v>634.97000000000014</v>
          </cell>
          <cell r="V62">
            <v>1291.5100000000002</v>
          </cell>
          <cell r="W62">
            <v>1678.4900000000002</v>
          </cell>
          <cell r="X62">
            <v>2527.1100000000006</v>
          </cell>
          <cell r="Y62">
            <v>3829.7000000000007</v>
          </cell>
          <cell r="Z62">
            <v>4614.4000000000005</v>
          </cell>
        </row>
        <row r="63">
          <cell r="C63" t="str">
            <v>Less: Notional land Cost</v>
          </cell>
          <cell r="F63">
            <v>0</v>
          </cell>
          <cell r="G63">
            <v>0</v>
          </cell>
        </row>
        <row r="64">
          <cell r="C64" t="str">
            <v>Distributable Surplus</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6">
          <cell r="C66" t="str">
            <v>50 % to the Owner</v>
          </cell>
          <cell r="F66">
            <v>2307.1999999999998</v>
          </cell>
          <cell r="G66">
            <v>0</v>
          </cell>
          <cell r="H66">
            <v>232.32</v>
          </cell>
          <cell r="I66">
            <v>86.07</v>
          </cell>
          <cell r="J66">
            <v>77.62</v>
          </cell>
          <cell r="K66">
            <v>78.97</v>
          </cell>
          <cell r="L66">
            <v>51.51</v>
          </cell>
          <cell r="M66">
            <v>44.34</v>
          </cell>
          <cell r="N66">
            <v>49.910000000000004</v>
          </cell>
          <cell r="O66">
            <v>48.539999999999992</v>
          </cell>
          <cell r="P66">
            <v>53.040000000000006</v>
          </cell>
          <cell r="Q66">
            <v>57.879999999999995</v>
          </cell>
          <cell r="R66">
            <v>55.679999999999993</v>
          </cell>
          <cell r="S66">
            <v>52.4</v>
          </cell>
          <cell r="T66">
            <v>58.789999999999992</v>
          </cell>
          <cell r="U66">
            <v>227.75500000000002</v>
          </cell>
          <cell r="V66">
            <v>352.44000000000005</v>
          </cell>
          <cell r="W66">
            <v>312.32300000000004</v>
          </cell>
          <cell r="X66">
            <v>240.42700000000002</v>
          </cell>
          <cell r="Y66">
            <v>0</v>
          </cell>
          <cell r="Z66">
            <v>0</v>
          </cell>
          <cell r="AA66">
            <v>2080.0149999999999</v>
          </cell>
        </row>
        <row r="67">
          <cell r="C67" t="str">
            <v>Adjusted towards</v>
          </cell>
        </row>
        <row r="68">
          <cell r="D68" t="str">
            <v>Refund of EMDs</v>
          </cell>
          <cell r="AA68">
            <v>0</v>
          </cell>
        </row>
        <row r="69">
          <cell r="D69" t="str">
            <v>Interest Recovery</v>
          </cell>
          <cell r="AA69">
            <v>0</v>
          </cell>
        </row>
        <row r="70">
          <cell r="D70" t="str">
            <v>Net outflow to owner</v>
          </cell>
          <cell r="H70">
            <v>0</v>
          </cell>
          <cell r="I70">
            <v>86.07</v>
          </cell>
          <cell r="J70">
            <v>77.62</v>
          </cell>
          <cell r="K70">
            <v>78.97</v>
          </cell>
          <cell r="L70">
            <v>51.51</v>
          </cell>
          <cell r="M70">
            <v>44.34</v>
          </cell>
          <cell r="N70">
            <v>49.910000000000004</v>
          </cell>
          <cell r="O70">
            <v>48.539999999999992</v>
          </cell>
          <cell r="P70">
            <v>53.040000000000006</v>
          </cell>
          <cell r="Q70">
            <v>57.879999999999995</v>
          </cell>
          <cell r="R70">
            <v>55.679999999999993</v>
          </cell>
          <cell r="S70">
            <v>52.4</v>
          </cell>
          <cell r="T70">
            <v>58.789999999999992</v>
          </cell>
          <cell r="U70">
            <v>227.75500000000002</v>
          </cell>
          <cell r="V70">
            <v>352.44000000000005</v>
          </cell>
          <cell r="W70">
            <v>312.32300000000004</v>
          </cell>
          <cell r="X70">
            <v>240.42700000000002</v>
          </cell>
          <cell r="Y70">
            <v>0</v>
          </cell>
          <cell r="Z70">
            <v>0</v>
          </cell>
          <cell r="AA70">
            <v>1847.6950000000002</v>
          </cell>
        </row>
        <row r="72">
          <cell r="C72" t="str">
            <v>MRIDL's Unleveraged Cash-Flows</v>
          </cell>
        </row>
        <row r="74">
          <cell r="D74" t="str">
            <v>Project Mgt. Fee</v>
          </cell>
          <cell r="H74">
            <v>0</v>
          </cell>
          <cell r="I74">
            <v>0</v>
          </cell>
          <cell r="J74">
            <v>0</v>
          </cell>
          <cell r="K74">
            <v>1.177</v>
          </cell>
          <cell r="L74">
            <v>2.3540000000000001</v>
          </cell>
          <cell r="M74">
            <v>2.3540000000000001</v>
          </cell>
          <cell r="N74">
            <v>3.5310000000000006</v>
          </cell>
          <cell r="O74">
            <v>12.947000000000001</v>
          </cell>
          <cell r="P74">
            <v>15.302000000000001</v>
          </cell>
          <cell r="Q74">
            <v>9.4160000000000004</v>
          </cell>
          <cell r="R74">
            <v>24.718000000000004</v>
          </cell>
          <cell r="S74">
            <v>23.541</v>
          </cell>
          <cell r="T74">
            <v>7.0620000000000012</v>
          </cell>
          <cell r="U74">
            <v>76.506999999999991</v>
          </cell>
          <cell r="V74">
            <v>97.694000000000003</v>
          </cell>
          <cell r="W74">
            <v>67.090999999999994</v>
          </cell>
          <cell r="X74">
            <v>106.71900000000001</v>
          </cell>
          <cell r="Y74">
            <v>130.25899999999999</v>
          </cell>
          <cell r="Z74">
            <v>78.470000000000013</v>
          </cell>
          <cell r="AA74">
            <v>659.14200000000005</v>
          </cell>
        </row>
        <row r="75">
          <cell r="D75" t="str">
            <v>Personnel</v>
          </cell>
          <cell r="I75">
            <v>-1.6458333333333333</v>
          </cell>
          <cell r="J75">
            <v>-1.6458333333333333</v>
          </cell>
          <cell r="K75">
            <v>-1.6458333333333333</v>
          </cell>
          <cell r="L75">
            <v>-1.6458333333333333</v>
          </cell>
          <cell r="M75">
            <v>-1.6458333333333333</v>
          </cell>
          <cell r="N75">
            <v>-1.6458333333333333</v>
          </cell>
          <cell r="O75">
            <v>-1.6458333333333333</v>
          </cell>
          <cell r="P75">
            <v>-1.6458333333333333</v>
          </cell>
          <cell r="Q75">
            <v>-1.6458333333333333</v>
          </cell>
          <cell r="R75">
            <v>-1.6458333333333333</v>
          </cell>
          <cell r="S75">
            <v>-1.6458333333333333</v>
          </cell>
          <cell r="T75">
            <v>-1.6458333333333333</v>
          </cell>
          <cell r="U75">
            <v>-5.9249999999999998</v>
          </cell>
          <cell r="V75">
            <v>-5.9249999999999998</v>
          </cell>
          <cell r="W75">
            <v>-5.9249999999999998</v>
          </cell>
          <cell r="X75">
            <v>-5.9249999999999998</v>
          </cell>
          <cell r="Y75">
            <v>-7.1099999999999994</v>
          </cell>
          <cell r="Z75">
            <v>-7.1099999999999994</v>
          </cell>
          <cell r="AA75">
            <v>-50.559999999999995</v>
          </cell>
        </row>
        <row r="76">
          <cell r="D76" t="str">
            <v>Overheads</v>
          </cell>
          <cell r="I76">
            <v>-0.487833401</v>
          </cell>
          <cell r="J76">
            <v>-0.487833401</v>
          </cell>
          <cell r="K76">
            <v>-0.487833401</v>
          </cell>
          <cell r="L76">
            <v>-0.487833401</v>
          </cell>
          <cell r="M76">
            <v>-0.487833401</v>
          </cell>
          <cell r="N76">
            <v>-0.487833401</v>
          </cell>
          <cell r="O76">
            <v>-0.487833401</v>
          </cell>
          <cell r="P76">
            <v>-0.487833401</v>
          </cell>
          <cell r="Q76">
            <v>-0.487833401</v>
          </cell>
          <cell r="R76">
            <v>-0.487833401</v>
          </cell>
          <cell r="S76">
            <v>-0.487833401</v>
          </cell>
          <cell r="T76">
            <v>-0.487833401</v>
          </cell>
          <cell r="U76">
            <v>-1.7562002435999999</v>
          </cell>
          <cell r="V76">
            <v>-1.7562002435999999</v>
          </cell>
          <cell r="W76">
            <v>-1.7562002435999999</v>
          </cell>
          <cell r="X76">
            <v>-1.7562002435999999</v>
          </cell>
          <cell r="Y76">
            <v>-2.1074402923199997</v>
          </cell>
          <cell r="Z76">
            <v>-2.1074402923199997</v>
          </cell>
          <cell r="AA76">
            <v>-14.98624207872</v>
          </cell>
        </row>
        <row r="78">
          <cell r="C78" t="str">
            <v>MRIDL's Net Cash Flow</v>
          </cell>
          <cell r="H78">
            <v>0</v>
          </cell>
          <cell r="I78">
            <v>-2.1336667343333331</v>
          </cell>
          <cell r="J78">
            <v>-2.1336667343333331</v>
          </cell>
          <cell r="K78">
            <v>-0.95666673433333327</v>
          </cell>
          <cell r="L78">
            <v>0.22033326566666683</v>
          </cell>
          <cell r="M78">
            <v>0.22033326566666683</v>
          </cell>
          <cell r="N78">
            <v>1.3973332656666673</v>
          </cell>
          <cell r="O78">
            <v>10.813333265666667</v>
          </cell>
          <cell r="P78">
            <v>13.168333265666668</v>
          </cell>
          <cell r="Q78">
            <v>7.2823332656666677</v>
          </cell>
          <cell r="R78">
            <v>22.584333265666672</v>
          </cell>
          <cell r="S78">
            <v>21.407333265666669</v>
          </cell>
          <cell r="T78">
            <v>4.9283332656666685</v>
          </cell>
          <cell r="U78">
            <v>68.825799756399988</v>
          </cell>
          <cell r="V78">
            <v>90.0127997564</v>
          </cell>
          <cell r="W78">
            <v>59.409799756399998</v>
          </cell>
          <cell r="X78">
            <v>99.037799756400005</v>
          </cell>
          <cell r="Y78">
            <v>121.04155970767999</v>
          </cell>
          <cell r="Z78">
            <v>69.252559707680007</v>
          </cell>
          <cell r="AA78">
            <v>584.37831762895996</v>
          </cell>
        </row>
        <row r="79">
          <cell r="C79" t="str">
            <v>Cumulative Cash Flow</v>
          </cell>
          <cell r="H79">
            <v>0</v>
          </cell>
          <cell r="I79">
            <v>-2.1336667343333331</v>
          </cell>
          <cell r="J79">
            <v>-4.2673334686666662</v>
          </cell>
          <cell r="K79">
            <v>-5.2240002029999992</v>
          </cell>
          <cell r="L79">
            <v>-5.0036669373333327</v>
          </cell>
          <cell r="M79">
            <v>-4.7833336716666661</v>
          </cell>
          <cell r="N79">
            <v>-3.3860004059999991</v>
          </cell>
          <cell r="O79">
            <v>7.4273328596666683</v>
          </cell>
          <cell r="P79">
            <v>20.595666125333338</v>
          </cell>
          <cell r="Q79">
            <v>27.877999391000007</v>
          </cell>
          <cell r="R79">
            <v>50.462332656666675</v>
          </cell>
          <cell r="S79">
            <v>71.86966592233334</v>
          </cell>
          <cell r="T79">
            <v>76.797999188000006</v>
          </cell>
          <cell r="U79">
            <v>145.62379894439999</v>
          </cell>
          <cell r="V79">
            <v>235.63659870079999</v>
          </cell>
          <cell r="W79">
            <v>295.04639845719998</v>
          </cell>
          <cell r="X79">
            <v>394.08419821359996</v>
          </cell>
          <cell r="Y79">
            <v>515.12575792127996</v>
          </cell>
          <cell r="Z79">
            <v>584.37831762895996</v>
          </cell>
        </row>
        <row r="82">
          <cell r="C82" t="str">
            <v>MRIDL's Revenue Statement</v>
          </cell>
        </row>
        <row r="83">
          <cell r="H83" t="str">
            <v>Upto  Mar 98</v>
          </cell>
          <cell r="I83">
            <v>35886</v>
          </cell>
          <cell r="J83">
            <v>35916</v>
          </cell>
          <cell r="K83">
            <v>35947</v>
          </cell>
          <cell r="L83">
            <v>35977</v>
          </cell>
          <cell r="M83">
            <v>36008</v>
          </cell>
          <cell r="N83">
            <v>36039</v>
          </cell>
          <cell r="O83">
            <v>36069</v>
          </cell>
          <cell r="P83">
            <v>36100</v>
          </cell>
          <cell r="Q83">
            <v>36130</v>
          </cell>
          <cell r="R83">
            <v>36161</v>
          </cell>
          <cell r="S83">
            <v>36192</v>
          </cell>
          <cell r="T83">
            <v>36220</v>
          </cell>
          <cell r="U83">
            <v>36312</v>
          </cell>
          <cell r="V83">
            <v>36404</v>
          </cell>
          <cell r="W83">
            <v>36495</v>
          </cell>
          <cell r="X83">
            <v>36586</v>
          </cell>
          <cell r="Y83">
            <v>36678</v>
          </cell>
          <cell r="Z83">
            <v>36770</v>
          </cell>
          <cell r="AA83" t="str">
            <v>Total</v>
          </cell>
        </row>
        <row r="84">
          <cell r="D84" t="str">
            <v>Revenues</v>
          </cell>
          <cell r="Z84">
            <v>659.14200000000005</v>
          </cell>
          <cell r="AA84">
            <v>659.14200000000005</v>
          </cell>
        </row>
        <row r="85">
          <cell r="D85" t="str">
            <v>Personnel</v>
          </cell>
          <cell r="H85">
            <v>0</v>
          </cell>
          <cell r="I85">
            <v>1.6458333333333333</v>
          </cell>
          <cell r="J85">
            <v>1.6458333333333333</v>
          </cell>
          <cell r="K85">
            <v>1.6458333333333333</v>
          </cell>
          <cell r="L85">
            <v>1.6458333333333333</v>
          </cell>
          <cell r="M85">
            <v>1.6458333333333333</v>
          </cell>
          <cell r="N85">
            <v>1.6458333333333333</v>
          </cell>
          <cell r="O85">
            <v>1.6458333333333333</v>
          </cell>
          <cell r="P85">
            <v>1.6458333333333333</v>
          </cell>
          <cell r="Q85">
            <v>1.6458333333333333</v>
          </cell>
          <cell r="R85">
            <v>1.6458333333333333</v>
          </cell>
          <cell r="S85">
            <v>1.6458333333333333</v>
          </cell>
          <cell r="T85">
            <v>1.6458333333333333</v>
          </cell>
          <cell r="U85">
            <v>5.9249999999999998</v>
          </cell>
          <cell r="V85">
            <v>5.9249999999999998</v>
          </cell>
          <cell r="W85">
            <v>5.9249999999999998</v>
          </cell>
          <cell r="X85">
            <v>5.9249999999999998</v>
          </cell>
          <cell r="Y85">
            <v>7.1099999999999994</v>
          </cell>
          <cell r="Z85">
            <v>7.1099999999999994</v>
          </cell>
          <cell r="AA85">
            <v>57.669999999999995</v>
          </cell>
        </row>
        <row r="86">
          <cell r="D86" t="str">
            <v>Overhead</v>
          </cell>
          <cell r="H86">
            <v>0</v>
          </cell>
          <cell r="I86">
            <v>0.487833401</v>
          </cell>
          <cell r="J86">
            <v>0.487833401</v>
          </cell>
          <cell r="K86">
            <v>0.487833401</v>
          </cell>
          <cell r="L86">
            <v>0.487833401</v>
          </cell>
          <cell r="M86">
            <v>0.487833401</v>
          </cell>
          <cell r="N86">
            <v>0.487833401</v>
          </cell>
          <cell r="O86">
            <v>0.487833401</v>
          </cell>
          <cell r="P86">
            <v>0.487833401</v>
          </cell>
          <cell r="Q86">
            <v>0.487833401</v>
          </cell>
          <cell r="R86">
            <v>0.487833401</v>
          </cell>
          <cell r="S86">
            <v>0.487833401</v>
          </cell>
          <cell r="T86">
            <v>0.487833401</v>
          </cell>
          <cell r="U86">
            <v>1.7562002435999999</v>
          </cell>
          <cell r="V86">
            <v>1.7562002435999999</v>
          </cell>
          <cell r="W86">
            <v>1.7562002435999999</v>
          </cell>
          <cell r="X86">
            <v>1.7562002435999999</v>
          </cell>
          <cell r="Y86">
            <v>2.1074402923199997</v>
          </cell>
          <cell r="Z86">
            <v>2.1074402923199997</v>
          </cell>
          <cell r="AA86">
            <v>17.09368237104</v>
          </cell>
        </row>
        <row r="87">
          <cell r="E87" t="str">
            <v>Closing Inventory</v>
          </cell>
          <cell r="I87">
            <v>2.1336667343333331</v>
          </cell>
          <cell r="J87">
            <v>4.2673334686666662</v>
          </cell>
          <cell r="K87">
            <v>6.4010002029999988</v>
          </cell>
          <cell r="L87">
            <v>8.5346669373333324</v>
          </cell>
          <cell r="M87">
            <v>10.668333671666666</v>
          </cell>
          <cell r="N87">
            <v>12.802000405999999</v>
          </cell>
          <cell r="O87">
            <v>14.935667140333333</v>
          </cell>
          <cell r="P87">
            <v>17.069333874666665</v>
          </cell>
          <cell r="Q87">
            <v>19.203000608999997</v>
          </cell>
          <cell r="R87">
            <v>21.336667343333328</v>
          </cell>
          <cell r="S87">
            <v>23.47033407766666</v>
          </cell>
          <cell r="T87">
            <v>25.604000811999992</v>
          </cell>
          <cell r="U87">
            <v>33.285201055599991</v>
          </cell>
          <cell r="V87">
            <v>40.966401299199987</v>
          </cell>
          <cell r="W87">
            <v>48.647601542799983</v>
          </cell>
          <cell r="X87">
            <v>56.328801786399978</v>
          </cell>
          <cell r="Y87">
            <v>65.546242078719985</v>
          </cell>
        </row>
        <row r="88">
          <cell r="E88" t="str">
            <v>Opening Inventory</v>
          </cell>
          <cell r="H88">
            <v>0</v>
          </cell>
          <cell r="I88">
            <v>0</v>
          </cell>
          <cell r="J88">
            <v>2.1336667343333331</v>
          </cell>
          <cell r="K88">
            <v>4.2673334686666662</v>
          </cell>
          <cell r="L88">
            <v>6.4010002029999988</v>
          </cell>
          <cell r="M88">
            <v>8.5346669373333324</v>
          </cell>
          <cell r="N88">
            <v>10.668333671666666</v>
          </cell>
          <cell r="O88">
            <v>12.802000405999999</v>
          </cell>
          <cell r="P88">
            <v>14.935667140333333</v>
          </cell>
          <cell r="Q88">
            <v>17.069333874666665</v>
          </cell>
          <cell r="R88">
            <v>19.203000608999997</v>
          </cell>
          <cell r="S88">
            <v>21.336667343333328</v>
          </cell>
          <cell r="T88">
            <v>23.47033407766666</v>
          </cell>
          <cell r="U88">
            <v>25.604000811999992</v>
          </cell>
          <cell r="V88">
            <v>33.285201055599991</v>
          </cell>
          <cell r="W88">
            <v>40.966401299199987</v>
          </cell>
          <cell r="X88">
            <v>48.647601542799983</v>
          </cell>
          <cell r="Y88">
            <v>56.328801786399978</v>
          </cell>
          <cell r="Z88">
            <v>65.546242078719985</v>
          </cell>
        </row>
        <row r="89">
          <cell r="D89" t="str">
            <v>Profit/(Loss)</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584.37831762896008</v>
          </cell>
          <cell r="AA89">
            <v>584.37831762896008</v>
          </cell>
        </row>
        <row r="91">
          <cell r="C91" t="str">
            <v>MRIDL's Balance Sheet Exposure</v>
          </cell>
        </row>
        <row r="93">
          <cell r="C93" t="str">
            <v>Assets</v>
          </cell>
        </row>
        <row r="94">
          <cell r="C94" t="str">
            <v>Inventory</v>
          </cell>
          <cell r="H94">
            <v>0</v>
          </cell>
          <cell r="I94">
            <v>2.1336667343333331</v>
          </cell>
          <cell r="J94">
            <v>4.2673334686666662</v>
          </cell>
          <cell r="K94">
            <v>6.4010002029999988</v>
          </cell>
          <cell r="L94">
            <v>8.5346669373333324</v>
          </cell>
          <cell r="M94">
            <v>10.668333671666666</v>
          </cell>
          <cell r="N94">
            <v>12.802000405999999</v>
          </cell>
          <cell r="O94">
            <v>14.935667140333333</v>
          </cell>
          <cell r="P94">
            <v>17.069333874666665</v>
          </cell>
          <cell r="Q94">
            <v>19.203000608999997</v>
          </cell>
          <cell r="R94">
            <v>21.336667343333328</v>
          </cell>
          <cell r="S94">
            <v>23.47033407766666</v>
          </cell>
          <cell r="T94">
            <v>25.604000811999992</v>
          </cell>
          <cell r="U94">
            <v>33.285201055599991</v>
          </cell>
          <cell r="V94">
            <v>40.966401299199987</v>
          </cell>
          <cell r="W94">
            <v>48.647601542799983</v>
          </cell>
          <cell r="X94">
            <v>56.328801786399978</v>
          </cell>
          <cell r="Y94">
            <v>65.546242078719985</v>
          </cell>
          <cell r="Z94">
            <v>0</v>
          </cell>
        </row>
        <row r="95">
          <cell r="C95" t="str">
            <v>Cash/Equivalents</v>
          </cell>
          <cell r="H95">
            <v>0</v>
          </cell>
          <cell r="I95">
            <v>-2.1336667343333331</v>
          </cell>
          <cell r="J95">
            <v>-4.2673334686666662</v>
          </cell>
          <cell r="K95">
            <v>-5.2240002029999992</v>
          </cell>
          <cell r="L95">
            <v>-5.0036669373333327</v>
          </cell>
          <cell r="M95">
            <v>-4.7833336716666661</v>
          </cell>
          <cell r="N95">
            <v>-3.3860004059999991</v>
          </cell>
          <cell r="O95">
            <v>7.4273328596666683</v>
          </cell>
          <cell r="P95">
            <v>20.595666125333338</v>
          </cell>
          <cell r="Q95">
            <v>27.877999391000007</v>
          </cell>
          <cell r="R95">
            <v>50.462332656666675</v>
          </cell>
          <cell r="S95">
            <v>71.86966592233334</v>
          </cell>
          <cell r="T95">
            <v>76.797999188000006</v>
          </cell>
          <cell r="U95">
            <v>145.62379894439999</v>
          </cell>
          <cell r="V95">
            <v>235.63659870079999</v>
          </cell>
          <cell r="W95">
            <v>295.04639845719998</v>
          </cell>
          <cell r="X95">
            <v>394.08419821359996</v>
          </cell>
          <cell r="Y95">
            <v>515.12575792127996</v>
          </cell>
          <cell r="Z95">
            <v>584.37831762895996</v>
          </cell>
        </row>
        <row r="96">
          <cell r="C96" t="str">
            <v>Less: Liabilities</v>
          </cell>
        </row>
        <row r="97">
          <cell r="C97" t="str">
            <v>Draws from Projects</v>
          </cell>
          <cell r="I97">
            <v>0</v>
          </cell>
          <cell r="J97">
            <v>0</v>
          </cell>
          <cell r="K97">
            <v>-1.177</v>
          </cell>
          <cell r="L97">
            <v>-3.5310000000000001</v>
          </cell>
          <cell r="M97">
            <v>-5.8849999999999998</v>
          </cell>
          <cell r="N97">
            <v>-9.4160000000000004</v>
          </cell>
          <cell r="O97">
            <v>-22.363</v>
          </cell>
          <cell r="P97">
            <v>-37.664999999999999</v>
          </cell>
          <cell r="Q97">
            <v>-47.081000000000003</v>
          </cell>
          <cell r="R97">
            <v>-71.799000000000007</v>
          </cell>
          <cell r="S97">
            <v>-95.34</v>
          </cell>
          <cell r="T97">
            <v>-102.402</v>
          </cell>
          <cell r="U97">
            <v>-178.90899999999999</v>
          </cell>
          <cell r="V97">
            <v>-276.60300000000001</v>
          </cell>
          <cell r="W97">
            <v>-343.69400000000002</v>
          </cell>
          <cell r="X97">
            <v>-450.41300000000001</v>
          </cell>
          <cell r="Y97">
            <v>-580.67200000000003</v>
          </cell>
        </row>
        <row r="98">
          <cell r="C98" t="str">
            <v>Impact on Reserves</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584.37831762895996</v>
          </cell>
        </row>
      </sheetData>
      <sheetData sheetId="9" refreshError="1"/>
      <sheetData sheetId="10" refreshError="1">
        <row r="3">
          <cell r="C3" t="str">
            <v>solcflow</v>
          </cell>
          <cell r="D3" t="str">
            <v xml:space="preserve">cashflows </v>
          </cell>
        </row>
        <row r="4">
          <cell r="C4" t="str">
            <v>solrep</v>
          </cell>
          <cell r="D4" t="str">
            <v>Annual summary</v>
          </cell>
        </row>
        <row r="5">
          <cell r="C5" t="str">
            <v>solacct</v>
          </cell>
          <cell r="D5" t="str">
            <v>b/sheet &amp; p/l</v>
          </cell>
        </row>
        <row r="11">
          <cell r="F11" t="str">
            <v>Total</v>
          </cell>
          <cell r="G11" t="str">
            <v>psf</v>
          </cell>
          <cell r="H11" t="str">
            <v>Upto  Mar 98</v>
          </cell>
          <cell r="I11">
            <v>35886</v>
          </cell>
          <cell r="J11">
            <v>35916</v>
          </cell>
          <cell r="K11">
            <v>35947</v>
          </cell>
          <cell r="L11">
            <v>35977</v>
          </cell>
          <cell r="M11">
            <v>36008</v>
          </cell>
          <cell r="N11">
            <v>36039</v>
          </cell>
          <cell r="O11">
            <v>36069</v>
          </cell>
          <cell r="P11">
            <v>36100</v>
          </cell>
          <cell r="Q11">
            <v>36130</v>
          </cell>
          <cell r="R11">
            <v>36161</v>
          </cell>
          <cell r="S11">
            <v>36192</v>
          </cell>
          <cell r="T11">
            <v>36220</v>
          </cell>
          <cell r="U11">
            <v>36312</v>
          </cell>
          <cell r="V11">
            <v>36404</v>
          </cell>
          <cell r="W11">
            <v>36495</v>
          </cell>
          <cell r="X11">
            <v>36586</v>
          </cell>
          <cell r="Y11" t="str">
            <v>Total</v>
          </cell>
          <cell r="AC11" t="str">
            <v>MRIDL  Solidaire Development</v>
          </cell>
          <cell r="AH11" t="str">
            <v>Figures in Rupees Lakhs</v>
          </cell>
        </row>
        <row r="12">
          <cell r="C12" t="str">
            <v>PROJECT CASHFLOWS</v>
          </cell>
        </row>
        <row r="13">
          <cell r="C13" t="str">
            <v>Sales Installments</v>
          </cell>
          <cell r="F13">
            <v>1174.1599999999999</v>
          </cell>
          <cell r="G13">
            <v>2218.8710622295289</v>
          </cell>
          <cell r="L13">
            <v>26.61</v>
          </cell>
          <cell r="M13">
            <v>26.61</v>
          </cell>
          <cell r="N13">
            <v>26.61</v>
          </cell>
          <cell r="O13">
            <v>26.61</v>
          </cell>
          <cell r="P13">
            <v>26.61</v>
          </cell>
          <cell r="Q13">
            <v>26.61</v>
          </cell>
          <cell r="R13">
            <v>73.180000000000007</v>
          </cell>
          <cell r="S13">
            <v>16.63</v>
          </cell>
          <cell r="T13">
            <v>69.849999999999994</v>
          </cell>
          <cell r="U13">
            <v>123.07</v>
          </cell>
          <cell r="V13">
            <v>246.14</v>
          </cell>
          <cell r="W13">
            <v>278.57</v>
          </cell>
          <cell r="X13">
            <v>207.06</v>
          </cell>
          <cell r="Y13">
            <v>1174.1599999999999</v>
          </cell>
          <cell r="AC13" t="str">
            <v>Project Year</v>
          </cell>
          <cell r="AG13">
            <v>0</v>
          </cell>
          <cell r="AH13">
            <v>1</v>
          </cell>
          <cell r="AI13">
            <v>2</v>
          </cell>
          <cell r="AJ13">
            <v>3</v>
          </cell>
        </row>
        <row r="14">
          <cell r="C14" t="str">
            <v>Less :</v>
          </cell>
          <cell r="AC14" t="str">
            <v>Financial Year</v>
          </cell>
          <cell r="AG14">
            <v>1997</v>
          </cell>
          <cell r="AH14">
            <v>1998</v>
          </cell>
          <cell r="AI14">
            <v>1999</v>
          </cell>
          <cell r="AJ14">
            <v>2000</v>
          </cell>
          <cell r="AK14" t="str">
            <v>Total</v>
          </cell>
        </row>
        <row r="15">
          <cell r="C15" t="str">
            <v>Hard Costs</v>
          </cell>
          <cell r="I15" t="str">
            <v xml:space="preserve"> </v>
          </cell>
          <cell r="AC15" t="str">
            <v>Unleveraged Project Cash Flow</v>
          </cell>
        </row>
        <row r="16">
          <cell r="D16" t="str">
            <v>Excavation &amp; Backfiling</v>
          </cell>
          <cell r="F16">
            <v>1.5899999999999999</v>
          </cell>
          <cell r="G16">
            <v>3.0047054821701908</v>
          </cell>
          <cell r="L16">
            <v>0.75</v>
          </cell>
          <cell r="M16">
            <v>0.84</v>
          </cell>
          <cell r="Y16">
            <v>1.5899999999999999</v>
          </cell>
          <cell r="AC16" t="str">
            <v>Sales Realisations</v>
          </cell>
          <cell r="AI16">
            <v>319.32000000000005</v>
          </cell>
          <cell r="AJ16">
            <v>854.83999999999992</v>
          </cell>
          <cell r="AK16">
            <v>1174.1599999999999</v>
          </cell>
        </row>
        <row r="17">
          <cell r="D17" t="str">
            <v>Foundation</v>
          </cell>
          <cell r="F17">
            <v>22</v>
          </cell>
          <cell r="G17">
            <v>41.574541262732204</v>
          </cell>
          <cell r="L17">
            <v>6.5</v>
          </cell>
          <cell r="M17">
            <v>6.5</v>
          </cell>
          <cell r="N17">
            <v>9</v>
          </cell>
          <cell r="Y17">
            <v>22</v>
          </cell>
          <cell r="AC17" t="str">
            <v>Purchase Price [Land Allocation]</v>
          </cell>
          <cell r="AG17">
            <v>-100</v>
          </cell>
          <cell r="AI17">
            <v>-224.09996675694444</v>
          </cell>
          <cell r="AJ17">
            <v>-169.46912166666664</v>
          </cell>
          <cell r="AK17">
            <v>-493.56908842361111</v>
          </cell>
        </row>
        <row r="18">
          <cell r="D18" t="str">
            <v>RCC</v>
          </cell>
          <cell r="F18">
            <v>108.29</v>
          </cell>
          <cell r="G18">
            <v>204.64123060642137</v>
          </cell>
          <cell r="N18">
            <v>12</v>
          </cell>
          <cell r="O18">
            <v>22.5</v>
          </cell>
          <cell r="P18">
            <v>15.94</v>
          </cell>
          <cell r="Q18">
            <v>15.95</v>
          </cell>
          <cell r="R18">
            <v>15.95</v>
          </cell>
          <cell r="S18">
            <v>15.95</v>
          </cell>
          <cell r="T18">
            <v>10</v>
          </cell>
          <cell r="Y18">
            <v>108.29</v>
          </cell>
          <cell r="AC18" t="str">
            <v>Project Costs</v>
          </cell>
          <cell r="AI18">
            <v>-206.15</v>
          </cell>
          <cell r="AJ18">
            <v>-209.429</v>
          </cell>
          <cell r="AK18">
            <v>-415.57900000000001</v>
          </cell>
        </row>
        <row r="19">
          <cell r="D19" t="str">
            <v>Masonry</v>
          </cell>
          <cell r="F19">
            <v>27.509999999999998</v>
          </cell>
          <cell r="G19">
            <v>51.987074097171039</v>
          </cell>
          <cell r="O19">
            <v>2.5</v>
          </cell>
          <cell r="P19">
            <v>2.5</v>
          </cell>
          <cell r="Q19">
            <v>3.25</v>
          </cell>
          <cell r="R19">
            <v>3.25</v>
          </cell>
          <cell r="S19">
            <v>3.25</v>
          </cell>
          <cell r="T19">
            <v>4</v>
          </cell>
          <cell r="U19">
            <v>8.76</v>
          </cell>
          <cell r="Y19">
            <v>27.509999999999998</v>
          </cell>
          <cell r="AC19" t="str">
            <v>Unleveraged Project Cash Flows</v>
          </cell>
          <cell r="AG19">
            <v>-100</v>
          </cell>
          <cell r="AH19">
            <v>0</v>
          </cell>
          <cell r="AI19">
            <v>-110.9299667569444</v>
          </cell>
          <cell r="AJ19">
            <v>475.94187833333331</v>
          </cell>
          <cell r="AK19">
            <v>265.01191157638874</v>
          </cell>
        </row>
        <row r="20">
          <cell r="D20" t="str">
            <v>Plaster (Internal &amp; External)</v>
          </cell>
          <cell r="F20">
            <v>29.97</v>
          </cell>
          <cell r="G20">
            <v>56.635863711094736</v>
          </cell>
          <cell r="P20">
            <v>2</v>
          </cell>
          <cell r="Q20">
            <v>2.75</v>
          </cell>
          <cell r="R20">
            <v>2.75</v>
          </cell>
          <cell r="S20">
            <v>3.25</v>
          </cell>
          <cell r="T20">
            <v>3.5</v>
          </cell>
          <cell r="U20">
            <v>8</v>
          </cell>
          <cell r="V20">
            <v>7.72</v>
          </cell>
          <cell r="Y20">
            <v>29.97</v>
          </cell>
        </row>
        <row r="21">
          <cell r="D21" t="str">
            <v>Tiling &amp; Skirting</v>
          </cell>
          <cell r="F21">
            <v>17.23</v>
          </cell>
          <cell r="G21">
            <v>32.560424816221634</v>
          </cell>
          <cell r="R21">
            <v>1</v>
          </cell>
          <cell r="S21">
            <v>1.25</v>
          </cell>
          <cell r="T21">
            <v>1.5</v>
          </cell>
          <cell r="U21">
            <v>4</v>
          </cell>
          <cell r="V21">
            <v>7</v>
          </cell>
          <cell r="W21">
            <v>2.48</v>
          </cell>
          <cell r="Y21">
            <v>17.23</v>
          </cell>
          <cell r="AC21" t="str">
            <v>Unleveraged IRR</v>
          </cell>
          <cell r="AG21">
            <v>0.46368408900019076</v>
          </cell>
        </row>
        <row r="22">
          <cell r="D22" t="str">
            <v>Aluminum works</v>
          </cell>
          <cell r="F22">
            <v>31.75</v>
          </cell>
          <cell r="G22">
            <v>59.999622049624882</v>
          </cell>
          <cell r="U22">
            <v>11</v>
          </cell>
          <cell r="V22">
            <v>16</v>
          </cell>
          <cell r="W22">
            <v>4.75</v>
          </cell>
          <cell r="Y22">
            <v>31.75</v>
          </cell>
        </row>
        <row r="23">
          <cell r="D23" t="str">
            <v>Waterproofing</v>
          </cell>
          <cell r="F23">
            <v>2.65</v>
          </cell>
          <cell r="G23">
            <v>5.0078424702836521</v>
          </cell>
          <cell r="S23">
            <v>1.5</v>
          </cell>
          <cell r="T23">
            <v>1.1499999999999999</v>
          </cell>
          <cell r="Y23">
            <v>2.65</v>
          </cell>
          <cell r="AC23" t="str">
            <v>Profit/Loss of the Project</v>
          </cell>
          <cell r="AK23">
            <v>125.04526300459649</v>
          </cell>
        </row>
        <row r="24">
          <cell r="D24" t="str">
            <v>Painting(Internal &amp; External)</v>
          </cell>
          <cell r="F24">
            <v>8.4700000000000006</v>
          </cell>
          <cell r="G24">
            <v>16.006198386151901</v>
          </cell>
          <cell r="S24">
            <v>1</v>
          </cell>
          <cell r="T24">
            <v>1.5</v>
          </cell>
          <cell r="U24">
            <v>1</v>
          </cell>
          <cell r="V24">
            <v>3</v>
          </cell>
          <cell r="W24">
            <v>1.97</v>
          </cell>
          <cell r="Y24">
            <v>8.4700000000000006</v>
          </cell>
        </row>
        <row r="25">
          <cell r="D25" t="str">
            <v>Electrical</v>
          </cell>
          <cell r="F25">
            <v>29.1</v>
          </cell>
          <cell r="G25">
            <v>54.991779579341234</v>
          </cell>
          <cell r="O25">
            <v>0.5</v>
          </cell>
          <cell r="P25">
            <v>0.75</v>
          </cell>
          <cell r="Q25">
            <v>0.75</v>
          </cell>
          <cell r="R25">
            <v>0.75</v>
          </cell>
          <cell r="S25">
            <v>1.75</v>
          </cell>
          <cell r="T25">
            <v>1.75</v>
          </cell>
          <cell r="U25">
            <v>6.5</v>
          </cell>
          <cell r="V25">
            <v>8</v>
          </cell>
          <cell r="W25">
            <v>8.35</v>
          </cell>
          <cell r="Y25">
            <v>29.1</v>
          </cell>
          <cell r="AC25" t="str">
            <v>Basic  Assumptions</v>
          </cell>
        </row>
        <row r="26">
          <cell r="D26" t="str">
            <v>Sanitation &amp; Plumbing</v>
          </cell>
          <cell r="F26">
            <v>29.1</v>
          </cell>
          <cell r="G26">
            <v>54.991779579341234</v>
          </cell>
          <cell r="S26">
            <v>1.5</v>
          </cell>
          <cell r="T26">
            <v>1.5</v>
          </cell>
          <cell r="U26">
            <v>6.5</v>
          </cell>
          <cell r="V26">
            <v>10</v>
          </cell>
          <cell r="W26">
            <v>9.6</v>
          </cell>
          <cell r="Y26">
            <v>29.1</v>
          </cell>
        </row>
        <row r="27">
          <cell r="D27" t="str">
            <v>Lifts</v>
          </cell>
          <cell r="F27">
            <v>17</v>
          </cell>
          <cell r="G27">
            <v>32.125781884838524</v>
          </cell>
          <cell r="U27">
            <v>1.5</v>
          </cell>
          <cell r="V27">
            <v>6</v>
          </cell>
          <cell r="W27">
            <v>9.5</v>
          </cell>
          <cell r="Y27">
            <v>17</v>
          </cell>
          <cell r="AC27" t="str">
            <v>Total sq. ft Area (sft)</v>
          </cell>
          <cell r="AE27">
            <v>52917</v>
          </cell>
          <cell r="AI27" t="str">
            <v>Profit sharing Ratio</v>
          </cell>
          <cell r="AK27">
            <v>0.5</v>
          </cell>
        </row>
        <row r="28">
          <cell r="D28" t="str">
            <v>Road Work</v>
          </cell>
          <cell r="F28">
            <v>8.5</v>
          </cell>
          <cell r="G28">
            <v>16.062890942419262</v>
          </cell>
          <cell r="W28">
            <v>8.5</v>
          </cell>
          <cell r="Y28">
            <v>8.5</v>
          </cell>
          <cell r="AC28" t="str">
            <v>Total Commercial Area….2 Buildings</v>
          </cell>
          <cell r="AI28" t="str">
            <v>Project Mgt Fees</v>
          </cell>
        </row>
        <row r="29">
          <cell r="D29" t="str">
            <v>Landscape &amp; gardening</v>
          </cell>
          <cell r="F29">
            <v>0.5</v>
          </cell>
          <cell r="G29">
            <v>0.94487593778936829</v>
          </cell>
          <cell r="W29">
            <v>0.5</v>
          </cell>
          <cell r="Y29">
            <v>0.5</v>
          </cell>
          <cell r="AC29" t="str">
            <v>Sales Price Per sq. ft</v>
          </cell>
          <cell r="AE29">
            <v>2218.8710622295289</v>
          </cell>
          <cell r="AI29" t="str">
            <v>as % of Sales Realisations</v>
          </cell>
          <cell r="AK29">
            <v>0.05</v>
          </cell>
        </row>
        <row r="30">
          <cell r="D30" t="str">
            <v>DG Set &amp; DG room</v>
          </cell>
          <cell r="F30">
            <v>8</v>
          </cell>
          <cell r="G30">
            <v>15.118015004629893</v>
          </cell>
          <cell r="V30">
            <v>2.5</v>
          </cell>
          <cell r="W30">
            <v>5.5</v>
          </cell>
          <cell r="Y30">
            <v>8</v>
          </cell>
          <cell r="AC30" t="str">
            <v>Constr.Costs per sq. ft</v>
          </cell>
          <cell r="AE30">
            <v>785.34119470113558</v>
          </cell>
        </row>
        <row r="31">
          <cell r="D31" t="str">
            <v>Contingencies</v>
          </cell>
          <cell r="F31">
            <v>15.3</v>
          </cell>
          <cell r="G31">
            <v>28.913203696354667</v>
          </cell>
          <cell r="L31">
            <v>0.9</v>
          </cell>
          <cell r="M31">
            <v>1</v>
          </cell>
          <cell r="V31">
            <v>8</v>
          </cell>
          <cell r="W31">
            <v>5.4</v>
          </cell>
          <cell r="Y31">
            <v>15.3</v>
          </cell>
          <cell r="AC31" t="str">
            <v>Inflated @ 10%, annualised</v>
          </cell>
        </row>
        <row r="32">
          <cell r="D32" t="str">
            <v>Sub-total</v>
          </cell>
          <cell r="F32">
            <v>356.96000000000004</v>
          </cell>
          <cell r="G32">
            <v>674.56582950658571</v>
          </cell>
          <cell r="H32">
            <v>0</v>
          </cell>
          <cell r="I32">
            <v>0</v>
          </cell>
          <cell r="J32">
            <v>0</v>
          </cell>
          <cell r="K32">
            <v>0</v>
          </cell>
          <cell r="L32">
            <v>8.15</v>
          </cell>
          <cell r="M32">
            <v>8.34</v>
          </cell>
          <cell r="N32">
            <v>21</v>
          </cell>
          <cell r="O32">
            <v>25.5</v>
          </cell>
          <cell r="P32">
            <v>21.189999999999998</v>
          </cell>
          <cell r="Q32">
            <v>22.7</v>
          </cell>
          <cell r="R32">
            <v>23.7</v>
          </cell>
          <cell r="S32">
            <v>29.45</v>
          </cell>
          <cell r="T32">
            <v>24.9</v>
          </cell>
          <cell r="U32">
            <v>47.26</v>
          </cell>
          <cell r="V32">
            <v>68.22</v>
          </cell>
          <cell r="W32">
            <v>56.55</v>
          </cell>
          <cell r="X32">
            <v>0</v>
          </cell>
          <cell r="Y32">
            <v>356.96000000000004</v>
          </cell>
          <cell r="AC32" t="str">
            <v>Land Cost per sq. ft</v>
          </cell>
          <cell r="AE32">
            <v>1111.13441805091</v>
          </cell>
        </row>
        <row r="33">
          <cell r="C33" t="str">
            <v>Soft Costs</v>
          </cell>
          <cell r="AC33" t="str">
            <v>@ 40 Lakhs per ground; 15grounds +402 sft(1ground = 2400 sft )</v>
          </cell>
        </row>
        <row r="34">
          <cell r="D34" t="str">
            <v>Consultancy &amp; Approvals</v>
          </cell>
          <cell r="F34">
            <v>5.29</v>
          </cell>
          <cell r="G34">
            <v>9.9967874218115167</v>
          </cell>
          <cell r="U34">
            <v>5.29</v>
          </cell>
          <cell r="Y34">
            <v>5.29</v>
          </cell>
          <cell r="AC34" t="str">
            <v>For 35,278.74 sft</v>
          </cell>
        </row>
        <row r="35">
          <cell r="D35" t="str">
            <v>Arch/Consultants chgs</v>
          </cell>
          <cell r="F35">
            <v>10</v>
          </cell>
          <cell r="G35">
            <v>18.897518755787367</v>
          </cell>
          <cell r="M35">
            <v>1</v>
          </cell>
          <cell r="O35">
            <v>1</v>
          </cell>
          <cell r="Q35">
            <v>1</v>
          </cell>
          <cell r="S35">
            <v>1</v>
          </cell>
          <cell r="U35">
            <v>1</v>
          </cell>
          <cell r="V35">
            <v>3</v>
          </cell>
          <cell r="W35">
            <v>2</v>
          </cell>
          <cell r="Y35">
            <v>10</v>
          </cell>
        </row>
        <row r="36">
          <cell r="D36" t="str">
            <v>Legal Fees</v>
          </cell>
          <cell r="F36">
            <v>5</v>
          </cell>
          <cell r="G36">
            <v>9.4487593778936834</v>
          </cell>
          <cell r="N36">
            <v>1</v>
          </cell>
          <cell r="Q36">
            <v>1.5</v>
          </cell>
          <cell r="U36">
            <v>1</v>
          </cell>
          <cell r="V36">
            <v>1.5</v>
          </cell>
          <cell r="Y36">
            <v>5</v>
          </cell>
        </row>
        <row r="37">
          <cell r="D37" t="str">
            <v>CMDA/Corporation</v>
          </cell>
          <cell r="F37">
            <v>8.4700000000000006</v>
          </cell>
          <cell r="G37">
            <v>16.006198386151901</v>
          </cell>
          <cell r="L37">
            <v>8.4700000000000006</v>
          </cell>
          <cell r="Y37">
            <v>8.4700000000000006</v>
          </cell>
        </row>
        <row r="38">
          <cell r="D38" t="str">
            <v>Brokerage</v>
          </cell>
          <cell r="F38">
            <v>5.82</v>
          </cell>
          <cell r="G38">
            <v>10.998355915868247</v>
          </cell>
          <cell r="N38">
            <v>1.5</v>
          </cell>
          <cell r="Q38">
            <v>1</v>
          </cell>
          <cell r="T38">
            <v>0.75</v>
          </cell>
          <cell r="V38">
            <v>1.25</v>
          </cell>
          <cell r="W38">
            <v>1.32</v>
          </cell>
          <cell r="Y38">
            <v>5.82</v>
          </cell>
        </row>
        <row r="39">
          <cell r="D39" t="str">
            <v>Publicity</v>
          </cell>
          <cell r="F39">
            <v>5</v>
          </cell>
          <cell r="G39">
            <v>9.4487593778936834</v>
          </cell>
          <cell r="N39">
            <v>1</v>
          </cell>
          <cell r="Q39">
            <v>1</v>
          </cell>
          <cell r="T39">
            <v>1</v>
          </cell>
          <cell r="U39">
            <v>1</v>
          </cell>
          <cell r="V39">
            <v>1</v>
          </cell>
          <cell r="Y39">
            <v>5</v>
          </cell>
        </row>
        <row r="40">
          <cell r="D40" t="str">
            <v>Sub-total</v>
          </cell>
          <cell r="F40">
            <v>39.58</v>
          </cell>
          <cell r="G40">
            <v>74.796379235406405</v>
          </cell>
          <cell r="H40">
            <v>0</v>
          </cell>
          <cell r="I40">
            <v>0</v>
          </cell>
          <cell r="J40">
            <v>0</v>
          </cell>
          <cell r="K40">
            <v>0</v>
          </cell>
          <cell r="L40">
            <v>8.4700000000000006</v>
          </cell>
          <cell r="M40">
            <v>1</v>
          </cell>
          <cell r="N40">
            <v>3.5</v>
          </cell>
          <cell r="O40">
            <v>1</v>
          </cell>
          <cell r="P40">
            <v>0</v>
          </cell>
          <cell r="Q40">
            <v>4.5</v>
          </cell>
          <cell r="R40">
            <v>0</v>
          </cell>
          <cell r="S40">
            <v>1</v>
          </cell>
          <cell r="T40">
            <v>1.75</v>
          </cell>
          <cell r="U40">
            <v>8.2899999999999991</v>
          </cell>
          <cell r="V40">
            <v>6.75</v>
          </cell>
          <cell r="W40">
            <v>3.3200000000000003</v>
          </cell>
          <cell r="X40">
            <v>0</v>
          </cell>
          <cell r="Y40">
            <v>39.58</v>
          </cell>
        </row>
        <row r="41">
          <cell r="D41" t="str">
            <v>Total Outflows</v>
          </cell>
        </row>
        <row r="42">
          <cell r="D42" t="str">
            <v>without inflation</v>
          </cell>
          <cell r="F42">
            <v>396.54</v>
          </cell>
          <cell r="G42">
            <v>749.36220874199216</v>
          </cell>
          <cell r="H42">
            <v>0</v>
          </cell>
          <cell r="I42">
            <v>0</v>
          </cell>
          <cell r="J42">
            <v>0</v>
          </cell>
          <cell r="K42">
            <v>0</v>
          </cell>
          <cell r="L42">
            <v>16.62</v>
          </cell>
          <cell r="M42">
            <v>9.34</v>
          </cell>
          <cell r="N42">
            <v>24.5</v>
          </cell>
          <cell r="O42">
            <v>26.5</v>
          </cell>
          <cell r="P42">
            <v>21.189999999999998</v>
          </cell>
          <cell r="Q42">
            <v>27.2</v>
          </cell>
          <cell r="R42">
            <v>23.7</v>
          </cell>
          <cell r="S42">
            <v>30.45</v>
          </cell>
          <cell r="T42">
            <v>26.65</v>
          </cell>
          <cell r="U42">
            <v>55.55</v>
          </cell>
          <cell r="V42">
            <v>74.97</v>
          </cell>
          <cell r="W42">
            <v>59.87</v>
          </cell>
          <cell r="X42">
            <v>0</v>
          </cell>
          <cell r="Y42">
            <v>396.54</v>
          </cell>
        </row>
        <row r="43">
          <cell r="D43" t="str">
            <v>Inflation Factor</v>
          </cell>
          <cell r="H43">
            <v>1</v>
          </cell>
          <cell r="I43">
            <v>1</v>
          </cell>
          <cell r="J43">
            <v>1</v>
          </cell>
          <cell r="K43">
            <v>1</v>
          </cell>
          <cell r="L43">
            <v>1</v>
          </cell>
          <cell r="M43">
            <v>1</v>
          </cell>
          <cell r="N43">
            <v>1</v>
          </cell>
          <cell r="O43">
            <v>1</v>
          </cell>
          <cell r="P43">
            <v>1</v>
          </cell>
          <cell r="Q43">
            <v>1</v>
          </cell>
          <cell r="R43">
            <v>1</v>
          </cell>
          <cell r="S43">
            <v>1</v>
          </cell>
          <cell r="T43">
            <v>1</v>
          </cell>
          <cell r="U43">
            <v>1.1000000000000001</v>
          </cell>
          <cell r="V43">
            <v>1.1000000000000001</v>
          </cell>
          <cell r="W43">
            <v>1.1000000000000001</v>
          </cell>
          <cell r="X43">
            <v>1.1000000000000001</v>
          </cell>
        </row>
        <row r="44">
          <cell r="D44" t="str">
            <v>Inflated  Outflows</v>
          </cell>
          <cell r="F44">
            <v>415.57899999999995</v>
          </cell>
          <cell r="G44">
            <v>785.34119470113558</v>
          </cell>
          <cell r="H44">
            <v>0</v>
          </cell>
          <cell r="I44">
            <v>0</v>
          </cell>
          <cell r="J44">
            <v>0</v>
          </cell>
          <cell r="K44">
            <v>0</v>
          </cell>
          <cell r="L44">
            <v>16.62</v>
          </cell>
          <cell r="M44">
            <v>9.34</v>
          </cell>
          <cell r="N44">
            <v>24.5</v>
          </cell>
          <cell r="O44">
            <v>26.5</v>
          </cell>
          <cell r="P44">
            <v>21.189999999999998</v>
          </cell>
          <cell r="Q44">
            <v>27.2</v>
          </cell>
          <cell r="R44">
            <v>23.7</v>
          </cell>
          <cell r="S44">
            <v>30.45</v>
          </cell>
          <cell r="T44">
            <v>26.65</v>
          </cell>
          <cell r="U44">
            <v>61.105000000000004</v>
          </cell>
          <cell r="V44">
            <v>82.466999999999999</v>
          </cell>
          <cell r="W44">
            <v>65.856999999999999</v>
          </cell>
          <cell r="X44">
            <v>0</v>
          </cell>
          <cell r="Y44">
            <v>415.57899999999995</v>
          </cell>
        </row>
        <row r="45">
          <cell r="C45" t="str">
            <v>INTEREST ON Rs.1 CRORE</v>
          </cell>
          <cell r="F45">
            <v>76.599999999999994</v>
          </cell>
          <cell r="G45">
            <v>144.75499366933121</v>
          </cell>
          <cell r="O45">
            <v>28.6</v>
          </cell>
          <cell r="U45">
            <v>24</v>
          </cell>
          <cell r="X45">
            <v>24</v>
          </cell>
          <cell r="Y45">
            <v>76.599999999999994</v>
          </cell>
        </row>
        <row r="46">
          <cell r="C46" t="str">
            <v>Interest on  Funding Gap</v>
          </cell>
          <cell r="F46">
            <v>1.654661576388889</v>
          </cell>
          <cell r="I46">
            <v>0</v>
          </cell>
          <cell r="J46">
            <v>0</v>
          </cell>
          <cell r="K46">
            <v>0</v>
          </cell>
          <cell r="L46">
            <v>0</v>
          </cell>
          <cell r="M46">
            <v>0</v>
          </cell>
          <cell r="N46">
            <v>0</v>
          </cell>
          <cell r="O46">
            <v>0</v>
          </cell>
          <cell r="P46">
            <v>0.49700833333333339</v>
          </cell>
          <cell r="Q46">
            <v>0.43717500000000004</v>
          </cell>
          <cell r="R46">
            <v>0.47646958333333339</v>
          </cell>
          <cell r="S46">
            <v>-3.0416666666610579E-5</v>
          </cell>
          <cell r="T46">
            <v>0.24416074305555557</v>
          </cell>
          <cell r="U46">
            <v>-3.0416666666610579E-5</v>
          </cell>
          <cell r="V46">
            <v>-3.0416666666610579E-5</v>
          </cell>
          <cell r="W46">
            <v>-3.0416666666610579E-5</v>
          </cell>
          <cell r="X46">
            <v>-3.0416666666610579E-5</v>
          </cell>
          <cell r="Y46">
            <v>1.654661576388889</v>
          </cell>
        </row>
        <row r="47">
          <cell r="C47" t="str">
            <v>PROJECT MGT FEES</v>
          </cell>
          <cell r="F47">
            <v>58.707999999999998</v>
          </cell>
          <cell r="G47">
            <v>110.94355311147646</v>
          </cell>
          <cell r="H47">
            <v>0</v>
          </cell>
          <cell r="I47">
            <v>0</v>
          </cell>
          <cell r="J47">
            <v>0</v>
          </cell>
          <cell r="K47">
            <v>0</v>
          </cell>
          <cell r="L47">
            <v>1.3305</v>
          </cell>
          <cell r="M47">
            <v>1.3305</v>
          </cell>
          <cell r="N47">
            <v>1.3305</v>
          </cell>
          <cell r="O47">
            <v>1.3305</v>
          </cell>
          <cell r="P47">
            <v>1.3305</v>
          </cell>
          <cell r="Q47">
            <v>1.3305</v>
          </cell>
          <cell r="R47">
            <v>3.6590000000000007</v>
          </cell>
          <cell r="S47">
            <v>0.83150000000000002</v>
          </cell>
          <cell r="T47">
            <v>3.4924999999999997</v>
          </cell>
          <cell r="U47">
            <v>6.1535000000000002</v>
          </cell>
          <cell r="V47">
            <v>12.307</v>
          </cell>
          <cell r="W47">
            <v>13.9285</v>
          </cell>
          <cell r="X47">
            <v>10.353000000000002</v>
          </cell>
          <cell r="Y47">
            <v>58.707999999999998</v>
          </cell>
        </row>
        <row r="49">
          <cell r="D49" t="str">
            <v>Total Outflows</v>
          </cell>
          <cell r="F49">
            <v>552.54166157638883</v>
          </cell>
          <cell r="H49">
            <v>0</v>
          </cell>
          <cell r="I49">
            <v>0</v>
          </cell>
          <cell r="J49">
            <v>0</v>
          </cell>
          <cell r="K49">
            <v>0</v>
          </cell>
          <cell r="L49">
            <v>17.950500000000002</v>
          </cell>
          <cell r="M49">
            <v>10.670500000000001</v>
          </cell>
          <cell r="N49">
            <v>25.830500000000001</v>
          </cell>
          <cell r="O49">
            <v>56.430500000000002</v>
          </cell>
          <cell r="P49">
            <v>23.017508333333332</v>
          </cell>
          <cell r="Q49">
            <v>28.967675</v>
          </cell>
          <cell r="R49">
            <v>27.835469583333335</v>
          </cell>
          <cell r="S49">
            <v>31.28146958333333</v>
          </cell>
          <cell r="T49">
            <v>30.386660743055554</v>
          </cell>
          <cell r="U49">
            <v>91.258469583333337</v>
          </cell>
          <cell r="V49">
            <v>94.77396958333334</v>
          </cell>
          <cell r="W49">
            <v>79.785469583333338</v>
          </cell>
          <cell r="X49">
            <v>34.352969583333334</v>
          </cell>
          <cell r="Y49">
            <v>552.54166157638883</v>
          </cell>
        </row>
        <row r="50">
          <cell r="C50" t="str">
            <v>Net Cash - Flow</v>
          </cell>
          <cell r="F50">
            <v>621.61833842361102</v>
          </cell>
          <cell r="G50">
            <v>1177.8313207475858</v>
          </cell>
          <cell r="H50">
            <v>0</v>
          </cell>
          <cell r="I50">
            <v>0</v>
          </cell>
          <cell r="J50">
            <v>0</v>
          </cell>
          <cell r="K50">
            <v>0</v>
          </cell>
          <cell r="L50">
            <v>8.6594999999999978</v>
          </cell>
          <cell r="M50">
            <v>15.939499999999999</v>
          </cell>
          <cell r="N50">
            <v>0.77949999999999875</v>
          </cell>
          <cell r="O50">
            <v>-29.820500000000003</v>
          </cell>
          <cell r="P50">
            <v>3.5924916666666675</v>
          </cell>
          <cell r="Q50">
            <v>-2.3576750000000004</v>
          </cell>
          <cell r="R50">
            <v>45.344530416666672</v>
          </cell>
          <cell r="S50">
            <v>-14.651469583333331</v>
          </cell>
          <cell r="T50">
            <v>39.463339256944437</v>
          </cell>
          <cell r="U50">
            <v>31.811530416666656</v>
          </cell>
          <cell r="V50">
            <v>151.36603041666666</v>
          </cell>
          <cell r="W50">
            <v>198.78453041666666</v>
          </cell>
          <cell r="X50">
            <v>172.70703041666667</v>
          </cell>
          <cell r="Y50">
            <v>621.61833842361102</v>
          </cell>
        </row>
        <row r="51">
          <cell r="C51" t="str">
            <v>Cumulative Cash flow, Pre distribution</v>
          </cell>
          <cell r="H51">
            <v>0</v>
          </cell>
          <cell r="I51">
            <v>0</v>
          </cell>
          <cell r="J51">
            <v>0</v>
          </cell>
          <cell r="K51">
            <v>0</v>
          </cell>
          <cell r="L51">
            <v>8.6594999999999978</v>
          </cell>
          <cell r="M51">
            <v>15.939500000000001</v>
          </cell>
          <cell r="N51">
            <v>0.77949999999999964</v>
          </cell>
          <cell r="O51">
            <v>-29.820500000000003</v>
          </cell>
          <cell r="P51">
            <v>-26.228008333333335</v>
          </cell>
          <cell r="Q51">
            <v>-28.585683333333336</v>
          </cell>
          <cell r="R51">
            <v>16.758847083333336</v>
          </cell>
          <cell r="S51">
            <v>-14.651469583333331</v>
          </cell>
          <cell r="T51">
            <v>24.811869673611106</v>
          </cell>
          <cell r="U51">
            <v>31.811530416666656</v>
          </cell>
          <cell r="V51">
            <v>151.36603041666666</v>
          </cell>
          <cell r="W51">
            <v>198.78453041666666</v>
          </cell>
          <cell r="X51">
            <v>172.70703041666667</v>
          </cell>
        </row>
        <row r="52">
          <cell r="H52" t="str">
            <v>* Interest on Rs. 1 Crore  for period ending Mar'98 is assumed to be paid out in Oct'98 and annually thereafter</v>
          </cell>
        </row>
        <row r="53">
          <cell r="C53" t="str">
            <v>Less: Notional land Cost</v>
          </cell>
          <cell r="F53">
            <v>587.97900000000004</v>
          </cell>
          <cell r="G53">
            <v>1111.13441805091</v>
          </cell>
        </row>
        <row r="54">
          <cell r="C54" t="str">
            <v>Distributable Surplus</v>
          </cell>
          <cell r="F54">
            <v>33.63933842361098</v>
          </cell>
          <cell r="G54">
            <v>66.696902696675807</v>
          </cell>
          <cell r="H54">
            <v>0</v>
          </cell>
          <cell r="I54">
            <v>0</v>
          </cell>
          <cell r="J54">
            <v>0</v>
          </cell>
          <cell r="K54">
            <v>0</v>
          </cell>
          <cell r="L54">
            <v>8.6594999999999978</v>
          </cell>
          <cell r="M54">
            <v>15.939500000000001</v>
          </cell>
          <cell r="N54">
            <v>0.77949999999999875</v>
          </cell>
          <cell r="O54">
            <v>0</v>
          </cell>
          <cell r="P54">
            <v>0</v>
          </cell>
          <cell r="Q54">
            <v>0</v>
          </cell>
          <cell r="R54">
            <v>16.758847083333336</v>
          </cell>
          <cell r="S54">
            <v>0</v>
          </cell>
          <cell r="T54">
            <v>24.811869673611106</v>
          </cell>
          <cell r="U54">
            <v>31.811530416666656</v>
          </cell>
          <cell r="V54">
            <v>151.36603041666666</v>
          </cell>
          <cell r="W54">
            <v>198.78453041666666</v>
          </cell>
          <cell r="X54">
            <v>172.70703041666667</v>
          </cell>
          <cell r="Y54">
            <v>621.61833842361102</v>
          </cell>
        </row>
        <row r="56">
          <cell r="C56" t="str">
            <v>50 % to the Owner</v>
          </cell>
          <cell r="F56">
            <v>16.81966921180549</v>
          </cell>
          <cell r="G56">
            <v>33.348451348337903</v>
          </cell>
          <cell r="H56">
            <v>0</v>
          </cell>
          <cell r="I56">
            <v>0</v>
          </cell>
          <cell r="J56">
            <v>0</v>
          </cell>
          <cell r="K56">
            <v>0</v>
          </cell>
          <cell r="L56">
            <v>4.3297499999999989</v>
          </cell>
          <cell r="M56">
            <v>7.9697500000000003</v>
          </cell>
          <cell r="N56">
            <v>0.38974999999999937</v>
          </cell>
          <cell r="O56">
            <v>0</v>
          </cell>
          <cell r="P56">
            <v>0</v>
          </cell>
          <cell r="Q56">
            <v>0</v>
          </cell>
          <cell r="R56">
            <v>11.798847083333335</v>
          </cell>
          <cell r="S56">
            <v>0</v>
          </cell>
          <cell r="T56">
            <v>24.811869673611106</v>
          </cell>
          <cell r="U56">
            <v>31.811530416666656</v>
          </cell>
          <cell r="V56">
            <v>151.36603041666666</v>
          </cell>
          <cell r="W56">
            <v>198.78453041666666</v>
          </cell>
          <cell r="X56">
            <v>172.70703041666667</v>
          </cell>
          <cell r="Y56">
            <v>603.96908842361108</v>
          </cell>
        </row>
        <row r="57">
          <cell r="C57" t="str">
            <v>Adjusted towards</v>
          </cell>
        </row>
        <row r="58">
          <cell r="D58" t="str">
            <v>Refund of EMDs</v>
          </cell>
          <cell r="X58">
            <v>-330</v>
          </cell>
          <cell r="Y58">
            <v>-330</v>
          </cell>
        </row>
        <row r="59">
          <cell r="D59" t="str">
            <v>Interest Recovery</v>
          </cell>
          <cell r="N59">
            <v>-27.599999999999998</v>
          </cell>
          <cell r="T59">
            <v>-27.599999999999998</v>
          </cell>
          <cell r="X59">
            <v>-55.199999999999996</v>
          </cell>
          <cell r="Y59">
            <v>-110.39999999999999</v>
          </cell>
        </row>
        <row r="60">
          <cell r="D60" t="str">
            <v>Net outflow to owner</v>
          </cell>
          <cell r="H60">
            <v>0</v>
          </cell>
          <cell r="I60">
            <v>0</v>
          </cell>
          <cell r="J60">
            <v>0</v>
          </cell>
          <cell r="K60">
            <v>0</v>
          </cell>
          <cell r="L60">
            <v>4.3297499999999989</v>
          </cell>
          <cell r="M60">
            <v>7.9697500000000003</v>
          </cell>
          <cell r="N60">
            <v>-27.210249999999998</v>
          </cell>
          <cell r="O60">
            <v>0</v>
          </cell>
          <cell r="P60">
            <v>0</v>
          </cell>
          <cell r="Q60">
            <v>0</v>
          </cell>
          <cell r="R60">
            <v>11.798847083333335</v>
          </cell>
          <cell r="S60">
            <v>0</v>
          </cell>
          <cell r="T60">
            <v>-2.7881303263888917</v>
          </cell>
          <cell r="U60">
            <v>31.811530416666656</v>
          </cell>
          <cell r="V60">
            <v>151.36603041666666</v>
          </cell>
          <cell r="W60">
            <v>198.78453041666666</v>
          </cell>
          <cell r="X60">
            <v>-212.49296958333332</v>
          </cell>
          <cell r="Y60">
            <v>163.56908842361111</v>
          </cell>
        </row>
        <row r="62">
          <cell r="C62" t="str">
            <v>MRIDL's Unleveraged Cash-Flows</v>
          </cell>
        </row>
        <row r="63">
          <cell r="D63" t="str">
            <v>Share of Profits</v>
          </cell>
          <cell r="F63">
            <v>17.649249999999999</v>
          </cell>
          <cell r="G63">
            <v>33.348451348337903</v>
          </cell>
          <cell r="H63">
            <v>0</v>
          </cell>
          <cell r="I63">
            <v>0</v>
          </cell>
          <cell r="J63">
            <v>0</v>
          </cell>
          <cell r="K63">
            <v>0</v>
          </cell>
          <cell r="L63">
            <v>4.3297499999999989</v>
          </cell>
          <cell r="M63">
            <v>7.9697500000000003</v>
          </cell>
          <cell r="N63">
            <v>0.38974999999999937</v>
          </cell>
          <cell r="O63">
            <v>0</v>
          </cell>
          <cell r="P63">
            <v>0</v>
          </cell>
          <cell r="Q63">
            <v>0</v>
          </cell>
          <cell r="R63">
            <v>4.96</v>
          </cell>
          <cell r="S63">
            <v>0</v>
          </cell>
          <cell r="Y63">
            <v>17.649249999999999</v>
          </cell>
        </row>
        <row r="64">
          <cell r="D64" t="str">
            <v>Project Mgt. Fee</v>
          </cell>
          <cell r="F64">
            <v>58.707999999999998</v>
          </cell>
          <cell r="H64">
            <v>0</v>
          </cell>
          <cell r="I64">
            <v>0</v>
          </cell>
          <cell r="J64">
            <v>0</v>
          </cell>
          <cell r="K64">
            <v>0</v>
          </cell>
          <cell r="L64">
            <v>1.3305</v>
          </cell>
          <cell r="M64">
            <v>1.3305</v>
          </cell>
          <cell r="N64">
            <v>1.3305</v>
          </cell>
          <cell r="O64">
            <v>1.3305</v>
          </cell>
          <cell r="P64">
            <v>1.3305</v>
          </cell>
          <cell r="Q64">
            <v>1.3305</v>
          </cell>
          <cell r="R64">
            <v>3.6590000000000007</v>
          </cell>
          <cell r="S64">
            <v>0.83150000000000002</v>
          </cell>
          <cell r="T64">
            <v>3.4924999999999997</v>
          </cell>
          <cell r="U64">
            <v>6.1535000000000002</v>
          </cell>
          <cell r="V64">
            <v>12.307</v>
          </cell>
          <cell r="W64">
            <v>13.9285</v>
          </cell>
          <cell r="X64">
            <v>10.353000000000002</v>
          </cell>
          <cell r="Y64">
            <v>58.707999999999998</v>
          </cell>
        </row>
        <row r="65">
          <cell r="D65" t="str">
            <v>Interest income</v>
          </cell>
          <cell r="F65">
            <v>188.65466157638889</v>
          </cell>
          <cell r="H65">
            <v>0</v>
          </cell>
          <cell r="I65">
            <v>0</v>
          </cell>
          <cell r="J65">
            <v>0</v>
          </cell>
          <cell r="K65">
            <v>0</v>
          </cell>
          <cell r="L65">
            <v>0</v>
          </cell>
          <cell r="M65">
            <v>0</v>
          </cell>
          <cell r="N65">
            <v>27.599999999999998</v>
          </cell>
          <cell r="O65">
            <v>28.6</v>
          </cell>
          <cell r="P65">
            <v>0.49700833333333339</v>
          </cell>
          <cell r="Q65">
            <v>0.43717500000000004</v>
          </cell>
          <cell r="R65">
            <v>0.47646958333333339</v>
          </cell>
          <cell r="S65">
            <v>-3.0416666666610579E-5</v>
          </cell>
          <cell r="T65">
            <v>27.844160743055554</v>
          </cell>
          <cell r="U65">
            <v>23.999969583333332</v>
          </cell>
          <cell r="V65">
            <v>-3.0416666666610579E-5</v>
          </cell>
          <cell r="W65">
            <v>-3.0416666666610579E-5</v>
          </cell>
          <cell r="X65">
            <v>79.199969583333328</v>
          </cell>
          <cell r="Y65">
            <v>188.65466157638889</v>
          </cell>
        </row>
        <row r="66">
          <cell r="D66" t="str">
            <v>Funding Gap (Payout)</v>
          </cell>
          <cell r="F66">
            <v>-46.829644583333334</v>
          </cell>
          <cell r="H66">
            <v>0</v>
          </cell>
          <cell r="I66">
            <v>0</v>
          </cell>
          <cell r="J66">
            <v>0</v>
          </cell>
          <cell r="K66">
            <v>0</v>
          </cell>
          <cell r="L66">
            <v>0</v>
          </cell>
          <cell r="M66">
            <v>0</v>
          </cell>
          <cell r="N66">
            <v>0</v>
          </cell>
          <cell r="O66">
            <v>-29.820500000000003</v>
          </cell>
          <cell r="P66">
            <v>0</v>
          </cell>
          <cell r="Q66">
            <v>-2.3576750000000004</v>
          </cell>
          <cell r="R66">
            <v>0</v>
          </cell>
          <cell r="S66">
            <v>-14.651469583333331</v>
          </cell>
          <cell r="T66">
            <v>0</v>
          </cell>
          <cell r="U66">
            <v>0</v>
          </cell>
          <cell r="V66">
            <v>0</v>
          </cell>
          <cell r="W66">
            <v>0</v>
          </cell>
          <cell r="X66">
            <v>0</v>
          </cell>
          <cell r="Y66">
            <v>-46.829644583333334</v>
          </cell>
        </row>
        <row r="67">
          <cell r="D67" t="str">
            <v>Funding Gap (Receipt)</v>
          </cell>
          <cell r="J67">
            <v>0</v>
          </cell>
          <cell r="K67">
            <v>0</v>
          </cell>
          <cell r="L67">
            <v>0</v>
          </cell>
          <cell r="M67">
            <v>0</v>
          </cell>
          <cell r="N67">
            <v>0</v>
          </cell>
          <cell r="O67">
            <v>0</v>
          </cell>
          <cell r="P67">
            <v>3.59</v>
          </cell>
          <cell r="Q67">
            <v>0</v>
          </cell>
          <cell r="R67">
            <v>28.59</v>
          </cell>
          <cell r="S67">
            <v>0</v>
          </cell>
          <cell r="T67">
            <v>14.651469583333331</v>
          </cell>
          <cell r="U67">
            <v>0</v>
          </cell>
          <cell r="V67">
            <v>0</v>
          </cell>
          <cell r="W67">
            <v>0</v>
          </cell>
          <cell r="X67">
            <v>0</v>
          </cell>
          <cell r="Y67">
            <v>46.83146958333333</v>
          </cell>
        </row>
        <row r="68">
          <cell r="D68" t="str">
            <v>MRIDL's Payouts (Land)</v>
          </cell>
          <cell r="F68">
            <v>0</v>
          </cell>
          <cell r="H68">
            <v>-100</v>
          </cell>
          <cell r="I68">
            <v>-230</v>
          </cell>
          <cell r="X68">
            <v>330</v>
          </cell>
          <cell r="Y68">
            <v>0</v>
          </cell>
        </row>
        <row r="69">
          <cell r="D69" t="str">
            <v>Personnel</v>
          </cell>
          <cell r="F69">
            <v>-28.599999999999998</v>
          </cell>
          <cell r="I69">
            <v>-1.0833333333333333</v>
          </cell>
          <cell r="J69">
            <v>-1.0833333333333333</v>
          </cell>
          <cell r="K69">
            <v>-1.0833333333333333</v>
          </cell>
          <cell r="L69">
            <v>-1.0833333333333333</v>
          </cell>
          <cell r="M69">
            <v>-1.0833333333333333</v>
          </cell>
          <cell r="N69">
            <v>-1.0833333333333333</v>
          </cell>
          <cell r="O69">
            <v>-1.0833333333333333</v>
          </cell>
          <cell r="P69">
            <v>-1.0833333333333333</v>
          </cell>
          <cell r="Q69">
            <v>-1.0833333333333333</v>
          </cell>
          <cell r="R69">
            <v>-1.0833333333333333</v>
          </cell>
          <cell r="S69">
            <v>-1.0833333333333333</v>
          </cell>
          <cell r="T69">
            <v>-1.0833333333333333</v>
          </cell>
          <cell r="U69">
            <v>-3.9</v>
          </cell>
          <cell r="V69">
            <v>-3.9</v>
          </cell>
          <cell r="W69">
            <v>-3.9</v>
          </cell>
          <cell r="X69">
            <v>-3.9</v>
          </cell>
          <cell r="Y69">
            <v>-28.599999999999998</v>
          </cell>
        </row>
        <row r="70">
          <cell r="D70" t="str">
            <v>Overheads</v>
          </cell>
          <cell r="F70">
            <v>-7.149449999999999</v>
          </cell>
          <cell r="I70">
            <v>-0.27081250000000001</v>
          </cell>
          <cell r="J70">
            <v>-0.27081250000000001</v>
          </cell>
          <cell r="K70">
            <v>-0.27081250000000001</v>
          </cell>
          <cell r="L70">
            <v>-0.27081250000000001</v>
          </cell>
          <cell r="M70">
            <v>-0.27081250000000001</v>
          </cell>
          <cell r="N70">
            <v>-0.27081250000000001</v>
          </cell>
          <cell r="O70">
            <v>-0.27081250000000001</v>
          </cell>
          <cell r="P70">
            <v>-0.27081250000000001</v>
          </cell>
          <cell r="Q70">
            <v>-0.27081250000000001</v>
          </cell>
          <cell r="R70">
            <v>-0.27081250000000001</v>
          </cell>
          <cell r="S70">
            <v>-0.27081250000000001</v>
          </cell>
          <cell r="T70">
            <v>-0.27081250000000001</v>
          </cell>
          <cell r="U70">
            <v>-0.97492500000000004</v>
          </cell>
          <cell r="V70">
            <v>-0.97492500000000004</v>
          </cell>
          <cell r="W70">
            <v>-0.97492500000000004</v>
          </cell>
          <cell r="X70">
            <v>-0.97492500000000004</v>
          </cell>
          <cell r="Y70">
            <v>-7.149449999999999</v>
          </cell>
        </row>
        <row r="72">
          <cell r="C72" t="str">
            <v>MRIDL's Net Cash Flow</v>
          </cell>
          <cell r="F72">
            <v>182.43281699305558</v>
          </cell>
          <cell r="H72">
            <v>-100</v>
          </cell>
          <cell r="I72">
            <v>-231.35414583333335</v>
          </cell>
          <cell r="J72">
            <v>-1.3541458333333334</v>
          </cell>
          <cell r="K72">
            <v>-1.3541458333333334</v>
          </cell>
          <cell r="L72">
            <v>4.3061041666666657</v>
          </cell>
          <cell r="M72">
            <v>7.9461041666666663</v>
          </cell>
          <cell r="N72">
            <v>27.966104166666664</v>
          </cell>
          <cell r="O72">
            <v>-1.244145833333334</v>
          </cell>
          <cell r="P72">
            <v>4.0633625000000002</v>
          </cell>
          <cell r="Q72">
            <v>-1.9441458333333337</v>
          </cell>
          <cell r="R72">
            <v>36.331323749999996</v>
          </cell>
          <cell r="S72">
            <v>-15.174145833333331</v>
          </cell>
          <cell r="T72">
            <v>44.63398449305555</v>
          </cell>
          <cell r="U72">
            <v>25.278544583333336</v>
          </cell>
          <cell r="V72">
            <v>7.432044583333334</v>
          </cell>
          <cell r="W72">
            <v>9.0535445833333323</v>
          </cell>
          <cell r="X72">
            <v>414.67804458333336</v>
          </cell>
          <cell r="Y72">
            <v>229.26428657638883</v>
          </cell>
        </row>
        <row r="73">
          <cell r="C73" t="str">
            <v>Cumulative Cash Flow</v>
          </cell>
          <cell r="F73">
            <v>182.43281699305558</v>
          </cell>
          <cell r="H73">
            <v>-100</v>
          </cell>
          <cell r="I73">
            <v>-331.35414583333335</v>
          </cell>
          <cell r="J73">
            <v>-332.7082916666667</v>
          </cell>
          <cell r="K73">
            <v>-334.06243750000004</v>
          </cell>
          <cell r="L73">
            <v>-329.75633333333337</v>
          </cell>
          <cell r="M73">
            <v>-321.81022916666672</v>
          </cell>
          <cell r="N73">
            <v>-293.84412500000008</v>
          </cell>
          <cell r="O73">
            <v>-295.08827083333341</v>
          </cell>
          <cell r="P73">
            <v>-291.02490833333343</v>
          </cell>
          <cell r="Q73">
            <v>-292.96905416666675</v>
          </cell>
          <cell r="R73">
            <v>-256.63773041666673</v>
          </cell>
          <cell r="S73">
            <v>-271.81187625000007</v>
          </cell>
          <cell r="T73">
            <v>-227.17789175694452</v>
          </cell>
          <cell r="U73">
            <v>-201.89934717361118</v>
          </cell>
          <cell r="V73">
            <v>-194.46730259027785</v>
          </cell>
          <cell r="W73">
            <v>-185.41375800694453</v>
          </cell>
          <cell r="X73">
            <v>229.26428657638883</v>
          </cell>
        </row>
        <row r="76">
          <cell r="C76" t="str">
            <v>MRIDL's Revenue Statement</v>
          </cell>
        </row>
        <row r="77">
          <cell r="H77" t="str">
            <v>Upto  Mar 98</v>
          </cell>
          <cell r="I77">
            <v>35886</v>
          </cell>
          <cell r="J77">
            <v>35916</v>
          </cell>
          <cell r="K77">
            <v>35947</v>
          </cell>
          <cell r="L77">
            <v>35977</v>
          </cell>
          <cell r="M77">
            <v>36008</v>
          </cell>
          <cell r="N77">
            <v>36039</v>
          </cell>
          <cell r="O77">
            <v>36069</v>
          </cell>
          <cell r="P77">
            <v>36100</v>
          </cell>
          <cell r="Q77">
            <v>36130</v>
          </cell>
          <cell r="R77">
            <v>36161</v>
          </cell>
          <cell r="S77">
            <v>36192</v>
          </cell>
          <cell r="T77">
            <v>36220</v>
          </cell>
          <cell r="U77">
            <v>36312</v>
          </cell>
          <cell r="V77">
            <v>36404</v>
          </cell>
          <cell r="W77">
            <v>36495</v>
          </cell>
          <cell r="X77">
            <v>36586</v>
          </cell>
          <cell r="Y77" t="str">
            <v>Total</v>
          </cell>
        </row>
        <row r="78">
          <cell r="D78" t="str">
            <v>Revenues</v>
          </cell>
          <cell r="X78">
            <v>76.357249999999993</v>
          </cell>
          <cell r="Y78">
            <v>76.357249999999993</v>
          </cell>
        </row>
        <row r="79">
          <cell r="D79" t="str">
            <v>Interest  Costs</v>
          </cell>
          <cell r="I79">
            <v>5.2306404552828321</v>
          </cell>
          <cell r="J79">
            <v>5.333745445836704</v>
          </cell>
          <cell r="K79">
            <v>5.4384648607030996</v>
          </cell>
          <cell r="L79">
            <v>5.4561954344142061</v>
          </cell>
          <cell r="M79">
            <v>5.4172082896434324</v>
          </cell>
          <cell r="N79">
            <v>5.0641362847979563</v>
          </cell>
          <cell r="O79">
            <v>5.1629117559663245</v>
          </cell>
          <cell r="P79">
            <v>5.1801285661528489</v>
          </cell>
          <cell r="Q79">
            <v>5.2916808948794616</v>
          </cell>
          <cell r="R79">
            <v>4.8056602492427887</v>
          </cell>
          <cell r="S79">
            <v>5.1185052873533765</v>
          </cell>
          <cell r="T79">
            <v>4.4997694724524111</v>
          </cell>
          <cell r="U79">
            <v>12.92810037261134</v>
          </cell>
          <cell r="V79">
            <v>13.19461946068904</v>
          </cell>
          <cell r="W79">
            <v>13.395431741766579</v>
          </cell>
          <cell r="X79">
            <v>0</v>
          </cell>
          <cell r="Y79">
            <v>101.51719857179239</v>
          </cell>
        </row>
        <row r="80">
          <cell r="D80" t="str">
            <v>Personnel</v>
          </cell>
          <cell r="H80">
            <v>0</v>
          </cell>
          <cell r="I80">
            <v>1.0833333333333333</v>
          </cell>
          <cell r="J80">
            <v>1.0833333333333333</v>
          </cell>
          <cell r="K80">
            <v>1.0833333333333333</v>
          </cell>
          <cell r="L80">
            <v>1.0833333333333333</v>
          </cell>
          <cell r="M80">
            <v>1.0833333333333333</v>
          </cell>
          <cell r="N80">
            <v>1.0833333333333333</v>
          </cell>
          <cell r="O80">
            <v>1.0833333333333333</v>
          </cell>
          <cell r="P80">
            <v>1.0833333333333333</v>
          </cell>
          <cell r="Q80">
            <v>1.0833333333333333</v>
          </cell>
          <cell r="R80">
            <v>1.0833333333333333</v>
          </cell>
          <cell r="S80">
            <v>1.0833333333333333</v>
          </cell>
          <cell r="T80">
            <v>1.0833333333333333</v>
          </cell>
          <cell r="U80">
            <v>3.9</v>
          </cell>
          <cell r="V80">
            <v>3.9</v>
          </cell>
          <cell r="W80">
            <v>3.9</v>
          </cell>
          <cell r="X80">
            <v>3.9</v>
          </cell>
          <cell r="Y80">
            <v>28.599999999999998</v>
          </cell>
        </row>
        <row r="81">
          <cell r="D81" t="str">
            <v>Overhead</v>
          </cell>
          <cell r="H81">
            <v>0</v>
          </cell>
          <cell r="I81">
            <v>0.27081250000000001</v>
          </cell>
          <cell r="J81">
            <v>0.27081250000000001</v>
          </cell>
          <cell r="K81">
            <v>0.27081250000000001</v>
          </cell>
          <cell r="L81">
            <v>0.27081250000000001</v>
          </cell>
          <cell r="M81">
            <v>0.27081250000000001</v>
          </cell>
          <cell r="N81">
            <v>0.27081250000000001</v>
          </cell>
          <cell r="O81">
            <v>0.27081250000000001</v>
          </cell>
          <cell r="P81">
            <v>0.27081250000000001</v>
          </cell>
          <cell r="Q81">
            <v>0.27081250000000001</v>
          </cell>
          <cell r="R81">
            <v>0.27081250000000001</v>
          </cell>
          <cell r="S81">
            <v>0.27081250000000001</v>
          </cell>
          <cell r="T81">
            <v>0.27081250000000001</v>
          </cell>
          <cell r="U81">
            <v>0.97492500000000004</v>
          </cell>
          <cell r="V81">
            <v>0.97492500000000004</v>
          </cell>
          <cell r="W81">
            <v>0.97492500000000004</v>
          </cell>
          <cell r="X81">
            <v>0.97492500000000004</v>
          </cell>
          <cell r="Y81">
            <v>7.149449999999999</v>
          </cell>
        </row>
        <row r="82">
          <cell r="D82" t="str">
            <v>Less: Interest Income</v>
          </cell>
          <cell r="H82">
            <v>0</v>
          </cell>
          <cell r="I82">
            <v>0</v>
          </cell>
          <cell r="J82">
            <v>0</v>
          </cell>
          <cell r="K82">
            <v>0</v>
          </cell>
          <cell r="L82">
            <v>0</v>
          </cell>
          <cell r="M82">
            <v>0</v>
          </cell>
          <cell r="N82">
            <v>27.599999999999998</v>
          </cell>
          <cell r="O82">
            <v>28.6</v>
          </cell>
          <cell r="P82">
            <v>0.49700833333333339</v>
          </cell>
          <cell r="Q82">
            <v>0.43717500000000004</v>
          </cell>
          <cell r="R82">
            <v>0.47646958333333339</v>
          </cell>
          <cell r="S82">
            <v>-3.0416666666610579E-5</v>
          </cell>
          <cell r="T82">
            <v>27.844160743055554</v>
          </cell>
          <cell r="U82">
            <v>23.999969583333332</v>
          </cell>
          <cell r="V82">
            <v>-3.0416666666610579E-5</v>
          </cell>
          <cell r="W82">
            <v>-3.0416666666610579E-5</v>
          </cell>
          <cell r="X82">
            <v>79.199969583333328</v>
          </cell>
          <cell r="Y82">
            <v>188.65466157638889</v>
          </cell>
        </row>
        <row r="83">
          <cell r="E83" t="str">
            <v>Closing Inventory</v>
          </cell>
          <cell r="H83">
            <v>2.7</v>
          </cell>
          <cell r="I83">
            <v>9.2847862886161661</v>
          </cell>
          <cell r="J83">
            <v>15.972677567786203</v>
          </cell>
          <cell r="K83">
            <v>22.765288261822636</v>
          </cell>
          <cell r="L83">
            <v>29.575629529570175</v>
          </cell>
          <cell r="M83">
            <v>36.346983652546939</v>
          </cell>
          <cell r="N83">
            <v>15.165265770678229</v>
          </cell>
          <cell r="O83">
            <v>-6.9176766400221155</v>
          </cell>
          <cell r="P83">
            <v>-0.88041057386926669</v>
          </cell>
          <cell r="Q83">
            <v>5.3282411543435275</v>
          </cell>
          <cell r="R83">
            <v>11.011577653586317</v>
          </cell>
          <cell r="S83">
            <v>17.484259190939696</v>
          </cell>
          <cell r="T83">
            <v>-4.5059862463301137</v>
          </cell>
          <cell r="U83">
            <v>-10.702930457052105</v>
          </cell>
          <cell r="V83">
            <v>7.3666444203036017</v>
          </cell>
          <cell r="W83">
            <v>25.637031578736845</v>
          </cell>
        </row>
        <row r="84">
          <cell r="E84" t="str">
            <v>Opening Inventory</v>
          </cell>
          <cell r="H84">
            <v>2.7</v>
          </cell>
          <cell r="I84">
            <v>2.7</v>
          </cell>
          <cell r="J84">
            <v>9.2847862886161661</v>
          </cell>
          <cell r="K84">
            <v>15.972677567786203</v>
          </cell>
          <cell r="L84">
            <v>22.765288261822636</v>
          </cell>
          <cell r="M84">
            <v>29.575629529570175</v>
          </cell>
          <cell r="N84">
            <v>36.346983652546939</v>
          </cell>
          <cell r="O84">
            <v>15.165265770678229</v>
          </cell>
          <cell r="P84">
            <v>-6.9176766400221155</v>
          </cell>
          <cell r="Q84">
            <v>-0.88041057386926669</v>
          </cell>
          <cell r="R84">
            <v>5.3282411543435275</v>
          </cell>
          <cell r="S84">
            <v>11.011577653586317</v>
          </cell>
          <cell r="T84">
            <v>17.484259190939696</v>
          </cell>
          <cell r="U84">
            <v>-4.5059862463301137</v>
          </cell>
          <cell r="V84">
            <v>-10.702930457052105</v>
          </cell>
          <cell r="W84">
            <v>7.3666444203036017</v>
          </cell>
          <cell r="X84">
            <v>25.637031578736845</v>
          </cell>
          <cell r="Y84">
            <v>2.7</v>
          </cell>
        </row>
        <row r="85">
          <cell r="D85" t="str">
            <v>Profit/(Loss)</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125.04526300459648</v>
          </cell>
          <cell r="Y85">
            <v>125.04526300459649</v>
          </cell>
        </row>
        <row r="87">
          <cell r="C87" t="str">
            <v>MRIDL's Balance Sheet Exposure</v>
          </cell>
        </row>
        <row r="89">
          <cell r="C89" t="str">
            <v>Assets</v>
          </cell>
        </row>
        <row r="90">
          <cell r="C90" t="str">
            <v>Inventory</v>
          </cell>
          <cell r="H90">
            <v>2.7</v>
          </cell>
          <cell r="I90">
            <v>9.2847862886161661</v>
          </cell>
          <cell r="J90">
            <v>15.972677567786203</v>
          </cell>
          <cell r="K90">
            <v>22.765288261822636</v>
          </cell>
          <cell r="L90">
            <v>29.575629529570175</v>
          </cell>
          <cell r="M90">
            <v>36.346983652546939</v>
          </cell>
          <cell r="N90">
            <v>15.165265770678229</v>
          </cell>
          <cell r="O90">
            <v>-6.9176766400221155</v>
          </cell>
          <cell r="P90">
            <v>-0.88041057386926669</v>
          </cell>
          <cell r="Q90">
            <v>5.3282411543435275</v>
          </cell>
          <cell r="R90">
            <v>11.011577653586317</v>
          </cell>
          <cell r="S90">
            <v>17.484259190939696</v>
          </cell>
          <cell r="T90">
            <v>-4.5059862463301137</v>
          </cell>
          <cell r="U90">
            <v>-10.702930457052105</v>
          </cell>
          <cell r="V90">
            <v>7.3666444203036017</v>
          </cell>
          <cell r="W90">
            <v>25.637031578736845</v>
          </cell>
        </row>
        <row r="91">
          <cell r="C91" t="str">
            <v>Cash/Equivalents</v>
          </cell>
          <cell r="H91">
            <v>-100</v>
          </cell>
          <cell r="I91">
            <v>-331.35414583333335</v>
          </cell>
          <cell r="J91">
            <v>-332.7082916666667</v>
          </cell>
          <cell r="K91">
            <v>-334.06243750000004</v>
          </cell>
          <cell r="L91">
            <v>-329.75633333333337</v>
          </cell>
          <cell r="M91">
            <v>-321.81022916666672</v>
          </cell>
          <cell r="N91">
            <v>-293.84412500000008</v>
          </cell>
          <cell r="O91">
            <v>-295.08827083333341</v>
          </cell>
          <cell r="P91">
            <v>-291.02490833333343</v>
          </cell>
          <cell r="Q91">
            <v>-292.96905416666675</v>
          </cell>
          <cell r="R91">
            <v>-256.63773041666673</v>
          </cell>
          <cell r="S91">
            <v>-271.81187625000007</v>
          </cell>
          <cell r="T91">
            <v>-227.17789175694452</v>
          </cell>
          <cell r="U91">
            <v>-201.89934717361118</v>
          </cell>
          <cell r="V91">
            <v>-194.46730259027785</v>
          </cell>
          <cell r="W91">
            <v>-185.41375800694453</v>
          </cell>
          <cell r="X91">
            <v>229.26428657638883</v>
          </cell>
        </row>
        <row r="92">
          <cell r="C92" t="str">
            <v>Land Deposits</v>
          </cell>
          <cell r="H92">
            <v>100</v>
          </cell>
          <cell r="I92">
            <v>330</v>
          </cell>
          <cell r="J92">
            <v>330</v>
          </cell>
          <cell r="K92">
            <v>330</v>
          </cell>
          <cell r="L92">
            <v>330</v>
          </cell>
          <cell r="M92">
            <v>330</v>
          </cell>
          <cell r="N92">
            <v>330</v>
          </cell>
          <cell r="O92">
            <v>330</v>
          </cell>
          <cell r="P92">
            <v>330</v>
          </cell>
          <cell r="Q92">
            <v>330</v>
          </cell>
          <cell r="R92">
            <v>330</v>
          </cell>
          <cell r="S92">
            <v>330</v>
          </cell>
          <cell r="T92">
            <v>330</v>
          </cell>
          <cell r="U92">
            <v>330</v>
          </cell>
          <cell r="V92">
            <v>330</v>
          </cell>
          <cell r="W92">
            <v>330</v>
          </cell>
          <cell r="X92">
            <v>0</v>
          </cell>
        </row>
        <row r="93">
          <cell r="C93" t="str">
            <v>Funding gap of project</v>
          </cell>
          <cell r="H93">
            <v>0</v>
          </cell>
          <cell r="I93">
            <v>0</v>
          </cell>
          <cell r="J93">
            <v>0</v>
          </cell>
          <cell r="K93">
            <v>0</v>
          </cell>
          <cell r="L93">
            <v>0</v>
          </cell>
          <cell r="M93">
            <v>0</v>
          </cell>
          <cell r="N93">
            <v>0</v>
          </cell>
          <cell r="O93">
            <v>29.820500000000003</v>
          </cell>
          <cell r="P93">
            <v>26.230500000000003</v>
          </cell>
          <cell r="Q93">
            <v>28.588175000000003</v>
          </cell>
          <cell r="R93">
            <v>-1.8249999999966349E-3</v>
          </cell>
          <cell r="S93">
            <v>14.649644583333334</v>
          </cell>
          <cell r="T93">
            <v>-1.8249999999966349E-3</v>
          </cell>
          <cell r="U93">
            <v>-1.8249999999966349E-3</v>
          </cell>
          <cell r="V93">
            <v>-1.8249999999966349E-3</v>
          </cell>
          <cell r="W93">
            <v>-1.8249999999966349E-3</v>
          </cell>
          <cell r="X93">
            <v>-1.8249999999966349E-3</v>
          </cell>
        </row>
        <row r="94">
          <cell r="C94" t="str">
            <v>Liabilities</v>
          </cell>
        </row>
        <row r="95">
          <cell r="C95" t="str">
            <v>Draws from Corporate Funds</v>
          </cell>
          <cell r="H95">
            <v>-2.7</v>
          </cell>
          <cell r="I95">
            <v>-7.9306404552828322</v>
          </cell>
          <cell r="J95">
            <v>-13.264385901119535</v>
          </cell>
          <cell r="K95">
            <v>-18.702850761822635</v>
          </cell>
          <cell r="L95">
            <v>-24.15904619623684</v>
          </cell>
          <cell r="M95">
            <v>-29.576254485880273</v>
          </cell>
          <cell r="N95">
            <v>-34.640390770678231</v>
          </cell>
          <cell r="O95">
            <v>-39.803302526644558</v>
          </cell>
          <cell r="P95">
            <v>-44.983431092797403</v>
          </cell>
          <cell r="Q95">
            <v>-50.275111987676866</v>
          </cell>
          <cell r="R95">
            <v>-55.080772236919657</v>
          </cell>
          <cell r="S95">
            <v>-60.199277524273036</v>
          </cell>
          <cell r="T95">
            <v>-64.699046996725443</v>
          </cell>
          <cell r="U95">
            <v>-77.627147369336782</v>
          </cell>
          <cell r="V95">
            <v>-90.821766830025823</v>
          </cell>
          <cell r="W95">
            <v>-104.21719857179241</v>
          </cell>
          <cell r="X95">
            <v>-104.21719857179241</v>
          </cell>
        </row>
        <row r="96">
          <cell r="C96" t="str">
            <v>Draws from Project</v>
          </cell>
          <cell r="H96">
            <v>0</v>
          </cell>
          <cell r="I96">
            <v>0</v>
          </cell>
          <cell r="J96">
            <v>0</v>
          </cell>
          <cell r="K96">
            <v>0</v>
          </cell>
          <cell r="L96">
            <v>-5.6602499999999987</v>
          </cell>
          <cell r="M96">
            <v>-14.9605</v>
          </cell>
          <cell r="N96">
            <v>-16.68075</v>
          </cell>
          <cell r="O96">
            <v>-18.01125</v>
          </cell>
          <cell r="P96">
            <v>-19.341750000000001</v>
          </cell>
          <cell r="Q96">
            <v>-20.672250000000002</v>
          </cell>
          <cell r="R96">
            <v>-29.291250000000002</v>
          </cell>
          <cell r="S96">
            <v>-30.12275</v>
          </cell>
          <cell r="T96">
            <v>-33.615250000000003</v>
          </cell>
          <cell r="U96">
            <v>-39.768750000000004</v>
          </cell>
          <cell r="V96">
            <v>-52.075750000000006</v>
          </cell>
          <cell r="W96">
            <v>-66.004250000000013</v>
          </cell>
        </row>
        <row r="97">
          <cell r="C97" t="str">
            <v>Impact on Reserves</v>
          </cell>
          <cell r="H97">
            <v>2.6645352591003757E-15</v>
          </cell>
          <cell r="I97">
            <v>-3.3750779948604759E-14</v>
          </cell>
          <cell r="J97">
            <v>-2.4868995751603507E-14</v>
          </cell>
          <cell r="K97">
            <v>-1.7763568394002505E-14</v>
          </cell>
          <cell r="L97">
            <v>-4.7073456244106637E-14</v>
          </cell>
          <cell r="M97">
            <v>-3.5527136788005009E-14</v>
          </cell>
          <cell r="N97">
            <v>-8.8817841970012523E-14</v>
          </cell>
          <cell r="O97">
            <v>-1.0302869668521453E-13</v>
          </cell>
          <cell r="P97">
            <v>-8.1712414612411521E-14</v>
          </cell>
          <cell r="Q97">
            <v>-9.5923269327613525E-14</v>
          </cell>
          <cell r="R97">
            <v>-5.3290705182007514E-14</v>
          </cell>
          <cell r="S97">
            <v>-8.1712414612411521E-14</v>
          </cell>
          <cell r="T97">
            <v>-7.1054273576010019E-14</v>
          </cell>
          <cell r="U97">
            <v>-6.3948846218409017E-14</v>
          </cell>
          <cell r="V97">
            <v>-7.815970093361102E-14</v>
          </cell>
          <cell r="W97">
            <v>-1.1368683772161603E-13</v>
          </cell>
          <cell r="X97">
            <v>125.04526300459642</v>
          </cell>
        </row>
        <row r="106">
          <cell r="C106" t="str">
            <v>Sales Realisations</v>
          </cell>
          <cell r="H106">
            <v>0</v>
          </cell>
          <cell r="I106">
            <v>0</v>
          </cell>
          <cell r="J106">
            <v>0</v>
          </cell>
          <cell r="K106">
            <v>0</v>
          </cell>
          <cell r="L106">
            <v>26.61</v>
          </cell>
          <cell r="M106">
            <v>26.61</v>
          </cell>
          <cell r="N106">
            <v>26.61</v>
          </cell>
          <cell r="O106">
            <v>26.61</v>
          </cell>
          <cell r="P106">
            <v>26.61</v>
          </cell>
          <cell r="Q106">
            <v>26.61</v>
          </cell>
          <cell r="R106">
            <v>73.180000000000007</v>
          </cell>
          <cell r="S106">
            <v>16.63</v>
          </cell>
          <cell r="T106">
            <v>69.849999999999994</v>
          </cell>
          <cell r="U106">
            <v>123.07</v>
          </cell>
          <cell r="V106">
            <v>246.14</v>
          </cell>
          <cell r="W106">
            <v>278.57</v>
          </cell>
          <cell r="X106">
            <v>207.06</v>
          </cell>
          <cell r="Y106">
            <v>1174.1599999999999</v>
          </cell>
        </row>
        <row r="107">
          <cell r="C107" t="str">
            <v>Less :</v>
          </cell>
        </row>
        <row r="108">
          <cell r="C108" t="str">
            <v>Construction Costs</v>
          </cell>
          <cell r="H108">
            <v>0</v>
          </cell>
          <cell r="I108">
            <v>0</v>
          </cell>
          <cell r="J108">
            <v>0</v>
          </cell>
          <cell r="K108">
            <v>0</v>
          </cell>
          <cell r="L108">
            <v>-16.62</v>
          </cell>
          <cell r="M108">
            <v>-9.34</v>
          </cell>
          <cell r="N108">
            <v>-24.5</v>
          </cell>
          <cell r="O108">
            <v>-26.5</v>
          </cell>
          <cell r="P108">
            <v>-21.189999999999998</v>
          </cell>
          <cell r="Q108">
            <v>-27.2</v>
          </cell>
          <cell r="R108">
            <v>-23.7</v>
          </cell>
          <cell r="S108">
            <v>-30.45</v>
          </cell>
          <cell r="T108">
            <v>-26.65</v>
          </cell>
          <cell r="U108">
            <v>-61.105000000000004</v>
          </cell>
          <cell r="V108">
            <v>-82.466999999999999</v>
          </cell>
          <cell r="W108">
            <v>-65.856999999999999</v>
          </cell>
          <cell r="X108">
            <v>0</v>
          </cell>
          <cell r="Y108">
            <v>-415.57899999999995</v>
          </cell>
        </row>
        <row r="109">
          <cell r="C109" t="str">
            <v>Land Payments</v>
          </cell>
          <cell r="H109">
            <v>-100</v>
          </cell>
          <cell r="I109">
            <v>-230</v>
          </cell>
          <cell r="J109">
            <v>0</v>
          </cell>
          <cell r="K109">
            <v>0</v>
          </cell>
          <cell r="L109">
            <v>-4.3297499999999989</v>
          </cell>
          <cell r="M109">
            <v>-7.9697500000000003</v>
          </cell>
          <cell r="N109">
            <v>27.210249999999998</v>
          </cell>
          <cell r="O109">
            <v>0</v>
          </cell>
          <cell r="P109">
            <v>0</v>
          </cell>
          <cell r="Q109">
            <v>0</v>
          </cell>
          <cell r="R109">
            <v>-11.798847083333335</v>
          </cell>
          <cell r="S109">
            <v>0</v>
          </cell>
          <cell r="T109">
            <v>2.7881303263888917</v>
          </cell>
          <cell r="U109">
            <v>-31.811530416666656</v>
          </cell>
          <cell r="V109">
            <v>-151.36603041666666</v>
          </cell>
          <cell r="W109">
            <v>-198.78453041666666</v>
          </cell>
          <cell r="X109">
            <v>212.49296958333332</v>
          </cell>
          <cell r="Y109">
            <v>-493.56908842361111</v>
          </cell>
        </row>
        <row r="110">
          <cell r="C110" t="str">
            <v>Net Inflow to MRIDL</v>
          </cell>
          <cell r="H110">
            <v>-100</v>
          </cell>
          <cell r="I110">
            <v>-230</v>
          </cell>
          <cell r="J110">
            <v>0</v>
          </cell>
          <cell r="K110">
            <v>0</v>
          </cell>
          <cell r="L110">
            <v>5.6602499999999996</v>
          </cell>
          <cell r="M110">
            <v>9.3002499999999984</v>
          </cell>
          <cell r="N110">
            <v>29.320249999999998</v>
          </cell>
          <cell r="O110">
            <v>0.10999999999999943</v>
          </cell>
          <cell r="P110">
            <v>5.4200000000000017</v>
          </cell>
          <cell r="Q110">
            <v>-0.58999999999999986</v>
          </cell>
          <cell r="R110">
            <v>37.681152916666669</v>
          </cell>
          <cell r="S110">
            <v>-13.82</v>
          </cell>
          <cell r="T110">
            <v>45.988130326388884</v>
          </cell>
          <cell r="U110">
            <v>30.153469583333333</v>
          </cell>
          <cell r="V110">
            <v>12.306969583333341</v>
          </cell>
          <cell r="W110">
            <v>13.928469583333339</v>
          </cell>
          <cell r="X110">
            <v>419.55296958333332</v>
          </cell>
          <cell r="Y110">
            <v>265.0119115763888</v>
          </cell>
        </row>
        <row r="111">
          <cell r="C111" t="str">
            <v>Less : MRIDL's Costs</v>
          </cell>
        </row>
        <row r="112">
          <cell r="C112" t="str">
            <v>Payroll</v>
          </cell>
          <cell r="H112">
            <v>0</v>
          </cell>
          <cell r="I112">
            <v>-1.0833333333333333</v>
          </cell>
          <cell r="J112">
            <v>-1.0833333333333333</v>
          </cell>
          <cell r="K112">
            <v>-1.0833333333333333</v>
          </cell>
          <cell r="L112">
            <v>-1.0833333333333333</v>
          </cell>
          <cell r="M112">
            <v>-1.0833333333333333</v>
          </cell>
          <cell r="N112">
            <v>-1.0833333333333333</v>
          </cell>
          <cell r="O112">
            <v>-1.0833333333333333</v>
          </cell>
          <cell r="P112">
            <v>-1.0833333333333333</v>
          </cell>
          <cell r="Q112">
            <v>-1.0833333333333333</v>
          </cell>
          <cell r="R112">
            <v>-1.0833333333333333</v>
          </cell>
          <cell r="S112">
            <v>-1.0833333333333333</v>
          </cell>
          <cell r="T112">
            <v>-1.0833333333333333</v>
          </cell>
          <cell r="U112">
            <v>-3.9</v>
          </cell>
          <cell r="V112">
            <v>-3.9</v>
          </cell>
          <cell r="W112">
            <v>-3.9</v>
          </cell>
          <cell r="X112">
            <v>-3.9</v>
          </cell>
          <cell r="Y112">
            <v>-28.599999999999998</v>
          </cell>
        </row>
        <row r="113">
          <cell r="C113" t="str">
            <v>Overheads</v>
          </cell>
          <cell r="H113">
            <v>0</v>
          </cell>
          <cell r="I113">
            <v>-0.27081250000000001</v>
          </cell>
          <cell r="J113">
            <v>-0.27081250000000001</v>
          </cell>
          <cell r="K113">
            <v>-0.27081250000000001</v>
          </cell>
          <cell r="L113">
            <v>-0.27081250000000001</v>
          </cell>
          <cell r="M113">
            <v>-0.27081250000000001</v>
          </cell>
          <cell r="N113">
            <v>-0.27081250000000001</v>
          </cell>
          <cell r="O113">
            <v>-0.27081250000000001</v>
          </cell>
          <cell r="P113">
            <v>-0.27081250000000001</v>
          </cell>
          <cell r="Q113">
            <v>-0.27081250000000001</v>
          </cell>
          <cell r="R113">
            <v>-0.27081250000000001</v>
          </cell>
          <cell r="S113">
            <v>-0.27081250000000001</v>
          </cell>
          <cell r="T113">
            <v>-0.27081250000000001</v>
          </cell>
          <cell r="U113">
            <v>-0.97492500000000004</v>
          </cell>
          <cell r="V113">
            <v>-0.97492500000000004</v>
          </cell>
          <cell r="W113">
            <v>-0.97492500000000004</v>
          </cell>
          <cell r="X113">
            <v>-0.97492500000000004</v>
          </cell>
          <cell r="Y113">
            <v>-7.149449999999999</v>
          </cell>
        </row>
        <row r="114">
          <cell r="C114" t="str">
            <v>Net Unleveraged Cash Flow</v>
          </cell>
          <cell r="H114">
            <v>-100</v>
          </cell>
          <cell r="I114">
            <v>-231.35414583333335</v>
          </cell>
          <cell r="J114">
            <v>-1.3541458333333334</v>
          </cell>
          <cell r="K114">
            <v>-1.3541458333333334</v>
          </cell>
          <cell r="L114">
            <v>4.3061041666666666</v>
          </cell>
          <cell r="M114">
            <v>7.9461041666666645</v>
          </cell>
          <cell r="N114">
            <v>27.966104166666664</v>
          </cell>
          <cell r="O114">
            <v>-1.244145833333334</v>
          </cell>
          <cell r="P114">
            <v>4.0658541666666688</v>
          </cell>
          <cell r="Q114">
            <v>-1.9441458333333332</v>
          </cell>
          <cell r="R114">
            <v>36.327007083333335</v>
          </cell>
          <cell r="S114">
            <v>-15.174145833333334</v>
          </cell>
          <cell r="T114">
            <v>44.63398449305555</v>
          </cell>
          <cell r="U114">
            <v>25.278544583333336</v>
          </cell>
          <cell r="V114">
            <v>7.4320445833333411</v>
          </cell>
          <cell r="W114">
            <v>9.0535445833333377</v>
          </cell>
          <cell r="X114">
            <v>414.67804458333336</v>
          </cell>
          <cell r="Y114">
            <v>229.2624615763888</v>
          </cell>
        </row>
        <row r="116">
          <cell r="H116">
            <v>0</v>
          </cell>
          <cell r="I116">
            <v>0</v>
          </cell>
          <cell r="J116">
            <v>0</v>
          </cell>
          <cell r="K116">
            <v>0</v>
          </cell>
          <cell r="L116">
            <v>0</v>
          </cell>
          <cell r="M116">
            <v>0</v>
          </cell>
          <cell r="N116">
            <v>0</v>
          </cell>
          <cell r="O116">
            <v>0</v>
          </cell>
          <cell r="P116">
            <v>-2.4916666666685572E-3</v>
          </cell>
          <cell r="Q116">
            <v>0</v>
          </cell>
          <cell r="R116">
            <v>4.3166666666607512E-3</v>
          </cell>
          <cell r="S116">
            <v>0</v>
          </cell>
          <cell r="T116">
            <v>0</v>
          </cell>
          <cell r="U116">
            <v>0</v>
          </cell>
          <cell r="V116">
            <v>-7.1054273576010019E-15</v>
          </cell>
          <cell r="W116">
            <v>0</v>
          </cell>
          <cell r="X116">
            <v>0</v>
          </cell>
          <cell r="Y116">
            <v>1.8250000000250566E-3</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ow r="21">
          <cell r="A21" t="str">
            <v>F &amp; A DEPT</v>
          </cell>
        </row>
      </sheetData>
      <sheetData sheetId="19">
        <row r="12">
          <cell r="C12" t="str">
            <v>PROJECT CASHFLOWS</v>
          </cell>
        </row>
      </sheetData>
      <sheetData sheetId="20"/>
      <sheetData sheetId="21"/>
      <sheetData sheetId="22">
        <row r="21">
          <cell r="A21" t="str">
            <v>F &amp; A DEPT</v>
          </cell>
        </row>
      </sheetData>
      <sheetData sheetId="23">
        <row r="12">
          <cell r="C12" t="str">
            <v>PROJECT CASHFLOWS</v>
          </cell>
        </row>
      </sheetData>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 review U1 1of 2"/>
      <sheetName val="Project review U1 2 of 2"/>
      <sheetName val="concrete "/>
      <sheetName val="transportation cost"/>
      <sheetName val="Earthworks"/>
      <sheetName val="Road Works"/>
      <sheetName val="Bitumen Works"/>
      <sheetName val="Road Works (2)"/>
      <sheetName val="Rate Breakup"/>
      <sheetName val="BOQ"/>
      <sheetName val="BOQ (2)"/>
      <sheetName val="n rays "/>
      <sheetName val="anishk rates"/>
      <sheetName val="comp statement"/>
      <sheetName val="BOQ (3)"/>
      <sheetName val="BOQ FINAL"/>
      <sheetName val="BOQ _2_"/>
      <sheetName val="ANALYSIS"/>
      <sheetName val="Rate Analysis"/>
      <sheetName val="p&amp;m"/>
      <sheetName val="合成単価作成表-BLDG"/>
      <sheetName val="Fill this out first..."/>
      <sheetName val="Site Dev BOQ"/>
      <sheetName val="BOQ_Direct_selling cost"/>
      <sheetName val="labour coeff"/>
      <sheetName val="Project_review_U1_1of_2"/>
      <sheetName val="Project_review_U1_2_of_2"/>
      <sheetName val="concrete_"/>
      <sheetName val="transportation_cost"/>
      <sheetName val="Road_Works"/>
      <sheetName val="Bitumen_Works"/>
      <sheetName val="Road_Works_(2)"/>
      <sheetName val="Rate_Breakup"/>
      <sheetName val="BOQ_(2)"/>
      <sheetName val="n_rays_"/>
      <sheetName val="anishk_rates"/>
      <sheetName val="comp_statement"/>
      <sheetName val="BOQ_(3)"/>
      <sheetName val="BOQ_FINAL"/>
      <sheetName val="BOQ__2_"/>
      <sheetName val="Expenditure plan"/>
      <sheetName val="Codes"/>
      <sheetName val="Input"/>
      <sheetName val="Transactions"/>
      <sheetName val="WB0203-OLDLOAN"/>
      <sheetName val="concrete"/>
      <sheetName val="beam-reinft-IIInd floor"/>
      <sheetName val="BOQ-Civil"/>
      <sheetName val="Sheet1"/>
      <sheetName val="Consolidated CF"/>
      <sheetName val="Figures in"/>
      <sheetName val="COST"/>
      <sheetName val="Detail"/>
      <sheetName val="DOOR-WIND"/>
      <sheetName val="Ave.wtd.rates"/>
      <sheetName val="Material "/>
      <sheetName val="Labour &amp; Plant"/>
      <sheetName val="BOQ_(2)1"/>
      <sheetName val="Project_review_U1_1of_21"/>
      <sheetName val="Project_review_U1_2_of_21"/>
      <sheetName val="concrete_1"/>
      <sheetName val="transportation_cost1"/>
      <sheetName val="Road_Works1"/>
      <sheetName val="Bitumen_Works1"/>
      <sheetName val="Road_Works_(2)1"/>
      <sheetName val="Rate_Breakup1"/>
      <sheetName val="n_rays_1"/>
      <sheetName val="anishk_rates1"/>
      <sheetName val="comp_statement1"/>
      <sheetName val="BOQ_(3)1"/>
      <sheetName val="BOQ_FINAL1"/>
      <sheetName val="BOQ__2_1"/>
      <sheetName val="Fill_this_out_first___"/>
      <sheetName val="Site_Dev_BOQ"/>
      <sheetName val="BOQ_Direct_selling_cost"/>
      <sheetName val="Rate_Analysis"/>
      <sheetName val="labour_coeff"/>
      <sheetName val="Expenditure_plan"/>
      <sheetName val="TBAL9697 -group wise  sdpl"/>
      <sheetName val="Tender Summary"/>
      <sheetName val="SPILL OVER"/>
      <sheetName val="Project_review_U1_1of_22"/>
      <sheetName val="Project_review_U1_2_of_22"/>
      <sheetName val="concrete_2"/>
      <sheetName val="transportation_cost2"/>
      <sheetName val="Road_Works2"/>
      <sheetName val="Bitumen_Works2"/>
      <sheetName val="Road_Works_(2)2"/>
      <sheetName val="Rate_Breakup2"/>
      <sheetName val="BOQ_(2)2"/>
      <sheetName val="n_rays_2"/>
      <sheetName val="anishk_rates2"/>
      <sheetName val="comp_statement2"/>
      <sheetName val="BOQ_(3)2"/>
      <sheetName val="BOQ_FINAL2"/>
      <sheetName val="BOQ__2_2"/>
      <sheetName val="BOQ_Direct_selling_cost1"/>
      <sheetName val="内外控制表"/>
      <sheetName val="海盐加工装置"/>
      <sheetName val="Rate_Analysis1"/>
      <sheetName val="Fill_this_out_first___1"/>
      <sheetName val="Site_Dev_BOQ1"/>
      <sheetName val="labour_coeff1"/>
      <sheetName val="Expenditure_plan1"/>
      <sheetName val="Ave_wtd_rates"/>
      <sheetName val="Material_"/>
      <sheetName val="Labour_&amp;_Plant"/>
      <sheetName val="TBAL9697_-group_wise__sdpl"/>
      <sheetName val="Tender_Summary"/>
      <sheetName val="Project_review_U1_1of_23"/>
      <sheetName val="Project_review_U1_2_of_23"/>
      <sheetName val="concrete_3"/>
      <sheetName val="transportation_cost3"/>
      <sheetName val="Road_Works3"/>
      <sheetName val="Bitumen_Works3"/>
      <sheetName val="Road_Works_(2)3"/>
      <sheetName val="Rate_Breakup3"/>
      <sheetName val="BOQ_(2)3"/>
      <sheetName val="n_rays_3"/>
      <sheetName val="anishk_rates3"/>
      <sheetName val="comp_statement3"/>
      <sheetName val="BOQ_(3)3"/>
      <sheetName val="BOQ_FINAL3"/>
      <sheetName val="BOQ__2_3"/>
      <sheetName val="BOQ_Direct_selling_cost2"/>
      <sheetName val="Rate_Analysis2"/>
      <sheetName val="Fill_this_out_first___2"/>
      <sheetName val="Site_Dev_BOQ2"/>
      <sheetName val="labour_coeff2"/>
      <sheetName val="Expenditure_plan2"/>
      <sheetName val="Ave_wtd_rates1"/>
      <sheetName val="Material_1"/>
      <sheetName val="Labour_&amp;_Plant1"/>
      <sheetName val="TBAL9697_-group_wise__sdpl1"/>
      <sheetName val="Tender_Summary1"/>
      <sheetName val="Deduction of assets"/>
      <sheetName val="ESP Control Bldg_"/>
      <sheetName val="BHANDUP"/>
      <sheetName val="FORM7"/>
      <sheetName val="PRECAST lightconc-II"/>
      <sheetName val="Design"/>
      <sheetName val="RA-markate"/>
      <sheetName val="Stress Calculation"/>
      <sheetName val="final abstract"/>
      <sheetName val="Form 6"/>
      <sheetName val="Sheet3"/>
      <sheetName val="Labour productivity"/>
      <sheetName val="VCH-SLC"/>
      <sheetName val="Supplier"/>
      <sheetName val="電気設備表"/>
      <sheetName val="BOQ_(2)4"/>
      <sheetName val="Project_review_U1_1of_24"/>
      <sheetName val="Project_review_U1_2_of_24"/>
      <sheetName val="concrete_4"/>
      <sheetName val="transportation_cost4"/>
      <sheetName val="Road_Works4"/>
      <sheetName val="Bitumen_Works4"/>
      <sheetName val="Road_Works_(2)4"/>
      <sheetName val="Rate_Breakup4"/>
      <sheetName val="n_rays_4"/>
      <sheetName val="anishk_rates4"/>
      <sheetName val="comp_statement4"/>
      <sheetName val="BOQ_(3)4"/>
      <sheetName val="BOQ_FINAL4"/>
      <sheetName val="BOQ__2_4"/>
      <sheetName val="BOQ_Direct_selling_cost3"/>
      <sheetName val="Rate_Analysis3"/>
      <sheetName val="Site_Dev_BOQ3"/>
      <sheetName val="Fill_this_out_first___3"/>
      <sheetName val="labour_coeff3"/>
      <sheetName val="Expenditure_plan3"/>
      <sheetName val="Ave_wtd_rates2"/>
      <sheetName val="Material_2"/>
      <sheetName val="Labour_&amp;_Plant2"/>
      <sheetName val="TBAL9697_-group_wise__sdpl2"/>
      <sheetName val="Tender_Summary2"/>
      <sheetName val="beam-reinft-IIInd_floor"/>
      <sheetName val="Material List "/>
      <sheetName val="Labour Rate "/>
      <sheetName val="base"/>
      <sheetName val="(M+L)"/>
      <sheetName val="BOQ Distribution"/>
      <sheetName val="BOQ_(2)5"/>
      <sheetName val="Project_review_U1_1of_25"/>
      <sheetName val="Project_review_U1_2_of_25"/>
      <sheetName val="concrete_5"/>
      <sheetName val="transportation_cost5"/>
      <sheetName val="Road_Works5"/>
      <sheetName val="Bitumen_Works5"/>
      <sheetName val="Road_Works_(2)5"/>
      <sheetName val="Rate_Breakup5"/>
      <sheetName val="n_rays_5"/>
      <sheetName val="anishk_rates5"/>
      <sheetName val="comp_statement5"/>
      <sheetName val="BOQ_(3)5"/>
      <sheetName val="BOQ_FINAL5"/>
      <sheetName val="BOQ__2_5"/>
      <sheetName val="BOQ_Direct_selling_cost4"/>
      <sheetName val="Rate_Analysis4"/>
      <sheetName val="Site_Dev_BOQ4"/>
      <sheetName val="Fill_this_out_first___4"/>
      <sheetName val="labour_coeff4"/>
      <sheetName val="Expenditure_plan4"/>
      <sheetName val="Ave_wtd_rates3"/>
      <sheetName val="Material_3"/>
      <sheetName val="Labour_&amp;_Plant3"/>
      <sheetName val="TBAL9697_-group_wise__sdpl3"/>
      <sheetName val="Tender_Summary3"/>
      <sheetName val="beam-reinft-IIInd_floor1"/>
      <sheetName val="Consolidated_CF"/>
      <sheetName val="Figures_in"/>
      <sheetName val="Deduction_of_assets"/>
      <sheetName val="ESP_Control_Bldg_"/>
    </sheetNames>
    <sheetDataSet>
      <sheetData sheetId="0">
        <row r="1">
          <cell r="B1" t="str">
            <v>BOQ of Burhur - Amarkantak</v>
          </cell>
        </row>
      </sheetData>
      <sheetData sheetId="1">
        <row r="1">
          <cell r="B1" t="str">
            <v>BOQ of Burhur - Amarkantak</v>
          </cell>
        </row>
      </sheetData>
      <sheetData sheetId="2">
        <row r="1">
          <cell r="B1" t="str">
            <v>BOQ of Burhur - Amarkantak</v>
          </cell>
        </row>
      </sheetData>
      <sheetData sheetId="3">
        <row r="1">
          <cell r="B1" t="str">
            <v>BOQ of Burhur - Amarkantak</v>
          </cell>
        </row>
      </sheetData>
      <sheetData sheetId="4">
        <row r="1">
          <cell r="B1" t="str">
            <v>BOQ of Burhur - Amarkantak</v>
          </cell>
        </row>
      </sheetData>
      <sheetData sheetId="5">
        <row r="1">
          <cell r="B1" t="str">
            <v>BOQ of Burhur - Amarkantak</v>
          </cell>
        </row>
      </sheetData>
      <sheetData sheetId="6">
        <row r="1">
          <cell r="B1" t="str">
            <v>BOQ of Burhur - Amarkantak</v>
          </cell>
        </row>
      </sheetData>
      <sheetData sheetId="7">
        <row r="1">
          <cell r="B1" t="str">
            <v>BOQ of Burhur - Amarkantak</v>
          </cell>
        </row>
      </sheetData>
      <sheetData sheetId="8">
        <row r="1">
          <cell r="B1" t="str">
            <v>BOQ of Burhur - Amarkantak</v>
          </cell>
        </row>
      </sheetData>
      <sheetData sheetId="9">
        <row r="1">
          <cell r="B1" t="str">
            <v>BOQ of Burhur - Amarkantak</v>
          </cell>
        </row>
      </sheetData>
      <sheetData sheetId="10">
        <row r="1">
          <cell r="B1" t="str">
            <v>BOQ of Burhur - Amarkantak</v>
          </cell>
        </row>
        <row r="2">
          <cell r="A2" t="str">
            <v>Item</v>
          </cell>
          <cell r="B2" t="str">
            <v>Description</v>
          </cell>
          <cell r="C2" t="str">
            <v>Unit</v>
          </cell>
          <cell r="D2" t="str">
            <v>Quantity</v>
          </cell>
        </row>
        <row r="3">
          <cell r="A3" t="str">
            <v>No.</v>
          </cell>
          <cell r="E3" t="str">
            <v>Rate</v>
          </cell>
          <cell r="F3" t="str">
            <v>Amount</v>
          </cell>
        </row>
        <row r="4">
          <cell r="E4" t="str">
            <v>(Rs.)</v>
          </cell>
          <cell r="F4" t="str">
            <v>in Rs.</v>
          </cell>
        </row>
        <row r="5">
          <cell r="A5">
            <v>1.01</v>
          </cell>
          <cell r="B5" t="str">
            <v>Cutting and uprooting of trees to the required depths below ground level including stacking of seviceable material within a lead of 100 m and the earth fillingin the depression/pit as per clause 201.  For girth.</v>
          </cell>
        </row>
        <row r="6">
          <cell r="B6" t="str">
            <v>a)  Above 300 mm upto 600 mm</v>
          </cell>
          <cell r="C6" t="str">
            <v>Each</v>
          </cell>
          <cell r="D6">
            <v>70</v>
          </cell>
        </row>
        <row r="7">
          <cell r="B7" t="str">
            <v>b)  Above 600 mm upto 900 mm</v>
          </cell>
          <cell r="C7" t="str">
            <v>Each</v>
          </cell>
          <cell r="D7">
            <v>100</v>
          </cell>
        </row>
        <row r="8">
          <cell r="B8" t="str">
            <v>c)  Above 900 mm upto 1800 mm</v>
          </cell>
          <cell r="C8" t="str">
            <v>Each</v>
          </cell>
          <cell r="D8">
            <v>50</v>
          </cell>
        </row>
        <row r="9">
          <cell r="B9" t="str">
            <v>d)  Above 1800 upto 2700 mm</v>
          </cell>
          <cell r="C9" t="str">
            <v>Each</v>
          </cell>
          <cell r="D9">
            <v>10</v>
          </cell>
        </row>
        <row r="10">
          <cell r="B10" t="str">
            <v>e) Above 2700 mm</v>
          </cell>
          <cell r="C10" t="str">
            <v>Each</v>
          </cell>
          <cell r="D10">
            <v>5</v>
          </cell>
        </row>
        <row r="11">
          <cell r="A11">
            <v>1.02</v>
          </cell>
          <cell r="B11" t="str">
            <v xml:space="preserve">Clearing &amp; grubbing road land including uprooting rank vegetation, grass, bush, shrubs, saplings and trees of girth upto 300 mm removal of stumps, disposal of unserviceable material and stacking of seviceable material upto 100 mm fromroad boundary as per </v>
          </cell>
        </row>
        <row r="12">
          <cell r="B12" t="str">
            <v>a)  Area of light jungle</v>
          </cell>
          <cell r="C12" t="str">
            <v>Hec.</v>
          </cell>
          <cell r="D12">
            <v>40</v>
          </cell>
        </row>
        <row r="13">
          <cell r="B13" t="str">
            <v>b)  Area of thorny jungle</v>
          </cell>
          <cell r="C13" t="str">
            <v>Hec.</v>
          </cell>
        </row>
        <row r="14">
          <cell r="A14">
            <v>1.03</v>
          </cell>
          <cell r="B14" t="str">
            <v>Shifting of existing electrical pole coming along the alignment of raod and providing the same at the end of raod side suitably through M.P.E.B incuding contacting various authorities, getting estimates, depositing amount as per the rule of MPEB and getti</v>
          </cell>
          <cell r="C14" t="str">
            <v>Each</v>
          </cell>
          <cell r="D14">
            <v>50</v>
          </cell>
        </row>
        <row r="15">
          <cell r="A15">
            <v>2.0099999999999998</v>
          </cell>
          <cell r="B15" t="str">
            <v>Scarifying existing granular or bituminous type road surface to a depth of 50 mm so as to provide ample bond between old and new material of sub-grade (as per clause 305.4.3. (I)</v>
          </cell>
        </row>
        <row r="16">
          <cell r="B16" t="str">
            <v>a)  Granular</v>
          </cell>
          <cell r="C16" t="str">
            <v>Sqm</v>
          </cell>
        </row>
        <row r="17">
          <cell r="B17" t="str">
            <v>b)  Bituminous</v>
          </cell>
          <cell r="C17" t="str">
            <v>Sqm</v>
          </cell>
          <cell r="D17">
            <v>254000</v>
          </cell>
        </row>
        <row r="18">
          <cell r="A18">
            <v>2.02</v>
          </cell>
          <cell r="B18" t="str">
            <v xml:space="preserve">Construction of embankment / sub-grade / earthen shoulders inclusive of cost of land as a source of supply of material, cost of watering and drying of material in borrow areas, spreading inlayers bringing to appropriate moisture content and compacting to </v>
          </cell>
          <cell r="C18" t="str">
            <v>Cum.</v>
          </cell>
          <cell r="D18">
            <v>55081</v>
          </cell>
        </row>
        <row r="19">
          <cell r="A19">
            <v>3.01</v>
          </cell>
          <cell r="B19" t="str">
            <v>Providing and laying of well graded granular material for sub base consisting of sand, gravel, crushed stone, crushed slag, brick metal, laterite, kanker etc. as per grading given in table 400-1 of the Specifications and compacting to the required density</v>
          </cell>
        </row>
        <row r="20">
          <cell r="B20" t="str">
            <v>I)  River sand, Gravel, stone crusher dust (Fully saturated having CBR value not less than 20) of Grading - II material passing through 425 microns and shall have with LL &amp; PI not more than 25% &amp; 6% respectively</v>
          </cell>
          <cell r="C20" t="str">
            <v>Cum</v>
          </cell>
          <cell r="D20">
            <v>121153</v>
          </cell>
        </row>
        <row r="21">
          <cell r="A21">
            <v>3.02</v>
          </cell>
          <cell r="B21" t="str">
            <v>Constructing wet mix macadam sub base/base course with graded aggregates confirming to grading of table 400-11, graded aggregate and granular material premixed withw ater to a dense mass, laid ona prepared sub grade/ sub base / base in proper grade and ca</v>
          </cell>
          <cell r="C21" t="str">
            <v>Cum</v>
          </cell>
          <cell r="D21">
            <v>59459</v>
          </cell>
        </row>
        <row r="22">
          <cell r="A22">
            <v>3.03</v>
          </cell>
          <cell r="B22" t="str">
            <v>Construction of hard shoulder as per Clause 407 with selected soil having CBR value not less than 12 inclusive of all leads and lifts providing 4% camber I/c operations like watering, rolling and compaction, royalty charges etc. as per Clause 305.3.</v>
          </cell>
          <cell r="C22" t="str">
            <v>Cum</v>
          </cell>
          <cell r="D22">
            <v>80868</v>
          </cell>
        </row>
        <row r="23">
          <cell r="A23">
            <v>4.01</v>
          </cell>
          <cell r="B23" t="str">
            <v>Providing primer coat with bituminous emulsion at the rate of 5.0 Kg/10 Sqm. Over granular (WBM/WMM) base as per clause 502. (only with permission of Chief Engineer in writing)</v>
          </cell>
          <cell r="C23" t="str">
            <v>Sqm</v>
          </cell>
          <cell r="D23">
            <v>449350</v>
          </cell>
        </row>
        <row r="24">
          <cell r="A24">
            <v>4.0199999999999996</v>
          </cell>
          <cell r="B24" t="str">
            <v>Providing tack coat with Catonic Emulsion as per clause 503 over existing surface.</v>
          </cell>
        </row>
        <row r="25">
          <cell r="B25" t="str">
            <v>I)  Black topped surface @ 2.5 kg/10 sqm. Area</v>
          </cell>
          <cell r="C25" t="str">
            <v>Sqm</v>
          </cell>
          <cell r="D25">
            <v>449350</v>
          </cell>
        </row>
        <row r="26">
          <cell r="A26">
            <v>4.03</v>
          </cell>
          <cell r="B26" t="str">
            <v>Providing 50 to 75 mm thick bituminous macadam consisting of construction in a single course of compacted crushed aggregate size 26.5 mm to 90 micronmixed with bitumen binder @ 3.4% by weight of the totalmix in hot mix plant including transportation to si</v>
          </cell>
        </row>
        <row r="27">
          <cell r="B27" t="str">
            <v>I)  Bitumen 60/70 grade</v>
          </cell>
          <cell r="C27" t="str">
            <v>Cum</v>
          </cell>
          <cell r="D27">
            <v>22775</v>
          </cell>
        </row>
        <row r="28">
          <cell r="A28">
            <v>4.04</v>
          </cell>
          <cell r="B28" t="str">
            <v>Providing 25 to 30 mm thick semi dense bituminous concrete as per clause 508 &amp; 521 including design of mix with designed % of bitumen with Gr-2 metal inlcuding mixing in hot mix plant, transportation to the site andlaying with sensor paver finisher and in</v>
          </cell>
        </row>
        <row r="29">
          <cell r="B29" t="str">
            <v>I) Bitumen 60/70 Grade</v>
          </cell>
          <cell r="C29" t="str">
            <v>Cum</v>
          </cell>
          <cell r="D29">
            <v>18220</v>
          </cell>
        </row>
        <row r="30">
          <cell r="A30">
            <v>5.01</v>
          </cell>
          <cell r="B30" t="str">
            <v>Earthwork in excavation of foundation for structures complete as per drawings and technical specification as per clasue 304 in all types of soil.</v>
          </cell>
        </row>
        <row r="31">
          <cell r="B31" t="str">
            <v>I)  Upto 3 m depth below Av. Ground Level</v>
          </cell>
          <cell r="C31" t="str">
            <v>Cum</v>
          </cell>
          <cell r="D31">
            <v>1925</v>
          </cell>
        </row>
        <row r="32">
          <cell r="A32">
            <v>5.0199999999999996</v>
          </cell>
          <cell r="B32" t="str">
            <v>Providing back filling behind abutment wing walls and return walls complete as per clause 305 and s per Appendix 6 of IRC 78 - 1983</v>
          </cell>
          <cell r="C32" t="str">
            <v>Cum</v>
          </cell>
          <cell r="D32">
            <v>305</v>
          </cell>
        </row>
        <row r="33">
          <cell r="A33">
            <v>5.03</v>
          </cell>
          <cell r="B33" t="str">
            <v>Providing filter media (as per design) behind abutment wing walls and return walls complete as per drawing and specifications as per clause 305.</v>
          </cell>
          <cell r="C33" t="str">
            <v>Cum</v>
          </cell>
          <cell r="D33">
            <v>310</v>
          </cell>
        </row>
        <row r="34">
          <cell r="B34" t="str">
            <v>FOUNDATIONS</v>
          </cell>
        </row>
        <row r="35">
          <cell r="A35">
            <v>5.04</v>
          </cell>
          <cell r="B35" t="str">
            <v>Providing and laying cement concrete for plain concrete / reinforced concrete M 10 in open foundation inlcuding form work, centering complete as per drawing and specifications as per sections 1500, 1700 and 2100 in.</v>
          </cell>
          <cell r="C35" t="str">
            <v>Cum</v>
          </cell>
          <cell r="D35">
            <v>890</v>
          </cell>
        </row>
        <row r="36">
          <cell r="A36">
            <v>5.05</v>
          </cell>
          <cell r="B36" t="str">
            <v xml:space="preserve">Providing cement concrete for plain concrete/reinforcement concrete in open foundations including form work complete as per drawings and specifications as per section 1500, 1700 and 2100 in                                                                  </v>
          </cell>
          <cell r="C36" t="str">
            <v>Cum</v>
          </cell>
          <cell r="D36">
            <v>199</v>
          </cell>
        </row>
        <row r="37">
          <cell r="B37" t="str">
            <v>SUB STRUCTURE</v>
          </cell>
        </row>
        <row r="38">
          <cell r="A38">
            <v>5.0599999999999996</v>
          </cell>
          <cell r="B38" t="str">
            <v xml:space="preserve">Providing cement concrete for plain concrete/reinforcement concrete for substructure, return walls, wing wall dirt including form work complete as per drawings and specifications as per section 1500, 1700 and 2200 in                                       </v>
          </cell>
          <cell r="C38" t="str">
            <v>Cum</v>
          </cell>
          <cell r="D38">
            <v>885</v>
          </cell>
        </row>
        <row r="39">
          <cell r="A39">
            <v>5.07</v>
          </cell>
          <cell r="B39" t="str">
            <v>Pointing with cement morat 1:3 on brick work in superstructure as per specifications as per clause 1312</v>
          </cell>
          <cell r="C39" t="str">
            <v>Sqm</v>
          </cell>
        </row>
        <row r="40">
          <cell r="A40">
            <v>5.08</v>
          </cell>
          <cell r="B40" t="str">
            <v>Providing weep holes in PCC/RCC / abutment / wing wall / return wall complete as per drawing and specifications as per clause 2706.  With 100 mm. Dia. A.C. Pipe</v>
          </cell>
          <cell r="C40" t="str">
            <v>Rm</v>
          </cell>
          <cell r="D40">
            <v>984</v>
          </cell>
        </row>
        <row r="41">
          <cell r="A41">
            <v>5.09</v>
          </cell>
          <cell r="B41" t="str">
            <v>Providing and fixing position bituminous paper bearingfor slabs as per approved drawing and confirming to IS: 1398</v>
          </cell>
          <cell r="C41" t="str">
            <v>Sqm</v>
          </cell>
          <cell r="D41">
            <v>49</v>
          </cell>
        </row>
        <row r="42">
          <cell r="A42" t="str">
            <v>5.10</v>
          </cell>
          <cell r="B42" t="str">
            <v>Providing and laying IS marked or D.G.S. 7 D. inspected RCC pipes of NP3 standards (IS-458-1971) for culverts including loading, unloading, carting, all handling, filling the joints with cement mortar 1:2 complete as per drawings and specifications as per</v>
          </cell>
        </row>
        <row r="43">
          <cell r="B43" t="str">
            <v>a) 900 mm dia</v>
          </cell>
          <cell r="C43" t="str">
            <v>Rm.</v>
          </cell>
        </row>
        <row r="44">
          <cell r="B44" t="str">
            <v>b) 1000 mm dia</v>
          </cell>
          <cell r="C44" t="str">
            <v>Rm.</v>
          </cell>
          <cell r="D44">
            <v>204</v>
          </cell>
        </row>
        <row r="45">
          <cell r="B45" t="str">
            <v>c)1200 mm dia</v>
          </cell>
          <cell r="C45" t="str">
            <v>Rm.</v>
          </cell>
        </row>
        <row r="46">
          <cell r="A46">
            <v>5.1100000000000003</v>
          </cell>
          <cell r="B46" t="str">
            <v>Providing 1st class bedding below Humpe Pipes with graded sand or other granular material passing through 5.6 mm sieve as per clause 2904</v>
          </cell>
          <cell r="C46" t="str">
            <v>cum</v>
          </cell>
          <cell r="D46">
            <v>110</v>
          </cell>
        </row>
        <row r="47">
          <cell r="B47" t="str">
            <v>SUPER STRUCTURE</v>
          </cell>
        </row>
        <row r="48">
          <cell r="A48">
            <v>5.12</v>
          </cell>
          <cell r="B48" t="str">
            <v xml:space="preserve">Providing and laying cement concrete for reinforced cement concrete in super structure including centering &amp; form work complete as per drawing and specification as per section 1500, 1700 and 2300 in:  </v>
          </cell>
        </row>
        <row r="49">
          <cell r="B49" t="str">
            <v>I)  For solid slab superstrucutre</v>
          </cell>
          <cell r="C49" t="str">
            <v>Cum</v>
          </cell>
          <cell r="D49">
            <v>97.5</v>
          </cell>
        </row>
        <row r="50">
          <cell r="A50">
            <v>5.13</v>
          </cell>
          <cell r="B50" t="str">
            <v>Providing and laying HYSD bar reinforcement in sub-structure complete as per drawing and specification as per section 1600</v>
          </cell>
          <cell r="C50" t="str">
            <v>MT</v>
          </cell>
          <cell r="D50">
            <v>12.5</v>
          </cell>
        </row>
        <row r="51">
          <cell r="A51">
            <v>5.14</v>
          </cell>
          <cell r="B51" t="str">
            <v>Providing and laying mastric wearing coat of 6 mm thick mastic asphalt with a prime coat over the top of deck as per MOST drawings No. SD/101, 201 &amp; 301 and specification as per clause 2702.</v>
          </cell>
          <cell r="C51" t="str">
            <v>Sqm</v>
          </cell>
          <cell r="D51">
            <v>236</v>
          </cell>
        </row>
        <row r="52">
          <cell r="A52">
            <v>5.15</v>
          </cell>
          <cell r="B52" t="str">
            <v>Providing and laying asphaltic concrete inlayers of 25 mm compacted thickness complete excluding tack coat as per drawings and specifications as per clause 2702.</v>
          </cell>
          <cell r="C52" t="str">
            <v>Cum</v>
          </cell>
          <cell r="D52">
            <v>11.7</v>
          </cell>
        </row>
      </sheetData>
      <sheetData sheetId="11">
        <row r="1">
          <cell r="B1" t="str">
            <v>BOQ of Burhur - Amarkantak</v>
          </cell>
        </row>
      </sheetData>
      <sheetData sheetId="12">
        <row r="1">
          <cell r="B1" t="str">
            <v>BOQ of Burhur - Amarkantak</v>
          </cell>
        </row>
      </sheetData>
      <sheetData sheetId="13">
        <row r="1">
          <cell r="B1" t="str">
            <v>BOQ of Burhur - Amarkantak</v>
          </cell>
        </row>
      </sheetData>
      <sheetData sheetId="14">
        <row r="1">
          <cell r="B1" t="str">
            <v>BOQ of Burhur - Amarkantak</v>
          </cell>
        </row>
      </sheetData>
      <sheetData sheetId="15">
        <row r="1">
          <cell r="B1" t="str">
            <v>BOQ of Burhur - Amarkantak</v>
          </cell>
        </row>
      </sheetData>
      <sheetData sheetId="16">
        <row r="1">
          <cell r="B1" t="str">
            <v>BOQ of Burhur - Amarkantak</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ow r="1">
          <cell r="B1" t="str">
            <v>BOQ of Burhur - Amarkantak</v>
          </cell>
        </row>
      </sheetData>
      <sheetData sheetId="100">
        <row r="1">
          <cell r="B1" t="str">
            <v>BOQ of Burhur - Amarkantak</v>
          </cell>
        </row>
      </sheetData>
      <sheetData sheetId="101">
        <row r="1">
          <cell r="B1" t="str">
            <v>BOQ of Burhur - Amarkantak</v>
          </cell>
        </row>
      </sheetData>
      <sheetData sheetId="102">
        <row r="1">
          <cell r="B1" t="str">
            <v>BOQ of Burhur - Amarkantak</v>
          </cell>
        </row>
      </sheetData>
      <sheetData sheetId="103">
        <row r="1">
          <cell r="B1" t="str">
            <v>BOQ of Burhur - Amarkantak</v>
          </cell>
        </row>
      </sheetData>
      <sheetData sheetId="104">
        <row r="1">
          <cell r="B1" t="str">
            <v>BOQ of Burhur - Amarkantak</v>
          </cell>
        </row>
      </sheetData>
      <sheetData sheetId="105">
        <row r="1">
          <cell r="B1" t="str">
            <v>BOQ of Burhur - Amarkantak</v>
          </cell>
        </row>
      </sheetData>
      <sheetData sheetId="106">
        <row r="1">
          <cell r="B1" t="str">
            <v>BOQ of Burhur - Amarkantak</v>
          </cell>
        </row>
      </sheetData>
      <sheetData sheetId="107">
        <row r="1">
          <cell r="B1" t="str">
            <v>BOQ of Burhur - Amarkantak</v>
          </cell>
        </row>
      </sheetData>
      <sheetData sheetId="108">
        <row r="1">
          <cell r="B1" t="str">
            <v>BOQ of Burhur - Amarkantak</v>
          </cell>
        </row>
      </sheetData>
      <sheetData sheetId="109">
        <row r="1">
          <cell r="B1" t="str">
            <v>BOQ of Burhur - Amarkantak</v>
          </cell>
        </row>
      </sheetData>
      <sheetData sheetId="110">
        <row r="1">
          <cell r="B1" t="str">
            <v>BOQ of Burhur - Amarkantak</v>
          </cell>
        </row>
      </sheetData>
      <sheetData sheetId="111">
        <row r="1">
          <cell r="B1" t="str">
            <v>BOQ of Burhur - Amarkantak</v>
          </cell>
        </row>
      </sheetData>
      <sheetData sheetId="112">
        <row r="1">
          <cell r="B1" t="str">
            <v>BOQ of Burhur - Amarkantak</v>
          </cell>
        </row>
      </sheetData>
      <sheetData sheetId="113">
        <row r="1">
          <cell r="B1" t="str">
            <v>BOQ of Burhur - Amarkantak</v>
          </cell>
        </row>
      </sheetData>
      <sheetData sheetId="114">
        <row r="1">
          <cell r="B1" t="str">
            <v>BOQ of Burhur - Amarkantak</v>
          </cell>
        </row>
      </sheetData>
      <sheetData sheetId="115">
        <row r="1">
          <cell r="B1" t="str">
            <v>BOQ of Burhur - Amarkantak</v>
          </cell>
        </row>
      </sheetData>
      <sheetData sheetId="116">
        <row r="1">
          <cell r="B1" t="str">
            <v>BOQ of Burhur - Amarkantak</v>
          </cell>
        </row>
      </sheetData>
      <sheetData sheetId="117">
        <row r="1">
          <cell r="B1" t="str">
            <v>BOQ of Burhur - Amarkantak</v>
          </cell>
        </row>
      </sheetData>
      <sheetData sheetId="118">
        <row r="1">
          <cell r="B1" t="str">
            <v>BOQ of Burhur - Amarkantak</v>
          </cell>
        </row>
      </sheetData>
      <sheetData sheetId="119">
        <row r="1">
          <cell r="B1" t="str">
            <v>BOQ of Burhur - Amarkantak</v>
          </cell>
        </row>
      </sheetData>
      <sheetData sheetId="120">
        <row r="1">
          <cell r="B1" t="str">
            <v>BOQ of Burhur - Amarkantak</v>
          </cell>
        </row>
      </sheetData>
      <sheetData sheetId="121">
        <row r="1">
          <cell r="B1" t="str">
            <v>BOQ of Burhur - Amarkantak</v>
          </cell>
        </row>
      </sheetData>
      <sheetData sheetId="122">
        <row r="1">
          <cell r="B1" t="str">
            <v>BOQ of Burhur - Amarkantak</v>
          </cell>
        </row>
      </sheetData>
      <sheetData sheetId="123">
        <row r="1">
          <cell r="B1" t="str">
            <v>BOQ of Burhur - Amarkantak</v>
          </cell>
        </row>
      </sheetData>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ow r="1">
          <cell r="B1" t="str">
            <v>BOQ of Burhur - Amarkantak</v>
          </cell>
        </row>
      </sheetData>
      <sheetData sheetId="151">
        <row r="1">
          <cell r="B1" t="str">
            <v>BOQ of Burhur - Amarkantak</v>
          </cell>
        </row>
      </sheetData>
      <sheetData sheetId="152">
        <row r="1">
          <cell r="B1" t="str">
            <v>BOQ of Burhur - Amarkantak</v>
          </cell>
        </row>
      </sheetData>
      <sheetData sheetId="153">
        <row r="1">
          <cell r="B1" t="str">
            <v>BOQ of Burhur - Amarkantak</v>
          </cell>
        </row>
      </sheetData>
      <sheetData sheetId="154">
        <row r="1">
          <cell r="B1" t="str">
            <v>BOQ of Burhur - Amarkantak</v>
          </cell>
        </row>
      </sheetData>
      <sheetData sheetId="155">
        <row r="1">
          <cell r="B1" t="str">
            <v>BOQ of Burhur - Amarkantak</v>
          </cell>
        </row>
      </sheetData>
      <sheetData sheetId="156">
        <row r="1">
          <cell r="B1" t="str">
            <v>BOQ of Burhur - Amarkantak</v>
          </cell>
        </row>
      </sheetData>
      <sheetData sheetId="157">
        <row r="1">
          <cell r="B1" t="str">
            <v>BOQ of Burhur - Amarkantak</v>
          </cell>
        </row>
      </sheetData>
      <sheetData sheetId="158">
        <row r="1">
          <cell r="B1" t="str">
            <v>BOQ of Burhur - Amarkantak</v>
          </cell>
        </row>
      </sheetData>
      <sheetData sheetId="159">
        <row r="1">
          <cell r="B1" t="str">
            <v>BOQ of Burhur - Amarkantak</v>
          </cell>
        </row>
      </sheetData>
      <sheetData sheetId="160">
        <row r="1">
          <cell r="B1" t="str">
            <v>BOQ of Burhur - Amarkantak</v>
          </cell>
        </row>
      </sheetData>
      <sheetData sheetId="161">
        <row r="1">
          <cell r="B1" t="str">
            <v>BOQ of Burhur - Amarkantak</v>
          </cell>
        </row>
      </sheetData>
      <sheetData sheetId="162">
        <row r="1">
          <cell r="B1" t="str">
            <v>BOQ of Burhur - Amarkantak</v>
          </cell>
        </row>
      </sheetData>
      <sheetData sheetId="163">
        <row r="1">
          <cell r="B1" t="str">
            <v>BOQ of Burhur - Amarkantak</v>
          </cell>
        </row>
      </sheetData>
      <sheetData sheetId="164">
        <row r="1">
          <cell r="B1" t="str">
            <v>BOQ of Burhur - Amarkantak</v>
          </cell>
        </row>
      </sheetData>
      <sheetData sheetId="165">
        <row r="1">
          <cell r="B1" t="str">
            <v>BOQ of Burhur - Amarkantak</v>
          </cell>
        </row>
      </sheetData>
      <sheetData sheetId="166">
        <row r="1">
          <cell r="B1" t="str">
            <v>BOQ of Burhur - Amarkantak</v>
          </cell>
        </row>
      </sheetData>
      <sheetData sheetId="167">
        <row r="1">
          <cell r="B1" t="str">
            <v>BOQ of Burhur - Amarkantak</v>
          </cell>
        </row>
      </sheetData>
      <sheetData sheetId="168">
        <row r="1">
          <cell r="B1" t="str">
            <v>BOQ of Burhur - Amarkantak</v>
          </cell>
        </row>
      </sheetData>
      <sheetData sheetId="169"/>
      <sheetData sheetId="170">
        <row r="1">
          <cell r="B1" t="str">
            <v>BOQ of Burhur - Amarkantak</v>
          </cell>
        </row>
      </sheetData>
      <sheetData sheetId="171">
        <row r="1">
          <cell r="B1" t="str">
            <v>BOQ of Burhur - Amarkantak</v>
          </cell>
        </row>
      </sheetData>
      <sheetData sheetId="172">
        <row r="1">
          <cell r="B1" t="str">
            <v>BOQ of Burhur - Amarkantak</v>
          </cell>
        </row>
      </sheetData>
      <sheetData sheetId="173">
        <row r="1">
          <cell r="B1" t="str">
            <v>BOQ of Burhur - Amarkantak</v>
          </cell>
        </row>
      </sheetData>
      <sheetData sheetId="174">
        <row r="1">
          <cell r="B1" t="str">
            <v>BOQ of Burhur - Amarkantak</v>
          </cell>
        </row>
      </sheetData>
      <sheetData sheetId="175">
        <row r="1">
          <cell r="B1" t="str">
            <v>BOQ of Burhur - Amarkantak</v>
          </cell>
        </row>
      </sheetData>
      <sheetData sheetId="176">
        <row r="1">
          <cell r="B1" t="str">
            <v>BOQ of Burhur - Amarkantak</v>
          </cell>
        </row>
      </sheetData>
      <sheetData sheetId="177" refreshError="1"/>
      <sheetData sheetId="178" refreshError="1"/>
      <sheetData sheetId="179" refreshError="1"/>
      <sheetData sheetId="180" refreshError="1"/>
      <sheetData sheetId="181" refreshError="1"/>
      <sheetData sheetId="182">
        <row r="1">
          <cell r="B1" t="str">
            <v>BOQ of Burhur - Amarkantak</v>
          </cell>
        </row>
      </sheetData>
      <sheetData sheetId="183">
        <row r="1">
          <cell r="B1" t="str">
            <v>BOQ of Burhur - Amarkantak</v>
          </cell>
        </row>
      </sheetData>
      <sheetData sheetId="184">
        <row r="1">
          <cell r="B1" t="str">
            <v>BOQ of Burhur - Amarkantak</v>
          </cell>
        </row>
      </sheetData>
      <sheetData sheetId="185">
        <row r="1">
          <cell r="B1" t="str">
            <v>BOQ of Burhur - Amarkantak</v>
          </cell>
        </row>
      </sheetData>
      <sheetData sheetId="186">
        <row r="1">
          <cell r="B1" t="str">
            <v>BOQ of Burhur - Amarkantak</v>
          </cell>
        </row>
      </sheetData>
      <sheetData sheetId="187">
        <row r="1">
          <cell r="B1" t="str">
            <v>BOQ of Burhur - Amarkantak</v>
          </cell>
        </row>
      </sheetData>
      <sheetData sheetId="188">
        <row r="1">
          <cell r="B1" t="str">
            <v>BOQ of Burhur - Amarkantak</v>
          </cell>
        </row>
      </sheetData>
      <sheetData sheetId="189">
        <row r="1">
          <cell r="B1" t="str">
            <v>BOQ of Burhur - Amarkantak</v>
          </cell>
        </row>
      </sheetData>
      <sheetData sheetId="190">
        <row r="1">
          <cell r="B1" t="str">
            <v>BOQ of Burhur - Amarkantak</v>
          </cell>
        </row>
      </sheetData>
      <sheetData sheetId="191">
        <row r="1">
          <cell r="B1" t="str">
            <v>BOQ of Burhur - Amarkantak</v>
          </cell>
        </row>
      </sheetData>
      <sheetData sheetId="192">
        <row r="1">
          <cell r="B1" t="str">
            <v>BOQ of Burhur - Amarkantak</v>
          </cell>
        </row>
      </sheetData>
      <sheetData sheetId="193">
        <row r="1">
          <cell r="B1" t="str">
            <v>BOQ of Burhur - Amarkantak</v>
          </cell>
        </row>
      </sheetData>
      <sheetData sheetId="194">
        <row r="1">
          <cell r="B1" t="str">
            <v>BOQ of Burhur - Amarkantak</v>
          </cell>
        </row>
      </sheetData>
      <sheetData sheetId="195">
        <row r="1">
          <cell r="B1" t="str">
            <v>BOQ of Burhur - Amarkantak</v>
          </cell>
        </row>
      </sheetData>
      <sheetData sheetId="196">
        <row r="1">
          <cell r="B1" t="str">
            <v>BOQ of Burhur - Amarkantak</v>
          </cell>
        </row>
      </sheetData>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iltup Area Calculations"/>
      <sheetName val="Sheet2"/>
      <sheetName val="Presentation sheet"/>
      <sheetName val="Per sqft summary"/>
      <sheetName val="Rate projection"/>
      <sheetName val="Summary"/>
      <sheetName val="Top Sheet"/>
      <sheetName val="Budget summary"/>
      <sheetName val="Cost schedule Jun22"/>
      <sheetName val="Abstract podium"/>
      <sheetName val="Cost schedule"/>
      <sheetName val="Work Specs"/>
      <sheetName val="Additional cost "/>
      <sheetName val="Common facilities"/>
      <sheetName val="Common Infra l Proposed"/>
      <sheetName val="No of agencies"/>
      <sheetName val="Variations from EY cost"/>
      <sheetName val="Variations from EY cost1"/>
      <sheetName val="Volume calculations"/>
      <sheetName val="Sheet1"/>
      <sheetName val="Project Planner revised"/>
      <sheetName val="Project Planner"/>
      <sheetName val="Assumptions Schedule"/>
      <sheetName val="Schedule summary"/>
      <sheetName val="Grouping"/>
      <sheetName val="Tracker"/>
      <sheetName val="Top Sheet - Option 2"/>
      <sheetName val="Top Sheet - Option 3"/>
      <sheetName val="Summary with Built up area"/>
      <sheetName val="Summary comparisson - option 2"/>
      <sheetName val="Calculations summary"/>
      <sheetName val="Back up sheet"/>
      <sheetName val="Steel structure Budget sheet"/>
      <sheetName val="Comparitive sheet"/>
      <sheetName val="RCC"/>
      <sheetName val="Assumptions"/>
      <sheetName val="Infra Calculations"/>
      <sheetName val="Abstract req by cli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2">
          <cell r="T2">
            <v>1</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GIN"/>
      <sheetName val="pending c form"/>
      <sheetName val="drs&amp;inventory"/>
      <sheetName val="Lookups"/>
    </sheetNames>
    <sheetDataSet>
      <sheetData sheetId="0"/>
      <sheetData sheetId="1"/>
      <sheetData sheetId="2"/>
      <sheetData sheetId="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oOpen Stub Data"/>
      <sheetName val="Design"/>
      <sheetName val="Guidelines"/>
      <sheetName val="FORM7"/>
      <sheetName val="IO List"/>
      <sheetName val="3cd Annexure"/>
      <sheetName val="2gii"/>
      <sheetName val="OVERHD -PAYROLL"/>
      <sheetName val="BKC"/>
      <sheetName val="CAPEX"/>
      <sheetName val="SOLIDAIRE"/>
      <sheetName val="GHATKOPAR"/>
      <sheetName val="analysis"/>
      <sheetName val="LOANINT"/>
      <sheetName val="KESAR"/>
      <sheetName val="NGE "/>
      <sheetName val="POLYCHEM"/>
      <sheetName val="TARDEO"/>
      <sheetName val="Administrative Prices"/>
      <sheetName val="Summary"/>
      <sheetName val="Stress Calculation"/>
      <sheetName val="p&amp;m"/>
      <sheetName val="Input"/>
      <sheetName val="A-General"/>
      <sheetName val="Assumptions"/>
      <sheetName val="SPT vs PHI"/>
      <sheetName val="boq"/>
      <sheetName val="Detail"/>
      <sheetName val="월선수금"/>
      <sheetName val="LABOUR"/>
      <sheetName val="Material"/>
      <sheetName val="Headings"/>
      <sheetName val="VIWSCo1"/>
      <sheetName val="WACC Calculation"/>
      <sheetName val="AutoOpen_Stub_Data"/>
      <sheetName val="IO_List"/>
      <sheetName val="Stress_Calculation"/>
      <sheetName val="Fill this out first..."/>
      <sheetName val="Staff Acco."/>
      <sheetName val="labour coeff"/>
      <sheetName val="Costing"/>
      <sheetName val="GN-ST-06(2)(Design Sheet-Ruled)"/>
      <sheetName val="final abstract"/>
      <sheetName val="BOQ (2)"/>
      <sheetName val="factor"/>
      <sheetName val="VCH-SLC"/>
      <sheetName val="Supplier"/>
      <sheetName val="Sheet3"/>
      <sheetName val="07016, Master List-Major Minor"/>
      <sheetName val="GBW"/>
      <sheetName val="PRECAST lightconc-II"/>
      <sheetName val="A"/>
      <sheetName val="FORM-16"/>
      <sheetName val="Control"/>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C - 01"/>
      <sheetName val="MATERIAL RECONCILIATION"/>
      <sheetName val="BFN"/>
      <sheetName val="BFN  FOR RETENTION AND ADVANCE "/>
      <sheetName val="BILLING INDEX"/>
      <sheetName val="NEW FILE CREATION SLIP"/>
      <sheetName val="WPC-ID"/>
      <sheetName val="MPC-ID"/>
      <sheetName val="TYPES"/>
      <sheetName val="WPC"/>
      <sheetName val="MPC"/>
      <sheetName val="WPC-MPC ACK FORMAT"/>
      <sheetName val="PETTY EXPENSES"/>
      <sheetName val="PAYING CO CODES"/>
      <sheetName val="PROJECT-SUB PROJECT CODES"/>
      <sheetName val="AGENCY CODE"/>
      <sheetName val="WORK CODE"/>
      <sheetName val="MATERIAL CODE"/>
      <sheetName val="MERGED CODES &amp; NAMES"/>
      <sheetName val="Sheet1"/>
      <sheetName val="NEW FILE CREATION SLIP(REGULAR)"/>
      <sheetName val="NEW FILE CREATION SLIP(HIGHRIS)"/>
      <sheetName val="Sheet2"/>
      <sheetName val="Design"/>
      <sheetName val="2gii"/>
      <sheetName val="Administrative Prices"/>
      <sheetName val="Summary"/>
      <sheetName val="WACC Calculation"/>
    </sheetNames>
    <sheetDataSet>
      <sheetData sheetId="0"/>
      <sheetData sheetId="1"/>
      <sheetData sheetId="2"/>
      <sheetData sheetId="3"/>
      <sheetData sheetId="4"/>
      <sheetData sheetId="5">
        <row r="2">
          <cell r="AA2" t="str">
            <v>AREA STATEMENTSAREA</v>
          </cell>
        </row>
      </sheetData>
      <sheetData sheetId="6"/>
      <sheetData sheetId="7"/>
      <sheetData sheetId="8">
        <row r="4">
          <cell r="C4" t="str">
            <v>CORR</v>
          </cell>
        </row>
      </sheetData>
      <sheetData sheetId="9">
        <row r="4">
          <cell r="C4" t="str">
            <v>CORR</v>
          </cell>
        </row>
      </sheetData>
      <sheetData sheetId="10">
        <row r="3">
          <cell r="B3" t="str">
            <v>ADV</v>
          </cell>
        </row>
      </sheetData>
      <sheetData sheetId="11">
        <row r="3">
          <cell r="B3" t="str">
            <v>ADV</v>
          </cell>
        </row>
      </sheetData>
      <sheetData sheetId="12">
        <row r="3">
          <cell r="C3" t="str">
            <v>ADV</v>
          </cell>
        </row>
      </sheetData>
      <sheetData sheetId="13"/>
      <sheetData sheetId="14">
        <row r="4">
          <cell r="A4" t="str">
            <v>AE</v>
          </cell>
        </row>
      </sheetData>
      <sheetData sheetId="15"/>
      <sheetData sheetId="16">
        <row r="206">
          <cell r="D206" t="str">
            <v>PLOT NO 60-D/5, NAVRATNA CHS, GORAI NO 1, BORIVLI(W), MUMBQI-400 091</v>
          </cell>
        </row>
      </sheetData>
      <sheetData sheetId="17">
        <row r="206">
          <cell r="D206" t="str">
            <v>PLOT NO 60-D/5, NAVRATNA CHS, GORAI NO 1, BORIVLI(W), MUMBQI-400 091</v>
          </cell>
        </row>
      </sheetData>
      <sheetData sheetId="18">
        <row r="2">
          <cell r="A2" t="str">
            <v>A.A. ESTATE PVT. LTD.AE</v>
          </cell>
        </row>
      </sheetData>
      <sheetData sheetId="19">
        <row r="2">
          <cell r="A2" t="str">
            <v>A.A. ESTATE PVT. LTD.AE</v>
          </cell>
        </row>
      </sheetData>
      <sheetData sheetId="20">
        <row r="2">
          <cell r="A2" t="str">
            <v>A.A. ESTATE PVT. LTD.AE</v>
          </cell>
        </row>
      </sheetData>
      <sheetData sheetId="2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HANDUPSEP"/>
      <sheetName val="BHANDUP"/>
      <sheetName val="MASTER_RATE ANALYSIS"/>
      <sheetName val="TSegDetails"/>
      <sheetName val="TMasterConsUnit"/>
      <sheetName val="RowConfig"/>
      <sheetName val="TMasterSeg"/>
      <sheetName val="Data"/>
      <sheetName val="MERGED CODES &amp; NAMES"/>
      <sheetName val="TYPES"/>
      <sheetName val="MPC"/>
      <sheetName val="MN T.B."/>
      <sheetName val="analysis"/>
      <sheetName val="Design"/>
      <sheetName val="IM_Assumptions"/>
      <sheetName val="IM_SUMMARY"/>
      <sheetName val="IM_Flow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2)"/>
      <sheetName val="Index Sheet"/>
      <sheetName val="Control_Sheet"/>
      <sheetName val="FFC Control"/>
      <sheetName val="Data"/>
      <sheetName val="Main"/>
      <sheetName val="BS"/>
      <sheetName val="P&amp;L"/>
      <sheetName val="Share Capital"/>
      <sheetName val="Res &amp; Surplus"/>
      <sheetName val="Long Term Borrowings"/>
      <sheetName val="Other LT-Liabilities &amp; LT-Prov"/>
      <sheetName val="Short Term Borrowings"/>
      <sheetName val="Trade Payables"/>
      <sheetName val="Other Current Liabilities &amp; STP"/>
      <sheetName val="Fixed Assets"/>
      <sheetName val="Investments"/>
      <sheetName val="LT - Loans &amp; Advances"/>
      <sheetName val="Other Non-current Assets"/>
      <sheetName val="Inventories &amp; Trade Receivable"/>
      <sheetName val="Cash &amp; Cash Equivalents, ST-L&amp;A"/>
      <sheetName val="Other Current Assets"/>
      <sheetName val="Revenue &amp; Other Income"/>
      <sheetName val="Cost of RM &amp; Inventory Change"/>
      <sheetName val="Employee Benefit &amp; Finance Cost"/>
      <sheetName val="Other Expenses"/>
      <sheetName val="Related Parties' Balances"/>
      <sheetName val="Market Value-Quoted Inv-Non cur"/>
      <sheetName val="Market Value-Quoted Inv-Current"/>
      <sheetName val="Exceptional Items"/>
      <sheetName val="Extraordinary Items"/>
      <sheetName val="Prior Period Itmes"/>
      <sheetName val="Expenses Netted off"/>
      <sheetName val=" BSSch"/>
      <sheetName val="PLSch"/>
      <sheetName val="RowConfig"/>
      <sheetName val="Config"/>
      <sheetName val="TMasterConsUnit"/>
      <sheetName val="TMasterSeg"/>
      <sheetName val="TSegDetails"/>
      <sheetName val="TMasterCurrency"/>
      <sheetName val="LockRow"/>
      <sheetName val="MARCH 11"/>
      <sheetName val="Control-Segment"/>
      <sheetName val="Control-FFC"/>
      <sheetName val="Standalone"/>
      <sheetName val="DTA DTL"/>
      <sheetName val="Miscellaneous Expenses"/>
      <sheetName val="Others"/>
      <sheetName val="MERGED CODES &amp; NAMES"/>
      <sheetName val="TYPES"/>
      <sheetName val="MPC"/>
      <sheetName val="Design"/>
      <sheetName val="Administrative Prices"/>
      <sheetName val="Summary"/>
      <sheetName val="Detail"/>
    </sheetNames>
    <sheetDataSet>
      <sheetData sheetId="0"/>
      <sheetData sheetId="1"/>
      <sheetData sheetId="2"/>
      <sheetData sheetId="3"/>
      <sheetData sheetId="4">
        <row r="1">
          <cell r="J1" t="str">
            <v>AMOUNT</v>
          </cell>
        </row>
      </sheetData>
      <sheetData sheetId="5">
        <row r="1">
          <cell r="C1" t="str">
            <v>Version</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
          <cell r="B1">
            <v>80</v>
          </cell>
        </row>
        <row r="2">
          <cell r="B2">
            <v>81</v>
          </cell>
        </row>
        <row r="3">
          <cell r="B3">
            <v>978</v>
          </cell>
        </row>
        <row r="4">
          <cell r="B4">
            <v>979</v>
          </cell>
        </row>
        <row r="5">
          <cell r="B5">
            <v>980</v>
          </cell>
        </row>
        <row r="6">
          <cell r="B6">
            <v>981</v>
          </cell>
        </row>
        <row r="7">
          <cell r="B7">
            <v>982</v>
          </cell>
        </row>
      </sheetData>
      <sheetData sheetId="36"/>
      <sheetData sheetId="37">
        <row r="1">
          <cell r="A1" t="str">
            <v>CONSO_UNIT</v>
          </cell>
        </row>
        <row r="2">
          <cell r="A2" t="str">
            <v>AAPL</v>
          </cell>
        </row>
        <row r="3">
          <cell r="A3" t="str">
            <v>ADL</v>
          </cell>
        </row>
        <row r="4">
          <cell r="A4" t="str">
            <v>AFSPL</v>
          </cell>
        </row>
        <row r="5">
          <cell r="A5" t="str">
            <v>ATMART</v>
          </cell>
        </row>
        <row r="6">
          <cell r="A6" t="str">
            <v>BAHAG</v>
          </cell>
        </row>
        <row r="7">
          <cell r="A7" t="str">
            <v>BCAYL</v>
          </cell>
        </row>
        <row r="8">
          <cell r="A8" t="str">
            <v>BCGMBH</v>
          </cell>
        </row>
        <row r="9">
          <cell r="A9" t="str">
            <v>BCIND</v>
          </cell>
        </row>
        <row r="10">
          <cell r="A10" t="str">
            <v>BCIUSA</v>
          </cell>
        </row>
        <row r="11">
          <cell r="A11" t="str">
            <v>BCL</v>
          </cell>
        </row>
        <row r="12">
          <cell r="A12" t="str">
            <v>BCMAL</v>
          </cell>
        </row>
        <row r="13">
          <cell r="A13" t="str">
            <v>BCSING</v>
          </cell>
        </row>
        <row r="14">
          <cell r="A14" t="str">
            <v>BCUK</v>
          </cell>
        </row>
        <row r="15">
          <cell r="A15" t="str">
            <v>BIAG</v>
          </cell>
        </row>
        <row r="16">
          <cell r="A16" t="str">
            <v>CANUSA</v>
          </cell>
        </row>
        <row r="17">
          <cell r="A17" t="str">
            <v>CANVAS</v>
          </cell>
        </row>
        <row r="18">
          <cell r="A18" t="str">
            <v>CGL</v>
          </cell>
        </row>
        <row r="19">
          <cell r="A19" t="str">
            <v>EEF</v>
          </cell>
        </row>
        <row r="20">
          <cell r="A20" t="str">
            <v>EES</v>
          </cell>
        </row>
        <row r="21">
          <cell r="A21" t="str">
            <v>FUGMBH</v>
          </cell>
        </row>
        <row r="22">
          <cell r="A22" t="str">
            <v>GAGR</v>
          </cell>
        </row>
        <row r="23">
          <cell r="A23" t="str">
            <v>GAIPL</v>
          </cell>
        </row>
        <row r="24">
          <cell r="A24" t="str">
            <v>GAPL</v>
          </cell>
        </row>
        <row r="25">
          <cell r="A25" t="str">
            <v>GAPPL</v>
          </cell>
        </row>
        <row r="26">
          <cell r="A26" t="str">
            <v>GESCO</v>
          </cell>
        </row>
        <row r="27">
          <cell r="A27" t="str">
            <v>GIL</v>
          </cell>
        </row>
        <row r="28">
          <cell r="A28" t="str">
            <v>GPL</v>
          </cell>
        </row>
        <row r="29">
          <cell r="A29" t="str">
            <v>GSGMBH</v>
          </cell>
        </row>
        <row r="30">
          <cell r="A30" t="str">
            <v>IDEE</v>
          </cell>
        </row>
        <row r="31">
          <cell r="A31" t="str">
            <v>IIGML</v>
          </cell>
        </row>
        <row r="32">
          <cell r="A32" t="str">
            <v>JECOAG</v>
          </cell>
        </row>
        <row r="33">
          <cell r="A33" t="str">
            <v>JENSAN</v>
          </cell>
        </row>
        <row r="34">
          <cell r="A34" t="str">
            <v>JJGMBH</v>
          </cell>
        </row>
        <row r="35">
          <cell r="A35" t="str">
            <v>KTL</v>
          </cell>
        </row>
        <row r="36">
          <cell r="A36" t="str">
            <v>MAAPL</v>
          </cell>
        </row>
        <row r="37">
          <cell r="A37" t="str">
            <v>MACEL</v>
          </cell>
        </row>
        <row r="38">
          <cell r="A38" t="str">
            <v>MAEPL</v>
          </cell>
        </row>
        <row r="39">
          <cell r="A39" t="str">
            <v>MAPL</v>
          </cell>
        </row>
        <row r="40">
          <cell r="A40" t="str">
            <v>MARPL</v>
          </cell>
        </row>
        <row r="41">
          <cell r="A41" t="str">
            <v>MATL</v>
          </cell>
        </row>
        <row r="42">
          <cell r="A42" t="str">
            <v>MBDL</v>
          </cell>
        </row>
        <row r="43">
          <cell r="A43" t="str">
            <v>MBPO</v>
          </cell>
        </row>
        <row r="44">
          <cell r="A44" t="str">
            <v>MBTICM</v>
          </cell>
        </row>
        <row r="45">
          <cell r="A45" t="str">
            <v>MCOP</v>
          </cell>
        </row>
        <row r="46">
          <cell r="A46" t="str">
            <v>MCPL</v>
          </cell>
        </row>
        <row r="47">
          <cell r="A47" t="str">
            <v>MCSP</v>
          </cell>
        </row>
        <row r="48">
          <cell r="A48" t="str">
            <v>MCTCL</v>
          </cell>
        </row>
        <row r="49">
          <cell r="A49" t="str">
            <v>MDLS</v>
          </cell>
        </row>
        <row r="50">
          <cell r="A50" t="str">
            <v>MECP</v>
          </cell>
        </row>
        <row r="51">
          <cell r="A51" t="str">
            <v>MEDDCL</v>
          </cell>
        </row>
        <row r="52">
          <cell r="A52" t="str">
            <v>MEPC</v>
          </cell>
        </row>
        <row r="53">
          <cell r="A53" t="str">
            <v>MEPL</v>
          </cell>
        </row>
        <row r="54">
          <cell r="A54" t="str">
            <v>MEURO</v>
          </cell>
        </row>
        <row r="55">
          <cell r="A55" t="str">
            <v>MEVA</v>
          </cell>
        </row>
        <row r="56">
          <cell r="A56" t="str">
            <v>MFCSL</v>
          </cell>
        </row>
        <row r="57">
          <cell r="A57" t="str">
            <v>MFGL</v>
          </cell>
        </row>
        <row r="58">
          <cell r="A58" t="str">
            <v>MFIL</v>
          </cell>
        </row>
        <row r="59">
          <cell r="A59" t="str">
            <v>MFL</v>
          </cell>
        </row>
        <row r="60">
          <cell r="A60" t="str">
            <v>MFUL</v>
          </cell>
        </row>
        <row r="61">
          <cell r="A61" t="str">
            <v>MGIL</v>
          </cell>
        </row>
        <row r="62">
          <cell r="A62" t="str">
            <v>MGRD</v>
          </cell>
        </row>
        <row r="63">
          <cell r="A63" t="str">
            <v>MGTL</v>
          </cell>
        </row>
        <row r="64">
          <cell r="A64" t="str">
            <v>MHARIL</v>
          </cell>
        </row>
        <row r="65">
          <cell r="A65" t="str">
            <v>MHHB</v>
          </cell>
        </row>
        <row r="66">
          <cell r="A66" t="str">
            <v>MHL</v>
          </cell>
        </row>
        <row r="67">
          <cell r="A67" t="str">
            <v>MHRHMG</v>
          </cell>
        </row>
        <row r="68">
          <cell r="A68" t="str">
            <v>MHRIL</v>
          </cell>
        </row>
        <row r="69">
          <cell r="A69" t="str">
            <v>MHRUSA</v>
          </cell>
        </row>
        <row r="70">
          <cell r="A70" t="str">
            <v>MIBL</v>
          </cell>
        </row>
        <row r="71">
          <cell r="A71" t="str">
            <v>MIDL</v>
          </cell>
        </row>
        <row r="72">
          <cell r="A72" t="str">
            <v>MIL</v>
          </cell>
        </row>
        <row r="73">
          <cell r="A73" t="str">
            <v>MINT</v>
          </cell>
        </row>
        <row r="74">
          <cell r="A74" t="str">
            <v xml:space="preserve">MITCPL </v>
          </cell>
        </row>
        <row r="75">
          <cell r="A75" t="str">
            <v>MITL</v>
          </cell>
        </row>
        <row r="76">
          <cell r="A76" t="str">
            <v>MITPL</v>
          </cell>
        </row>
        <row r="77">
          <cell r="A77" t="str">
            <v>MIWUPL</v>
          </cell>
        </row>
        <row r="78">
          <cell r="A78" t="str">
            <v>MLBSL</v>
          </cell>
        </row>
        <row r="79">
          <cell r="A79" t="str">
            <v>MLL</v>
          </cell>
        </row>
        <row r="80">
          <cell r="A80" t="str">
            <v>MMAD</v>
          </cell>
        </row>
        <row r="81">
          <cell r="A81" t="str">
            <v>MMCS</v>
          </cell>
        </row>
        <row r="82">
          <cell r="A82" t="str">
            <v>MME</v>
          </cell>
        </row>
        <row r="83">
          <cell r="A83" t="str">
            <v>MMEML</v>
          </cell>
        </row>
        <row r="84">
          <cell r="A84" t="str">
            <v>MMFSL</v>
          </cell>
        </row>
        <row r="85">
          <cell r="A85" t="str">
            <v>MMHO</v>
          </cell>
        </row>
        <row r="86">
          <cell r="A86" t="str">
            <v>MMMDS</v>
          </cell>
        </row>
        <row r="87">
          <cell r="A87" t="str">
            <v>MMMES</v>
          </cell>
        </row>
        <row r="88">
          <cell r="A88" t="str">
            <v>MMOSS</v>
          </cell>
        </row>
        <row r="89">
          <cell r="A89" t="str">
            <v>MMPDD</v>
          </cell>
        </row>
        <row r="90">
          <cell r="A90" t="str">
            <v>MMPTL</v>
          </cell>
        </row>
        <row r="91">
          <cell r="A91" t="str">
            <v>MMSAF</v>
          </cell>
        </row>
        <row r="92">
          <cell r="A92" t="str">
            <v>MMSSBU</v>
          </cell>
        </row>
        <row r="93">
          <cell r="A93" t="str">
            <v>MMSSG</v>
          </cell>
        </row>
        <row r="94">
          <cell r="A94" t="str">
            <v>MMTD</v>
          </cell>
        </row>
        <row r="95">
          <cell r="A95" t="str">
            <v>MNEPL</v>
          </cell>
        </row>
        <row r="96">
          <cell r="A96" t="str">
            <v>MOICML</v>
          </cell>
        </row>
        <row r="97">
          <cell r="A97" t="str">
            <v>MPTPL</v>
          </cell>
        </row>
        <row r="98">
          <cell r="A98" t="str">
            <v>MRDL</v>
          </cell>
        </row>
        <row r="99">
          <cell r="A99" t="str">
            <v>MREN</v>
          </cell>
        </row>
        <row r="100">
          <cell r="A100" t="str">
            <v>MRHFL</v>
          </cell>
        </row>
        <row r="101">
          <cell r="A101" t="str">
            <v>MRL</v>
          </cell>
        </row>
        <row r="102">
          <cell r="A102" t="str">
            <v>MRVAD</v>
          </cell>
        </row>
        <row r="103">
          <cell r="A103" t="str">
            <v>MRVO</v>
          </cell>
        </row>
        <row r="104">
          <cell r="A104" t="str">
            <v>MRVTD</v>
          </cell>
        </row>
        <row r="105">
          <cell r="A105" t="str">
            <v>MSBUAD</v>
          </cell>
        </row>
        <row r="106">
          <cell r="A106" t="str">
            <v>MSBUOT</v>
          </cell>
        </row>
        <row r="107">
          <cell r="A107" t="str">
            <v>MSBUTD</v>
          </cell>
        </row>
        <row r="108">
          <cell r="A108" t="str">
            <v>MSONAL</v>
          </cell>
        </row>
        <row r="109">
          <cell r="A109" t="str">
            <v>MSOPL</v>
          </cell>
        </row>
        <row r="110">
          <cell r="A110" t="str">
            <v>MSSCL</v>
          </cell>
        </row>
        <row r="111">
          <cell r="A111" t="str">
            <v>MSSLP</v>
          </cell>
        </row>
        <row r="112">
          <cell r="A112" t="str">
            <v>MSTPL</v>
          </cell>
        </row>
        <row r="113">
          <cell r="A113" t="str">
            <v>MTPL</v>
          </cell>
        </row>
        <row r="114">
          <cell r="A114" t="str">
            <v>MTS</v>
          </cell>
        </row>
        <row r="115">
          <cell r="A115" t="str">
            <v>MTWPL</v>
          </cell>
        </row>
        <row r="116">
          <cell r="A116" t="str">
            <v>MUFC</v>
          </cell>
        </row>
        <row r="117">
          <cell r="A117" t="str">
            <v>MUSA</v>
          </cell>
        </row>
        <row r="118">
          <cell r="A118" t="str">
            <v>MUSCO</v>
          </cell>
        </row>
        <row r="119">
          <cell r="A119" t="str">
            <v>MWCDL</v>
          </cell>
        </row>
        <row r="120">
          <cell r="A120" t="str">
            <v>MWCJL</v>
          </cell>
        </row>
        <row r="121">
          <cell r="A121" t="str">
            <v>MWCML</v>
          </cell>
        </row>
        <row r="122">
          <cell r="A122" t="str">
            <v>MWUL</v>
          </cell>
        </row>
        <row r="123">
          <cell r="A123" t="str">
            <v>MYYTCL</v>
          </cell>
        </row>
        <row r="124">
          <cell r="A124" t="str">
            <v>NBS</v>
          </cell>
        </row>
        <row r="125">
          <cell r="A125" t="str">
            <v>NTPL</v>
          </cell>
        </row>
        <row r="126">
          <cell r="A126" t="str">
            <v>PLEXGM</v>
          </cell>
        </row>
        <row r="127">
          <cell r="A127" t="str">
            <v>PLEXUK</v>
          </cell>
        </row>
        <row r="128">
          <cell r="A128" t="str">
            <v>PLEXUS</v>
          </cell>
        </row>
        <row r="129">
          <cell r="A129" t="str">
            <v>RECPL</v>
          </cell>
        </row>
        <row r="130">
          <cell r="A130" t="str">
            <v>RIBPL</v>
          </cell>
        </row>
        <row r="131">
          <cell r="A131" t="str">
            <v>RIHL</v>
          </cell>
        </row>
        <row r="132">
          <cell r="A132" t="str">
            <v>SCGMBH</v>
          </cell>
        </row>
        <row r="133">
          <cell r="A133" t="str">
            <v>SEPC</v>
          </cell>
        </row>
        <row r="134">
          <cell r="A134" t="str">
            <v>SFDL</v>
          </cell>
        </row>
        <row r="135">
          <cell r="A135" t="str">
            <v>SFL</v>
          </cell>
        </row>
        <row r="136">
          <cell r="A136" t="str">
            <v>SGL</v>
          </cell>
        </row>
        <row r="137">
          <cell r="A137" t="str">
            <v>SMSC</v>
          </cell>
        </row>
        <row r="138">
          <cell r="A138" t="str">
            <v>SYAPC</v>
          </cell>
        </row>
        <row r="139">
          <cell r="A139" t="str">
            <v>SYMC</v>
          </cell>
        </row>
        <row r="140">
          <cell r="A140" t="str">
            <v>TMAUSA</v>
          </cell>
        </row>
        <row r="141">
          <cell r="A141" t="str">
            <v>TMBL</v>
          </cell>
        </row>
        <row r="142">
          <cell r="A142" t="str">
            <v>TMCHIN</v>
          </cell>
        </row>
        <row r="143">
          <cell r="A143" t="str">
            <v>TMGMBH</v>
          </cell>
        </row>
        <row r="144">
          <cell r="A144" t="str">
            <v>TMINDO</v>
          </cell>
        </row>
        <row r="145">
          <cell r="A145" t="str">
            <v>TML</v>
          </cell>
        </row>
        <row r="146">
          <cell r="A146" t="str">
            <v>TMMAL</v>
          </cell>
        </row>
        <row r="147">
          <cell r="A147" t="str">
            <v>TMNL</v>
          </cell>
        </row>
        <row r="148">
          <cell r="A148" t="str">
            <v>TMSING</v>
          </cell>
        </row>
        <row r="149">
          <cell r="A149" t="str">
            <v>TMTHAI</v>
          </cell>
        </row>
        <row r="150">
          <cell r="A150" t="str">
            <v>VCPL</v>
          </cell>
        </row>
        <row r="151">
          <cell r="A151" t="str">
            <v>WDL</v>
          </cell>
        </row>
      </sheetData>
      <sheetData sheetId="38">
        <row r="1">
          <cell r="A1" t="str">
            <v>SEGMENT_ID</v>
          </cell>
        </row>
        <row r="2">
          <cell r="A2" t="str">
            <v>01</v>
          </cell>
        </row>
        <row r="3">
          <cell r="A3" t="str">
            <v>02</v>
          </cell>
        </row>
        <row r="4">
          <cell r="A4" t="str">
            <v>03</v>
          </cell>
        </row>
        <row r="5">
          <cell r="A5" t="str">
            <v>04</v>
          </cell>
        </row>
        <row r="6">
          <cell r="A6" t="str">
            <v>05</v>
          </cell>
        </row>
        <row r="7">
          <cell r="A7" t="str">
            <v>06</v>
          </cell>
        </row>
        <row r="8">
          <cell r="A8" t="str">
            <v>07</v>
          </cell>
        </row>
        <row r="9">
          <cell r="A9" t="str">
            <v>08</v>
          </cell>
        </row>
        <row r="10">
          <cell r="A10" t="str">
            <v>09</v>
          </cell>
        </row>
        <row r="11">
          <cell r="A11" t="str">
            <v>10</v>
          </cell>
        </row>
        <row r="12">
          <cell r="A12" t="str">
            <v>11</v>
          </cell>
        </row>
        <row r="13">
          <cell r="A13" t="str">
            <v>99</v>
          </cell>
        </row>
      </sheetData>
      <sheetData sheetId="39">
        <row r="1">
          <cell r="A1" t="str">
            <v>CONSO_UNIT</v>
          </cell>
        </row>
        <row r="2">
          <cell r="A2" t="str">
            <v>ATMART</v>
          </cell>
        </row>
        <row r="3">
          <cell r="A3" t="str">
            <v>ATMART</v>
          </cell>
        </row>
        <row r="4">
          <cell r="A4" t="str">
            <v>TMRD</v>
          </cell>
        </row>
        <row r="5">
          <cell r="A5" t="str">
            <v>TMRD</v>
          </cell>
        </row>
        <row r="6">
          <cell r="A6" t="str">
            <v>TMMAL</v>
          </cell>
        </row>
        <row r="7">
          <cell r="A7" t="str">
            <v>TMMAL</v>
          </cell>
        </row>
        <row r="8">
          <cell r="A8" t="str">
            <v>TMRDUS</v>
          </cell>
        </row>
        <row r="9">
          <cell r="A9" t="str">
            <v>TMRDUS</v>
          </cell>
        </row>
        <row r="10">
          <cell r="A10" t="str">
            <v>BCAYL</v>
          </cell>
        </row>
        <row r="11">
          <cell r="A11" t="str">
            <v>BCAYL</v>
          </cell>
        </row>
        <row r="12">
          <cell r="A12" t="str">
            <v>BCIUSA</v>
          </cell>
        </row>
        <row r="13">
          <cell r="A13" t="str">
            <v>BCIUSA</v>
          </cell>
        </row>
        <row r="14">
          <cell r="A14" t="str">
            <v>GESCO</v>
          </cell>
        </row>
        <row r="15">
          <cell r="A15" t="str">
            <v>GESCO</v>
          </cell>
        </row>
        <row r="16">
          <cell r="A16" t="str">
            <v>MACEL</v>
          </cell>
        </row>
        <row r="17">
          <cell r="A17" t="str">
            <v>MACEL</v>
          </cell>
        </row>
        <row r="18">
          <cell r="A18" t="str">
            <v>MAL</v>
          </cell>
        </row>
        <row r="19">
          <cell r="A19" t="str">
            <v>MAL</v>
          </cell>
        </row>
        <row r="20">
          <cell r="A20" t="str">
            <v>TML</v>
          </cell>
        </row>
        <row r="21">
          <cell r="A21" t="str">
            <v>TML</v>
          </cell>
        </row>
        <row r="22">
          <cell r="A22" t="str">
            <v>TMGMBH</v>
          </cell>
        </row>
        <row r="23">
          <cell r="A23" t="str">
            <v>TMGMBH</v>
          </cell>
        </row>
        <row r="24">
          <cell r="A24" t="str">
            <v>TMAUSA</v>
          </cell>
        </row>
        <row r="25">
          <cell r="A25" t="str">
            <v>TMAUSA</v>
          </cell>
        </row>
        <row r="26">
          <cell r="A26" t="str">
            <v>MBTICM</v>
          </cell>
        </row>
        <row r="27">
          <cell r="A27" t="str">
            <v>MBTICM</v>
          </cell>
        </row>
        <row r="28">
          <cell r="A28" t="str">
            <v>TMSING</v>
          </cell>
        </row>
        <row r="29">
          <cell r="A29" t="str">
            <v>TMSING</v>
          </cell>
        </row>
        <row r="30">
          <cell r="A30" t="str">
            <v>BCIND</v>
          </cell>
        </row>
        <row r="31">
          <cell r="A31" t="str">
            <v>BCIND</v>
          </cell>
        </row>
        <row r="32">
          <cell r="A32" t="str">
            <v>BCGMBH</v>
          </cell>
        </row>
        <row r="33">
          <cell r="A33" t="str">
            <v>BCGMBH</v>
          </cell>
        </row>
        <row r="34">
          <cell r="A34" t="str">
            <v>BCSING</v>
          </cell>
        </row>
        <row r="35">
          <cell r="A35" t="str">
            <v>BCSING</v>
          </cell>
        </row>
        <row r="36">
          <cell r="A36" t="str">
            <v>MCTCL</v>
          </cell>
        </row>
        <row r="37">
          <cell r="A37" t="str">
            <v>MCTCL</v>
          </cell>
        </row>
        <row r="38">
          <cell r="A38" t="str">
            <v>MECP</v>
          </cell>
        </row>
        <row r="39">
          <cell r="A39" t="str">
            <v>MECP</v>
          </cell>
        </row>
        <row r="40">
          <cell r="A40" t="str">
            <v>MEDDCL</v>
          </cell>
        </row>
        <row r="41">
          <cell r="A41" t="str">
            <v>MEDDCL</v>
          </cell>
        </row>
        <row r="42">
          <cell r="A42" t="str">
            <v>MEURO</v>
          </cell>
        </row>
        <row r="43">
          <cell r="A43" t="str">
            <v>MEURO</v>
          </cell>
        </row>
        <row r="44">
          <cell r="A44" t="str">
            <v>MGTL</v>
          </cell>
        </row>
        <row r="45">
          <cell r="A45" t="str">
            <v>MGTL</v>
          </cell>
        </row>
        <row r="46">
          <cell r="A46" t="str">
            <v>MHFL</v>
          </cell>
        </row>
        <row r="47">
          <cell r="A47" t="str">
            <v>MHFL</v>
          </cell>
        </row>
        <row r="48">
          <cell r="A48" t="str">
            <v>MHRIL</v>
          </cell>
        </row>
        <row r="49">
          <cell r="A49" t="str">
            <v>MHRIL</v>
          </cell>
        </row>
        <row r="50">
          <cell r="A50" t="str">
            <v>MHRUSA</v>
          </cell>
        </row>
        <row r="51">
          <cell r="A51" t="str">
            <v>MHRUSA</v>
          </cell>
        </row>
        <row r="52">
          <cell r="A52" t="str">
            <v>MIBL</v>
          </cell>
        </row>
        <row r="53">
          <cell r="A53" t="str">
            <v>MIBL</v>
          </cell>
        </row>
        <row r="54">
          <cell r="A54" t="str">
            <v>MIDL</v>
          </cell>
        </row>
        <row r="55">
          <cell r="A55" t="str">
            <v>MIDL</v>
          </cell>
        </row>
        <row r="56">
          <cell r="A56" t="str">
            <v>MIL</v>
          </cell>
        </row>
        <row r="57">
          <cell r="A57" t="str">
            <v>MIL</v>
          </cell>
        </row>
        <row r="58">
          <cell r="A58" t="str">
            <v>BCUK</v>
          </cell>
        </row>
        <row r="59">
          <cell r="A59" t="str">
            <v>BCUK</v>
          </cell>
        </row>
        <row r="60">
          <cell r="A60" t="str">
            <v>MINT</v>
          </cell>
        </row>
        <row r="61">
          <cell r="A61" t="str">
            <v>MINT</v>
          </cell>
        </row>
        <row r="62">
          <cell r="A62" t="str">
            <v>MWCDL</v>
          </cell>
        </row>
        <row r="63">
          <cell r="A63" t="str">
            <v>MWCDL</v>
          </cell>
        </row>
        <row r="64">
          <cell r="A64" t="str">
            <v>MIWUPL</v>
          </cell>
        </row>
        <row r="65">
          <cell r="A65" t="str">
            <v>MIWUPL</v>
          </cell>
        </row>
        <row r="66">
          <cell r="A66" t="str">
            <v>MLBSL</v>
          </cell>
        </row>
        <row r="67">
          <cell r="A67" t="str">
            <v>MLBSL</v>
          </cell>
        </row>
        <row r="68">
          <cell r="A68" t="str">
            <v>MME</v>
          </cell>
        </row>
        <row r="69">
          <cell r="A69" t="str">
            <v>MME</v>
          </cell>
        </row>
        <row r="70">
          <cell r="A70" t="str">
            <v>MMFSL</v>
          </cell>
        </row>
        <row r="71">
          <cell r="A71" t="str">
            <v>MMFSL</v>
          </cell>
        </row>
        <row r="72">
          <cell r="A72" t="str">
            <v>MMHO</v>
          </cell>
        </row>
        <row r="73">
          <cell r="A73" t="str">
            <v>MMAD</v>
          </cell>
        </row>
        <row r="74">
          <cell r="A74" t="str">
            <v>MMTD</v>
          </cell>
        </row>
        <row r="75">
          <cell r="A75" t="str">
            <v>MMSSG</v>
          </cell>
        </row>
        <row r="76">
          <cell r="A76" t="str">
            <v>MMTSG</v>
          </cell>
        </row>
        <row r="77">
          <cell r="A77" t="str">
            <v>MMPDD</v>
          </cell>
        </row>
        <row r="78">
          <cell r="A78" t="str">
            <v>MMMES</v>
          </cell>
        </row>
        <row r="79">
          <cell r="A79" t="str">
            <v>MMEML</v>
          </cell>
        </row>
        <row r="80">
          <cell r="A80" t="str">
            <v>MMMDS</v>
          </cell>
        </row>
        <row r="81">
          <cell r="A81" t="str">
            <v>MSBUAD</v>
          </cell>
        </row>
        <row r="82">
          <cell r="A82" t="str">
            <v>MSBUTD</v>
          </cell>
        </row>
        <row r="83">
          <cell r="A83" t="str">
            <v>MSBUOT</v>
          </cell>
        </row>
        <row r="84">
          <cell r="A84" t="str">
            <v>MMSSBU</v>
          </cell>
        </row>
        <row r="85">
          <cell r="A85" t="str">
            <v>MMAD</v>
          </cell>
        </row>
        <row r="86">
          <cell r="A86" t="str">
            <v>MMTD</v>
          </cell>
        </row>
        <row r="87">
          <cell r="A87" t="str">
            <v>MMSSG</v>
          </cell>
        </row>
        <row r="88">
          <cell r="A88" t="str">
            <v>MMTSG</v>
          </cell>
        </row>
        <row r="89">
          <cell r="A89" t="str">
            <v>MMPDD</v>
          </cell>
        </row>
        <row r="90">
          <cell r="A90" t="str">
            <v>MMMES</v>
          </cell>
        </row>
        <row r="91">
          <cell r="A91" t="str">
            <v>MMEML</v>
          </cell>
        </row>
        <row r="92">
          <cell r="A92" t="str">
            <v>MMMDS</v>
          </cell>
        </row>
        <row r="93">
          <cell r="A93" t="str">
            <v>MSBUAD</v>
          </cell>
        </row>
        <row r="94">
          <cell r="A94" t="str">
            <v>MSBUTD</v>
          </cell>
        </row>
        <row r="95">
          <cell r="A95" t="str">
            <v>MSBUOT</v>
          </cell>
        </row>
        <row r="96">
          <cell r="A96" t="str">
            <v>MMSSBU</v>
          </cell>
        </row>
        <row r="97">
          <cell r="A97" t="str">
            <v>MFOL</v>
          </cell>
        </row>
        <row r="98">
          <cell r="A98" t="str">
            <v>MFOL</v>
          </cell>
        </row>
        <row r="99">
          <cell r="A99" t="str">
            <v>MFIL</v>
          </cell>
        </row>
        <row r="100">
          <cell r="A100" t="str">
            <v>MFIL</v>
          </cell>
        </row>
        <row r="101">
          <cell r="A101" t="str">
            <v>MMSAF</v>
          </cell>
        </row>
        <row r="102">
          <cell r="A102" t="str">
            <v>MMSAF</v>
          </cell>
        </row>
        <row r="103">
          <cell r="A103" t="str">
            <v>MOICML</v>
          </cell>
        </row>
        <row r="104">
          <cell r="A104" t="str">
            <v>MOICML</v>
          </cell>
        </row>
        <row r="105">
          <cell r="A105" t="str">
            <v>MWCML</v>
          </cell>
        </row>
        <row r="106">
          <cell r="A106" t="str">
            <v>MWCML</v>
          </cell>
        </row>
        <row r="107">
          <cell r="A107" t="str">
            <v>MREN</v>
          </cell>
        </row>
        <row r="108">
          <cell r="A108" t="str">
            <v>MREN</v>
          </cell>
        </row>
        <row r="109">
          <cell r="A109" t="str">
            <v>MSONAL</v>
          </cell>
        </row>
        <row r="110">
          <cell r="A110" t="str">
            <v>MSONAL</v>
          </cell>
        </row>
        <row r="111">
          <cell r="A111" t="str">
            <v>MSSCL</v>
          </cell>
        </row>
        <row r="112">
          <cell r="A112" t="str">
            <v>MSSCL</v>
          </cell>
        </row>
        <row r="113">
          <cell r="A113" t="str">
            <v>MSSLP</v>
          </cell>
        </row>
        <row r="114">
          <cell r="A114" t="str">
            <v>MSSLP</v>
          </cell>
        </row>
        <row r="115">
          <cell r="A115" t="str">
            <v>MSTPL</v>
          </cell>
        </row>
        <row r="116">
          <cell r="A116" t="str">
            <v>MSTPL</v>
          </cell>
        </row>
        <row r="117">
          <cell r="A117" t="str">
            <v>MUSA</v>
          </cell>
        </row>
        <row r="118">
          <cell r="A118" t="str">
            <v>MUSA</v>
          </cell>
        </row>
        <row r="119">
          <cell r="A119" t="str">
            <v>MUSCO</v>
          </cell>
        </row>
        <row r="120">
          <cell r="A120" t="str">
            <v>MUSCO</v>
          </cell>
        </row>
        <row r="121">
          <cell r="A121" t="str">
            <v>MWCJL</v>
          </cell>
        </row>
        <row r="122">
          <cell r="A122" t="str">
            <v>MWCJL</v>
          </cell>
        </row>
        <row r="123">
          <cell r="A123" t="str">
            <v>MWUL</v>
          </cell>
        </row>
        <row r="124">
          <cell r="A124" t="str">
            <v>MWUL</v>
          </cell>
        </row>
        <row r="125">
          <cell r="A125" t="str">
            <v>NBS</v>
          </cell>
        </row>
        <row r="126">
          <cell r="A126" t="str">
            <v>NBS</v>
          </cell>
        </row>
        <row r="127">
          <cell r="A127" t="str">
            <v>SGL</v>
          </cell>
        </row>
        <row r="128">
          <cell r="A128" t="str">
            <v>SGL</v>
          </cell>
        </row>
        <row r="129">
          <cell r="A129" t="str">
            <v>JENSAN</v>
          </cell>
        </row>
        <row r="130">
          <cell r="A130" t="str">
            <v>JENSAN</v>
          </cell>
        </row>
        <row r="131">
          <cell r="A131" t="str">
            <v>SFDL</v>
          </cell>
        </row>
        <row r="132">
          <cell r="A132" t="str">
            <v>SFDL</v>
          </cell>
        </row>
        <row r="133">
          <cell r="A133" t="str">
            <v>SFL</v>
          </cell>
        </row>
        <row r="134">
          <cell r="A134" t="str">
            <v>SFL</v>
          </cell>
        </row>
        <row r="135">
          <cell r="A135" t="str">
            <v>PLEXIN</v>
          </cell>
        </row>
        <row r="136">
          <cell r="A136" t="str">
            <v>PLEXIN</v>
          </cell>
        </row>
        <row r="137">
          <cell r="A137" t="str">
            <v>PLEXUK</v>
          </cell>
        </row>
        <row r="138">
          <cell r="A138" t="str">
            <v>PLEXUK</v>
          </cell>
        </row>
        <row r="139">
          <cell r="A139" t="str">
            <v>PLEXGM</v>
          </cell>
        </row>
        <row r="140">
          <cell r="A140" t="str">
            <v>PLEXGM</v>
          </cell>
        </row>
        <row r="141">
          <cell r="A141" t="str">
            <v>PLEXUS</v>
          </cell>
        </row>
        <row r="142">
          <cell r="A142" t="str">
            <v>PLEXUS</v>
          </cell>
        </row>
        <row r="143">
          <cell r="A143" t="str">
            <v>TMINDO</v>
          </cell>
        </row>
        <row r="144">
          <cell r="A144" t="str">
            <v>TMINDO</v>
          </cell>
        </row>
        <row r="145">
          <cell r="A145" t="str">
            <v>CANVAS</v>
          </cell>
        </row>
        <row r="146">
          <cell r="A146" t="str">
            <v>CANVAS</v>
          </cell>
        </row>
        <row r="147">
          <cell r="A147" t="str">
            <v>MITPL</v>
          </cell>
        </row>
        <row r="148">
          <cell r="A148" t="str">
            <v>MITPL</v>
          </cell>
        </row>
        <row r="149">
          <cell r="A149" t="str">
            <v>FGGMBH</v>
          </cell>
        </row>
        <row r="150">
          <cell r="A150" t="str">
            <v>FGGMBH</v>
          </cell>
        </row>
        <row r="151">
          <cell r="A151" t="str">
            <v>FUGMBH</v>
          </cell>
        </row>
        <row r="152">
          <cell r="A152" t="str">
            <v>FUGMBH</v>
          </cell>
        </row>
        <row r="153">
          <cell r="A153" t="str">
            <v>GSGMBH</v>
          </cell>
        </row>
        <row r="154">
          <cell r="A154" t="str">
            <v>GSGMBH</v>
          </cell>
        </row>
        <row r="155">
          <cell r="A155" t="str">
            <v>JECOAG</v>
          </cell>
        </row>
        <row r="156">
          <cell r="A156" t="str">
            <v>JECOAG</v>
          </cell>
        </row>
        <row r="157">
          <cell r="A157" t="str">
            <v>JJGMBH</v>
          </cell>
        </row>
        <row r="158">
          <cell r="A158" t="str">
            <v>JJGMBH</v>
          </cell>
        </row>
        <row r="159">
          <cell r="A159" t="str">
            <v>MFGL</v>
          </cell>
        </row>
        <row r="160">
          <cell r="A160" t="str">
            <v>MFGL</v>
          </cell>
        </row>
        <row r="161">
          <cell r="A161" t="str">
            <v>MFML</v>
          </cell>
        </row>
        <row r="162">
          <cell r="A162" t="str">
            <v>MFML</v>
          </cell>
        </row>
        <row r="163">
          <cell r="A163" t="str">
            <v>DGPHIL</v>
          </cell>
        </row>
        <row r="164">
          <cell r="A164" t="str">
            <v>DGPHIL</v>
          </cell>
        </row>
        <row r="165">
          <cell r="A165" t="str">
            <v>SCGMBH</v>
          </cell>
        </row>
        <row r="166">
          <cell r="A166" t="str">
            <v>SCGMBH</v>
          </cell>
        </row>
        <row r="167">
          <cell r="A167" t="str">
            <v>FHGMBH</v>
          </cell>
        </row>
        <row r="168">
          <cell r="A168" t="str">
            <v>FHGMBH</v>
          </cell>
        </row>
        <row r="169">
          <cell r="A169" t="str">
            <v>IPNPL</v>
          </cell>
        </row>
        <row r="170">
          <cell r="A170" t="str">
            <v>IPNPL</v>
          </cell>
        </row>
        <row r="171">
          <cell r="A171" t="str">
            <v>FHGMKG</v>
          </cell>
        </row>
        <row r="172">
          <cell r="A172" t="str">
            <v>FHGMKG</v>
          </cell>
        </row>
        <row r="173">
          <cell r="A173" t="str">
            <v>CANUSA</v>
          </cell>
        </row>
        <row r="174">
          <cell r="A174" t="str">
            <v>CANUSA</v>
          </cell>
        </row>
        <row r="175">
          <cell r="A175" t="str">
            <v>MSHCL</v>
          </cell>
        </row>
        <row r="176">
          <cell r="A176" t="str">
            <v>MSHCL</v>
          </cell>
        </row>
        <row r="177">
          <cell r="A177" t="str">
            <v>MHRHMG</v>
          </cell>
        </row>
        <row r="178">
          <cell r="A178" t="str">
            <v>MHRHMG</v>
          </cell>
        </row>
        <row r="179">
          <cell r="A179" t="str">
            <v>MATL</v>
          </cell>
        </row>
        <row r="180">
          <cell r="A180" t="str">
            <v>MATL</v>
          </cell>
        </row>
        <row r="181">
          <cell r="A181" t="str">
            <v>MHARIL</v>
          </cell>
        </row>
        <row r="182">
          <cell r="A182" t="str">
            <v>MHARIL</v>
          </cell>
        </row>
        <row r="183">
          <cell r="A183" t="str">
            <v>ARPL</v>
          </cell>
        </row>
        <row r="184">
          <cell r="A184" t="str">
            <v>ARPL</v>
          </cell>
        </row>
        <row r="185">
          <cell r="A185" t="str">
            <v>MRHFL</v>
          </cell>
        </row>
        <row r="186">
          <cell r="A186" t="str">
            <v>MRHFL</v>
          </cell>
        </row>
        <row r="187">
          <cell r="A187" t="str">
            <v>BCMAL</v>
          </cell>
        </row>
        <row r="188">
          <cell r="A188" t="str">
            <v>BCMAL</v>
          </cell>
        </row>
        <row r="189">
          <cell r="A189" t="str">
            <v>MCPL</v>
          </cell>
        </row>
        <row r="190">
          <cell r="A190" t="str">
            <v>MCPL</v>
          </cell>
        </row>
        <row r="191">
          <cell r="A191" t="str">
            <v>MRPL</v>
          </cell>
        </row>
        <row r="192">
          <cell r="A192" t="str">
            <v>MRPL</v>
          </cell>
        </row>
        <row r="193">
          <cell r="A193" t="str">
            <v>PTL</v>
          </cell>
        </row>
        <row r="194">
          <cell r="A194" t="str">
            <v>PTL</v>
          </cell>
        </row>
        <row r="195">
          <cell r="A195" t="str">
            <v>MTPL</v>
          </cell>
        </row>
        <row r="196">
          <cell r="A196" t="str">
            <v>MTPL</v>
          </cell>
        </row>
        <row r="197">
          <cell r="A197" t="str">
            <v>MFL</v>
          </cell>
        </row>
        <row r="198">
          <cell r="A198" t="str">
            <v>MFL</v>
          </cell>
        </row>
        <row r="199">
          <cell r="A199" t="str">
            <v>MHL</v>
          </cell>
        </row>
        <row r="200">
          <cell r="A200" t="str">
            <v>MHL</v>
          </cell>
        </row>
        <row r="201">
          <cell r="A201" t="str">
            <v>MLL</v>
          </cell>
        </row>
        <row r="202">
          <cell r="A202" t="str">
            <v>MLL</v>
          </cell>
        </row>
        <row r="203">
          <cell r="A203" t="str">
            <v>TMCHIN</v>
          </cell>
        </row>
        <row r="204">
          <cell r="A204" t="str">
            <v>TMCHIN</v>
          </cell>
        </row>
        <row r="205">
          <cell r="A205" t="str">
            <v>MRDL</v>
          </cell>
        </row>
        <row r="206">
          <cell r="A206" t="str">
            <v>MRDL</v>
          </cell>
        </row>
        <row r="207">
          <cell r="A207" t="str">
            <v>MAPL</v>
          </cell>
        </row>
        <row r="208">
          <cell r="A208" t="str">
            <v>MAPL</v>
          </cell>
        </row>
        <row r="209">
          <cell r="A209" t="str">
            <v>MHHB</v>
          </cell>
        </row>
        <row r="210">
          <cell r="A210" t="str">
            <v>MHHB</v>
          </cell>
        </row>
        <row r="211">
          <cell r="A211" t="str">
            <v>MFCSL</v>
          </cell>
        </row>
        <row r="212">
          <cell r="A212" t="str">
            <v>MFCSL</v>
          </cell>
        </row>
        <row r="213">
          <cell r="A213" t="str">
            <v>MGRD</v>
          </cell>
        </row>
        <row r="214">
          <cell r="A214" t="str">
            <v>MGRD</v>
          </cell>
        </row>
        <row r="215">
          <cell r="A215" t="str">
            <v>MNEPL</v>
          </cell>
        </row>
        <row r="216">
          <cell r="A216" t="str">
            <v>MNEPL</v>
          </cell>
        </row>
        <row r="217">
          <cell r="A217" t="str">
            <v>MGIL</v>
          </cell>
        </row>
        <row r="218">
          <cell r="A218" t="str">
            <v>MGIL</v>
          </cell>
        </row>
        <row r="219">
          <cell r="A219" t="str">
            <v>IIGML</v>
          </cell>
        </row>
        <row r="220">
          <cell r="A220" t="str">
            <v>IIGML</v>
          </cell>
        </row>
        <row r="221">
          <cell r="A221" t="str">
            <v>KTL</v>
          </cell>
        </row>
        <row r="222">
          <cell r="A222" t="str">
            <v>KTL</v>
          </cell>
        </row>
        <row r="223">
          <cell r="A223" t="str">
            <v>MMCS</v>
          </cell>
        </row>
        <row r="224">
          <cell r="A224" t="str">
            <v>MMCS</v>
          </cell>
        </row>
        <row r="225">
          <cell r="A225" t="str">
            <v>MBDL</v>
          </cell>
        </row>
        <row r="226">
          <cell r="A226" t="str">
            <v>MBDL</v>
          </cell>
        </row>
        <row r="227">
          <cell r="A227" t="str">
            <v>EES</v>
          </cell>
        </row>
        <row r="228">
          <cell r="A228" t="str">
            <v>EES</v>
          </cell>
        </row>
        <row r="229">
          <cell r="A229" t="str">
            <v>EEF</v>
          </cell>
        </row>
        <row r="230">
          <cell r="A230" t="str">
            <v>EEF</v>
          </cell>
        </row>
        <row r="231">
          <cell r="A231" t="str">
            <v>IDEE</v>
          </cell>
        </row>
        <row r="232">
          <cell r="A232" t="str">
            <v>IDEE</v>
          </cell>
        </row>
        <row r="233">
          <cell r="A233" t="str">
            <v xml:space="preserve">MITCPL </v>
          </cell>
        </row>
        <row r="234">
          <cell r="A234" t="str">
            <v xml:space="preserve">MITCPL </v>
          </cell>
        </row>
        <row r="235">
          <cell r="A235" t="str">
            <v>MCSP</v>
          </cell>
        </row>
        <row r="236">
          <cell r="A236" t="str">
            <v>MCSP</v>
          </cell>
        </row>
        <row r="237">
          <cell r="A237" t="str">
            <v>CGL</v>
          </cell>
        </row>
        <row r="238">
          <cell r="A238" t="str">
            <v>CGL</v>
          </cell>
        </row>
        <row r="239">
          <cell r="A239" t="str">
            <v>MITL</v>
          </cell>
        </row>
        <row r="240">
          <cell r="A240" t="str">
            <v>MITL</v>
          </cell>
        </row>
        <row r="241">
          <cell r="A241" t="str">
            <v>MTWPL</v>
          </cell>
        </row>
        <row r="242">
          <cell r="A242" t="str">
            <v>MTWPL</v>
          </cell>
        </row>
        <row r="243">
          <cell r="A243" t="str">
            <v>MAAPL</v>
          </cell>
        </row>
        <row r="244">
          <cell r="A244" t="str">
            <v>MAAPL</v>
          </cell>
        </row>
        <row r="245">
          <cell r="A245" t="str">
            <v>MUFC</v>
          </cell>
        </row>
        <row r="246">
          <cell r="A246" t="str">
            <v>MUFC</v>
          </cell>
        </row>
        <row r="247">
          <cell r="A247" t="str">
            <v>PTL</v>
          </cell>
        </row>
        <row r="248">
          <cell r="A248" t="str">
            <v>PTL</v>
          </cell>
        </row>
        <row r="249">
          <cell r="A249" t="str">
            <v>MMPTL</v>
          </cell>
        </row>
        <row r="250">
          <cell r="A250" t="str">
            <v>MMPTL</v>
          </cell>
        </row>
        <row r="251">
          <cell r="A251" t="str">
            <v>MDLS</v>
          </cell>
        </row>
        <row r="252">
          <cell r="A252" t="str">
            <v>MDLS</v>
          </cell>
        </row>
        <row r="253">
          <cell r="A253" t="str">
            <v>VCPL</v>
          </cell>
        </row>
        <row r="254">
          <cell r="A254" t="str">
            <v>VCPL</v>
          </cell>
        </row>
        <row r="255">
          <cell r="A255" t="str">
            <v>MYYTCL</v>
          </cell>
        </row>
        <row r="256">
          <cell r="A256" t="str">
            <v>MYYTCL</v>
          </cell>
        </row>
        <row r="257">
          <cell r="A257" t="str">
            <v>MMOSS</v>
          </cell>
        </row>
        <row r="258">
          <cell r="A258" t="str">
            <v>MMOSS</v>
          </cell>
        </row>
        <row r="259">
          <cell r="A259" t="str">
            <v>RIBPL</v>
          </cell>
        </row>
        <row r="260">
          <cell r="A260" t="str">
            <v>RIBPL</v>
          </cell>
        </row>
        <row r="261">
          <cell r="A261" t="str">
            <v>MTS</v>
          </cell>
        </row>
        <row r="262">
          <cell r="A262" t="str">
            <v>MTS</v>
          </cell>
        </row>
        <row r="263">
          <cell r="A263" t="str">
            <v>RIHL</v>
          </cell>
        </row>
        <row r="264">
          <cell r="A264" t="str">
            <v>RIHL</v>
          </cell>
        </row>
        <row r="265">
          <cell r="A265" t="str">
            <v>MRL</v>
          </cell>
        </row>
        <row r="266">
          <cell r="A266" t="str">
            <v>MRL</v>
          </cell>
        </row>
        <row r="267">
          <cell r="A267" t="str">
            <v>TMNL</v>
          </cell>
        </row>
        <row r="268">
          <cell r="A268" t="str">
            <v>TMNL</v>
          </cell>
        </row>
        <row r="269">
          <cell r="A269" t="str">
            <v>TMBL</v>
          </cell>
        </row>
        <row r="270">
          <cell r="A270" t="str">
            <v>TMBL</v>
          </cell>
        </row>
        <row r="271">
          <cell r="A271" t="str">
            <v>MPTPL</v>
          </cell>
        </row>
        <row r="272">
          <cell r="A272" t="str">
            <v>MPTPL</v>
          </cell>
        </row>
        <row r="273">
          <cell r="A273" t="str">
            <v>MCOP</v>
          </cell>
        </row>
        <row r="274">
          <cell r="A274" t="str">
            <v>MCOP</v>
          </cell>
        </row>
        <row r="275">
          <cell r="A275" t="str">
            <v>BAHAG</v>
          </cell>
        </row>
        <row r="276">
          <cell r="A276" t="str">
            <v>BAHAG</v>
          </cell>
        </row>
        <row r="277">
          <cell r="A277" t="str">
            <v>MEPL</v>
          </cell>
        </row>
        <row r="278">
          <cell r="A278" t="str">
            <v>MEPL</v>
          </cell>
        </row>
        <row r="279">
          <cell r="A279" t="str">
            <v>MRVAD</v>
          </cell>
        </row>
        <row r="280">
          <cell r="A280" t="str">
            <v>MRVAD</v>
          </cell>
        </row>
        <row r="281">
          <cell r="A281" t="str">
            <v>MRVTD</v>
          </cell>
        </row>
        <row r="282">
          <cell r="A282" t="str">
            <v>MRVTD</v>
          </cell>
        </row>
        <row r="283">
          <cell r="A283" t="str">
            <v>MRVO</v>
          </cell>
        </row>
        <row r="284">
          <cell r="A284" t="str">
            <v>MRVO</v>
          </cell>
        </row>
        <row r="285">
          <cell r="A285" t="str">
            <v>RECPL</v>
          </cell>
        </row>
        <row r="286">
          <cell r="A286" t="str">
            <v>RECPL</v>
          </cell>
        </row>
        <row r="287">
          <cell r="A287" t="str">
            <v>MAEPL</v>
          </cell>
        </row>
        <row r="288">
          <cell r="A288" t="str">
            <v>MAEPL</v>
          </cell>
        </row>
        <row r="289">
          <cell r="A289" t="str">
            <v>AAPL</v>
          </cell>
        </row>
        <row r="290">
          <cell r="A290" t="str">
            <v>AAPL</v>
          </cell>
        </row>
        <row r="291">
          <cell r="A291" t="str">
            <v>ADL</v>
          </cell>
        </row>
        <row r="292">
          <cell r="A292" t="str">
            <v>ADL</v>
          </cell>
        </row>
        <row r="293">
          <cell r="A293" t="str">
            <v>WDL</v>
          </cell>
        </row>
        <row r="294">
          <cell r="A294" t="str">
            <v>WDL</v>
          </cell>
        </row>
        <row r="295">
          <cell r="A295" t="str">
            <v>GAIPL</v>
          </cell>
        </row>
        <row r="296">
          <cell r="A296" t="str">
            <v>GAIPL</v>
          </cell>
        </row>
        <row r="297">
          <cell r="A297" t="str">
            <v>GPL</v>
          </cell>
        </row>
        <row r="298">
          <cell r="A298" t="str">
            <v>GPL</v>
          </cell>
        </row>
        <row r="299">
          <cell r="A299" t="str">
            <v>GAPL</v>
          </cell>
        </row>
        <row r="300">
          <cell r="A300" t="str">
            <v>GAPL</v>
          </cell>
        </row>
        <row r="301">
          <cell r="A301" t="str">
            <v>GAPPL</v>
          </cell>
        </row>
        <row r="302">
          <cell r="A302" t="str">
            <v>GAPPL</v>
          </cell>
        </row>
        <row r="303">
          <cell r="A303" t="str">
            <v>AFSPL</v>
          </cell>
        </row>
        <row r="304">
          <cell r="A304" t="str">
            <v>AFSPL</v>
          </cell>
        </row>
        <row r="305">
          <cell r="A305" t="str">
            <v>GIL</v>
          </cell>
        </row>
        <row r="306">
          <cell r="A306" t="str">
            <v>GIL</v>
          </cell>
        </row>
        <row r="307">
          <cell r="A307" t="str">
            <v>NTPL</v>
          </cell>
        </row>
        <row r="308">
          <cell r="A308" t="str">
            <v>NTPL</v>
          </cell>
        </row>
        <row r="309">
          <cell r="A309" t="str">
            <v>MEVA</v>
          </cell>
        </row>
        <row r="310">
          <cell r="A310" t="str">
            <v>MEVA</v>
          </cell>
        </row>
        <row r="311">
          <cell r="A311" t="str">
            <v>BCL</v>
          </cell>
        </row>
        <row r="312">
          <cell r="A312" t="str">
            <v>BCL</v>
          </cell>
        </row>
        <row r="313">
          <cell r="A313" t="str">
            <v>MSOPL</v>
          </cell>
        </row>
        <row r="314">
          <cell r="A314" t="str">
            <v>MSOPL</v>
          </cell>
        </row>
        <row r="315">
          <cell r="A315" t="str">
            <v>MBPO</v>
          </cell>
        </row>
        <row r="316">
          <cell r="A316" t="str">
            <v>MBPO</v>
          </cell>
        </row>
        <row r="317">
          <cell r="A317" t="str">
            <v>SYMC</v>
          </cell>
        </row>
        <row r="318">
          <cell r="A318" t="str">
            <v>SYMC</v>
          </cell>
        </row>
        <row r="319">
          <cell r="A319" t="str">
            <v>SEPC</v>
          </cell>
        </row>
        <row r="320">
          <cell r="A320" t="str">
            <v>SEPC</v>
          </cell>
        </row>
        <row r="321">
          <cell r="A321" t="str">
            <v>SMSC</v>
          </cell>
        </row>
        <row r="322">
          <cell r="A322" t="str">
            <v>SMSC</v>
          </cell>
        </row>
        <row r="323">
          <cell r="A323" t="str">
            <v>SYAPC</v>
          </cell>
        </row>
        <row r="324">
          <cell r="A324" t="str">
            <v>SYAPC</v>
          </cell>
        </row>
        <row r="325">
          <cell r="A325" t="str">
            <v>MARPL</v>
          </cell>
        </row>
        <row r="326">
          <cell r="A326" t="str">
            <v>MARPL</v>
          </cell>
        </row>
        <row r="327">
          <cell r="A327" t="str">
            <v>MEPC</v>
          </cell>
        </row>
        <row r="328">
          <cell r="A328" t="str">
            <v>MEPC</v>
          </cell>
        </row>
        <row r="329">
          <cell r="A329" t="str">
            <v>MFUL</v>
          </cell>
        </row>
        <row r="330">
          <cell r="A330" t="str">
            <v>MFUL</v>
          </cell>
        </row>
        <row r="331">
          <cell r="A331" t="str">
            <v>BIAG</v>
          </cell>
        </row>
        <row r="332">
          <cell r="A332" t="str">
            <v>BIAG</v>
          </cell>
        </row>
        <row r="333">
          <cell r="A333" t="str">
            <v>TMTHAI</v>
          </cell>
        </row>
        <row r="334">
          <cell r="A334" t="str">
            <v>TMTHAI</v>
          </cell>
        </row>
        <row r="335">
          <cell r="A335" t="str">
            <v>MTIPL</v>
          </cell>
        </row>
        <row r="336">
          <cell r="A336" t="str">
            <v>MTIPL</v>
          </cell>
        </row>
      </sheetData>
      <sheetData sheetId="40">
        <row r="1">
          <cell r="B1" t="str">
            <v xml:space="preserve">Currency </v>
          </cell>
        </row>
      </sheetData>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amp;L"/>
      <sheetName val="Sch"/>
      <sheetName val="Sch_FA"/>
      <sheetName val="Bal_Gr"/>
      <sheetName val="P&amp;L_Gr"/>
      <sheetName val="CON_TB"/>
      <sheetName val="Mod_RSATB"/>
      <sheetName val="FAC_TB"/>
      <sheetName val="Mod_CorTB"/>
      <sheetName val="Cor_TB"/>
      <sheetName val="RSA_TB"/>
      <sheetName val="MODCSATB"/>
      <sheetName val="CSATB"/>
      <sheetName val="fgval"/>
      <sheetName val="Abstract"/>
      <sheetName val="23 Aug"/>
      <sheetName val="I"/>
      <sheetName val="II"/>
      <sheetName val="III"/>
      <sheetName val="IV"/>
      <sheetName val="V"/>
      <sheetName val="VI"/>
      <sheetName val="VII"/>
      <sheetName val="VIII"/>
      <sheetName val="X"/>
      <sheetName val="XI"/>
      <sheetName val="XII"/>
      <sheetName val="XIV"/>
      <sheetName val="XV"/>
      <sheetName val="XVIII"/>
      <sheetName val="XIX"/>
      <sheetName val="XX"/>
      <sheetName val="XXI"/>
      <sheetName val="XXII"/>
      <sheetName val="XXII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stivity Analysis"/>
      <sheetName val="Summary"/>
      <sheetName val="Consol_CF"/>
      <sheetName val="Consol Cashflows"/>
      <sheetName val="Casadona"/>
      <sheetName val="Casadona_Phasing"/>
      <sheetName val="Hill Shire (Area)"/>
      <sheetName val="Casadona_CF"/>
      <sheetName val="Arena"/>
      <sheetName val="Arena_Phasing"/>
      <sheetName val="Arena_CF"/>
      <sheetName val="Cafe"/>
      <sheetName val="Food Court"/>
      <sheetName val="Auditorium"/>
      <sheetName val="Convention Center"/>
      <sheetName val="Club House"/>
      <sheetName val="Retail"/>
    </sheetNames>
    <sheetDataSet>
      <sheetData sheetId="0"/>
      <sheetData sheetId="1"/>
      <sheetData sheetId="2">
        <row r="43">
          <cell r="E43">
            <v>0.13</v>
          </cell>
        </row>
        <row r="44">
          <cell r="E44">
            <v>0.01</v>
          </cell>
        </row>
      </sheetData>
      <sheetData sheetId="3"/>
      <sheetData sheetId="4">
        <row r="6">
          <cell r="C6">
            <v>43555</v>
          </cell>
        </row>
        <row r="29">
          <cell r="M29">
            <v>5700</v>
          </cell>
        </row>
        <row r="32">
          <cell r="M32">
            <v>4800</v>
          </cell>
        </row>
        <row r="33">
          <cell r="M33">
            <v>6199.6044187505604</v>
          </cell>
        </row>
      </sheetData>
      <sheetData sheetId="5">
        <row r="70">
          <cell r="C70" t="str">
            <v>Base case</v>
          </cell>
        </row>
        <row r="72">
          <cell r="B72" t="str">
            <v>Base case</v>
          </cell>
        </row>
        <row r="73">
          <cell r="B73" t="str">
            <v>Sensitivity 1</v>
          </cell>
        </row>
        <row r="74">
          <cell r="B74" t="str">
            <v>Sensitivity 2</v>
          </cell>
        </row>
      </sheetData>
      <sheetData sheetId="6"/>
      <sheetData sheetId="7"/>
      <sheetData sheetId="8">
        <row r="6">
          <cell r="C6">
            <v>44286</v>
          </cell>
        </row>
        <row r="35">
          <cell r="M35">
            <v>9000</v>
          </cell>
        </row>
      </sheetData>
      <sheetData sheetId="9">
        <row r="48">
          <cell r="C48" t="str">
            <v>Base case</v>
          </cell>
        </row>
      </sheetData>
      <sheetData sheetId="10"/>
      <sheetData sheetId="11"/>
      <sheetData sheetId="12"/>
      <sheetData sheetId="13"/>
      <sheetData sheetId="14"/>
      <sheetData sheetId="15"/>
      <sheetData sheetId="16"/>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
      <sheetName val="Shape Codes"/>
      <sheetName val="Database"/>
      <sheetName val="Help"/>
      <sheetName val="Setup"/>
      <sheetName val="About"/>
      <sheetName val="More"/>
      <sheetName val="page"/>
      <sheetName val="Info"/>
      <sheetName val="check"/>
      <sheetName val="schedule nos"/>
      <sheetName val="LABOUR RATE"/>
      <sheetName val="Material Rate"/>
      <sheetName val="B'Sheet"/>
      <sheetName val="Asmp"/>
      <sheetName val="SUMMARY"/>
      <sheetName val="RA-markate"/>
      <sheetName val="banilad"/>
      <sheetName val="Mactan"/>
      <sheetName val="Mandaue"/>
      <sheetName val="General"/>
      <sheetName val="SCHEDULE (9)"/>
      <sheetName val="SCHEDULE (8)"/>
      <sheetName val="SCHEDULE (7)"/>
      <sheetName val="SCHEDULE (6)"/>
      <sheetName val="SCHEDULE (5)"/>
      <sheetName val="SCHEDULE (4)"/>
      <sheetName val="SCHEDULE (3)"/>
      <sheetName val="SCHEDULE (2)"/>
      <sheetName val="Basement Budget"/>
      <sheetName val="GBW"/>
      <sheetName val="Extra Item"/>
      <sheetName val="IO LIST"/>
      <sheetName val="Fill this out first..."/>
      <sheetName val="Lead"/>
      <sheetName val="Pay_Sep06"/>
      <sheetName val="Data sheet"/>
      <sheetName val="F1a-Pile"/>
      <sheetName val="Project Budget Worksheet"/>
      <sheetName val="RCC,Ret. Wall"/>
      <sheetName val="Civil Boq"/>
      <sheetName val="INPUT SHEET"/>
      <sheetName val="RES-PLANNING"/>
      <sheetName val="Wordsdata"/>
      <sheetName val="item"/>
      <sheetName val="Labels"/>
      <sheetName val="PRECAST lightconc-II"/>
      <sheetName val="FORM7"/>
      <sheetName val="Code"/>
      <sheetName val="Cover sheet"/>
      <sheetName val="Assumptions"/>
      <sheetName val="LIST OF MAKES"/>
      <sheetName val="Material "/>
      <sheetName val="Intro"/>
      <sheetName val="Labour &amp; Plant"/>
      <sheetName val="p&amp;m"/>
      <sheetName val="analysis"/>
      <sheetName val="Headings"/>
      <sheetName val="MFG"/>
      <sheetName val="Detail"/>
      <sheetName val="BHANDUP"/>
      <sheetName val="Qty Cal"/>
      <sheetName val="ANAL-PUMP HOUSE"/>
      <sheetName val="Pipe trench"/>
      <sheetName val="COST"/>
      <sheetName val="Inc.St.-Link"/>
      <sheetName val="Internal Plaster-FTP-Block D4"/>
      <sheetName val="Sheet1"/>
      <sheetName val="Sales &amp; Prod"/>
      <sheetName val="B1"/>
      <sheetName val="CSA"/>
      <sheetName val="Mechanical"/>
      <sheetName val="Indirects "/>
      <sheetName val="I&amp;C"/>
      <sheetName val="LSS"/>
      <sheetName val="Design"/>
      <sheetName val="Bill 1"/>
      <sheetName val="Bill 2"/>
      <sheetName val="Bill 3"/>
      <sheetName val="Bill 4"/>
      <sheetName val="Bill 5"/>
      <sheetName val="Bill 6"/>
      <sheetName val="Bill 7"/>
      <sheetName val="accom cash"/>
      <sheetName val="Publicbuilding"/>
      <sheetName val="water prop."/>
      <sheetName val="BOQ"/>
      <sheetName val="TSegDetails"/>
      <sheetName val="TMasterConsUnit"/>
      <sheetName val="RowConfig"/>
      <sheetName val="TMasterSeg"/>
      <sheetName val="Data"/>
      <sheetName val="Barsched 8666"/>
      <sheetName val="Costing"/>
      <sheetName val="sumary"/>
      <sheetName val="final abstract"/>
      <sheetName val="Compiled BOQ"/>
      <sheetName val="FINOLEX"/>
      <sheetName val="Bill 3 - Site Works"/>
      <sheetName val="Project Details"/>
      <sheetName val="Basis"/>
      <sheetName val="BASIS -DEC 08"/>
      <sheetName val="Vehicles"/>
      <sheetName val="DSLP"/>
      <sheetName val="Codes"/>
      <sheetName val="D3665 template"/>
      <sheetName val="Staff Acco."/>
      <sheetName val="Shape cords"/>
      <sheetName val="detail'02"/>
      <sheetName val="Fin. Assumpt. - Sensitivities"/>
      <sheetName val="#REF"/>
      <sheetName val="MISBS"/>
      <sheetName val="BOD PL NEW"/>
      <sheetName val="Rate Analysis"/>
      <sheetName val="CASHFLOWS"/>
      <sheetName val="office"/>
      <sheetName val="Lab"/>
      <sheetName val="Material&amp;equipment"/>
      <sheetName val="PriceSummary"/>
      <sheetName val="Administrative Prices"/>
      <sheetName val="SP Break Up"/>
      <sheetName val="월별"/>
      <sheetName val="Set"/>
      <sheetName val="Basic Rate"/>
      <sheetName val="A"/>
      <sheetName val="Balance Quanity BOQ"/>
      <sheetName val="doq7"/>
      <sheetName val="doq 2"/>
      <sheetName val="doq-10"/>
      <sheetName val="doq-9"/>
      <sheetName val="Plant Used in CATS "/>
      <sheetName val="Amort"/>
      <sheetName val="AmortRef"/>
      <sheetName val="ESCON"/>
      <sheetName val="NPV"/>
      <sheetName val="Discounts"/>
      <sheetName val="FitOutConfCentre"/>
      <sheetName val="Core Data"/>
      <sheetName val="Cover"/>
      <sheetName val="Sheet3"/>
      <sheetName val="labour coeff"/>
      <sheetName val="DS-BOQ"/>
      <sheetName val="Internet"/>
      <sheetName val="MN T.B."/>
      <sheetName val="MERGED CODES &amp; NAMES"/>
      <sheetName val="TYPES"/>
      <sheetName val="MPC"/>
      <sheetName val="OVER HEADS"/>
      <sheetName val="S1BOQ"/>
      <sheetName val="Works - Quote Sheet"/>
      <sheetName val="Debit_Transit"/>
      <sheetName val="except wiring"/>
      <sheetName val="HPL"/>
      <sheetName val="TB"/>
      <sheetName val="Shape_Codes"/>
      <sheetName val="schedule_nos"/>
      <sheetName val="LABOUR_RATE"/>
      <sheetName val="Material_Rate"/>
      <sheetName val="SCHEDULE_(9)"/>
      <sheetName val="SCHEDULE_(8)"/>
      <sheetName val="SCHEDULE_(7)"/>
      <sheetName val="SCHEDULE_(6)"/>
      <sheetName val="SCHEDULE_(5)"/>
      <sheetName val="SCHEDULE_(4)"/>
      <sheetName val="SCHEDULE_(3)"/>
      <sheetName val="SCHEDULE_(2)"/>
      <sheetName val="Basement_Budget"/>
      <sheetName val="Extra_Item"/>
      <sheetName val="IO_LIST"/>
      <sheetName val="Fill_this_out_first___"/>
      <sheetName val="Data_sheet"/>
      <sheetName val="Project_Budget_Worksheet"/>
      <sheetName val="RCC,Ret__Wall"/>
      <sheetName val="Civil_Boq"/>
      <sheetName val="INPUT_SHEET"/>
      <sheetName val="PRECAST_lightconc-II"/>
      <sheetName val="Cover_sheet"/>
      <sheetName val="LIST_OF_MAKES"/>
      <sheetName val="Material_"/>
      <sheetName val="Labour_&amp;_Plant"/>
      <sheetName val="Sales_&amp;_Prod"/>
      <sheetName val="Indirects_"/>
      <sheetName val="Bill_1"/>
      <sheetName val="Bill_2"/>
      <sheetName val="Bill_3"/>
      <sheetName val="Bill_4"/>
      <sheetName val="Bill_5"/>
      <sheetName val="Bill_6"/>
      <sheetName val="Bill_7"/>
      <sheetName val="accom_cash"/>
      <sheetName val="Qty_Cal"/>
      <sheetName val="ANAL-PUMP_HOUSE"/>
      <sheetName val="Pipe_trench"/>
      <sheetName val="Inc_St_-Link"/>
      <sheetName val="Internal_Plaster-FTP-Block_D4"/>
      <sheetName val="Barsched_8666"/>
      <sheetName val="final_abstract"/>
      <sheetName val="Compiled_BOQ"/>
      <sheetName val="Bill_3_-_Site_Works"/>
      <sheetName val="Project_Details"/>
      <sheetName val="BASIS_-DEC_08"/>
      <sheetName val="D3665_template"/>
    </sheetNames>
    <sheetDataSet>
      <sheetData sheetId="0">
        <row r="9">
          <cell r="BC9">
            <v>0</v>
          </cell>
        </row>
      </sheetData>
      <sheetData sheetId="1"/>
      <sheetData sheetId="2">
        <row r="1">
          <cell r="A1">
            <v>1</v>
          </cell>
        </row>
      </sheetData>
      <sheetData sheetId="3"/>
      <sheetData sheetId="4"/>
      <sheetData sheetId="5"/>
      <sheetData sheetId="6"/>
      <sheetData sheetId="7"/>
      <sheetData sheetId="8">
        <row r="9">
          <cell r="BC9">
            <v>0</v>
          </cell>
        </row>
      </sheetData>
      <sheetData sheetId="9"/>
      <sheetData sheetId="10">
        <row r="1">
          <cell r="A1">
            <v>1</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ow r="1">
          <cell r="A1" t="str">
            <v>Project: Purva Silversands, Pune</v>
          </cell>
        </row>
      </sheetData>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row r="1">
          <cell r="A1">
            <v>1</v>
          </cell>
        </row>
      </sheetData>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INORD"/>
      <sheetName val="Tunnelform"/>
      <sheetName val="mivan"/>
      <sheetName val="SHphase-1"/>
      <sheetName val="concrete"/>
      <sheetName val="analysis"/>
      <sheetName val="Civil-main building"/>
      <sheetName val="Civil-amenities buildings"/>
      <sheetName val="Roads-pavement-path ways"/>
      <sheetName val="C-Wall BOQ"/>
      <sheetName val="Sheet2"/>
      <sheetName val="GR.slab-reinft"/>
      <sheetName val="2gii"/>
      <sheetName val="upa"/>
      <sheetName val="detail'02"/>
      <sheetName val="PointNo.5"/>
      <sheetName val="Stress Calculation"/>
      <sheetName val="Design"/>
      <sheetName val="GUT (2)"/>
      <sheetName val="ACE-OUT"/>
      <sheetName val="banilad"/>
      <sheetName val="Mactan"/>
      <sheetName val="Mandaue"/>
      <sheetName val="BHANDUP"/>
      <sheetName val="Sheet1"/>
      <sheetName val="#REF"/>
      <sheetName val="Sheet3"/>
      <sheetName val="data"/>
      <sheetName val="SPT vs PHI"/>
      <sheetName val="Detail"/>
      <sheetName val="PRECAST lightconc-II"/>
      <sheetName val="Tender Summary"/>
      <sheetName val=" Net Break Down"/>
      <sheetName val="p&amp;m"/>
      <sheetName val="VCH-SLC"/>
      <sheetName val="Supplier"/>
      <sheetName val="BSH num"/>
      <sheetName val="Labels"/>
      <sheetName val="K.Ajeet"/>
      <sheetName val="Bill No 2 to 8 (Rev)"/>
      <sheetName val="Boq"/>
      <sheetName val="Basic"/>
      <sheetName val="10"/>
      <sheetName val="11A"/>
      <sheetName val="11B "/>
      <sheetName val="12A"/>
      <sheetName val="12B"/>
      <sheetName val="2A"/>
      <sheetName val="2B"/>
      <sheetName val="2C"/>
      <sheetName val="2D"/>
      <sheetName val="2E"/>
      <sheetName val="2F"/>
      <sheetName val="2G"/>
      <sheetName val="2H"/>
      <sheetName val="3A"/>
      <sheetName val="3B"/>
      <sheetName val="4"/>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5"/>
      <sheetName val="13"/>
      <sheetName val="1"/>
      <sheetName val="14"/>
      <sheetName val="A-General"/>
      <sheetName val="Civil-main_building"/>
      <sheetName val="Civil-amenities_buildings"/>
      <sheetName val="Roads-pavement-path_ways"/>
      <sheetName val="C-Wall_BOQ"/>
      <sheetName val="GR_slab-reinft"/>
      <sheetName val="Civil-main_building2"/>
      <sheetName val="Civil-amenities_buildings2"/>
      <sheetName val="Roads-pavement-path_ways2"/>
      <sheetName val="C-Wall_BOQ2"/>
      <sheetName val="GR_slab-reinft2"/>
      <sheetName val="Civil-main_building1"/>
      <sheetName val="Civil-amenities_buildings1"/>
      <sheetName val="Roads-pavement-path_ways1"/>
      <sheetName val="C-Wall_BOQ1"/>
      <sheetName val="GR_slab-reinft1"/>
      <sheetName val="Costing"/>
      <sheetName val="SITE OVERHEADS"/>
      <sheetName val="Citrix"/>
      <sheetName val="Fill this out first..."/>
      <sheetName val="GF Columns"/>
      <sheetName val="Assumption Inputs"/>
      <sheetName val="Bill 3 - Site Works"/>
      <sheetName val="FINOLEX"/>
      <sheetName val="SILICATE"/>
      <sheetName val="PRECAST_lightconc-II"/>
      <sheetName val="PointNo_5"/>
      <sheetName val="PCC"/>
      <sheetName val="cidcoanalysis"/>
      <sheetName val="C Sum"/>
      <sheetName val="A Sum"/>
      <sheetName val="Labour"/>
      <sheetName val="Fin Sum"/>
      <sheetName val="Build-up"/>
      <sheetName val="Detail In Door Stad"/>
      <sheetName val="IO List"/>
      <sheetName val="공장별판관비배부"/>
      <sheetName val="AutoOpen Stub Data"/>
      <sheetName val="HPL"/>
      <sheetName val="Estimation"/>
      <sheetName val="INDIGINEOUS ITEMS "/>
      <sheetName val="07016, Master List-Major Minor"/>
      <sheetName val="Staff Acco."/>
      <sheetName val="labour coeff"/>
      <sheetName val="Flooring"/>
      <sheetName val="ELEC_BOQ"/>
      <sheetName val="4 Annex 1 Basic rate"/>
      <sheetName val="Debits as on 12.04.08"/>
      <sheetName val="Bridges RB"/>
      <sheetName val="Analysis Justi "/>
      <sheetName val="Qty Esti -TCS"/>
      <sheetName val="INPUT"/>
      <sheetName val="Abst Jo"/>
      <sheetName val="Vind-BtB"/>
      <sheetName val="VALMARAND436"/>
      <sheetName val="VALMARAND18"/>
      <sheetName val="BGIPLCEUR"/>
      <sheetName val="BGIUK"/>
      <sheetName val="BPBF4PDOB3"/>
      <sheetName val="BPBF4NORTHROC"/>
      <sheetName val="BPBF4PDOB2"/>
      <sheetName val="BPBF4PLCUSD2"/>
      <sheetName val="BPBF5PLCGBP"/>
      <sheetName val="BPBF6PLC"/>
      <sheetName val="BPBF6PLC2"/>
      <sheetName val="BPBFIN3INVS"/>
      <sheetName val="SUMMARY ALL CO'S"/>
      <sheetName val="BPBFINCOCOMM"/>
      <sheetName val="BPBFINCOPLCUSD50M"/>
      <sheetName val="BPBFINCOPLCUSD"/>
      <sheetName val="BPBGBVPLC"/>
      <sheetName val="BPBGBVPLC3"/>
      <sheetName val="BPBHLDGSPLC"/>
      <sheetName val="BPBINVPLC"/>
      <sheetName val="BPBUKPLCEUR"/>
      <sheetName val="COMMEUROPE"/>
      <sheetName val="COMMMIDEAST"/>
      <sheetName val="COMMPLCEUR"/>
      <sheetName val="COMMPLCUSD"/>
      <sheetName val="EUROPEFIN2"/>
      <sheetName val="FIN2SIMP"/>
      <sheetName val="FIN4BPBINDIA2"/>
      <sheetName val="FIN4BPBINDIA"/>
      <sheetName val="FIN4BPBLLCUSD"/>
      <sheetName val="FIN4INDIAGYPUSD2M"/>
      <sheetName val="FIN4MEXUSD12M"/>
      <sheetName val="FIN4MEXUSD2M"/>
      <sheetName val="FIN4MEXUSD6M"/>
      <sheetName val="FINANCE2PLC"/>
      <sheetName val="FORMPLCEUR"/>
      <sheetName val="FULMARGBPPLC"/>
      <sheetName val="GILEURPLC"/>
      <sheetName val="GYPABPLCSEK"/>
      <sheetName val="GYPBENCOMMEUR100M"/>
      <sheetName val="GYPIBBPBIB"/>
      <sheetName val="IBSWIBETEIL"/>
      <sheetName val="IBSWIPLACO2"/>
      <sheetName val="IBSWIPLACO"/>
      <sheetName val="IBSWIPLC"/>
      <sheetName val="IBSWIPOLSKA"/>
      <sheetName val="INDIA"/>
      <sheetName val="LUXGYPIB"/>
      <sheetName val="LUXPLACOEUR1M"/>
      <sheetName val="LUXPLACOST"/>
      <sheetName val="LUXSIMPEUR"/>
      <sheetName val="LUXSWIGYPIB"/>
      <sheetName val="LUXSWIPLACOEUR18M"/>
      <sheetName val="LUXSWIRIGAUSEUR"/>
      <sheetName val="PLCBPBGBV2"/>
      <sheetName val="PLCBPBGBV"/>
      <sheetName val="PLCBPBGBVROM"/>
      <sheetName val="PLCBPBGBVTHB"/>
      <sheetName val="PLCBPBIOGBP200M"/>
      <sheetName val="PLCBULGARIA"/>
      <sheetName val="PLCCOMMCHF5M"/>
      <sheetName val="PLCCOMMGBP2"/>
      <sheetName val="PLCCOMMGBP330M"/>
      <sheetName val="PLCCOMMGBP3"/>
      <sheetName val="PLCCOMMGBP"/>
      <sheetName val="PLCCOMMUSD5M"/>
      <sheetName val="PLCCOMMUSD"/>
      <sheetName val="PLCDAVEUR26M"/>
      <sheetName val="PLCDISTEUR50M"/>
      <sheetName val="PLCDISTPPL"/>
      <sheetName val="PLCFIN5"/>
      <sheetName val="PLCGYPSHANG"/>
      <sheetName val="PLCITALYEUR18-8M"/>
      <sheetName val="PLCMEXGBP"/>
      <sheetName val="PLCPHIGBP5M"/>
      <sheetName val="PLCPHIUSD"/>
      <sheetName val="PLCPOLSKA2"/>
      <sheetName val="PLCPOLSKA"/>
      <sheetName val="PLCSCANSEM"/>
      <sheetName val="PLCSLOVAKIA"/>
      <sheetName val="PLCSOGGBP"/>
      <sheetName val="PLCTHAIGIPSTHBIF"/>
      <sheetName val="PLCTHAIGIPSTHB"/>
      <sheetName val="PLCTHAIGIPSTHBSI"/>
      <sheetName val="PLCUKGBP300M"/>
      <sheetName val="RIGAGPLCCHF"/>
      <sheetName val="RIGAGPLCEUR2"/>
      <sheetName val="RIGAGPLCEUR"/>
      <sheetName val="RIGASPLCCZK2"/>
      <sheetName val="RIGASPLCCZK"/>
      <sheetName val="RIGHUNGPLCHUF"/>
      <sheetName val="SCONSPLC"/>
      <sheetName val="SIMPEURPLC"/>
      <sheetName val="SIMPPLC"/>
      <sheetName val="VALSIMPEUR"/>
      <sheetName val="CLAY"/>
      <sheetName val="PL"/>
      <sheetName val="Groupings-final"/>
      <sheetName val="Sched"/>
      <sheetName val="Trial"/>
      <sheetName val="FA_Final"/>
      <sheetName val="Break up Sheet"/>
      <sheetName val="Civil-main_building3"/>
      <sheetName val="Civil-amenities_buildings3"/>
      <sheetName val="Roads-pavement-path_ways3"/>
      <sheetName val="C-Wall_BOQ3"/>
      <sheetName val="GR_slab-reinft3"/>
      <sheetName val="Stress_Calculation"/>
      <sheetName val="GUT_(2)"/>
      <sheetName val="_Net_Break_Down"/>
      <sheetName val="Tender_Summary"/>
      <sheetName val="Bill_No_2_to_8_(Rev)"/>
      <sheetName val="SPT_vs_PHI"/>
      <sheetName val="BSH_num"/>
      <sheetName val="11B_"/>
      <sheetName val="IO_List"/>
      <sheetName val="Bill_3_-_Site_Works"/>
      <sheetName val="Fill_this_out_first___"/>
      <sheetName val="GF_Columns"/>
      <sheetName val="Assumption_Inputs"/>
      <sheetName val="K_Ajeet"/>
      <sheetName val="SITE_OVERHEADS"/>
      <sheetName val="Debits_as_on_12_04_08"/>
      <sheetName val="Staff_Acco_"/>
      <sheetName val="labour_coeff"/>
      <sheetName val="macros"/>
      <sheetName val="Requirements"/>
      <sheetName val="Storage"/>
      <sheetName val="Financial"/>
      <sheetName val="Assumptions"/>
      <sheetName val="Deduction of assets"/>
      <sheetName val="GBW"/>
      <sheetName val="Ratio"/>
      <sheetName val="S &amp; A"/>
      <sheetName val="Basis"/>
      <sheetName val="Bank Guarantee"/>
      <sheetName val="PROGRAMME"/>
      <sheetName val="PROG SUMMARY"/>
      <sheetName val="FORM7"/>
      <sheetName val="매크로"/>
      <sheetName val="INDEX"/>
      <sheetName val="AREAS"/>
      <sheetName val="5 NOT REQUIRED"/>
      <sheetName val="strain"/>
      <sheetName val="factors"/>
      <sheetName val="Basement Budget"/>
      <sheetName val="Machinery"/>
      <sheetName val="s"/>
      <sheetName val="NLD - Assum"/>
      <sheetName val="Capex-fixed"/>
      <sheetName val="Material"/>
      <sheetName val="RA"/>
      <sheetName val="INPUT SHEET"/>
      <sheetName val="RES-PLANNING"/>
      <sheetName val="FITZ MORT 94"/>
      <sheetName val="Civil-main_building4"/>
      <sheetName val="Civil-amenities_buildings4"/>
      <sheetName val="Roads-pavement-path_ways4"/>
      <sheetName val="C-Wall_BOQ4"/>
      <sheetName val="GR_slab-reinft4"/>
      <sheetName val="PointNo_51"/>
      <sheetName val="Stress_Calculation1"/>
      <sheetName val="GUT_(2)1"/>
      <sheetName val="SPT_vs_PHI1"/>
      <sheetName val="Bill_No_2_to_8_(Rev)1"/>
      <sheetName val="Bill_3_-_Site_Works1"/>
      <sheetName val="PRECAST_lightconc-II1"/>
      <sheetName val="Fill_this_out_first___1"/>
      <sheetName val="GF_Columns1"/>
      <sheetName val="Assumption_Inputs1"/>
      <sheetName val="_Net_Break_Down1"/>
      <sheetName val="BSH_num1"/>
      <sheetName val="11B_1"/>
      <sheetName val="Tender_Summary1"/>
      <sheetName val="Staff_Acco_1"/>
      <sheetName val="Debits_as_on_12_04_081"/>
      <sheetName val="SITE_OVERHEADS1"/>
      <sheetName val="labour_coeff1"/>
      <sheetName val="K_Ajeet1"/>
      <sheetName val="AutoOpen_Stub_Data"/>
      <sheetName val="Fin_Sum"/>
      <sheetName val="Bridges_RB"/>
      <sheetName val="Analysis_Justi_"/>
      <sheetName val="Qty_Esti_-TCS"/>
      <sheetName val="Abst_Jo"/>
      <sheetName val="INDIGINEOUS_ITEMS_"/>
      <sheetName val="07016,_Master_List-Major_Minor"/>
      <sheetName val="SUMMARY_ALL_CO'S"/>
      <sheetName val="C_Sum"/>
      <sheetName val="A_Sum"/>
      <sheetName val="Break_up_Sheet"/>
      <sheetName val="Deduction_of_assets"/>
      <sheetName val="S_&amp;_A"/>
      <sheetName val="4_Annex_1_Basic_rate"/>
      <sheetName val="Detail_In_Door_Stad"/>
      <sheetName val="5_NOT_REQUIRED"/>
      <sheetName val="Bank_Guarantee"/>
      <sheetName val="3cd Annexure"/>
      <sheetName val="C-Wadl_BOQ2"/>
      <sheetName val="BLOCK-A (MEA.SHEET)"/>
      <sheetName val="BOQ (2)"/>
      <sheetName val="IO_List1"/>
      <sheetName val="Civil-main_building5"/>
      <sheetName val="Civil-amenities_buildings5"/>
      <sheetName val="Roads-pavement-path_ways5"/>
      <sheetName val="C-Wall_BOQ5"/>
      <sheetName val="GR_slab-reinft5"/>
      <sheetName val="PointNo_52"/>
      <sheetName val="_Net_Break_Down2"/>
      <sheetName val="GUT_(2)2"/>
      <sheetName val="Stress_Calculation2"/>
      <sheetName val="11B_2"/>
      <sheetName val="PRECAST_lightconc-II2"/>
      <sheetName val="IO_List2"/>
      <sheetName val="BSH_num2"/>
      <sheetName val="Bill_No_2_to_8_(Rev)2"/>
      <sheetName val="SPT_vs_PHI2"/>
      <sheetName val="Tender_Summary2"/>
      <sheetName val="K_Ajeet2"/>
      <sheetName val="SITE_OVERHEADS2"/>
      <sheetName val="Fill_this_out_first___2"/>
      <sheetName val="GF_Columns2"/>
      <sheetName val="Assumption_Inputs2"/>
      <sheetName val="Bill_3_-_Site_Works2"/>
      <sheetName val="Staff_Acco_2"/>
      <sheetName val="Debits_as_on_12_04_082"/>
      <sheetName val="INDIGINEOUS_ITEMS_1"/>
      <sheetName val="07016,_Master_List-Major_Minor1"/>
      <sheetName val="labour_coeff2"/>
      <sheetName val="Deduction_of_assets1"/>
      <sheetName val="AutoOpen_Stub_Data1"/>
      <sheetName val="Fin_Sum1"/>
      <sheetName val="Bridges_RB1"/>
      <sheetName val="Analysis_Justi_1"/>
      <sheetName val="Qty_Esti_-TCS1"/>
      <sheetName val="Abst_Jo1"/>
      <sheetName val="C_Sum1"/>
      <sheetName val="A_Sum1"/>
      <sheetName val="S_&amp;_A1"/>
      <sheetName val="A.O.R r1Str"/>
      <sheetName val="A.O.R r1"/>
      <sheetName val="A.O.R (2)"/>
      <sheetName val="hyperstatic"/>
      <sheetName val="Legend"/>
      <sheetName val="Story Drift-Part 2"/>
      <sheetName val="AoR Finishing"/>
      <sheetName val="Rate analysis"/>
      <sheetName val="Allg. Angaben"/>
      <sheetName val="Auswahl"/>
      <sheetName val="RA-markate"/>
      <sheetName val="RCC,Ret. Wall"/>
      <sheetName val="keyword"/>
      <sheetName val="SCHEDULE"/>
      <sheetName val="Database"/>
      <sheetName val="schedule nos"/>
      <sheetName val="IDCCALHYD-GOO"/>
      <sheetName val="SUMMARY_ALL_CO'S1"/>
      <sheetName val="Break_up_Sheet1"/>
      <sheetName val="4_Annex_1_Basic_rate1"/>
      <sheetName val="Detail_In_Door_Stad1"/>
      <sheetName val="5_NOT_REQUIRED1"/>
      <sheetName val="Bank_Guarantee1"/>
      <sheetName val="Civil-main_building6"/>
      <sheetName val="Civil-amenities_buildings6"/>
      <sheetName val="Roads-pavement-path_ways6"/>
      <sheetName val="C-Wall_BOQ6"/>
      <sheetName val="GR_slab-reinft6"/>
      <sheetName val="PointNo_53"/>
      <sheetName val="Stress_Calculation3"/>
      <sheetName val="GUT_(2)3"/>
      <sheetName val="SPT_vs_PHI3"/>
      <sheetName val="Bill_No_2_to_8_(Rev)3"/>
      <sheetName val="Bill_3_-_Site_Works3"/>
      <sheetName val="PRECAST_lightconc-II3"/>
      <sheetName val="Fill_this_out_first___3"/>
      <sheetName val="GF_Columns3"/>
      <sheetName val="Assumption_Inputs3"/>
      <sheetName val="_Net_Break_Down3"/>
      <sheetName val="BSH_num3"/>
      <sheetName val="11B_3"/>
      <sheetName val="Tender_Summary3"/>
      <sheetName val="Staff_Acco_3"/>
      <sheetName val="Debits_as_on_12_04_083"/>
      <sheetName val="SITE_OVERHEADS3"/>
      <sheetName val="labour_coeff3"/>
      <sheetName val="K_Ajeet3"/>
      <sheetName val="AutoOpen_Stub_Data2"/>
      <sheetName val="Fin_Sum2"/>
      <sheetName val="Bridges_RB2"/>
      <sheetName val="Analysis_Justi_2"/>
      <sheetName val="Qty_Esti_-TCS2"/>
      <sheetName val="Abst_Jo2"/>
      <sheetName val="INDIGINEOUS_ITEMS_2"/>
      <sheetName val="07016,_Master_List-Major_Minor2"/>
      <sheetName val="SUMMARY_ALL_CO'S2"/>
      <sheetName val="C_Sum2"/>
      <sheetName val="A_Sum2"/>
      <sheetName val="Break_up_Sheet2"/>
      <sheetName val="Deduction_of_assets2"/>
      <sheetName val="S_&amp;_A2"/>
      <sheetName val="4_Annex_1_Basic_rate2"/>
      <sheetName val="Detail_In_Door_Stad2"/>
      <sheetName val="5_NOT_REQUIRED2"/>
      <sheetName val="Bank_Guarantee2"/>
      <sheetName val="Civil-main_building7"/>
      <sheetName val="Civil-amenities_buildings7"/>
      <sheetName val="Roads-pavement-path_ways7"/>
      <sheetName val="C-Wall_BOQ7"/>
      <sheetName val="GR_slab-reinft7"/>
      <sheetName val="PointNo_54"/>
      <sheetName val="Stress_Calculation4"/>
      <sheetName val="GUT_(2)4"/>
      <sheetName val="SPT_vs_PHI4"/>
      <sheetName val="Bill_No_2_to_8_(Rev)4"/>
      <sheetName val="Bill_3_-_Site_Works4"/>
      <sheetName val="PRECAST_lightconc-II4"/>
      <sheetName val="Fill_this_out_first___4"/>
      <sheetName val="GF_Columns4"/>
      <sheetName val="Assumption_Inputs4"/>
      <sheetName val="_Net_Break_Down4"/>
      <sheetName val="BSH_num4"/>
      <sheetName val="11B_4"/>
      <sheetName val="Tender_Summary4"/>
      <sheetName val="Staff_Acco_4"/>
      <sheetName val="Debits_as_on_12_04_084"/>
      <sheetName val="SITE_OVERHEADS4"/>
      <sheetName val="labour_coeff4"/>
      <sheetName val="K_Ajeet4"/>
      <sheetName val="AutoOpen_Stub_Data3"/>
      <sheetName val="Fin_Sum3"/>
      <sheetName val="Bridges_RB3"/>
      <sheetName val="Analysis_Justi_3"/>
      <sheetName val="Qty_Esti_-TCS3"/>
      <sheetName val="Abst_Jo3"/>
      <sheetName val="INDIGINEOUS_ITEMS_3"/>
      <sheetName val="07016,_Master_List-Major_Minor3"/>
      <sheetName val="SUMMARY_ALL_CO'S3"/>
      <sheetName val="C_Sum3"/>
      <sheetName val="A_Sum3"/>
      <sheetName val="Break_up_Sheet3"/>
      <sheetName val="Deduction_of_assets3"/>
      <sheetName val="S_&amp;_A3"/>
      <sheetName val="4_Annex_1_Basic_rate3"/>
      <sheetName val="Detail_In_Door_Stad3"/>
      <sheetName val="5_NOT_REQUIRED3"/>
      <sheetName val="Bank_Guarantee3"/>
      <sheetName val="Basement_Budget"/>
      <sheetName val="PROG_SUMMARY"/>
      <sheetName val="INPUT_SHEET"/>
      <sheetName val="FITZ_MORT_94"/>
      <sheetName val="Civil-main_building8"/>
      <sheetName val="Civil-amenities_buildings8"/>
      <sheetName val="Roads-pavement-path_ways8"/>
      <sheetName val="C-Wall_BOQ8"/>
      <sheetName val="GR_slab-reinft8"/>
      <sheetName val="PointNo_55"/>
      <sheetName val="Stress_Calculation5"/>
      <sheetName val="GUT_(2)5"/>
      <sheetName val="SPT_vs_PHI5"/>
      <sheetName val="Bill_No_2_to_8_(Rev)5"/>
      <sheetName val="Bill_3_-_Site_Works5"/>
      <sheetName val="PRECAST_lightconc-II5"/>
      <sheetName val="Fill_this_out_first___5"/>
      <sheetName val="GF_Columns5"/>
      <sheetName val="Assumption_Inputs5"/>
      <sheetName val="_Net_Break_Down5"/>
      <sheetName val="BSH_num5"/>
      <sheetName val="11B_5"/>
      <sheetName val="Tender_Summary5"/>
      <sheetName val="Staff_Acco_5"/>
      <sheetName val="Debits_as_on_12_04_085"/>
      <sheetName val="SITE_OVERHEADS5"/>
      <sheetName val="labour_coeff5"/>
      <sheetName val="K_Ajeet5"/>
      <sheetName val="AutoOpen_Stub_Data4"/>
      <sheetName val="Fin_Sum4"/>
      <sheetName val="Bridges_RB4"/>
      <sheetName val="Analysis_Justi_4"/>
      <sheetName val="Qty_Esti_-TCS4"/>
      <sheetName val="Abst_Jo4"/>
      <sheetName val="INDIGINEOUS_ITEMS_4"/>
      <sheetName val="07016,_Master_List-Major_Minor4"/>
      <sheetName val="SUMMARY_ALL_CO'S4"/>
      <sheetName val="C_Sum4"/>
      <sheetName val="A_Sum4"/>
      <sheetName val="Break_up_Sheet4"/>
      <sheetName val="Deduction_of_assets4"/>
      <sheetName val="S_&amp;_A4"/>
      <sheetName val="4_Annex_1_Basic_rate4"/>
      <sheetName val="Detail_In_Door_Stad4"/>
      <sheetName val="5_NOT_REQUIRED4"/>
      <sheetName val="Bank_Guarantee4"/>
      <sheetName val="Basement_Budget1"/>
      <sheetName val="PROG_SUMMARY1"/>
      <sheetName val="INPUT_SHEET1"/>
      <sheetName val="FITZ_MORT_941"/>
      <sheetName val="Ave.wtd.rates"/>
      <sheetName val="Material "/>
      <sheetName val="Labour &amp; Plant"/>
      <sheetName val="Basic Rates"/>
      <sheetName val="Mat_Cost"/>
      <sheetName val="9. Package split - Cost "/>
      <sheetName val="strand"/>
      <sheetName val="Annex"/>
      <sheetName val="DETAILED  BOQ"/>
      <sheetName val="Control"/>
      <sheetName val="Deckblatt"/>
      <sheetName val="Sludge Cal"/>
      <sheetName val="COLUMN"/>
      <sheetName val="Introduction"/>
      <sheetName val="Old"/>
      <sheetName val="Operating Statistics"/>
      <sheetName val="Financials"/>
      <sheetName val="NC-CM"/>
      <sheetName val="Indices"/>
      <sheetName val="HEAD"/>
      <sheetName val="CASHFLOWS"/>
      <sheetName val="Works - Quote Sheet"/>
      <sheetName val="LABOUR RATE"/>
      <sheetName val="Material Rate"/>
      <sheetName val="MASTER_RATE ANALYSIS"/>
      <sheetName val="PA- Consutant "/>
      <sheetName val="合成単価作成表-BLDG"/>
      <sheetName val="ecc_res"/>
      <sheetName val="PARAMETRES"/>
      <sheetName val="IO_List3"/>
      <sheetName val="BOQ_(2)"/>
      <sheetName val="BLOCK-A_(MEA_SHEET)"/>
      <sheetName val="A_O_R_r1Str"/>
      <sheetName val="A_O_R_r1"/>
      <sheetName val="A_O_R_(2)"/>
      <sheetName val="FitOutConfCentre"/>
      <sheetName val="CABLERET"/>
      <sheetName val="Makro1"/>
      <sheetName val="Balance sheet DCCDL Nov 06"/>
      <sheetName val=" COP 100%"/>
      <sheetName val="Top sheet"/>
      <sheetName val="Certificate"/>
      <sheetName val="Abstract"/>
      <sheetName val="M-Book for Conc"/>
      <sheetName val="LEVELS"/>
      <sheetName val="Rein.Steel"/>
      <sheetName val="M-Book for FW"/>
      <sheetName val="M-Book others"/>
      <sheetName val="M-Book filling"/>
      <sheetName val="beam-reinft-machine rm"/>
      <sheetName val="jobhist"/>
      <sheetName val="Bill 1"/>
      <sheetName val="Bill 2"/>
      <sheetName val="Bill 3"/>
      <sheetName val="Bill 4"/>
      <sheetName val="Bill 5"/>
      <sheetName val="Bill 6"/>
      <sheetName val="Bill 7"/>
      <sheetName val="lookups"/>
      <sheetName val="ref"/>
      <sheetName val="office"/>
      <sheetName val="Lab"/>
      <sheetName val="beam-reinft-IIInd floor"/>
      <sheetName val="A-Property"/>
      <sheetName val="annx-1(Boq)"/>
      <sheetName val="IRP all H2s"/>
      <sheetName val="ENCL9"/>
      <sheetName val="Bechtel Norms"/>
      <sheetName val="CS PIPING"/>
      <sheetName val="TECH DATA"/>
      <sheetName val="Structure Bills Qty"/>
      <sheetName val="SOA"/>
      <sheetName val="Podium Areas"/>
      <sheetName val="calcul"/>
      <sheetName val="BTI"/>
      <sheetName val="CHR"/>
      <sheetName val="HML"/>
      <sheetName val="HSR"/>
      <sheetName val="JPR"/>
      <sheetName val="KRNL"/>
      <sheetName val="LKNW"/>
      <sheetName val="LDH"/>
      <sheetName val="ORI"/>
      <sheetName val="WB"/>
      <sheetName val="Power &amp; Fuel(SMS)"/>
      <sheetName val="Assump"/>
      <sheetName val="Inter Co Balances"/>
      <sheetName val="NotesRelatedParties_1"/>
      <sheetName val="Lists"/>
      <sheetName val="NotesSubsidiaryInformation_1"/>
      <sheetName val="BRP&amp;L"/>
      <sheetName val="9-1차이내역"/>
      <sheetName val="Summary"/>
      <sheetName val="Ave_wtd_rates"/>
      <sheetName val="Material_"/>
      <sheetName val="Sludge_Cal"/>
      <sheetName val="NLD_-_Assum"/>
      <sheetName val="3cd_Annexure"/>
      <sheetName val="Operating_Statistics"/>
      <sheetName val="Bechtel_Norms"/>
      <sheetName val="CS_PIPING"/>
      <sheetName val="TECH_DATA"/>
      <sheetName val="Story_Drift-Part_2"/>
      <sheetName val="schedule_nos"/>
      <sheetName val="RCC,Ret__Wall"/>
      <sheetName val="갑지"/>
      <sheetName val="Mahole"/>
      <sheetName val="@risk rents and incentives"/>
      <sheetName val="Car park lease"/>
      <sheetName val="Net rent analysis"/>
      <sheetName val="A.O.R."/>
      <sheetName val="sheet6"/>
      <sheetName val="Boq- Civil"/>
      <sheetName val="Input &amp; Calculations"/>
      <sheetName val="Values"/>
      <sheetName val="MAINBS1"/>
      <sheetName val="galfareqp"/>
      <sheetName val="Interest"/>
      <sheetName val="Project Master"/>
      <sheetName val="Staff"/>
      <sheetName val="Conc"/>
      <sheetName val="Excv-Qty&amp;Rate"/>
      <sheetName val="RESULT"/>
      <sheetName val="water prop."/>
      <sheetName val="hyperstatic-3"/>
      <sheetName val="Transfer"/>
      <sheetName val="old_serial no."/>
      <sheetName val="tot_ass_9697"/>
      <sheetName val="TBAL9697 -group wise  sdpl"/>
      <sheetName val="PriceSummary"/>
      <sheetName val="Estimate"/>
      <sheetName val="Phasing"/>
      <sheetName val="Internet"/>
      <sheetName val="Sec-I"/>
      <sheetName val="MFG"/>
      <sheetName val="SP Break Up"/>
      <sheetName val="Allg__Angaben"/>
      <sheetName val="BS1"/>
      <sheetName val="Light fitt"/>
      <sheetName val="Load Details(B2)"/>
      <sheetName val="grid"/>
      <sheetName val="Inc.St.-Link"/>
      <sheetName val="Sales &amp; Prod"/>
      <sheetName val="ESCON"/>
      <sheetName val="DSLP"/>
      <sheetName val="General"/>
      <sheetName val="Amort"/>
      <sheetName val="AmortRef"/>
      <sheetName val="Sch"/>
      <sheetName val="Consol"/>
      <sheetName val="Area Statement"/>
      <sheetName val="UNP-NCW "/>
      <sheetName val="Det_Des"/>
      <sheetName val="inter"/>
      <sheetName val="MISBS"/>
      <sheetName val="BOD PL NEW"/>
      <sheetName val="final abstract"/>
      <sheetName val="Balance_sheet_DCCDL_Nov_06"/>
      <sheetName val="_COP_100%"/>
      <sheetName val="Rate_analysis"/>
      <sheetName val="Basic_Rates"/>
      <sheetName val="Section 3_DPR"/>
      <sheetName val="Intro"/>
      <sheetName val="S1BOQ"/>
      <sheetName val="Flanged Beams"/>
      <sheetName val="Rectangular Beam"/>
      <sheetName val="TYPE-1"/>
      <sheetName val="TYPE-3"/>
      <sheetName val="BC &amp; MNB "/>
      <sheetName val="XREF"/>
      <sheetName val="Debtors analysis"/>
      <sheetName val="Total Debtors Ageing Sheet"/>
      <sheetName val="Revised Summary"/>
      <sheetName val="A"/>
      <sheetName val="CFForecast detail"/>
      <sheetName val="Project Budget Worksheet"/>
      <sheetName val="P&amp;LSum"/>
      <sheetName val="Detail P&amp;L"/>
      <sheetName val="Assumption Sheet"/>
      <sheetName val="Electrical"/>
      <sheetName val="para"/>
      <sheetName val="kppl pl"/>
      <sheetName val="Measurment"/>
      <sheetName val="Administrative Prices"/>
      <sheetName val="BaseWeight"/>
      <sheetName val="UPA(Part C,D,E,G,H)"/>
      <sheetName val="Materials"/>
      <sheetName val="CEP99"/>
      <sheetName val="Set"/>
      <sheetName val="Headings"/>
      <sheetName val="MN T.B."/>
      <sheetName val="Extra Item"/>
      <sheetName val="Modular"/>
      <sheetName val="GN-ST-10"/>
      <sheetName val="compu(format)"/>
      <sheetName val="LMP"/>
      <sheetName val="환율"/>
      <sheetName val="Debtors Service Tax"/>
      <sheetName val="Wastage"/>
      <sheetName val="Stru Labour rate"/>
      <sheetName val="Curing Analysis"/>
      <sheetName val="Formwork"/>
      <sheetName val="MS items"/>
      <sheetName val="Tunnel Fw"/>
      <sheetName val="precast"/>
      <sheetName val="Cover"/>
      <sheetName val="accom cash"/>
      <sheetName val="Civil Boq"/>
      <sheetName val="fco"/>
      <sheetName val="IT-Fri Base"/>
      <sheetName val="CMISFA"/>
      <sheetName val="00acttbl"/>
      <sheetName val="PSrpt25"/>
      <sheetName val="00budtbl"/>
      <sheetName val="Data Tables"/>
      <sheetName val="Source Ref."/>
      <sheetName val="Civil-main_building9"/>
      <sheetName val="Civil-amenities_buildings9"/>
      <sheetName val="Roads-pavement-path_ways9"/>
      <sheetName val="C-Wall_BOQ9"/>
      <sheetName val="GR_slab-reinft9"/>
      <sheetName val="GUT_(2)6"/>
      <sheetName val="PointNo_56"/>
      <sheetName val="SPT_vs_PHI6"/>
      <sheetName val="Stress_Calculation6"/>
      <sheetName val="Bill_No_2_to_8_(Rev)6"/>
      <sheetName val="Bill_3_-_Site_Works6"/>
      <sheetName val="PRECAST_lightconc-II6"/>
      <sheetName val="Fill_this_out_first___6"/>
      <sheetName val="GF_Columns6"/>
      <sheetName val="Assumption_Inputs6"/>
      <sheetName val="_Net_Break_Down6"/>
      <sheetName val="BSH_num6"/>
      <sheetName val="11B_6"/>
      <sheetName val="Tender_Summary6"/>
      <sheetName val="Staff_Acco_6"/>
      <sheetName val="labour_coeff6"/>
      <sheetName val="SITE_OVERHEADS6"/>
      <sheetName val="Debits_as_on_12_04_086"/>
      <sheetName val="K_Ajeet6"/>
      <sheetName val="AutoOpen_Stub_Data5"/>
      <sheetName val="Fin_Sum5"/>
      <sheetName val="Bridges_RB5"/>
      <sheetName val="Analysis_Justi_5"/>
      <sheetName val="Qty_Esti_-TCS5"/>
      <sheetName val="Abst_Jo5"/>
      <sheetName val="INDIGINEOUS_ITEMS_5"/>
      <sheetName val="07016,_Master_List-Major_Minor5"/>
      <sheetName val="C_Sum5"/>
      <sheetName val="A_Sum5"/>
      <sheetName val="4_Annex_1_Basic_rate5"/>
      <sheetName val="SUMMARY_ALL_CO'S5"/>
      <sheetName val="Detail_In_Door_Stad5"/>
      <sheetName val="Bank_Guarantee5"/>
      <sheetName val="Break_up_Sheet5"/>
      <sheetName val="S_&amp;_A5"/>
      <sheetName val="Deduction_of_assets5"/>
      <sheetName val="PROG_SUMMARY2"/>
      <sheetName val="5_NOT_REQUIRED5"/>
      <sheetName val="NLD_-_Assum1"/>
      <sheetName val="3cd_Annexure1"/>
      <sheetName val="BLOCK-A_(MEA_SHEET)1"/>
      <sheetName val="Sludge_Cal1"/>
      <sheetName val="Basement_Budget2"/>
      <sheetName val="FITZ_MORT_942"/>
      <sheetName val="Operating_Statistics1"/>
      <sheetName val="Story_Drift-Part_21"/>
      <sheetName val="A_O_R_r1Str1"/>
      <sheetName val="A_O_R_r11"/>
      <sheetName val="A_O_R_(2)1"/>
      <sheetName val="INPUT_SHEET2"/>
      <sheetName val="BOQ_(2)1"/>
      <sheetName val="Bill_1"/>
      <sheetName val="Bill_2"/>
      <sheetName val="Bill_3"/>
      <sheetName val="Bill_4"/>
      <sheetName val="Bill_5"/>
      <sheetName val="Bill_6"/>
      <sheetName val="Bill_7"/>
      <sheetName val="schedule_nos1"/>
      <sheetName val="RCC,Ret__Wall1"/>
      <sheetName val="Ave_wtd_rates1"/>
      <sheetName val="Material_1"/>
      <sheetName val="Labour_&amp;_Plant"/>
      <sheetName val="9__Package_split_-_Cost_"/>
      <sheetName val="DETAILED__BOQ"/>
      <sheetName val="beam-reinft-IIInd_floor"/>
      <sheetName val="Works_-_Quote_Sheet"/>
      <sheetName val="AoR_Finishing"/>
      <sheetName val="MASTER_RATE_ANALYSIS"/>
      <sheetName val="PA-_Consutant_"/>
      <sheetName val="LABOUR_RATE"/>
      <sheetName val="Material_Rate"/>
      <sheetName val="Bechtel_Norms1"/>
      <sheetName val="CS_PIPING1"/>
      <sheetName val="TECH_DATA1"/>
      <sheetName val="Top_sheet"/>
      <sheetName val="M-Book_for_Conc"/>
      <sheetName val="Rein_Steel"/>
      <sheetName val="M-Book_for_FW"/>
      <sheetName val="M-Book_others"/>
      <sheetName val="M-Book_filling"/>
      <sheetName val="beam-reinft-machine_rm"/>
      <sheetName val="Structure_Bills_Qty"/>
      <sheetName val="Podium_Areas"/>
      <sheetName val="IRP_all_H2s"/>
      <sheetName val="@risk_rents_and_incentives"/>
      <sheetName val="Car_park_lease"/>
      <sheetName val="Net_rent_analysis"/>
      <sheetName val="old_serial_no_"/>
      <sheetName val="A_O_R_"/>
      <sheetName val="SP_Break_Up"/>
      <sheetName val="Inter_Co_Balances"/>
      <sheetName val="water_prop_"/>
      <sheetName val="Fin. Assumpt. - Sensitivities"/>
      <sheetName val="SC Cost FEB 03"/>
      <sheetName val="Core Data"/>
      <sheetName val="train cash"/>
      <sheetName val="d-safe specs"/>
      <sheetName val="SOR"/>
      <sheetName val="STK"/>
      <sheetName val="MG"/>
      <sheetName val="目录"/>
      <sheetName val="CSA"/>
      <sheetName val="Mechanical"/>
      <sheetName val="Indirects "/>
      <sheetName val="I&amp;C"/>
      <sheetName val="LSS"/>
      <sheetName val="CPA_EQP"/>
      <sheetName val="Site Dev BOQ"/>
      <sheetName val="(Do not delete)"/>
      <sheetName val="Voucher"/>
      <sheetName val="Cal"/>
      <sheetName val="Validation sheet"/>
      <sheetName val="ACE-IN"/>
      <sheetName val="NANJING"/>
      <sheetName val="Segment Report working"/>
      <sheetName val="Fixed Assets &amp; Depreciation"/>
      <sheetName val="CAT_5"/>
      <sheetName val="Slope area"/>
      <sheetName val="TABLES"/>
      <sheetName val="Valves"/>
      <sheetName val="MS Rates"/>
      <sheetName val="Array"/>
      <sheetName val="Array (2)"/>
      <sheetName val="basdat"/>
      <sheetName val="B1"/>
      <sheetName val="wordsdata"/>
      <sheetName val="BUDGET"/>
      <sheetName val="ESI &amp; PF DELHI"/>
      <sheetName val="CROSS-SECTION"/>
      <sheetName val="Basic Rate"/>
      <sheetName val="B'Sheet"/>
      <sheetName val="Asmp"/>
      <sheetName val="MERGED CODES &amp; NAMES"/>
      <sheetName val="TYPES"/>
      <sheetName val="MPC"/>
      <sheetName val="AILC004"/>
      <sheetName val="v"/>
      <sheetName val="Back_Cal_for OMC"/>
      <sheetName val="std.wt."/>
      <sheetName val="MASTER"/>
      <sheetName val="DETAIL SHEET"/>
      <sheetName val="Area"/>
      <sheetName val="FT-05-02IsoBOM"/>
      <sheetName val="Analisa STR"/>
      <sheetName val="cost summary"/>
      <sheetName val="Elec Summ"/>
      <sheetName val="ELEC BOQ"/>
      <sheetName val="TRACK BUSWAY"/>
      <sheetName val="BBT"/>
      <sheetName val="LIGHTING"/>
      <sheetName val="LMS"/>
      <sheetName val="DontDelete"/>
      <sheetName val="col-reinft1"/>
      <sheetName val="SEW4"/>
      <sheetName val="Settings"/>
      <sheetName val="BALAN1"/>
      <sheetName val="Bed Class"/>
      <sheetName val="Cd"/>
      <sheetName val="D2_CO"/>
      <sheetName val="VALUE2_5"/>
      <sheetName val="Setup Variables"/>
      <sheetName val="STAFFSCHED "/>
      <sheetName val="IO's"/>
      <sheetName val="Prices"/>
      <sheetName val="FINA"/>
      <sheetName val="Area Analysis"/>
      <sheetName val="Sensitivity"/>
      <sheetName val="rent &amp; value assumptions"/>
      <sheetName val="PSDA detailed cashflow for debt"/>
      <sheetName val="Financing Assumptions"/>
      <sheetName val="Equity shares analysis"/>
      <sheetName val="Loan B interest"/>
      <sheetName val="Loan covenant tests"/>
      <sheetName val="Rents committed"/>
      <sheetName val="LCC profit share calculation"/>
      <sheetName val="Loan A interest guarantee"/>
      <sheetName val="Ground Floor"/>
      <sheetName val="BASIS -DEC 08"/>
      <sheetName val="Lead"/>
      <sheetName val="Cash2"/>
      <sheetName val="Z"/>
      <sheetName val="기계내역서"/>
      <sheetName val="Pile cap"/>
      <sheetName val="Khalifa Parkf"/>
      <sheetName val="discounts_XP140"/>
      <sheetName val="Costcal"/>
      <sheetName val="L (4)"/>
      <sheetName val="Oracle Upload"/>
      <sheetName val="base"/>
      <sheetName val="qty schedule"/>
      <sheetName val="Westin FOH &amp; BOH Split"/>
      <sheetName val="405"/>
      <sheetName val="427"/>
      <sheetName val="403"/>
      <sheetName val="Legal Risk Analysis"/>
      <sheetName val="M.S."/>
      <sheetName val="Actuals_by_Job"/>
      <sheetName val="Outlook"/>
      <sheetName val="CIP Summary 0012"/>
      <sheetName val="CIP Detail 0011"/>
      <sheetName val="VLOOK"/>
      <sheetName val="99 to 00 blns"/>
      <sheetName val="AV"/>
      <sheetName val="Plant Used in CATS "/>
      <sheetName val="FILIALE"/>
      <sheetName val=""/>
      <sheetName val="1.01 (a)"/>
      <sheetName val="BULook"/>
      <sheetName val="Basic_Rates1"/>
      <sheetName val="Rate_analysis1"/>
      <sheetName val="Balance_sheet_DCCDL_Nov_061"/>
      <sheetName val="_COP_100%1"/>
      <sheetName val="Allg__Angaben1"/>
      <sheetName val="Sales_&amp;_Prod"/>
      <sheetName val="Revised_Summary"/>
      <sheetName val="BOD_PL_NEW"/>
      <sheetName val="final_abstract"/>
      <sheetName val="UNP-NCW_"/>
      <sheetName val="Section_3_DPR"/>
      <sheetName val="Flanged_Beams"/>
      <sheetName val="Rectangular_Beam"/>
      <sheetName val="BC_&amp;_MNB_"/>
      <sheetName val="Debtors_analysis"/>
      <sheetName val="Total_Debtors_Ageing_Sheet"/>
      <sheetName val="CFForecast_detail"/>
      <sheetName val="TBAL9697_-group_wise__sdpl"/>
      <sheetName val="Project_Budget_Worksheet"/>
      <sheetName val="Detail_P&amp;L"/>
      <sheetName val="Assumption_Sheet"/>
      <sheetName val="kppl_pl"/>
      <sheetName val="SCHEDULE OF RATES"/>
      <sheetName val="stub Column"/>
      <sheetName val="Civil-main_building10"/>
      <sheetName val="Civil-amenities_buildings10"/>
      <sheetName val="Roads-pavement-path_ways10"/>
      <sheetName val="C-Wall_BOQ10"/>
      <sheetName val="GR_slab-reinft10"/>
      <sheetName val="PointNo_57"/>
      <sheetName val="Stress_Calculation7"/>
      <sheetName val="GUT_(2)7"/>
      <sheetName val="SPT_vs_PHI7"/>
      <sheetName val="Bill_No_2_to_8_(Rev)7"/>
      <sheetName val="_Net_Break_Down7"/>
      <sheetName val="Bill_3_-_Site_Works7"/>
      <sheetName val="PRECAST_lightconc-II7"/>
      <sheetName val="Fill_this_out_first___7"/>
      <sheetName val="GF_Columns7"/>
      <sheetName val="Assumption_Inputs7"/>
      <sheetName val="BSH_num7"/>
      <sheetName val="11B_7"/>
      <sheetName val="Tender_Summary7"/>
      <sheetName val="K_Ajeet7"/>
      <sheetName val="SITE_OVERHEADS7"/>
      <sheetName val="Staff_Acco_7"/>
      <sheetName val="Debits_as_on_12_04_087"/>
      <sheetName val="labour_coeff7"/>
      <sheetName val="AutoOpen_Stub_Data6"/>
      <sheetName val="Fin_Sum6"/>
      <sheetName val="Bridges_RB6"/>
      <sheetName val="Analysis_Justi_6"/>
      <sheetName val="Qty_Esti_-TCS6"/>
      <sheetName val="Abst_Jo6"/>
      <sheetName val="INDIGINEOUS_ITEMS_6"/>
      <sheetName val="07016,_Master_List-Major_Minor6"/>
      <sheetName val="C_Sum6"/>
      <sheetName val="A_Sum6"/>
      <sheetName val="4_Annex_1_Basic_rate6"/>
      <sheetName val="Detail_In_Door_Stad6"/>
      <sheetName val="SUMMARY_ALL_CO'S6"/>
      <sheetName val="S_&amp;_A6"/>
      <sheetName val="Bank_Guarantee6"/>
      <sheetName val="Deduction_of_assets6"/>
      <sheetName val="PROG_SUMMARY3"/>
      <sheetName val="Break_up_Sheet6"/>
      <sheetName val="BLOCK-A_(MEA_SHEET)2"/>
      <sheetName val="5_NOT_REQUIRED6"/>
      <sheetName val="A_O_R_r1Str2"/>
      <sheetName val="A_O_R_r12"/>
      <sheetName val="A_O_R_(2)2"/>
      <sheetName val="Basement_Budget3"/>
      <sheetName val="FITZ_MORT_943"/>
      <sheetName val="BOQ_(2)2"/>
      <sheetName val="INPUT_SHEET3"/>
      <sheetName val="Bill_11"/>
      <sheetName val="Bill_21"/>
      <sheetName val="Bill_31"/>
      <sheetName val="Bill_41"/>
      <sheetName val="Bill_51"/>
      <sheetName val="Bill_61"/>
      <sheetName val="Bill_71"/>
      <sheetName val="AoR_Finishing1"/>
      <sheetName val="9__Package_split_-_Cost_1"/>
      <sheetName val="Labour_&amp;_Plant1"/>
      <sheetName val="DETAILED__BOQ1"/>
      <sheetName val="LABOUR_RATE1"/>
      <sheetName val="Material_Rate1"/>
      <sheetName val="accom_cash"/>
      <sheetName val="train_cash"/>
      <sheetName val="Podium_Areas1"/>
      <sheetName val="A_O_R_1"/>
      <sheetName val="Load_Details(B2)"/>
      <sheetName val="Source_Ref_"/>
      <sheetName val="MN_T_B_"/>
      <sheetName val="SC_Cost_FEB_03"/>
      <sheetName val="UPA(Part_C,D,E,G,H)"/>
      <sheetName val="Light_fitt"/>
      <sheetName val="Boq-_Civil"/>
      <sheetName val="Input_&amp;_Calculations"/>
      <sheetName val="Administrative_Prices"/>
      <sheetName val="Fin__Assumpt__-_Sensitivities"/>
      <sheetName val="Project_Master"/>
      <sheetName val="Extra_Item"/>
      <sheetName val=" COP"/>
      <sheetName val="Dropdown list"/>
      <sheetName val="Gen Info"/>
      <sheetName val="Elect."/>
      <sheetName val="NOT FULL RESTRAINT"/>
      <sheetName val="BEARING &amp; BUCKLING"/>
      <sheetName val="PFC"/>
      <sheetName val="UC"/>
      <sheetName val="RSJ"/>
      <sheetName val="purpose&amp;input"/>
      <sheetName val="Detail 1A"/>
      <sheetName val="Rate"/>
      <sheetName val="TRIAL BALANCE"/>
      <sheetName val="Material&amp;equipment"/>
      <sheetName val="R.A."/>
      <sheetName val="외화금융(97-03)"/>
      <sheetName val="연돌일위집계"/>
      <sheetName val="Revenue-Invoicewise"/>
      <sheetName val="1010"/>
      <sheetName val="1020"/>
      <sheetName val="1090"/>
      <sheetName val="COST"/>
      <sheetName val="girder"/>
      <sheetName val="Rocker"/>
      <sheetName val="Materials Cost(PCC)"/>
      <sheetName val="L&amp;T formwork system"/>
      <sheetName val="Pile load test-Rock anchor"/>
      <sheetName val="Design (singly reinforced beam)"/>
      <sheetName val="Foundation"/>
      <sheetName val="Hoop stress"/>
      <sheetName val="strongback"/>
      <sheetName val="D-Shackle"/>
      <sheetName val="ISA"/>
      <sheetName val="ISMB"/>
      <sheetName val="shoring using plates"/>
      <sheetName val="ISMC"/>
      <sheetName val="Gantry track"/>
      <sheetName val="DESIGN-abut-pile fdn.-11"/>
      <sheetName val="-ve Variation-Annx-1-Page-1"/>
      <sheetName val="Annexure-1-Page-2"/>
      <sheetName val="Summary of variations-Anx-2"/>
      <sheetName val="CTP-13-Abstract-On Account Bill"/>
      <sheetName val="Abstract-including GST"/>
      <sheetName val="Abstract-Annexure-1"/>
      <sheetName val="Labour &amp; Material"/>
      <sheetName val="Contractor-1-every floor 5%"/>
      <sheetName val="info"/>
      <sheetName val="NLD_-_Assum2"/>
      <sheetName val="3cd_Annexure2"/>
      <sheetName val="Sludge_Cal2"/>
      <sheetName val="Operating_Statistics2"/>
      <sheetName val="Story_Drift-Part_22"/>
      <sheetName val="schedule_nos2"/>
      <sheetName val="RCC,Ret__Wall2"/>
      <sheetName val="Ave_wtd_rates2"/>
      <sheetName val="Material_2"/>
      <sheetName val="Bechtel_Norms2"/>
      <sheetName val="CS_PIPING2"/>
      <sheetName val="TECH_DATA2"/>
      <sheetName val="MASTER_RATE_ANALYSIS1"/>
      <sheetName val="PA-_Consutant_1"/>
      <sheetName val="Works_-_Quote_Sheet1"/>
      <sheetName val="Top_sheet1"/>
      <sheetName val="M-Book_for_Conc1"/>
      <sheetName val="Rein_Steel1"/>
      <sheetName val="M-Book_for_FW1"/>
      <sheetName val="M-Book_others1"/>
      <sheetName val="M-Book_filling1"/>
      <sheetName val="beam-reinft-machine_rm1"/>
      <sheetName val="Structure_Bills_Qty1"/>
      <sheetName val="water_prop_1"/>
      <sheetName val="beam-reinft-IIInd_floor1"/>
      <sheetName val="IRP_all_H2s1"/>
      <sheetName val="old_serial_no_1"/>
      <sheetName val="@risk_rents_and_incentives1"/>
      <sheetName val="Car_park_lease1"/>
      <sheetName val="Net_rent_analysis1"/>
      <sheetName val="Inter_Co_Balances1"/>
      <sheetName val="SP_Break_Up1"/>
      <sheetName val="Debtors_Service_Tax"/>
      <sheetName val="Stru_Labour_rate"/>
      <sheetName val="Curing_Analysis"/>
      <sheetName val="MS_items"/>
      <sheetName val="Tunnel_Fw"/>
      <sheetName val="Segment_Report_working"/>
      <sheetName val="Fixed_Assets_&amp;_Depreciation"/>
      <sheetName val="(Do_not_delete)"/>
      <sheetName val="Slope_area"/>
      <sheetName val="MS_Rates"/>
      <sheetName val="Array_(2)"/>
      <sheetName val="Back_Cal_for_OMC"/>
      <sheetName val="Civil_Boq"/>
      <sheetName val="d-safe_specs"/>
      <sheetName val="IT-Fri_Base"/>
      <sheetName val="std_wt_"/>
      <sheetName val="Inc_St_-Link"/>
      <sheetName val="Area_Statement"/>
      <sheetName val="Plant_Used_in_CATS_"/>
      <sheetName val="ESI_&amp;_PF_DELHI"/>
      <sheetName val="Basic_Rate"/>
      <sheetName val="Site_Dev_BOQ"/>
      <sheetName val="R_A_"/>
      <sheetName val="RA-14"/>
      <sheetName val="RA-13"/>
      <sheetName val="Covering letter"/>
      <sheetName val=" CERTIFICATE   PAYMENT Vendor"/>
      <sheetName val="Payment Abstract Vendor"/>
      <sheetName val="Cummulative Steel &amp; RMC Vendor "/>
      <sheetName val="Vendor Wise Cu. Steel &amp; RMC"/>
      <sheetName val="Ultratech"/>
      <sheetName val="ACC"/>
      <sheetName val="Nuvoco"/>
      <sheetName val="JP"/>
      <sheetName val="Prism johnson"/>
      <sheetName val="RMC Qty. Cumulative vendor wise"/>
      <sheetName val="RMC Backup"/>
      <sheetName val="RMC Invoice"/>
      <sheetName val="Material Rates"/>
      <sheetName val="Reinforcement Steel"/>
      <sheetName val="Feb'19 Tax Invoice"/>
      <sheetName val="Structural Steel"/>
      <sheetName val="Feb'19 Tax Invoice (2)"/>
      <sheetName val="Qty. Cumulative Abstract"/>
      <sheetName val="FORM-16"/>
      <sheetName val="SCHEDULE (3)"/>
      <sheetName val="P&amp;L"/>
      <sheetName val="Data sheet"/>
      <sheetName val="Door"/>
      <sheetName val="Sheet3 (2)"/>
      <sheetName val="Indirects_"/>
      <sheetName val="사진"/>
      <sheetName val="QTY-CRUST-SR"/>
      <sheetName val="Torque"/>
      <sheetName val="DOKA shutter design"/>
      <sheetName val="Steel shutter design"/>
      <sheetName val="Trestle"/>
      <sheetName val="gantry cranes"/>
      <sheetName val="bolted splice"/>
      <sheetName val="Bolts"/>
      <sheetName val="piercap truss"/>
      <sheetName val="pipe"/>
      <sheetName val="Table 19"/>
      <sheetName val="Top Sheet (PZ)"/>
      <sheetName val="Daywise Summary"/>
      <sheetName val="Road wise summary"/>
      <sheetName val="Amit Singh"/>
      <sheetName val="RP Pal"/>
      <sheetName val="Debender"/>
      <sheetName val="SWD Road WISE Total Qty"/>
      <sheetName val="Done Qty. FTM"/>
      <sheetName val="Precast Scope"/>
      <sheetName val="KPN"/>
      <sheetName val="AS (PZ)"/>
      <sheetName val="KPN (PZ)"/>
      <sheetName val="Summary output"/>
      <sheetName val="FA-BOQ"/>
      <sheetName val="Pulses"/>
    </sheetNames>
    <sheetDataSet>
      <sheetData sheetId="0">
        <row r="81">
          <cell r="H81">
            <v>222.566</v>
          </cell>
        </row>
      </sheetData>
      <sheetData sheetId="1">
        <row r="81">
          <cell r="H81">
            <v>222.566</v>
          </cell>
        </row>
      </sheetData>
      <sheetData sheetId="2">
        <row r="81">
          <cell r="H81">
            <v>222.566</v>
          </cell>
        </row>
      </sheetData>
      <sheetData sheetId="3">
        <row r="81">
          <cell r="H81">
            <v>222.566</v>
          </cell>
        </row>
      </sheetData>
      <sheetData sheetId="4">
        <row r="81">
          <cell r="H81">
            <v>222.566</v>
          </cell>
        </row>
      </sheetData>
      <sheetData sheetId="5">
        <row r="81">
          <cell r="H81">
            <v>222.566</v>
          </cell>
        </row>
      </sheetData>
      <sheetData sheetId="6"/>
      <sheetData sheetId="7">
        <row r="81">
          <cell r="H81">
            <v>222.566</v>
          </cell>
        </row>
      </sheetData>
      <sheetData sheetId="8">
        <row r="81">
          <cell r="H81">
            <v>222.566</v>
          </cell>
        </row>
      </sheetData>
      <sheetData sheetId="9">
        <row r="81">
          <cell r="H81">
            <v>222.566</v>
          </cell>
        </row>
      </sheetData>
      <sheetData sheetId="10">
        <row r="81">
          <cell r="H81">
            <v>222.566</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ow r="81">
          <cell r="H81">
            <v>222.566</v>
          </cell>
        </row>
      </sheetData>
      <sheetData sheetId="290">
        <row r="81">
          <cell r="H81">
            <v>222.566</v>
          </cell>
        </row>
      </sheetData>
      <sheetData sheetId="291">
        <row r="81">
          <cell r="H81">
            <v>222.566</v>
          </cell>
        </row>
      </sheetData>
      <sheetData sheetId="292">
        <row r="81">
          <cell r="H81">
            <v>222.566</v>
          </cell>
        </row>
      </sheetData>
      <sheetData sheetId="293">
        <row r="81">
          <cell r="H81">
            <v>222.566</v>
          </cell>
        </row>
      </sheetData>
      <sheetData sheetId="294">
        <row r="81">
          <cell r="H81">
            <v>222.566</v>
          </cell>
        </row>
      </sheetData>
      <sheetData sheetId="295">
        <row r="81">
          <cell r="H81">
            <v>222.566</v>
          </cell>
        </row>
      </sheetData>
      <sheetData sheetId="296">
        <row r="81">
          <cell r="H81">
            <v>222.566</v>
          </cell>
        </row>
      </sheetData>
      <sheetData sheetId="297">
        <row r="81">
          <cell r="H81">
            <v>222.566</v>
          </cell>
        </row>
      </sheetData>
      <sheetData sheetId="298">
        <row r="81">
          <cell r="H81">
            <v>222.566</v>
          </cell>
        </row>
      </sheetData>
      <sheetData sheetId="299">
        <row r="81">
          <cell r="H81">
            <v>222.566</v>
          </cell>
        </row>
      </sheetData>
      <sheetData sheetId="300">
        <row r="81">
          <cell r="H81">
            <v>222.566</v>
          </cell>
        </row>
      </sheetData>
      <sheetData sheetId="301">
        <row r="81">
          <cell r="H81">
            <v>222.566</v>
          </cell>
        </row>
      </sheetData>
      <sheetData sheetId="302">
        <row r="81">
          <cell r="H81">
            <v>222.566</v>
          </cell>
        </row>
      </sheetData>
      <sheetData sheetId="303">
        <row r="81">
          <cell r="H81">
            <v>222.566</v>
          </cell>
        </row>
      </sheetData>
      <sheetData sheetId="304">
        <row r="81">
          <cell r="H81">
            <v>222.566</v>
          </cell>
        </row>
      </sheetData>
      <sheetData sheetId="305">
        <row r="81">
          <cell r="H81">
            <v>222.566</v>
          </cell>
        </row>
      </sheetData>
      <sheetData sheetId="306">
        <row r="81">
          <cell r="H81">
            <v>222.566</v>
          </cell>
        </row>
      </sheetData>
      <sheetData sheetId="307">
        <row r="81">
          <cell r="H81">
            <v>222.566</v>
          </cell>
        </row>
      </sheetData>
      <sheetData sheetId="308">
        <row r="81">
          <cell r="H81">
            <v>222.566</v>
          </cell>
        </row>
      </sheetData>
      <sheetData sheetId="309">
        <row r="81">
          <cell r="H81">
            <v>222.566</v>
          </cell>
        </row>
      </sheetData>
      <sheetData sheetId="310" refreshError="1"/>
      <sheetData sheetId="311">
        <row r="81">
          <cell r="H81">
            <v>222.566</v>
          </cell>
        </row>
      </sheetData>
      <sheetData sheetId="312">
        <row r="81">
          <cell r="H81">
            <v>222.566</v>
          </cell>
        </row>
      </sheetData>
      <sheetData sheetId="313">
        <row r="81">
          <cell r="H81">
            <v>222.566</v>
          </cell>
        </row>
      </sheetData>
      <sheetData sheetId="314">
        <row r="81">
          <cell r="H81">
            <v>222.566</v>
          </cell>
        </row>
      </sheetData>
      <sheetData sheetId="315">
        <row r="81">
          <cell r="H81">
            <v>222.566</v>
          </cell>
        </row>
      </sheetData>
      <sheetData sheetId="316">
        <row r="81">
          <cell r="H81">
            <v>222.566</v>
          </cell>
        </row>
      </sheetData>
      <sheetData sheetId="317">
        <row r="81">
          <cell r="H81">
            <v>222.566</v>
          </cell>
        </row>
      </sheetData>
      <sheetData sheetId="318" refreshError="1"/>
      <sheetData sheetId="319" refreshError="1"/>
      <sheetData sheetId="320" refreshError="1"/>
      <sheetData sheetId="321">
        <row r="81">
          <cell r="H81">
            <v>222.566</v>
          </cell>
        </row>
      </sheetData>
      <sheetData sheetId="322">
        <row r="81">
          <cell r="H81">
            <v>222.566</v>
          </cell>
        </row>
      </sheetData>
      <sheetData sheetId="323" refreshError="1"/>
      <sheetData sheetId="324">
        <row r="81">
          <cell r="H81">
            <v>222.566</v>
          </cell>
        </row>
      </sheetData>
      <sheetData sheetId="325">
        <row r="81">
          <cell r="H81">
            <v>222.566</v>
          </cell>
        </row>
      </sheetData>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ow r="81">
          <cell r="H81">
            <v>222.566</v>
          </cell>
        </row>
      </sheetData>
      <sheetData sheetId="335">
        <row r="81">
          <cell r="H81">
            <v>222.566</v>
          </cell>
        </row>
      </sheetData>
      <sheetData sheetId="336">
        <row r="81">
          <cell r="H81">
            <v>222.566</v>
          </cell>
        </row>
      </sheetData>
      <sheetData sheetId="337">
        <row r="81">
          <cell r="H81">
            <v>222.566</v>
          </cell>
        </row>
      </sheetData>
      <sheetData sheetId="338">
        <row r="81">
          <cell r="H81">
            <v>222.566</v>
          </cell>
        </row>
      </sheetData>
      <sheetData sheetId="339">
        <row r="81">
          <cell r="H81">
            <v>222.566</v>
          </cell>
        </row>
      </sheetData>
      <sheetData sheetId="340">
        <row r="81">
          <cell r="H81">
            <v>222.566</v>
          </cell>
        </row>
      </sheetData>
      <sheetData sheetId="341">
        <row r="81">
          <cell r="H81">
            <v>222.566</v>
          </cell>
        </row>
      </sheetData>
      <sheetData sheetId="342">
        <row r="81">
          <cell r="H81">
            <v>222.566</v>
          </cell>
        </row>
      </sheetData>
      <sheetData sheetId="343">
        <row r="81">
          <cell r="H81">
            <v>222.566</v>
          </cell>
        </row>
      </sheetData>
      <sheetData sheetId="344">
        <row r="81">
          <cell r="H81">
            <v>222.566</v>
          </cell>
        </row>
      </sheetData>
      <sheetData sheetId="345">
        <row r="81">
          <cell r="H81">
            <v>222.566</v>
          </cell>
        </row>
      </sheetData>
      <sheetData sheetId="346">
        <row r="81">
          <cell r="H81">
            <v>222.566</v>
          </cell>
        </row>
      </sheetData>
      <sheetData sheetId="347">
        <row r="81">
          <cell r="H81">
            <v>222.566</v>
          </cell>
        </row>
      </sheetData>
      <sheetData sheetId="348">
        <row r="81">
          <cell r="H81">
            <v>222.566</v>
          </cell>
        </row>
      </sheetData>
      <sheetData sheetId="349">
        <row r="81">
          <cell r="H81">
            <v>222.566</v>
          </cell>
        </row>
      </sheetData>
      <sheetData sheetId="350">
        <row r="81">
          <cell r="H81">
            <v>222.566</v>
          </cell>
        </row>
      </sheetData>
      <sheetData sheetId="351">
        <row r="81">
          <cell r="H81">
            <v>222.566</v>
          </cell>
        </row>
      </sheetData>
      <sheetData sheetId="352">
        <row r="81">
          <cell r="H81">
            <v>222.566</v>
          </cell>
        </row>
      </sheetData>
      <sheetData sheetId="353">
        <row r="81">
          <cell r="H81">
            <v>222.566</v>
          </cell>
        </row>
      </sheetData>
      <sheetData sheetId="354">
        <row r="81">
          <cell r="H81">
            <v>222.566</v>
          </cell>
        </row>
      </sheetData>
      <sheetData sheetId="355">
        <row r="81">
          <cell r="H81">
            <v>222.566</v>
          </cell>
        </row>
      </sheetData>
      <sheetData sheetId="356">
        <row r="81">
          <cell r="H81">
            <v>222.566</v>
          </cell>
        </row>
      </sheetData>
      <sheetData sheetId="357">
        <row r="81">
          <cell r="H81">
            <v>222.566</v>
          </cell>
        </row>
      </sheetData>
      <sheetData sheetId="358">
        <row r="81">
          <cell r="H81">
            <v>222.566</v>
          </cell>
        </row>
      </sheetData>
      <sheetData sheetId="359">
        <row r="81">
          <cell r="H81">
            <v>222.566</v>
          </cell>
        </row>
      </sheetData>
      <sheetData sheetId="360">
        <row r="81">
          <cell r="H81">
            <v>222.566</v>
          </cell>
        </row>
      </sheetData>
      <sheetData sheetId="361">
        <row r="81">
          <cell r="H81">
            <v>222.566</v>
          </cell>
        </row>
      </sheetData>
      <sheetData sheetId="362">
        <row r="81">
          <cell r="H81">
            <v>222.566</v>
          </cell>
        </row>
      </sheetData>
      <sheetData sheetId="363">
        <row r="81">
          <cell r="H81">
            <v>222.566</v>
          </cell>
        </row>
      </sheetData>
      <sheetData sheetId="364">
        <row r="81">
          <cell r="H81">
            <v>222.566</v>
          </cell>
        </row>
      </sheetData>
      <sheetData sheetId="365">
        <row r="81">
          <cell r="H81">
            <v>222.566</v>
          </cell>
        </row>
      </sheetData>
      <sheetData sheetId="366">
        <row r="81">
          <cell r="H81">
            <v>222.566</v>
          </cell>
        </row>
      </sheetData>
      <sheetData sheetId="367">
        <row r="81">
          <cell r="H81">
            <v>222.566</v>
          </cell>
        </row>
      </sheetData>
      <sheetData sheetId="368">
        <row r="81">
          <cell r="H81">
            <v>222.566</v>
          </cell>
        </row>
      </sheetData>
      <sheetData sheetId="369">
        <row r="81">
          <cell r="H81">
            <v>222.566</v>
          </cell>
        </row>
      </sheetData>
      <sheetData sheetId="370">
        <row r="81">
          <cell r="H81">
            <v>222.566</v>
          </cell>
        </row>
      </sheetData>
      <sheetData sheetId="371" refreshError="1"/>
      <sheetData sheetId="372" refreshError="1"/>
      <sheetData sheetId="373" refreshError="1"/>
      <sheetData sheetId="374" refreshError="1"/>
      <sheetData sheetId="375" refreshError="1"/>
      <sheetData sheetId="376" refreshError="1"/>
      <sheetData sheetId="377" refreshError="1"/>
      <sheetData sheetId="378">
        <row r="81">
          <cell r="H81">
            <v>222.566</v>
          </cell>
        </row>
      </sheetData>
      <sheetData sheetId="379" refreshError="1"/>
      <sheetData sheetId="380">
        <row r="81">
          <cell r="H81">
            <v>222.566</v>
          </cell>
        </row>
      </sheetData>
      <sheetData sheetId="381"/>
      <sheetData sheetId="382" refreshError="1"/>
      <sheetData sheetId="383" refreshError="1"/>
      <sheetData sheetId="384" refreshError="1"/>
      <sheetData sheetId="385" refreshError="1"/>
      <sheetData sheetId="386" refreshError="1"/>
      <sheetData sheetId="387" refreshError="1"/>
      <sheetData sheetId="388" refreshError="1"/>
      <sheetData sheetId="389">
        <row r="81">
          <cell r="H81">
            <v>222.566</v>
          </cell>
        </row>
      </sheetData>
      <sheetData sheetId="390">
        <row r="81">
          <cell r="H81">
            <v>222.566</v>
          </cell>
        </row>
      </sheetData>
      <sheetData sheetId="391">
        <row r="81">
          <cell r="H81">
            <v>222.566</v>
          </cell>
        </row>
      </sheetData>
      <sheetData sheetId="392">
        <row r="81">
          <cell r="H81">
            <v>222.566</v>
          </cell>
        </row>
      </sheetData>
      <sheetData sheetId="393">
        <row r="81">
          <cell r="H81">
            <v>222.566</v>
          </cell>
        </row>
      </sheetData>
      <sheetData sheetId="394">
        <row r="81">
          <cell r="H81">
            <v>222.566</v>
          </cell>
        </row>
      </sheetData>
      <sheetData sheetId="395">
        <row r="81">
          <cell r="H81">
            <v>222.566</v>
          </cell>
        </row>
      </sheetData>
      <sheetData sheetId="396">
        <row r="81">
          <cell r="H81">
            <v>222.566</v>
          </cell>
        </row>
      </sheetData>
      <sheetData sheetId="397">
        <row r="81">
          <cell r="H81">
            <v>222.566</v>
          </cell>
        </row>
      </sheetData>
      <sheetData sheetId="398">
        <row r="81">
          <cell r="H81">
            <v>222.566</v>
          </cell>
        </row>
      </sheetData>
      <sheetData sheetId="399">
        <row r="81">
          <cell r="H81">
            <v>222.566</v>
          </cell>
        </row>
      </sheetData>
      <sheetData sheetId="400">
        <row r="81">
          <cell r="H81">
            <v>222.566</v>
          </cell>
        </row>
      </sheetData>
      <sheetData sheetId="401">
        <row r="81">
          <cell r="H81">
            <v>222.566</v>
          </cell>
        </row>
      </sheetData>
      <sheetData sheetId="402">
        <row r="81">
          <cell r="H81">
            <v>222.566</v>
          </cell>
        </row>
      </sheetData>
      <sheetData sheetId="403">
        <row r="81">
          <cell r="H81">
            <v>222.566</v>
          </cell>
        </row>
      </sheetData>
      <sheetData sheetId="404">
        <row r="81">
          <cell r="H81">
            <v>222.566</v>
          </cell>
        </row>
      </sheetData>
      <sheetData sheetId="405">
        <row r="81">
          <cell r="H81">
            <v>222.566</v>
          </cell>
        </row>
      </sheetData>
      <sheetData sheetId="406">
        <row r="81">
          <cell r="H81">
            <v>222.566</v>
          </cell>
        </row>
      </sheetData>
      <sheetData sheetId="407">
        <row r="81">
          <cell r="H81">
            <v>222.566</v>
          </cell>
        </row>
      </sheetData>
      <sheetData sheetId="408">
        <row r="81">
          <cell r="H81">
            <v>222.566</v>
          </cell>
        </row>
      </sheetData>
      <sheetData sheetId="409">
        <row r="81">
          <cell r="H81">
            <v>222.566</v>
          </cell>
        </row>
      </sheetData>
      <sheetData sheetId="410">
        <row r="81">
          <cell r="H81">
            <v>222.566</v>
          </cell>
        </row>
      </sheetData>
      <sheetData sheetId="411">
        <row r="81">
          <cell r="H81">
            <v>222.566</v>
          </cell>
        </row>
      </sheetData>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ow r="81">
          <cell r="H81">
            <v>222.566</v>
          </cell>
        </row>
      </sheetData>
      <sheetData sheetId="424">
        <row r="81">
          <cell r="H81">
            <v>222.566</v>
          </cell>
        </row>
      </sheetData>
      <sheetData sheetId="425">
        <row r="81">
          <cell r="H81">
            <v>222.566</v>
          </cell>
        </row>
      </sheetData>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ow r="81">
          <cell r="H81">
            <v>222.566</v>
          </cell>
        </row>
      </sheetData>
      <sheetData sheetId="479">
        <row r="81">
          <cell r="H81">
            <v>222.566</v>
          </cell>
        </row>
      </sheetData>
      <sheetData sheetId="480"/>
      <sheetData sheetId="48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ow r="81">
          <cell r="H81">
            <v>222.566</v>
          </cell>
        </row>
      </sheetData>
      <sheetData sheetId="537"/>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sheetData sheetId="551">
        <row r="81">
          <cell r="H81">
            <v>222.566</v>
          </cell>
        </row>
      </sheetData>
      <sheetData sheetId="552">
        <row r="81">
          <cell r="H81">
            <v>222.566</v>
          </cell>
        </row>
      </sheetData>
      <sheetData sheetId="553" refreshError="1"/>
      <sheetData sheetId="554">
        <row r="81">
          <cell r="H81">
            <v>222.566</v>
          </cell>
        </row>
      </sheetData>
      <sheetData sheetId="555" refreshError="1"/>
      <sheetData sheetId="556" refreshError="1"/>
      <sheetData sheetId="557">
        <row r="81">
          <cell r="H81">
            <v>222.566</v>
          </cell>
        </row>
      </sheetData>
      <sheetData sheetId="558">
        <row r="81">
          <cell r="H81">
            <v>222.566</v>
          </cell>
        </row>
      </sheetData>
      <sheetData sheetId="559">
        <row r="81">
          <cell r="H81">
            <v>222.566</v>
          </cell>
        </row>
      </sheetData>
      <sheetData sheetId="560">
        <row r="81">
          <cell r="H81">
            <v>222.566</v>
          </cell>
        </row>
      </sheetData>
      <sheetData sheetId="561">
        <row r="81">
          <cell r="H81">
            <v>222.566</v>
          </cell>
        </row>
      </sheetData>
      <sheetData sheetId="562">
        <row r="81">
          <cell r="H81">
            <v>222.566</v>
          </cell>
        </row>
      </sheetData>
      <sheetData sheetId="563">
        <row r="81">
          <cell r="H81">
            <v>222.566</v>
          </cell>
        </row>
      </sheetData>
      <sheetData sheetId="564" refreshError="1"/>
      <sheetData sheetId="565" refreshError="1"/>
      <sheetData sheetId="566" refreshError="1"/>
      <sheetData sheetId="567" refreshError="1"/>
      <sheetData sheetId="568" refreshError="1"/>
      <sheetData sheetId="569">
        <row r="81">
          <cell r="H81">
            <v>222.566</v>
          </cell>
        </row>
      </sheetData>
      <sheetData sheetId="570">
        <row r="81">
          <cell r="H81">
            <v>222.566</v>
          </cell>
        </row>
      </sheetData>
      <sheetData sheetId="571">
        <row r="81">
          <cell r="H81">
            <v>222.566</v>
          </cell>
        </row>
      </sheetData>
      <sheetData sheetId="572">
        <row r="81">
          <cell r="H81">
            <v>222.566</v>
          </cell>
        </row>
      </sheetData>
      <sheetData sheetId="573">
        <row r="81">
          <cell r="H81">
            <v>222.566</v>
          </cell>
        </row>
      </sheetData>
      <sheetData sheetId="574">
        <row r="81">
          <cell r="H81">
            <v>222.566</v>
          </cell>
        </row>
      </sheetData>
      <sheetData sheetId="575">
        <row r="81">
          <cell r="H81">
            <v>222.566</v>
          </cell>
        </row>
      </sheetData>
      <sheetData sheetId="576">
        <row r="81">
          <cell r="H81">
            <v>222.566</v>
          </cell>
        </row>
      </sheetData>
      <sheetData sheetId="577">
        <row r="81">
          <cell r="H81">
            <v>222.566</v>
          </cell>
        </row>
      </sheetData>
      <sheetData sheetId="578" refreshError="1"/>
      <sheetData sheetId="579">
        <row r="81">
          <cell r="H81">
            <v>222.566</v>
          </cell>
        </row>
      </sheetData>
      <sheetData sheetId="580" refreshError="1"/>
      <sheetData sheetId="581" refreshError="1"/>
      <sheetData sheetId="582" refreshError="1"/>
      <sheetData sheetId="583" refreshError="1"/>
      <sheetData sheetId="584" refreshError="1"/>
      <sheetData sheetId="585" refreshError="1"/>
      <sheetData sheetId="586" refreshError="1"/>
      <sheetData sheetId="587">
        <row r="81">
          <cell r="H81">
            <v>222.566</v>
          </cell>
        </row>
      </sheetData>
      <sheetData sheetId="588">
        <row r="81">
          <cell r="H81">
            <v>222.566</v>
          </cell>
        </row>
      </sheetData>
      <sheetData sheetId="589" refreshError="1"/>
      <sheetData sheetId="590" refreshError="1"/>
      <sheetData sheetId="591">
        <row r="81">
          <cell r="H81">
            <v>222.566</v>
          </cell>
        </row>
      </sheetData>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ow r="81">
          <cell r="H81">
            <v>222.566</v>
          </cell>
        </row>
      </sheetData>
      <sheetData sheetId="623">
        <row r="81">
          <cell r="H81">
            <v>222.566</v>
          </cell>
        </row>
      </sheetData>
      <sheetData sheetId="624">
        <row r="81">
          <cell r="H81">
            <v>222.566</v>
          </cell>
        </row>
      </sheetData>
      <sheetData sheetId="625">
        <row r="81">
          <cell r="H81">
            <v>222.566</v>
          </cell>
        </row>
      </sheetData>
      <sheetData sheetId="626">
        <row r="81">
          <cell r="H81">
            <v>222.566</v>
          </cell>
        </row>
      </sheetData>
      <sheetData sheetId="627">
        <row r="81">
          <cell r="H81">
            <v>222.566</v>
          </cell>
        </row>
      </sheetData>
      <sheetData sheetId="628">
        <row r="81">
          <cell r="H81">
            <v>222.566</v>
          </cell>
        </row>
      </sheetData>
      <sheetData sheetId="629">
        <row r="81">
          <cell r="H81">
            <v>222.566</v>
          </cell>
        </row>
      </sheetData>
      <sheetData sheetId="630">
        <row r="81">
          <cell r="H81">
            <v>222.566</v>
          </cell>
        </row>
      </sheetData>
      <sheetData sheetId="631">
        <row r="81">
          <cell r="H81">
            <v>222.566</v>
          </cell>
        </row>
      </sheetData>
      <sheetData sheetId="632">
        <row r="81">
          <cell r="H81">
            <v>222.566</v>
          </cell>
        </row>
      </sheetData>
      <sheetData sheetId="633">
        <row r="81">
          <cell r="H81">
            <v>222.566</v>
          </cell>
        </row>
      </sheetData>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ow r="81">
          <cell r="H81">
            <v>222.566</v>
          </cell>
        </row>
      </sheetData>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ow r="81">
          <cell r="H81">
            <v>222.566</v>
          </cell>
        </row>
      </sheetData>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ow r="81">
          <cell r="H81">
            <v>222.566</v>
          </cell>
        </row>
      </sheetData>
      <sheetData sheetId="753">
        <row r="81">
          <cell r="H81">
            <v>222.566</v>
          </cell>
        </row>
      </sheetData>
      <sheetData sheetId="754">
        <row r="81">
          <cell r="H81">
            <v>222.566</v>
          </cell>
        </row>
      </sheetData>
      <sheetData sheetId="755">
        <row r="81">
          <cell r="H81">
            <v>222.566</v>
          </cell>
        </row>
      </sheetData>
      <sheetData sheetId="756">
        <row r="81">
          <cell r="H81">
            <v>222.566</v>
          </cell>
        </row>
      </sheetData>
      <sheetData sheetId="757">
        <row r="81">
          <cell r="H81">
            <v>222.566</v>
          </cell>
        </row>
      </sheetData>
      <sheetData sheetId="758">
        <row r="81">
          <cell r="H81">
            <v>222.566</v>
          </cell>
        </row>
      </sheetData>
      <sheetData sheetId="759">
        <row r="81">
          <cell r="H81">
            <v>222.566</v>
          </cell>
        </row>
      </sheetData>
      <sheetData sheetId="760">
        <row r="81">
          <cell r="H81">
            <v>222.566</v>
          </cell>
        </row>
      </sheetData>
      <sheetData sheetId="761">
        <row r="81">
          <cell r="H81">
            <v>222.566</v>
          </cell>
        </row>
      </sheetData>
      <sheetData sheetId="762">
        <row r="81">
          <cell r="H81">
            <v>222.566</v>
          </cell>
        </row>
      </sheetData>
      <sheetData sheetId="763">
        <row r="81">
          <cell r="H81">
            <v>222.566</v>
          </cell>
        </row>
      </sheetData>
      <sheetData sheetId="764">
        <row r="81">
          <cell r="H81">
            <v>222.566</v>
          </cell>
        </row>
      </sheetData>
      <sheetData sheetId="765">
        <row r="81">
          <cell r="H81">
            <v>222.566</v>
          </cell>
        </row>
      </sheetData>
      <sheetData sheetId="766">
        <row r="81">
          <cell r="H81">
            <v>222.566</v>
          </cell>
        </row>
      </sheetData>
      <sheetData sheetId="767">
        <row r="81">
          <cell r="H81">
            <v>222.566</v>
          </cell>
        </row>
      </sheetData>
      <sheetData sheetId="768">
        <row r="81">
          <cell r="H81">
            <v>222.566</v>
          </cell>
        </row>
      </sheetData>
      <sheetData sheetId="769">
        <row r="81">
          <cell r="H81">
            <v>222.566</v>
          </cell>
        </row>
      </sheetData>
      <sheetData sheetId="770">
        <row r="81">
          <cell r="H81">
            <v>222.566</v>
          </cell>
        </row>
      </sheetData>
      <sheetData sheetId="771">
        <row r="81">
          <cell r="H81">
            <v>222.566</v>
          </cell>
        </row>
      </sheetData>
      <sheetData sheetId="772">
        <row r="81">
          <cell r="H81">
            <v>222.566</v>
          </cell>
        </row>
      </sheetData>
      <sheetData sheetId="773">
        <row r="81">
          <cell r="H81">
            <v>222.566</v>
          </cell>
        </row>
      </sheetData>
      <sheetData sheetId="774">
        <row r="81">
          <cell r="H81">
            <v>222.566</v>
          </cell>
        </row>
      </sheetData>
      <sheetData sheetId="775">
        <row r="81">
          <cell r="H81">
            <v>222.566</v>
          </cell>
        </row>
      </sheetData>
      <sheetData sheetId="776">
        <row r="81">
          <cell r="H81">
            <v>222.566</v>
          </cell>
        </row>
      </sheetData>
      <sheetData sheetId="777">
        <row r="81">
          <cell r="H81">
            <v>222.566</v>
          </cell>
        </row>
      </sheetData>
      <sheetData sheetId="778">
        <row r="81">
          <cell r="H81">
            <v>222.566</v>
          </cell>
        </row>
      </sheetData>
      <sheetData sheetId="779">
        <row r="81">
          <cell r="H81">
            <v>222.566</v>
          </cell>
        </row>
      </sheetData>
      <sheetData sheetId="780">
        <row r="81">
          <cell r="H81">
            <v>222.566</v>
          </cell>
        </row>
      </sheetData>
      <sheetData sheetId="781">
        <row r="81">
          <cell r="H81">
            <v>222.566</v>
          </cell>
        </row>
      </sheetData>
      <sheetData sheetId="782">
        <row r="81">
          <cell r="H81">
            <v>222.566</v>
          </cell>
        </row>
      </sheetData>
      <sheetData sheetId="783">
        <row r="81">
          <cell r="H81">
            <v>222.566</v>
          </cell>
        </row>
      </sheetData>
      <sheetData sheetId="784">
        <row r="81">
          <cell r="H81">
            <v>222.566</v>
          </cell>
        </row>
      </sheetData>
      <sheetData sheetId="785">
        <row r="81">
          <cell r="H81">
            <v>222.566</v>
          </cell>
        </row>
      </sheetData>
      <sheetData sheetId="786">
        <row r="81">
          <cell r="H81">
            <v>222.566</v>
          </cell>
        </row>
      </sheetData>
      <sheetData sheetId="787">
        <row r="81">
          <cell r="H81">
            <v>222.566</v>
          </cell>
        </row>
      </sheetData>
      <sheetData sheetId="788">
        <row r="81">
          <cell r="H81">
            <v>222.566</v>
          </cell>
        </row>
      </sheetData>
      <sheetData sheetId="789">
        <row r="81">
          <cell r="H81">
            <v>222.566</v>
          </cell>
        </row>
      </sheetData>
      <sheetData sheetId="790">
        <row r="81">
          <cell r="H81">
            <v>222.566</v>
          </cell>
        </row>
      </sheetData>
      <sheetData sheetId="791">
        <row r="81">
          <cell r="H81">
            <v>222.566</v>
          </cell>
        </row>
      </sheetData>
      <sheetData sheetId="792">
        <row r="81">
          <cell r="H81">
            <v>222.566</v>
          </cell>
        </row>
      </sheetData>
      <sheetData sheetId="793">
        <row r="81">
          <cell r="H81">
            <v>222.566</v>
          </cell>
        </row>
      </sheetData>
      <sheetData sheetId="794">
        <row r="81">
          <cell r="H81">
            <v>222.566</v>
          </cell>
        </row>
      </sheetData>
      <sheetData sheetId="795">
        <row r="81">
          <cell r="H81">
            <v>222.566</v>
          </cell>
        </row>
      </sheetData>
      <sheetData sheetId="796">
        <row r="81">
          <cell r="H81">
            <v>222.566</v>
          </cell>
        </row>
      </sheetData>
      <sheetData sheetId="797">
        <row r="81">
          <cell r="H81">
            <v>222.566</v>
          </cell>
        </row>
      </sheetData>
      <sheetData sheetId="798">
        <row r="81">
          <cell r="H81">
            <v>222.566</v>
          </cell>
        </row>
      </sheetData>
      <sheetData sheetId="799">
        <row r="81">
          <cell r="H81">
            <v>222.566</v>
          </cell>
        </row>
      </sheetData>
      <sheetData sheetId="800">
        <row r="81">
          <cell r="H81">
            <v>222.566</v>
          </cell>
        </row>
      </sheetData>
      <sheetData sheetId="801">
        <row r="81">
          <cell r="H81">
            <v>222.566</v>
          </cell>
        </row>
      </sheetData>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ow r="81">
          <cell r="H81">
            <v>222.566</v>
          </cell>
        </row>
      </sheetData>
      <sheetData sheetId="813" refreshError="1"/>
      <sheetData sheetId="814" refreshError="1"/>
      <sheetData sheetId="815" refreshError="1"/>
      <sheetData sheetId="816" refreshError="1"/>
      <sheetData sheetId="817">
        <row r="81">
          <cell r="H81">
            <v>222.566</v>
          </cell>
        </row>
      </sheetData>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ow r="81">
          <cell r="H81">
            <v>222.566</v>
          </cell>
        </row>
      </sheetData>
      <sheetData sheetId="834" refreshError="1"/>
      <sheetData sheetId="835" refreshError="1"/>
      <sheetData sheetId="836" refreshError="1"/>
      <sheetData sheetId="837" refreshError="1"/>
      <sheetData sheetId="838" refreshError="1"/>
      <sheetData sheetId="839">
        <row r="81">
          <cell r="H81">
            <v>222.566</v>
          </cell>
        </row>
      </sheetData>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ow r="81">
          <cell r="H81">
            <v>222.566</v>
          </cell>
        </row>
      </sheetData>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sheetData sheetId="896"/>
      <sheetData sheetId="897"/>
      <sheetData sheetId="898"/>
      <sheetData sheetId="899"/>
      <sheetData sheetId="900"/>
      <sheetData sheetId="90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refreshError="1"/>
      <sheetData sheetId="982" refreshError="1"/>
      <sheetData sheetId="983"/>
      <sheetData sheetId="984"/>
      <sheetData sheetId="985">
        <row r="944">
          <cell r="H944">
            <v>439.20800000000003</v>
          </cell>
        </row>
      </sheetData>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row r="81">
          <cell r="H81">
            <v>222.566</v>
          </cell>
        </row>
      </sheetData>
      <sheetData sheetId="1041">
        <row r="81">
          <cell r="H81">
            <v>222.566</v>
          </cell>
        </row>
      </sheetData>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refreshError="1"/>
      <sheetData sheetId="1064" refreshError="1"/>
      <sheetData sheetId="1065" refreshError="1"/>
      <sheetData sheetId="1066"/>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sheetData sheetId="1098"/>
      <sheetData sheetId="1099"/>
      <sheetData sheetId="1100"/>
      <sheetData sheetId="1101"/>
      <sheetData sheetId="1102"/>
      <sheetData sheetId="1103" refreshError="1"/>
      <sheetData sheetId="1104" refreshError="1"/>
      <sheetData sheetId="1105" refreshError="1"/>
      <sheetData sheetId="1106" refreshError="1"/>
      <sheetData sheetId="1107" refreshError="1"/>
      <sheetData sheetId="1108" refreshError="1"/>
      <sheetData sheetId="1109"/>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sheetData sheetId="1166"/>
      <sheetData sheetId="1167"/>
      <sheetData sheetId="1168"/>
      <sheetData sheetId="1169"/>
      <sheetData sheetId="1170"/>
      <sheetData sheetId="1171">
        <row r="81">
          <cell r="H81">
            <v>222.566</v>
          </cell>
        </row>
      </sheetData>
      <sheetData sheetId="1172">
        <row r="81">
          <cell r="H81">
            <v>222.566</v>
          </cell>
        </row>
      </sheetData>
      <sheetData sheetId="1173">
        <row r="81">
          <cell r="H81">
            <v>222.566</v>
          </cell>
        </row>
      </sheetData>
      <sheetData sheetId="1174">
        <row r="81">
          <cell r="H81">
            <v>222.566</v>
          </cell>
        </row>
      </sheetData>
      <sheetData sheetId="1175">
        <row r="81">
          <cell r="H81">
            <v>222.566</v>
          </cell>
        </row>
      </sheetData>
      <sheetData sheetId="1176"/>
      <sheetData sheetId="1177"/>
      <sheetData sheetId="1178"/>
      <sheetData sheetId="1179"/>
      <sheetData sheetId="1180"/>
      <sheetData sheetId="1181"/>
      <sheetData sheetId="1182"/>
      <sheetData sheetId="1183"/>
      <sheetData sheetId="1184"/>
      <sheetData sheetId="1185" refreshError="1"/>
      <sheetData sheetId="1186" refreshError="1"/>
      <sheetData sheetId="1187" refreshError="1"/>
      <sheetData sheetId="1188" refreshError="1"/>
      <sheetData sheetId="1189" refreshError="1"/>
      <sheetData sheetId="1190" refreshError="1"/>
      <sheetData sheetId="1191" refreshError="1"/>
      <sheetData sheetId="1192"/>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refreshError="1"/>
      <sheetData sheetId="1217" refreshError="1"/>
      <sheetData sheetId="1218" refreshError="1"/>
      <sheetData sheetId="12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LD"/>
      <sheetName val="Metadata"/>
    </sheetNames>
    <sheetDataSet>
      <sheetData sheetId="0" refreshError="1"/>
      <sheetData sheetId="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0 cr loan"/>
      <sheetName val="Financials"/>
      <sheetName val="Operating Statistics"/>
      <sheetName val="FITZ MORT 94"/>
    </sheetNames>
    <definedNames>
      <definedName name="_xlbgnm.XFA18" sheetId="3"/>
      <definedName name="_xlbgnm.XFB18" sheetId="3"/>
      <definedName name="_xlbgnm.XFD18" sheetId="3"/>
    </definedNames>
    <sheetDataSet>
      <sheetData sheetId="0" refreshError="1"/>
      <sheetData sheetId="1" refreshError="1"/>
      <sheetData sheetId="2" refreshError="1"/>
      <sheetData sheetId="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ent"/>
      <sheetName val="Introduction"/>
      <sheetName val="Executive Summary"/>
      <sheetName val="Basis of the Cost Plan"/>
      <sheetName val="Inclusions Exclusions"/>
      <sheetName val="Appendix A"/>
      <sheetName val="Build-up"/>
      <sheetName val="Appendix B"/>
      <sheetName val="Staff Distrubution"/>
      <sheetName val="Cash Flow"/>
      <sheetName val="Histogram"/>
      <sheetName val="Appendix C"/>
      <sheetName val="Org Cost Summary"/>
      <sheetName val="Organisation Costs"/>
      <sheetName val="Appendix D"/>
      <sheetName val="Key"/>
      <sheetName val="Time Line"/>
      <sheetName val="Int Walls"/>
      <sheetName val="Buildups"/>
      <sheetName val="Area"/>
      <sheetName val="Euros"/>
      <sheetName val="GBP"/>
      <sheetName val="Sign Off"/>
      <sheetName val="analysis"/>
      <sheetName val="Summary"/>
      <sheetName val="Rollup"/>
      <sheetName val="BS1"/>
      <sheetName val="Stress Calculation"/>
      <sheetName val="final abstract"/>
      <sheetName val="SPT vs PHI"/>
      <sheetName val="Sheet1"/>
      <sheetName val="#REF"/>
      <sheetName val="Sheet3"/>
      <sheetName val="Site Dev BOQ"/>
      <sheetName val="Rate analysis"/>
      <sheetName val="BOQ (2)"/>
      <sheetName val="PRECAST lightconc-II"/>
      <sheetName val="boq"/>
      <sheetName val="Precalculation"/>
      <sheetName val="SITE OVERHEADS"/>
      <sheetName val="Data"/>
      <sheetName val="Assumptions"/>
      <sheetName val="discounts_XP140"/>
      <sheetName val="SCHEDULE"/>
      <sheetName val="Database"/>
      <sheetName val="schedule nos"/>
      <sheetName val="Labels"/>
      <sheetName val="B'Sheet"/>
      <sheetName val="Asmp"/>
      <sheetName val="Design"/>
      <sheetName val="p&amp;m"/>
      <sheetName val="factors"/>
      <sheetName val="A-General"/>
      <sheetName val="BSH num"/>
      <sheetName val="M.R.List (2)"/>
      <sheetName val="sheet6"/>
      <sheetName val="concrete"/>
      <sheetName val="beam-reinft-IIInd floor"/>
      <sheetName val="GR.slab-reinft"/>
      <sheetName val="SILICATE"/>
      <sheetName val="FINOLEX"/>
      <sheetName val="Detail"/>
      <sheetName val="Labour"/>
      <sheetName val="3MLKQ"/>
      <sheetName val="Rate Analysis "/>
      <sheetName val="Form 6"/>
      <sheetName val="Fin. Assumpt. - Sensitivities"/>
      <sheetName val="Column"/>
      <sheetName val="stub Column"/>
      <sheetName val="RA"/>
      <sheetName val="Phasing"/>
      <sheetName val="macros"/>
      <sheetName val="SCHEDULE OF RATES"/>
      <sheetName val="Challan"/>
      <sheetName val="Annexure"/>
      <sheetName val="MERGED CODES &amp; NAMES"/>
      <sheetName val="TYPES"/>
      <sheetName val="MPC"/>
      <sheetName val="PITP3 COPY"/>
      <sheetName val="BALAN1"/>
      <sheetName val="Basic"/>
    </sheetNames>
    <sheetDataSet>
      <sheetData sheetId="0" refreshError="1"/>
      <sheetData sheetId="1" refreshError="1"/>
      <sheetData sheetId="2" refreshError="1"/>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mp."/>
      <sheetName val="Cr.-hist."/>
      <sheetName val="Crude"/>
      <sheetName val="Products"/>
      <sheetName val="Spread"/>
      <sheetName val="Raw data"/>
      <sheetName val="Pr.-hist."/>
      <sheetName val="Forecast-Input"/>
      <sheetName val="Valuation"/>
      <sheetName val="wwww"/>
      <sheetName val="Assume"/>
      <sheetName val="Capital"/>
      <sheetName val="Print Menu"/>
      <sheetName val="Validation"/>
      <sheetName val="Capitalization"/>
      <sheetName val="Sheet1"/>
      <sheetName val="Data"/>
      <sheetName val="Asmp_"/>
      <sheetName val="Cr_-hist_"/>
      <sheetName val="Raw_data"/>
      <sheetName val="Pr_-hist_"/>
      <sheetName val="Print_Menu"/>
      <sheetName val="Print_Menu3"/>
      <sheetName val="NLD - Assum"/>
      <sheetName val="Capex-fixed"/>
      <sheetName val="EBT"/>
      <sheetName val="Summary"/>
      <sheetName val="3.B Descript"/>
      <sheetName val="3.C Comp IS"/>
      <sheetName val="PM (F)"/>
      <sheetName val="Annexure_1"/>
      <sheetName val="Returns Backup"/>
      <sheetName val="Int Rates"/>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A1"/>
      <sheetName val="Factsheet"/>
      <sheetName val="Quarterly "/>
      <sheetName val="PNL"/>
      <sheetName val="Revenues"/>
      <sheetName val="Costs"/>
      <sheetName val="Depreciation"/>
      <sheetName val="Balance Sheet"/>
      <sheetName val="Cash Flow"/>
      <sheetName val="DCF"/>
      <sheetName val="Sensitivities"/>
      <sheetName val="v.data"/>
      <sheetName val="EVA 2 "/>
      <sheetName val="sample NV_data"/>
      <sheetName val="GS PNL-F"/>
      <sheetName val="GS Balance"/>
      <sheetName val="GS Cashflow"/>
      <sheetName val="GS Assumptions"/>
      <sheetName val="GS- WACC"/>
      <sheetName val="GS- DCF"/>
      <sheetName val="Macro1"/>
      <sheetName val="NV-data"/>
      <sheetName val="CF"/>
      <sheetName val="BS"/>
      <sheetName val="F-Assumptions"/>
      <sheetName val="WACC"/>
      <sheetName val="DCF-F1"/>
      <sheetName val="EVA"/>
      <sheetName val="EM-TAC"/>
      <sheetName val="DCF &amp; WACC"/>
      <sheetName val="GS Assumptions-F"/>
      <sheetName val="NotesXpress"/>
      <sheetName val="#REF"/>
      <sheetName val="DATA"/>
      <sheetName val="margin cht"/>
      <sheetName val="Facts &amp; Audit"/>
      <sheetName val="Changes"/>
      <sheetName val="Interim"/>
      <sheetName val="Capital Structure"/>
      <sheetName val="Net add cht"/>
      <sheetName val="GS-Capex"/>
      <sheetName val="GS BS-F"/>
      <sheetName val="GS-CF"/>
      <sheetName val="GS-DCF-F1"/>
      <sheetName val="F-data"/>
      <sheetName val="Report"/>
      <sheetName val="Old Qtly Sheet"/>
      <sheetName val="Quarterly"/>
      <sheetName val="EVA 2"/>
      <sheetName val="Concession Conversion"/>
      <sheetName val="Company profile"/>
      <sheetName val="GS data"/>
      <sheetName val="ROIC"/>
      <sheetName val="GEM"/>
      <sheetName val="GEMS"/>
      <sheetName val="EROCE"/>
      <sheetName val="GS Assumes"/>
      <sheetName val="Sheet1"/>
      <sheetName val="Comps"/>
      <sheetName val="CROCI"/>
      <sheetName val="Company profile back-up"/>
      <sheetName val="Company profile "/>
      <sheetName val="GS data back-up"/>
      <sheetName val="Summary"/>
      <sheetName val="External"/>
      <sheetName val="Assoc"/>
      <sheetName val="Detailed DCF"/>
      <sheetName val="Qtly"/>
      <sheetName val="F-Qtly"/>
      <sheetName val="tables"/>
      <sheetName val="Oaktree"/>
      <sheetName val="GQ"/>
      <sheetName val="DCF Template"/>
      <sheetName val="DCF Sensitivity"/>
      <sheetName val="Q-PreARPU"/>
      <sheetName val="Q-PostARPU"/>
      <sheetName val="Q-EBITDA (2)"/>
      <sheetName val="b"/>
      <sheetName val="Balance Sheet "/>
      <sheetName val="Sheet2"/>
    </sheetNames>
    <sheetDataSet>
      <sheetData sheetId="0" refreshError="1">
        <row r="11">
          <cell r="T11">
            <v>1558.3170675515794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HT"/>
      <sheetName val="Staff Acco."/>
      <sheetName val="Tel  "/>
      <sheetName val="Ext.light"/>
      <sheetName val="Staff Acco_"/>
      <sheetName val="Control"/>
      <sheetName val="4 Annex 1 Basic rate"/>
      <sheetName val="DETAILED  BOQ"/>
      <sheetName val="Detail In Door Stad"/>
      <sheetName val="Project Details.."/>
      <sheetName val="strain"/>
      <sheetName val="Design"/>
      <sheetName val="FT-05-02IsoBOM"/>
      <sheetName val="factors"/>
      <sheetName val="Detail P&amp;L"/>
      <sheetName val="Assumption Sheet"/>
      <sheetName val="COLUMN"/>
      <sheetName val="RCC,Ret. Wall"/>
      <sheetName val="p&amp;m"/>
      <sheetName val="refer"/>
      <sheetName val="Load Details(B2)"/>
      <sheetName val="scurve calc (2)"/>
      <sheetName val="Build-up"/>
      <sheetName val="TBAL9697 -group wise  sdpl"/>
      <sheetName val="Gujrat"/>
      <sheetName val="Bill 3 - Site Works"/>
      <sheetName val="schedule1"/>
      <sheetName val="SCHEDULE OF RATES"/>
      <sheetName val="APPENDIX B-1"/>
      <sheetName val="Bill 3.1"/>
      <sheetName val="Legal Risk Analysis"/>
      <sheetName val="Precalculation"/>
      <sheetName val="PRECAST lightconc-II"/>
      <sheetName val="BOQ"/>
      <sheetName val="2gii"/>
      <sheetName val="analysis"/>
      <sheetName val="GR.slab-reinft"/>
      <sheetName val="CFLOW"/>
      <sheetName val="Fill this out first..."/>
      <sheetName val="Sheet3"/>
      <sheetName val="sumary"/>
      <sheetName val="Rate Analysis"/>
      <sheetName val="Xenon(R2)"/>
      <sheetName val="Boq Block A"/>
      <sheetName val="SITE OVERHEADS"/>
      <sheetName val="Cable data"/>
      <sheetName val="Table"/>
      <sheetName val="CABLE"/>
      <sheetName val="number"/>
      <sheetName val="ANAL"/>
      <sheetName val="Staff_Acco_"/>
      <sheetName val="Tel__"/>
      <sheetName val="Ext_light"/>
      <sheetName val="Staff_Acco_1"/>
      <sheetName val="SCHEDULE (3)"/>
      <sheetName val="Database"/>
      <sheetName val="schedule nos"/>
      <sheetName val="Civil Works"/>
      <sheetName val="INPUT-DATA"/>
      <sheetName val="basic-data"/>
      <sheetName val="mem-property"/>
      <sheetName val="Material "/>
      <sheetName val="FORM7"/>
      <sheetName val="SPT vs PHI"/>
      <sheetName val="RA-markate"/>
      <sheetName val="IO List"/>
      <sheetName val="S1BOQ"/>
      <sheetName val="Input"/>
      <sheetName val="Activity"/>
      <sheetName val="Crew"/>
      <sheetName val="Piping"/>
      <sheetName val="Pipe Supports"/>
      <sheetName val="BOQ (2)"/>
      <sheetName val="#REF"/>
      <sheetName val="Box- Girder"/>
      <sheetName val="3MLKQ"/>
      <sheetName val="Parameter"/>
      <sheetName val="1_Project_Profile"/>
      <sheetName val="Sqn_Abs_G_6_ "/>
      <sheetName val="WO_Abs _G_2_ 6 DUs"/>
      <sheetName val="Air_Abs_G_6_ 23 DUs"/>
      <sheetName val="4-Int- ele(RA)"/>
      <sheetName val="Estimate"/>
      <sheetName val="Detail 1A"/>
      <sheetName val="INDIGINEOUS ITEMS "/>
      <sheetName val="Basement Budget"/>
      <sheetName val="BLOCK-A (MEA.SHEET)"/>
      <sheetName val="DETAILED__BOQ"/>
      <sheetName val="4_Annex_1_Basic_rate"/>
      <sheetName val="Cable_data"/>
      <sheetName val="2004"/>
      <sheetName val="Costing"/>
      <sheetName val="BLK2"/>
      <sheetName val="BLK3"/>
      <sheetName val="E &amp; R"/>
      <sheetName val="radar"/>
      <sheetName val="UG"/>
      <sheetName val="Asia Revised 10-1-07"/>
      <sheetName val="All Capital Plan P+L 10-1-07"/>
      <sheetName val="CP08 (2)"/>
      <sheetName val="Planning File 10-1-07"/>
      <sheetName val="std"/>
      <sheetName val="banilad"/>
      <sheetName val="Mactan"/>
      <sheetName val="Mandaue"/>
      <sheetName val="Headings"/>
      <sheetName val="BTB"/>
      <sheetName val="cf"/>
      <sheetName val="orders"/>
      <sheetName val="Lease rents"/>
      <sheetName val="DLC lookups"/>
      <sheetName val="CCTV_EST1"/>
      <sheetName val="Quote Sheet"/>
      <sheetName val="labour coeff"/>
      <sheetName val="Works - Quote Sheet"/>
      <sheetName val="Gen Info"/>
      <sheetName val="Indirect expenses"/>
      <sheetName val="Mat_Cost"/>
      <sheetName val="Cost_Any."/>
      <sheetName val="LIST OF MAKES"/>
      <sheetName val="Break up Sheet"/>
      <sheetName val="TBAL9697_-group_wise__sdpl"/>
      <sheetName val="Detail_In_Door_Stad"/>
      <sheetName val="Project_Details__"/>
      <sheetName val="RCC,Ret__Wall"/>
      <sheetName val="Legal_Risk_Analysis"/>
      <sheetName val="Load_Details(B2)"/>
      <sheetName val="Detail_P&amp;L"/>
      <sheetName val="Assumption_Sheet"/>
      <sheetName val="scurve_calc_(2)"/>
      <sheetName val="APPENDIX_B-1"/>
      <sheetName val="Bill_3_1"/>
      <sheetName val="PRECAST_lightconc-II"/>
      <sheetName val="SCHEDULE_OF_RATES"/>
      <sheetName val="Detail"/>
      <sheetName val="SPILL OVER"/>
      <sheetName val="s"/>
      <sheetName val="Loads"/>
      <sheetName val="Codes"/>
      <sheetName val="BHANDUP"/>
      <sheetName val="macros"/>
      <sheetName val="Pile cap"/>
      <sheetName val="ABB"/>
      <sheetName val="GE"/>
      <sheetName val="Mat.Cost"/>
      <sheetName val="GF Columns"/>
      <sheetName val="DATA"/>
      <sheetName val="DTF Summary"/>
      <sheetName val="Bed Class"/>
      <sheetName val="Cd"/>
      <sheetName val="Rate"/>
      <sheetName val="Brand"/>
      <sheetName val="PackSize"/>
      <sheetName val="PackagingType"/>
      <sheetName val="Plant"/>
      <sheetName val="ProductHierarchy"/>
      <sheetName val="PurchGroup"/>
      <sheetName val="Sub-brand"/>
      <sheetName val="UOM"/>
      <sheetName val="Variant"/>
      <sheetName val="Intro"/>
      <sheetName val="jobhist"/>
      <sheetName val="BULook"/>
      <sheetName val="UNP-NCW "/>
      <sheetName val="Sheet2"/>
      <sheetName val="Form 6"/>
      <sheetName val="BOQ_Direct_selling cost"/>
      <sheetName val="#REF!"/>
      <sheetName val="VCH-SLC"/>
      <sheetName val="Supplier"/>
      <sheetName val="WWR"/>
      <sheetName val="Cable-data"/>
      <sheetName val="Summary"/>
      <sheetName val="Staff_Acco_2"/>
      <sheetName val="Tel__1"/>
      <sheetName val="Ext_light1"/>
      <sheetName val="Staff_Acco_3"/>
      <sheetName val="DETAILED__BOQ1"/>
      <sheetName val="4_Annex_1_Basic_rate1"/>
      <sheetName val="Detail_In_Door_Stad1"/>
      <sheetName val="Project_Details__1"/>
      <sheetName val="TBAL9697_-group_wise__sdpl1"/>
      <sheetName val="RCC,Ret__Wall1"/>
      <sheetName val="Load_Details(B2)1"/>
      <sheetName val="Detail_P&amp;L1"/>
      <sheetName val="Assumption_Sheet1"/>
      <sheetName val="Legal_Risk_Analysis1"/>
      <sheetName val="scurve_calc_(2)1"/>
      <sheetName val="Cable_data1"/>
      <sheetName val="PRECAST_lightconc-II1"/>
      <sheetName val="APPENDIX_B-11"/>
      <sheetName val="Bill_3_11"/>
      <sheetName val="Bill_3_-_Site_Works"/>
      <sheetName val="SCHEDULE_OF_RATES1"/>
      <sheetName val="GR_slab-reinft"/>
      <sheetName val="Material_"/>
      <sheetName val="SPT_vs_PHI"/>
      <sheetName val="Civil_Works"/>
      <sheetName val="4-Int-_ele(RA)"/>
      <sheetName val="INDIGINEOUS_ITEMS_"/>
      <sheetName val="Fill_this_out_first___"/>
      <sheetName val="SCHEDULE_(3)"/>
      <sheetName val="schedule_nos"/>
      <sheetName val="Boq_Block_A"/>
      <sheetName val="Rate_Analysis"/>
      <sheetName val="IO_List"/>
      <sheetName val="Pipe_Supports"/>
      <sheetName val="BOQ_(2)"/>
      <sheetName val="Box-_Girder"/>
      <sheetName val="Sqn_Abs_G_6__"/>
      <sheetName val="WO_Abs__G_2__6_DUs"/>
      <sheetName val="Air_Abs_G_6__23_DUs"/>
      <sheetName val="Lease_rents"/>
      <sheetName val="BLOCK-A_(MEA_SHEET)"/>
      <sheetName val="DLC_lookups"/>
      <sheetName val="Quote_Sheet"/>
      <sheetName val="labour_coeff"/>
      <sheetName val="Works_-_Quote_Sheet"/>
      <sheetName val="Gen_Info"/>
      <sheetName val="Indirect_expenses"/>
      <sheetName val="Cost_Any_"/>
      <sheetName val="LIST_OF_MAKES"/>
      <sheetName val="SITE_OVERHEADS"/>
      <sheetName val="Asia_Revised_10-1-07"/>
      <sheetName val="All_Capital_Plan_P+L_10-1-07"/>
      <sheetName val="CP08_(2)"/>
      <sheetName val="Planning_File_10-1-07"/>
      <sheetName val="Basement_Budget"/>
      <sheetName val="Detail_1A"/>
      <sheetName val="E_&amp;_R"/>
      <sheetName val="Break_up_Sheet"/>
      <sheetName val="SPILL_OVER"/>
      <sheetName val="Material"/>
      <sheetName val="Cover"/>
      <sheetName val="사진"/>
      <sheetName val="Intro."/>
      <sheetName val="ACS(1)"/>
      <sheetName val="FAS-C(4)"/>
      <sheetName val="Zone"/>
      <sheetName val="Vendor"/>
      <sheetName val="Elite 1 - MBCL"/>
      <sheetName val="01"/>
      <sheetName val="MASTER_RATE ANALYSIS"/>
      <sheetName val="外気負荷"/>
      <sheetName val="Contract BOQ"/>
      <sheetName val="Staff_Acco_4"/>
      <sheetName val="Tel__2"/>
      <sheetName val="Ext_light2"/>
      <sheetName val="Staff_Acco_5"/>
      <sheetName val="4_Annex_1_Basic_rate2"/>
      <sheetName val="DETAILED__BOQ2"/>
      <sheetName val="Detail_In_Door_Stad2"/>
      <sheetName val="Project_Details__2"/>
      <sheetName val="scurve_calc_(2)2"/>
      <sheetName val="Detail_P&amp;L2"/>
      <sheetName val="Assumption_Sheet2"/>
      <sheetName val="TBAL9697_-group_wise__sdpl2"/>
      <sheetName val="SCHEDULE_OF_RATES2"/>
      <sheetName val="Bill_3_-_Site_Works1"/>
      <sheetName val="Legal_Risk_Analysis2"/>
      <sheetName val="RCC,Ret__Wall2"/>
      <sheetName val="Load_Details(B2)2"/>
      <sheetName val="GR_slab-reinft1"/>
      <sheetName val="PRECAST_lightconc-II2"/>
      <sheetName val="Boq_Block_A1"/>
      <sheetName val="Rate_Analysis1"/>
      <sheetName val="APPENDIX_B-12"/>
      <sheetName val="Bill_3_12"/>
      <sheetName val="Fill_this_out_first___1"/>
      <sheetName val="Cable_data2"/>
      <sheetName val="Civil_Works1"/>
      <sheetName val="SCHEDULE_(3)1"/>
      <sheetName val="schedule_nos1"/>
      <sheetName val="Material_1"/>
      <sheetName val="SPT_vs_PHI1"/>
      <sheetName val="IO_List1"/>
      <sheetName val="Pipe_Supports1"/>
      <sheetName val="BOQ_(2)1"/>
      <sheetName val="Box-_Girder1"/>
      <sheetName val="INDIGINEOUS_ITEMS_1"/>
      <sheetName val="Basement_Budget1"/>
      <sheetName val="SITE_OVERHEADS1"/>
      <sheetName val="BLOCK-A_(MEA_SHEET)1"/>
      <sheetName val="Sqn_Abs_G_6__1"/>
      <sheetName val="WO_Abs__G_2__6_DUs1"/>
      <sheetName val="Air_Abs_G_6__23_DUs1"/>
      <sheetName val="4-Int-_ele(RA)1"/>
      <sheetName val="Detail_1A1"/>
      <sheetName val="Asia_Revised_10-1-071"/>
      <sheetName val="All_Capital_Plan_P+L_10-1-071"/>
      <sheetName val="CP08_(2)1"/>
      <sheetName val="Planning_File_10-1-071"/>
      <sheetName val="Break_up_Sheet1"/>
      <sheetName val="E_&amp;_R1"/>
      <sheetName val="Lease_rents1"/>
      <sheetName val="DLC_lookups1"/>
      <sheetName val="Quote_Sheet1"/>
      <sheetName val="labour_coeff1"/>
      <sheetName val="Works_-_Quote_Sheet1"/>
      <sheetName val="Gen_Info1"/>
      <sheetName val="Indirect_expenses1"/>
      <sheetName val="Cost_Any_1"/>
      <sheetName val="LIST_OF_MAKES1"/>
      <sheetName val="SPILL_OVER1"/>
      <sheetName val="Bed_Class"/>
      <sheetName val="Pile_cap"/>
      <sheetName val="DTF_Summary"/>
      <sheetName val="Mat_Cost1"/>
      <sheetName val="GF_Columns"/>
      <sheetName val="Form_6"/>
      <sheetName val="BOQ_Direct_selling_cost"/>
      <sheetName val="UNP-NCW_"/>
      <sheetName val="MASTER_RATE_ANALYSIS"/>
      <sheetName val="Cost summary"/>
      <sheetName val="Direct cost shed A-2 "/>
      <sheetName val=" Resource list"/>
      <sheetName val="Labour"/>
      <sheetName val="THANE SITE"/>
      <sheetName val="BOQ Distribution"/>
      <sheetName val="key dates"/>
      <sheetName val="Actuals"/>
      <sheetName val="Inventory"/>
      <sheetName val="Assumptions"/>
      <sheetName val="specification options"/>
      <sheetName val="Maint"/>
      <sheetName val="Housek"/>
      <sheetName val="SCHEDULE"/>
      <sheetName val="GBW"/>
      <sheetName val="saihous.ele"/>
      <sheetName val="Estimation"/>
      <sheetName val="concrete"/>
      <sheetName val="beam-reinft-IIInd floor"/>
      <sheetName val="C-1"/>
      <sheetName val="C-10"/>
      <sheetName val="C-11"/>
      <sheetName val="C-12"/>
      <sheetName val="C-2"/>
      <sheetName val="C-3"/>
      <sheetName val="C-4"/>
      <sheetName val="C-5"/>
      <sheetName val="C-5A"/>
      <sheetName val="C-6"/>
      <sheetName val="C-6A"/>
      <sheetName val="C-7"/>
      <sheetName val="C-8"/>
      <sheetName val="C-9"/>
      <sheetName val="A.O.R."/>
      <sheetName val="Annex"/>
      <sheetName val="beam-reinft-machine rm"/>
      <sheetName val="calcul"/>
      <sheetName val="T1 WO"/>
      <sheetName val="Labels"/>
      <sheetName val=" IO List"/>
      <sheetName val="M.R.List (2)"/>
      <sheetName val="Aseet1998"/>
      <sheetName val="Balance Sheet "/>
      <sheetName val="Transfer"/>
      <sheetName val="Cost Index"/>
      <sheetName val="FF Inst RA 08 Inst 03"/>
      <sheetName val="Bidform"/>
      <sheetName val="M+MC"/>
      <sheetName val="STAFFSCHED "/>
      <sheetName val="REf"/>
      <sheetName val="ecc_res"/>
      <sheetName val="Legend"/>
      <sheetName val="Indirect_x0005__x0000__x0000__x0000__x0000_쌳ᎈ駜/"/>
      <sheetName val="SSR _ NSSR Market final"/>
      <sheetName val="Basic"/>
      <sheetName val="Staff_Acco_6"/>
      <sheetName val="Tel__3"/>
      <sheetName val="Ext_light3"/>
      <sheetName val="Staff_Acco_7"/>
      <sheetName val="4_Annex_1_Basic_rate3"/>
      <sheetName val="DETAILED__BOQ3"/>
      <sheetName val="Detail_In_Door_Stad3"/>
      <sheetName val="Project_Details__3"/>
      <sheetName val="Load_Details(B2)3"/>
      <sheetName val="RCC,Ret__Wall3"/>
      <sheetName val="TBAL9697_-group_wise__sdpl3"/>
      <sheetName val="Legal_Risk_Analysis3"/>
      <sheetName val="GR_slab-reinft2"/>
      <sheetName val="scurve_calc_(2)3"/>
      <sheetName val="PRECAST_lightconc-II3"/>
      <sheetName val="Detail_P&amp;L3"/>
      <sheetName val="Assumption_Sheet3"/>
      <sheetName val="APPENDIX_B-13"/>
      <sheetName val="Bill_3_13"/>
      <sheetName val="SCHEDULE_OF_RATES3"/>
      <sheetName val="Fill_this_out_first___2"/>
      <sheetName val="Bill_3_-_Site_Works2"/>
      <sheetName val="SCHEDULE_(3)2"/>
      <sheetName val="schedule_nos2"/>
      <sheetName val="Cable_data3"/>
      <sheetName val="Civil_Works2"/>
      <sheetName val="Material_2"/>
      <sheetName val="SPT_vs_PHI2"/>
      <sheetName val="INDIGINEOUS_ITEMS_2"/>
      <sheetName val="Rate_Analysis2"/>
      <sheetName val="Basement_Budget2"/>
      <sheetName val="Boq_Block_A2"/>
      <sheetName val="SITE_OVERHEADS2"/>
      <sheetName val="IO_List2"/>
      <sheetName val="Pipe_Supports2"/>
      <sheetName val="BOQ_(2)2"/>
      <sheetName val="Box-_Girder2"/>
      <sheetName val="BLOCK-A_(MEA_SHEET)2"/>
      <sheetName val="Sqn_Abs_G_6__2"/>
      <sheetName val="WO_Abs__G_2__6_DUs2"/>
      <sheetName val="Air_Abs_G_6__23_DUs2"/>
      <sheetName val="4-Int-_ele(RA)2"/>
      <sheetName val="Detail_1A2"/>
      <sheetName val="Asia_Revised_10-1-072"/>
      <sheetName val="All_Capital_Plan_P+L_10-1-072"/>
      <sheetName val="CP08_(2)2"/>
      <sheetName val="Planning_File_10-1-072"/>
      <sheetName val="Break_up_Sheet2"/>
      <sheetName val="E_&amp;_R2"/>
      <sheetName val="Lease_rents2"/>
      <sheetName val="DLC_lookups2"/>
      <sheetName val="Quote_Sheet2"/>
      <sheetName val="labour_coeff2"/>
      <sheetName val="Works_-_Quote_Sheet2"/>
      <sheetName val="Gen_Info2"/>
      <sheetName val="Indirect_expenses2"/>
      <sheetName val="Cost_Any_2"/>
      <sheetName val="LIST_OF_MAKES2"/>
      <sheetName val="SPILL_OVER2"/>
      <sheetName val="Bed_Class1"/>
      <sheetName val="Pile_cap1"/>
      <sheetName val="DTF_Summary1"/>
      <sheetName val="UNP-NCW_1"/>
      <sheetName val="Mat_Cost2"/>
      <sheetName val="GF_Columns1"/>
      <sheetName val="Form_61"/>
      <sheetName val="BOQ_Direct_selling_cost1"/>
      <sheetName val="MASTER_RATE_ANALYSIS1"/>
      <sheetName val="Intro_"/>
      <sheetName val="Elite_1_-_MBCL"/>
      <sheetName val="specification_options"/>
      <sheetName val="key_dates"/>
      <sheetName val="Cost_summary"/>
      <sheetName val="Contract_BOQ"/>
      <sheetName val="beam-reinft-machine_rm"/>
      <sheetName val="T1_WO"/>
      <sheetName val="procurement"/>
      <sheetName val="col-reinft1"/>
      <sheetName val="bs BP 04 SA"/>
      <sheetName val="VIWSCo1"/>
      <sheetName val="Project_Brief"/>
      <sheetName val="SUMMARY-client"/>
      <sheetName val="RA"/>
      <sheetName val="Blr hire"/>
      <sheetName val="Basic Rates"/>
      <sheetName val="doq"/>
      <sheetName val="DG Works (Supply)"/>
      <sheetName val="MG"/>
      <sheetName val="Direct_cost_shed_A-2_"/>
      <sheetName val="_Resource_list"/>
      <sheetName val="THANE_SITE"/>
      <sheetName val="BOQ_Distribution"/>
      <sheetName val="FF_Inst_RA_08_Inst_03"/>
      <sheetName val="Staff_Acco_8"/>
      <sheetName val="Tel__4"/>
      <sheetName val="Ext_light4"/>
      <sheetName val="Staff_Acco_9"/>
      <sheetName val="4_Annex_1_Basic_rate4"/>
      <sheetName val="DETAILED__BOQ4"/>
      <sheetName val="Detail_In_Door_Stad4"/>
      <sheetName val="Project_Details__4"/>
      <sheetName val="scurve_calc_(2)4"/>
      <sheetName val="Detail_P&amp;L4"/>
      <sheetName val="Assumption_Sheet4"/>
      <sheetName val="TBAL9697_-group_wise__sdpl4"/>
      <sheetName val="Bill_3_-_Site_Works3"/>
      <sheetName val="RCC,Ret__Wall4"/>
      <sheetName val="Load_Details(B2)4"/>
      <sheetName val="SCHEDULE_OF_RATES4"/>
      <sheetName val="APPENDIX_B-14"/>
      <sheetName val="Bill_3_14"/>
      <sheetName val="Legal_Risk_Analysis4"/>
      <sheetName val="PRECAST_lightconc-II4"/>
      <sheetName val="GR_slab-reinft3"/>
      <sheetName val="Fill_this_out_first___3"/>
      <sheetName val="Boq_Block_A3"/>
      <sheetName val="Rate_Analysis3"/>
      <sheetName val="Cable_data4"/>
      <sheetName val="Civil_Works3"/>
      <sheetName val="SCHEDULE_(3)3"/>
      <sheetName val="schedule_nos3"/>
      <sheetName val="Material_3"/>
      <sheetName val="SPT_vs_PHI3"/>
      <sheetName val="IO_List3"/>
      <sheetName val="Pipe_Supports3"/>
      <sheetName val="BOQ_(2)3"/>
      <sheetName val="Box-_Girder3"/>
      <sheetName val="INDIGINEOUS_ITEMS_3"/>
      <sheetName val="Basement_Budget3"/>
      <sheetName val="SITE_OVERHEADS3"/>
      <sheetName val="BLOCK-A_(MEA_SHEET)3"/>
      <sheetName val="Sqn_Abs_G_6__3"/>
      <sheetName val="WO_Abs__G_2__6_DUs3"/>
      <sheetName val="Air_Abs_G_6__23_DUs3"/>
      <sheetName val="4-Int-_ele(RA)3"/>
      <sheetName val="Detail_1A3"/>
      <sheetName val="Asia_Revised_10-1-073"/>
      <sheetName val="All_Capital_Plan_P+L_10-1-073"/>
      <sheetName val="CP08_(2)3"/>
      <sheetName val="Planning_File_10-1-073"/>
      <sheetName val="Break_up_Sheet3"/>
      <sheetName val="E_&amp;_R3"/>
      <sheetName val="Lease_rents3"/>
      <sheetName val="DLC_lookups3"/>
      <sheetName val="Quote_Sheet3"/>
      <sheetName val="labour_coeff3"/>
      <sheetName val="Works_-_Quote_Sheet3"/>
      <sheetName val="Gen_Info3"/>
      <sheetName val="Indirect_expenses3"/>
      <sheetName val="Cost_Any_3"/>
      <sheetName val="LIST_OF_MAKES3"/>
      <sheetName val="SPILL_OVER3"/>
      <sheetName val="Bed_Class2"/>
      <sheetName val="Pile_cap2"/>
      <sheetName val="DTF_Summary2"/>
      <sheetName val="Mat_Cost3"/>
      <sheetName val="GF_Columns2"/>
      <sheetName val="Form_62"/>
      <sheetName val="BOQ_Direct_selling_cost2"/>
      <sheetName val="UNP-NCW_2"/>
      <sheetName val="Intro_1"/>
      <sheetName val="MASTER_RATE_ANALYSIS2"/>
      <sheetName val="Contract_BOQ1"/>
      <sheetName val="Elite_1_-_MBCL1"/>
      <sheetName val="Cost_summary1"/>
      <sheetName val="Direct_cost_shed_A-2_1"/>
      <sheetName val="_Resource_list1"/>
      <sheetName val="THANE_SITE1"/>
      <sheetName val="BOQ_Distribution1"/>
      <sheetName val="key_dates1"/>
      <sheetName val="specification_options1"/>
      <sheetName val="FF_Inst_RA_08_Inst_031"/>
      <sheetName val="beam-reinft-machine_rm1"/>
      <sheetName val="T1_WO1"/>
      <sheetName val="Staff_Acco_10"/>
      <sheetName val="Tel__5"/>
      <sheetName val="Ext_light5"/>
      <sheetName val="Staff_Acco_11"/>
      <sheetName val="4_Annex_1_Basic_rate5"/>
      <sheetName val="DETAILED__BOQ5"/>
      <sheetName val="Detail_In_Door_Stad5"/>
      <sheetName val="Project_Details__5"/>
      <sheetName val="scurve_calc_(2)5"/>
      <sheetName val="Detail_P&amp;L5"/>
      <sheetName val="Assumption_Sheet5"/>
      <sheetName val="TBAL9697_-group_wise__sdpl5"/>
      <sheetName val="Bill_3_-_Site_Works4"/>
      <sheetName val="RCC,Ret__Wall5"/>
      <sheetName val="Load_Details(B2)5"/>
      <sheetName val="SCHEDULE_OF_RATES5"/>
      <sheetName val="APPENDIX_B-15"/>
      <sheetName val="Bill_3_15"/>
      <sheetName val="Legal_Risk_Analysis5"/>
      <sheetName val="PRECAST_lightconc-II5"/>
      <sheetName val="GR_slab-reinft4"/>
      <sheetName val="Fill_this_out_first___4"/>
      <sheetName val="Boq_Block_A4"/>
      <sheetName val="Rate_Analysis4"/>
      <sheetName val="Cable_data5"/>
      <sheetName val="Civil_Works4"/>
      <sheetName val="SCHEDULE_(3)4"/>
      <sheetName val="schedule_nos4"/>
      <sheetName val="Material_4"/>
      <sheetName val="SPT_vs_PHI4"/>
      <sheetName val="IO_List4"/>
      <sheetName val="Pipe_Supports4"/>
      <sheetName val="BOQ_(2)4"/>
      <sheetName val="Box-_Girder4"/>
      <sheetName val="INDIGINEOUS_ITEMS_4"/>
      <sheetName val="Basement_Budget4"/>
      <sheetName val="SITE_OVERHEADS4"/>
      <sheetName val="BLOCK-A_(MEA_SHEET)4"/>
      <sheetName val="Sqn_Abs_G_6__4"/>
      <sheetName val="WO_Abs__G_2__6_DUs4"/>
      <sheetName val="Air_Abs_G_6__23_DUs4"/>
      <sheetName val="4-Int-_ele(RA)4"/>
      <sheetName val="Detail_1A4"/>
      <sheetName val="Asia_Revised_10-1-074"/>
      <sheetName val="All_Capital_Plan_P+L_10-1-074"/>
      <sheetName val="CP08_(2)4"/>
      <sheetName val="Planning_File_10-1-074"/>
      <sheetName val="Break_up_Sheet4"/>
      <sheetName val="E_&amp;_R4"/>
      <sheetName val="Lease_rents4"/>
      <sheetName val="DLC_lookups4"/>
      <sheetName val="Quote_Sheet4"/>
      <sheetName val="labour_coeff4"/>
      <sheetName val="Works_-_Quote_Sheet4"/>
      <sheetName val="Gen_Info4"/>
      <sheetName val="Indirect_expenses4"/>
      <sheetName val="Cost_Any_4"/>
      <sheetName val="LIST_OF_MAKES4"/>
      <sheetName val="SPILL_OVER4"/>
      <sheetName val="Bed_Class3"/>
      <sheetName val="Pile_cap3"/>
      <sheetName val="DTF_Summary3"/>
      <sheetName val="Mat_Cost4"/>
      <sheetName val="GF_Columns3"/>
      <sheetName val="Form_63"/>
      <sheetName val="BOQ_Direct_selling_cost3"/>
      <sheetName val="UNP-NCW_3"/>
      <sheetName val="Intro_2"/>
      <sheetName val="MASTER_RATE_ANALYSIS3"/>
      <sheetName val="Contract_BOQ2"/>
      <sheetName val="Elite_1_-_MBCL2"/>
      <sheetName val="Cost_summary2"/>
      <sheetName val="Direct_cost_shed_A-2_2"/>
      <sheetName val="_Resource_list2"/>
      <sheetName val="THANE_SITE2"/>
      <sheetName val="BOQ_Distribution2"/>
      <sheetName val="key_dates2"/>
      <sheetName val="specification_options2"/>
      <sheetName val="FF_Inst_RA_08_Inst_032"/>
      <sheetName val="beam-reinft-machine_rm2"/>
      <sheetName val="T1_WO2"/>
      <sheetName val="Staff_Acco_12"/>
      <sheetName val="Tel__6"/>
      <sheetName val="Ext_light6"/>
      <sheetName val="Staff_Acco_13"/>
      <sheetName val="4_Annex_1_Basic_rate6"/>
      <sheetName val="DETAILED__BOQ6"/>
      <sheetName val="Detail_In_Door_Stad6"/>
      <sheetName val="Project_Details__6"/>
      <sheetName val="scurve_calc_(2)6"/>
      <sheetName val="Detail_P&amp;L6"/>
      <sheetName val="Assumption_Sheet6"/>
      <sheetName val="TBAL9697_-group_wise__sdpl6"/>
      <sheetName val="Bill_3_-_Site_Works5"/>
      <sheetName val="RCC,Ret__Wall6"/>
      <sheetName val="Load_Details(B2)6"/>
      <sheetName val="SCHEDULE_OF_RATES6"/>
      <sheetName val="APPENDIX_B-16"/>
      <sheetName val="Bill_3_16"/>
      <sheetName val="Legal_Risk_Analysis6"/>
      <sheetName val="PRECAST_lightconc-II6"/>
      <sheetName val="GR_slab-reinft5"/>
      <sheetName val="Fill_this_out_first___5"/>
      <sheetName val="Boq_Block_A5"/>
      <sheetName val="Rate_Analysis5"/>
      <sheetName val="Cable_data6"/>
      <sheetName val="Civil_Works5"/>
      <sheetName val="SCHEDULE_(3)5"/>
      <sheetName val="schedule_nos5"/>
      <sheetName val="Material_5"/>
      <sheetName val="SPT_vs_PHI5"/>
      <sheetName val="IO_List5"/>
      <sheetName val="Pipe_Supports5"/>
      <sheetName val="BOQ_(2)5"/>
      <sheetName val="Box-_Girder5"/>
      <sheetName val="INDIGINEOUS_ITEMS_5"/>
      <sheetName val="Basement_Budget5"/>
      <sheetName val="SITE_OVERHEADS5"/>
      <sheetName val="BLOCK-A_(MEA_SHEET)5"/>
      <sheetName val="Sqn_Abs_G_6__5"/>
      <sheetName val="WO_Abs__G_2__6_DUs5"/>
      <sheetName val="Air_Abs_G_6__23_DUs5"/>
      <sheetName val="4-Int-_ele(RA)5"/>
      <sheetName val="Detail_1A5"/>
      <sheetName val="Asia_Revised_10-1-075"/>
      <sheetName val="All_Capital_Plan_P+L_10-1-075"/>
      <sheetName val="CP08_(2)5"/>
      <sheetName val="Planning_File_10-1-075"/>
      <sheetName val="Break_up_Sheet5"/>
      <sheetName val="E_&amp;_R5"/>
      <sheetName val="Lease_rents5"/>
      <sheetName val="DLC_lookups5"/>
      <sheetName val="Quote_Sheet5"/>
      <sheetName val="labour_coeff5"/>
      <sheetName val="Works_-_Quote_Sheet5"/>
      <sheetName val="Gen_Info5"/>
      <sheetName val="Indirect_expenses5"/>
      <sheetName val="Cost_Any_5"/>
      <sheetName val="LIST_OF_MAKES5"/>
      <sheetName val="SPILL_OVER5"/>
      <sheetName val="Bed_Class4"/>
      <sheetName val="Pile_cap4"/>
      <sheetName val="DTF_Summary4"/>
      <sheetName val="Mat_Cost5"/>
      <sheetName val="GF_Columns4"/>
      <sheetName val="Form_64"/>
      <sheetName val="BOQ_Direct_selling_cost4"/>
      <sheetName val="UNP-NCW_4"/>
      <sheetName val="Intro_3"/>
      <sheetName val="MASTER_RATE_ANALYSIS4"/>
      <sheetName val="Contract_BOQ3"/>
      <sheetName val="Elite_1_-_MBCL3"/>
      <sheetName val="Cost_summary3"/>
      <sheetName val="Direct_cost_shed_A-2_3"/>
      <sheetName val="_Resource_list3"/>
      <sheetName val="THANE_SITE3"/>
      <sheetName val="BOQ_Distribution3"/>
      <sheetName val="key_dates3"/>
      <sheetName val="specification_options3"/>
      <sheetName val="FF_Inst_RA_08_Inst_033"/>
      <sheetName val="beam-reinft-machine_rm3"/>
      <sheetName val="T1_WO3"/>
      <sheetName val="1.00"/>
      <sheetName val="Indirect_x0005_????쌳ᎈ駜/"/>
      <sheetName val=" B3"/>
      <sheetName val=" B1"/>
      <sheetName val="SCH"/>
      <sheetName val="Indirect_x0005_"/>
      <sheetName val="FitOutConfCentre"/>
      <sheetName val="1-Pop Proj"/>
      <sheetName val="Staff_Acco_14"/>
      <sheetName val="Tel__7"/>
      <sheetName val="Ext_light7"/>
      <sheetName val="Staff_Acco_15"/>
      <sheetName val="4_Annex_1_Basic_rate7"/>
      <sheetName val="DETAILED__BOQ7"/>
      <sheetName val="Detail_In_Door_Stad7"/>
      <sheetName val="Project_Details__7"/>
      <sheetName val="scurve_calc_(2)7"/>
      <sheetName val="Detail_P&amp;L7"/>
      <sheetName val="Assumption_Sheet7"/>
      <sheetName val="TBAL9697_-group_wise__sdpl7"/>
      <sheetName val="Bill_3_-_Site_Works6"/>
      <sheetName val="RCC,Ret__Wall7"/>
      <sheetName val="Load_Details(B2)7"/>
      <sheetName val="SCHEDULE_OF_RATES7"/>
      <sheetName val="APPENDIX_B-17"/>
      <sheetName val="Bill_3_17"/>
      <sheetName val="Legal_Risk_Analysis7"/>
      <sheetName val="PRECAST_lightconc-II7"/>
      <sheetName val="GR_slab-reinft6"/>
      <sheetName val="Fill_this_out_first___6"/>
      <sheetName val="Boq_Block_A6"/>
      <sheetName val="Rate_Analysis6"/>
      <sheetName val="Cable_data7"/>
      <sheetName val="Civil_Works6"/>
      <sheetName val="SCHEDULE_(3)6"/>
      <sheetName val="schedule_nos6"/>
      <sheetName val="Material_6"/>
      <sheetName val="SPT_vs_PHI6"/>
      <sheetName val="IO_List6"/>
      <sheetName val="Pipe_Supports6"/>
      <sheetName val="BOQ_(2)6"/>
      <sheetName val="Box-_Girder6"/>
      <sheetName val="INDIGINEOUS_ITEMS_6"/>
      <sheetName val="Basement_Budget6"/>
      <sheetName val="SITE_OVERHEADS6"/>
      <sheetName val="BLOCK-A_(MEA_SHEET)6"/>
      <sheetName val="Sqn_Abs_G_6__6"/>
      <sheetName val="WO_Abs__G_2__6_DUs6"/>
      <sheetName val="Air_Abs_G_6__23_DUs6"/>
      <sheetName val="4-Int-_ele(RA)6"/>
      <sheetName val="Detail_1A6"/>
      <sheetName val="Asia_Revised_10-1-076"/>
      <sheetName val="All_Capital_Plan_P+L_10-1-076"/>
      <sheetName val="CP08_(2)6"/>
      <sheetName val="Planning_File_10-1-076"/>
      <sheetName val="Break_up_Sheet6"/>
      <sheetName val="E_&amp;_R6"/>
      <sheetName val="Lease_rents6"/>
      <sheetName val="DLC_lookups6"/>
      <sheetName val="Quote_Sheet6"/>
      <sheetName val="labour_coeff6"/>
      <sheetName val="Works_-_Quote_Sheet6"/>
      <sheetName val="Gen_Info6"/>
      <sheetName val="Indirect_expenses6"/>
      <sheetName val="Cost_Any_6"/>
      <sheetName val="LIST_OF_MAKES6"/>
      <sheetName val="SPILL_OVER6"/>
      <sheetName val="Bed_Class5"/>
      <sheetName val="Pile_cap5"/>
      <sheetName val="DTF_Summary5"/>
      <sheetName val="Mat_Cost6"/>
      <sheetName val="GF_Columns5"/>
      <sheetName val="Form_65"/>
      <sheetName val="BOQ_Direct_selling_cost5"/>
      <sheetName val="UNP-NCW_5"/>
      <sheetName val="Intro_4"/>
      <sheetName val="MASTER_RATE_ANALYSIS5"/>
      <sheetName val="Contract_BOQ4"/>
      <sheetName val="Elite_1_-_MBCL4"/>
      <sheetName val="Cost_summary4"/>
      <sheetName val="Direct_cost_shed_A-2_4"/>
      <sheetName val="_Resource_list4"/>
      <sheetName val="THANE_SITE4"/>
      <sheetName val="BOQ_Distribution4"/>
      <sheetName val="key_dates4"/>
      <sheetName val="specification_options4"/>
      <sheetName val="FF_Inst_RA_08_Inst_034"/>
      <sheetName val="beam-reinft-machine_rm4"/>
      <sheetName val="T1_WO4"/>
      <sheetName val="A_O_R_"/>
      <sheetName val="beam-reinft-IIInd_floor"/>
      <sheetName val="M_R_List_(2)"/>
      <sheetName val="Balance_Sheet_"/>
      <sheetName val="Staff_Acco_16"/>
      <sheetName val="Tel__8"/>
      <sheetName val="Ext_light8"/>
      <sheetName val="Staff_Acco_17"/>
      <sheetName val="4_Annex_1_Basic_rate8"/>
      <sheetName val="DETAILED__BOQ8"/>
      <sheetName val="Detail_In_Door_Stad8"/>
      <sheetName val="Project_Details__8"/>
      <sheetName val="scurve_calc_(2)8"/>
      <sheetName val="Detail_P&amp;L8"/>
      <sheetName val="Assumption_Sheet8"/>
      <sheetName val="TBAL9697_-group_wise__sdpl8"/>
      <sheetName val="Bill_3_-_Site_Works7"/>
      <sheetName val="RCC,Ret__Wall8"/>
      <sheetName val="Load_Details(B2)8"/>
      <sheetName val="SCHEDULE_OF_RATES8"/>
      <sheetName val="APPENDIX_B-18"/>
      <sheetName val="Bill_3_18"/>
      <sheetName val="Legal_Risk_Analysis8"/>
      <sheetName val="PRECAST_lightconc-II8"/>
      <sheetName val="GR_slab-reinft7"/>
      <sheetName val="Fill_this_out_first___7"/>
      <sheetName val="Boq_Block_A7"/>
      <sheetName val="Rate_Analysis7"/>
      <sheetName val="Cable_data8"/>
      <sheetName val="Civil_Works7"/>
      <sheetName val="SCHEDULE_(3)7"/>
      <sheetName val="schedule_nos7"/>
      <sheetName val="Material_7"/>
      <sheetName val="SPT_vs_PHI7"/>
      <sheetName val="IO_List7"/>
      <sheetName val="Pipe_Supports7"/>
      <sheetName val="BOQ_(2)7"/>
      <sheetName val="Box-_Girder7"/>
      <sheetName val="INDIGINEOUS_ITEMS_7"/>
      <sheetName val="Basement_Budget7"/>
      <sheetName val="SITE_OVERHEADS7"/>
      <sheetName val="BLOCK-A_(MEA_SHEET)7"/>
      <sheetName val="Sqn_Abs_G_6__7"/>
      <sheetName val="WO_Abs__G_2__6_DUs7"/>
      <sheetName val="Air_Abs_G_6__23_DUs7"/>
      <sheetName val="4-Int-_ele(RA)7"/>
      <sheetName val="Detail_1A7"/>
      <sheetName val="Asia_Revised_10-1-077"/>
      <sheetName val="All_Capital_Plan_P+L_10-1-077"/>
      <sheetName val="CP08_(2)7"/>
      <sheetName val="Planning_File_10-1-077"/>
      <sheetName val="Break_up_Sheet7"/>
      <sheetName val="E_&amp;_R7"/>
      <sheetName val="Lease_rents7"/>
      <sheetName val="DLC_lookups7"/>
      <sheetName val="Quote_Sheet7"/>
      <sheetName val="labour_coeff7"/>
      <sheetName val="Works_-_Quote_Sheet7"/>
      <sheetName val="Gen_Info7"/>
      <sheetName val="Indirect_expenses7"/>
      <sheetName val="Cost_Any_7"/>
      <sheetName val="LIST_OF_MAKES7"/>
      <sheetName val="SPILL_OVER7"/>
      <sheetName val="Bed_Class6"/>
      <sheetName val="Pile_cap6"/>
      <sheetName val="DTF_Summary6"/>
      <sheetName val="Mat_Cost7"/>
      <sheetName val="GF_Columns6"/>
      <sheetName val="Form_66"/>
      <sheetName val="BOQ_Direct_selling_cost6"/>
      <sheetName val="UNP-NCW_6"/>
      <sheetName val="Intro_5"/>
      <sheetName val="MASTER_RATE_ANALYSIS6"/>
      <sheetName val="Contract_BOQ5"/>
      <sheetName val="Elite_1_-_MBCL5"/>
      <sheetName val="Cost_summary5"/>
      <sheetName val="Direct_cost_shed_A-2_5"/>
      <sheetName val="_Resource_list5"/>
      <sheetName val="THANE_SITE5"/>
      <sheetName val="BOQ_Distribution5"/>
      <sheetName val="key_dates5"/>
      <sheetName val="specification_options5"/>
      <sheetName val="FF_Inst_RA_08_Inst_035"/>
      <sheetName val="beam-reinft-machine_rm5"/>
      <sheetName val="T1_WO5"/>
      <sheetName val="A_O_R_1"/>
      <sheetName val="beam-reinft-IIInd_floor1"/>
      <sheetName val="M_R_List_(2)1"/>
      <sheetName val="Balance_Sheet_1"/>
      <sheetName val="Staff_Acco_18"/>
      <sheetName val="Tel__9"/>
      <sheetName val="Ext_light9"/>
      <sheetName val="Staff_Acco_19"/>
      <sheetName val="4_Annex_1_Basic_rate9"/>
      <sheetName val="DETAILED__BOQ9"/>
      <sheetName val="Detail_In_Door_Stad9"/>
      <sheetName val="Project_Details__9"/>
      <sheetName val="scurve_calc_(2)9"/>
      <sheetName val="Detail_P&amp;L9"/>
      <sheetName val="Assumption_Sheet9"/>
      <sheetName val="TBAL9697_-group_wise__sdpl9"/>
      <sheetName val="Bill_3_-_Site_Works8"/>
      <sheetName val="RCC,Ret__Wall9"/>
      <sheetName val="Load_Details(B2)9"/>
      <sheetName val="SCHEDULE_OF_RATES9"/>
      <sheetName val="APPENDIX_B-19"/>
      <sheetName val="Bill_3_19"/>
      <sheetName val="Legal_Risk_Analysis9"/>
      <sheetName val="PRECAST_lightconc-II9"/>
      <sheetName val="GR_slab-reinft8"/>
      <sheetName val="Fill_this_out_first___8"/>
      <sheetName val="Boq_Block_A8"/>
      <sheetName val="Rate_Analysis8"/>
      <sheetName val="Cable_data9"/>
      <sheetName val="Civil_Works8"/>
      <sheetName val="SCHEDULE_(3)8"/>
      <sheetName val="schedule_nos8"/>
      <sheetName val="Material_8"/>
      <sheetName val="SPT_vs_PHI8"/>
      <sheetName val="IO_List8"/>
      <sheetName val="Pipe_Supports8"/>
      <sheetName val="BOQ_(2)8"/>
      <sheetName val="Box-_Girder8"/>
      <sheetName val="INDIGINEOUS_ITEMS_8"/>
      <sheetName val="Basement_Budget8"/>
      <sheetName val="SITE_OVERHEADS8"/>
      <sheetName val="BLOCK-A_(MEA_SHEET)8"/>
      <sheetName val="Sqn_Abs_G_6__8"/>
      <sheetName val="WO_Abs__G_2__6_DUs8"/>
      <sheetName val="Air_Abs_G_6__23_DUs8"/>
      <sheetName val="4-Int-_ele(RA)8"/>
      <sheetName val="Detail_1A8"/>
      <sheetName val="Asia_Revised_10-1-078"/>
      <sheetName val="All_Capital_Plan_P+L_10-1-078"/>
      <sheetName val="CP08_(2)8"/>
      <sheetName val="Planning_File_10-1-078"/>
      <sheetName val="Break_up_Sheet8"/>
      <sheetName val="E_&amp;_R8"/>
      <sheetName val="Lease_rents8"/>
      <sheetName val="DLC_lookups8"/>
      <sheetName val="Quote_Sheet8"/>
      <sheetName val="labour_coeff8"/>
      <sheetName val="Works_-_Quote_Sheet8"/>
      <sheetName val="Gen_Info8"/>
      <sheetName val="Indirect_expenses8"/>
      <sheetName val="Cost_Any_8"/>
      <sheetName val="LIST_OF_MAKES8"/>
      <sheetName val="SPILL_OVER8"/>
      <sheetName val="Bed_Class7"/>
      <sheetName val="Pile_cap7"/>
      <sheetName val="DTF_Summary7"/>
      <sheetName val="Mat_Cost8"/>
      <sheetName val="GF_Columns7"/>
      <sheetName val="Form_67"/>
      <sheetName val="BOQ_Direct_selling_cost7"/>
      <sheetName val="UNP-NCW_7"/>
      <sheetName val="Intro_6"/>
      <sheetName val="MASTER_RATE_ANALYSIS7"/>
      <sheetName val="Contract_BOQ6"/>
      <sheetName val="Elite_1_-_MBCL6"/>
      <sheetName val="Cost_summary6"/>
      <sheetName val="Direct_cost_shed_A-2_6"/>
      <sheetName val="_Resource_list6"/>
      <sheetName val="THANE_SITE6"/>
      <sheetName val="BOQ_Distribution6"/>
      <sheetName val="key_dates6"/>
      <sheetName val="specification_options6"/>
      <sheetName val="FF_Inst_RA_08_Inst_036"/>
      <sheetName val="beam-reinft-machine_rm6"/>
      <sheetName val="T1_WO6"/>
      <sheetName val="A_O_R_2"/>
      <sheetName val="beam-reinft-IIInd_floor2"/>
      <sheetName val="M_R_List_(2)2"/>
      <sheetName val="Balance_Sheet_2"/>
      <sheetName val="Location"/>
      <sheetName val="Lowside"/>
      <sheetName val="Introduction"/>
      <sheetName val="Old"/>
      <sheetName val="Operating Statistics"/>
      <sheetName val="Financials"/>
      <sheetName val="220 11  BS "/>
      <sheetName val="Annexue B"/>
      <sheetName val="Chennai"/>
      <sheetName val="Rollup"/>
      <sheetName val="A-General"/>
      <sheetName val="PCC"/>
      <sheetName val="basdat"/>
      <sheetName val="Cover sheet"/>
      <sheetName val="AOQ-new "/>
      <sheetName val="water prop."/>
      <sheetName val="Elect."/>
      <sheetName val="Names&amp;Cases"/>
      <sheetName val="Civil BOQ"/>
      <sheetName val="P&amp;LSum"/>
      <sheetName val="Lstsub"/>
      <sheetName val="$ KURLARI"/>
      <sheetName val="Lab"/>
      <sheetName val="Material&amp;equipment"/>
      <sheetName val="office"/>
      <sheetName val="inquiry"/>
      <sheetName val="Sheet5"/>
      <sheetName val="ITEMS"/>
      <sheetName val="OCM&amp;PROF"/>
      <sheetName val="detailed"/>
      <sheetName val="Code"/>
      <sheetName val="Index"/>
      <sheetName val="Sch-1A"/>
      <sheetName val="Sch-2A"/>
      <sheetName val="Sch-5A"/>
      <sheetName val="Sch-6A"/>
      <sheetName val="Sch-7A-I"/>
      <sheetName val="Sch-7A-II"/>
      <sheetName val="Sch-8A"/>
      <sheetName val="Sch-9A"/>
      <sheetName val="Sch-10A"/>
      <sheetName val="Sch-11A"/>
      <sheetName val="Sch-12A"/>
      <sheetName val="Sch-13A"/>
      <sheetName val="Sch-14A"/>
      <sheetName val="Sch-15A"/>
      <sheetName val="grid"/>
      <sheetName val="Indirect_x0005__x0000__x0000__x0000__x0000_쌳ᎈ駜_"/>
      <sheetName val="Boq (Main Building)"/>
      <sheetName val="PA- Consutant "/>
      <sheetName val="Lead"/>
      <sheetName val="Desgn(zone I)"/>
      <sheetName val="주관사업"/>
      <sheetName val="Indirect_x0005__x0000__x0000__"/>
      <sheetName val="149"/>
      <sheetName val="Basement  Works"/>
      <sheetName val="D2_CO"/>
      <sheetName val="10. &amp; 11. Rate Code &amp; BQ"/>
      <sheetName val="11-hsd"/>
      <sheetName val="2-utility"/>
      <sheetName val="EMLWorkstations"/>
      <sheetName val="EMLLaptops"/>
      <sheetName val="EMLServers"/>
      <sheetName val="upa"/>
      <sheetName val="BS1"/>
      <sheetName val="RMes"/>
      <sheetName val="Summary Transformers"/>
      <sheetName val="Total  Amount"/>
      <sheetName val="final abstract"/>
      <sheetName val="Material List "/>
      <sheetName val="Staff_Acco_20"/>
      <sheetName val="Tel__10"/>
      <sheetName val="Ext_light10"/>
      <sheetName val="Staff_Acco_21"/>
      <sheetName val="4_Annex_1_Basic_rate10"/>
      <sheetName val="DETAILED__BOQ10"/>
      <sheetName val="Detail_In_Door_Stad10"/>
      <sheetName val="Project_Details__10"/>
      <sheetName val="RCC,Ret__Wall10"/>
      <sheetName val="Load_Details(B2)10"/>
      <sheetName val="TBAL9697_-group_wise__sdpl10"/>
      <sheetName val="scurve_calc_(2)10"/>
      <sheetName val="Rate_Analysis9"/>
      <sheetName val="Bill_3_-_Site_Works9"/>
      <sheetName val="GR_slab-reinft9"/>
      <sheetName val="Staff_Acco_22"/>
      <sheetName val="Tel__11"/>
      <sheetName val="Ext_light11"/>
      <sheetName val="Staff_Acco_23"/>
      <sheetName val="4_Annex_1_Basic_rate11"/>
      <sheetName val="DETAILED__BOQ11"/>
      <sheetName val="Detail_In_Door_Stad11"/>
      <sheetName val="Project_Details__11"/>
      <sheetName val="RCC,Ret__Wall11"/>
      <sheetName val="Load_Details(B2)11"/>
      <sheetName val="TBAL9697_-group_wise__sdpl11"/>
      <sheetName val="scurve_calc_(2)11"/>
      <sheetName val="SCHEDULE_OF_RATES10"/>
      <sheetName val="Rate_Analysis10"/>
      <sheetName val="Detail_P&amp;L10"/>
      <sheetName val="Assumption_Sheet10"/>
      <sheetName val="Legal_Risk_Analysis10"/>
      <sheetName val="Bill_3_-_Site_Works10"/>
      <sheetName val="GR_slab-reinft10"/>
      <sheetName val="Staff_Acco_30"/>
      <sheetName val="Tel__15"/>
      <sheetName val="Ext_light15"/>
      <sheetName val="Staff_Acco_31"/>
      <sheetName val="4_Annex_1_Basic_rate15"/>
      <sheetName val="DETAILED__BOQ15"/>
      <sheetName val="Detail_In_Door_Stad15"/>
      <sheetName val="Project_Details__15"/>
      <sheetName val="RCC,Ret__Wall15"/>
      <sheetName val="Load_Details(B2)15"/>
      <sheetName val="TBAL9697_-group_wise__sdpl15"/>
      <sheetName val="scurve_calc_(2)15"/>
      <sheetName val="SCHEDULE_OF_RATES14"/>
      <sheetName val="Rate_Analysis14"/>
      <sheetName val="Detail_P&amp;L14"/>
      <sheetName val="Assumption_Sheet14"/>
      <sheetName val="Legal_Risk_Analysis14"/>
      <sheetName val="Bill_3_-_Site_Works14"/>
      <sheetName val="GR_slab-reinft14"/>
      <sheetName val="Staff_Acco_24"/>
      <sheetName val="Tel__12"/>
      <sheetName val="Ext_light12"/>
      <sheetName val="Staff_Acco_25"/>
      <sheetName val="4_Annex_1_Basic_rate12"/>
      <sheetName val="DETAILED__BOQ12"/>
      <sheetName val="Detail_In_Door_Stad12"/>
      <sheetName val="Project_Details__12"/>
      <sheetName val="RCC,Ret__Wall12"/>
      <sheetName val="Load_Details(B2)12"/>
      <sheetName val="TBAL9697_-group_wise__sdpl12"/>
      <sheetName val="scurve_calc_(2)12"/>
      <sheetName val="SCHEDULE_OF_RATES11"/>
      <sheetName val="Rate_Analysis11"/>
      <sheetName val="Detail_P&amp;L11"/>
      <sheetName val="Assumption_Sheet11"/>
      <sheetName val="Legal_Risk_Analysis11"/>
      <sheetName val="Bill_3_-_Site_Works11"/>
      <sheetName val="GR_slab-reinft11"/>
      <sheetName val="Staff_Acco_26"/>
      <sheetName val="Tel__13"/>
      <sheetName val="Ext_light13"/>
      <sheetName val="Staff_Acco_27"/>
      <sheetName val="4_Annex_1_Basic_rate13"/>
      <sheetName val="DETAILED__BOQ13"/>
      <sheetName val="Detail_In_Door_Stad13"/>
      <sheetName val="Project_Details__13"/>
      <sheetName val="RCC,Ret__Wall13"/>
      <sheetName val="Load_Details(B2)13"/>
      <sheetName val="TBAL9697_-group_wise__sdpl13"/>
      <sheetName val="scurve_calc_(2)13"/>
      <sheetName val="SCHEDULE_OF_RATES12"/>
      <sheetName val="Rate_Analysis12"/>
      <sheetName val="Detail_P&amp;L12"/>
      <sheetName val="Assumption_Sheet12"/>
      <sheetName val="Legal_Risk_Analysis12"/>
      <sheetName val="Bill_3_-_Site_Works12"/>
      <sheetName val="GR_slab-reinft12"/>
      <sheetName val="Staff_Acco_28"/>
      <sheetName val="Tel__14"/>
      <sheetName val="Ext_light14"/>
      <sheetName val="Staff_Acco_29"/>
      <sheetName val="4_Annex_1_Basic_rate14"/>
      <sheetName val="DETAILED__BOQ14"/>
      <sheetName val="Detail_In_Door_Stad14"/>
      <sheetName val="Project_Details__14"/>
      <sheetName val="RCC,Ret__Wall14"/>
      <sheetName val="Load_Details(B2)14"/>
      <sheetName val="TBAL9697_-group_wise__sdpl14"/>
      <sheetName val="scurve_calc_(2)14"/>
      <sheetName val="SCHEDULE_OF_RATES13"/>
      <sheetName val="Rate_Analysis13"/>
      <sheetName val="Detail_P&amp;L13"/>
      <sheetName val="Assumption_Sheet13"/>
      <sheetName val="Legal_Risk_Analysis13"/>
      <sheetName val="Bill_3_-_Site_Works13"/>
      <sheetName val="GR_slab-reinft13"/>
      <sheetName val="Staff_Acco_32"/>
      <sheetName val="Tel__16"/>
      <sheetName val="Ext_light16"/>
      <sheetName val="Staff_Acco_33"/>
      <sheetName val="4_Annex_1_Basic_rate16"/>
      <sheetName val="DETAILED__BOQ16"/>
      <sheetName val="Detail_In_Door_Stad16"/>
      <sheetName val="Project_Details__16"/>
      <sheetName val="RCC,Ret__Wall16"/>
      <sheetName val="Load_Details(B2)16"/>
      <sheetName val="TBAL9697_-group_wise__sdpl16"/>
      <sheetName val="scurve_calc_(2)16"/>
      <sheetName val="SCHEDULE_OF_RATES15"/>
      <sheetName val="Rate_Analysis15"/>
      <sheetName val="Detail_P&amp;L15"/>
      <sheetName val="Assumption_Sheet15"/>
      <sheetName val="Legal_Risk_Analysis15"/>
      <sheetName val="Bill_3_-_Site_Works15"/>
      <sheetName val="GR_slab-reinft15"/>
      <sheetName val="Staff_Acco_34"/>
      <sheetName val="Tel__17"/>
      <sheetName val="Ext_light17"/>
      <sheetName val="Staff_Acco_35"/>
      <sheetName val="4_Annex_1_Basic_rate17"/>
      <sheetName val="DETAILED__BOQ17"/>
      <sheetName val="Detail_In_Door_Stad17"/>
      <sheetName val="Project_Details__17"/>
      <sheetName val="RCC,Ret__Wall17"/>
      <sheetName val="Load_Details(B2)17"/>
      <sheetName val="TBAL9697_-group_wise__sdpl17"/>
      <sheetName val="scurve_calc_(2)17"/>
      <sheetName val="SCHEDULE_OF_RATES16"/>
      <sheetName val="Rate_Analysis16"/>
      <sheetName val="Detail_P&amp;L16"/>
      <sheetName val="Assumption_Sheet16"/>
      <sheetName val="Legal_Risk_Analysis16"/>
      <sheetName val="Bill_3_-_Site_Works16"/>
      <sheetName val="GR_slab-reinft16"/>
      <sheetName val="Staff_Acco_36"/>
      <sheetName val="Tel__18"/>
      <sheetName val="Ext_light18"/>
      <sheetName val="Staff_Acco_37"/>
      <sheetName val="4_Annex_1_Basic_rate18"/>
      <sheetName val="DETAILED__BOQ18"/>
      <sheetName val="Detail_In_Door_Stad18"/>
      <sheetName val="Project_Details__18"/>
      <sheetName val="RCC,Ret__Wall18"/>
      <sheetName val="Load_Details(B2)18"/>
      <sheetName val="TBAL9697_-group_wise__sdpl18"/>
      <sheetName val="scurve_calc_(2)18"/>
      <sheetName val="SCHEDULE_OF_RATES17"/>
      <sheetName val="Rate_Analysis17"/>
      <sheetName val="Detail_P&amp;L17"/>
      <sheetName val="Assumption_Sheet17"/>
      <sheetName val="Legal_Risk_Analysis17"/>
      <sheetName val="Bill_3_-_Site_Works17"/>
      <sheetName val="GR_slab-reinft17"/>
      <sheetName val="Staff_Acco_40"/>
      <sheetName val="Tel__20"/>
      <sheetName val="Ext_light20"/>
      <sheetName val="Staff_Acco_41"/>
      <sheetName val="4_Annex_1_Basic_rate20"/>
      <sheetName val="DETAILED__BOQ20"/>
      <sheetName val="Detail_In_Door_Stad20"/>
      <sheetName val="Project_Details__20"/>
      <sheetName val="RCC,Ret__Wall20"/>
      <sheetName val="Load_Details(B2)20"/>
      <sheetName val="TBAL9697_-group_wise__sdpl20"/>
      <sheetName val="scurve_calc_(2)20"/>
      <sheetName val="SCHEDULE_OF_RATES19"/>
      <sheetName val="Rate_Analysis19"/>
      <sheetName val="Detail_P&amp;L19"/>
      <sheetName val="Assumption_Sheet19"/>
      <sheetName val="Legal_Risk_Analysis19"/>
      <sheetName val="Bill_3_-_Site_Works19"/>
      <sheetName val="GR_slab-reinft19"/>
      <sheetName val="Staff_Acco_38"/>
      <sheetName val="Tel__19"/>
      <sheetName val="Ext_light19"/>
      <sheetName val="Staff_Acco_39"/>
      <sheetName val="4_Annex_1_Basic_rate19"/>
      <sheetName val="DETAILED__BOQ19"/>
      <sheetName val="Detail_In_Door_Stad19"/>
      <sheetName val="Project_Details__19"/>
      <sheetName val="RCC,Ret__Wall19"/>
      <sheetName val="Load_Details(B2)19"/>
      <sheetName val="TBAL9697_-group_wise__sdpl19"/>
      <sheetName val="scurve_calc_(2)19"/>
      <sheetName val="SCHEDULE_OF_RATES18"/>
      <sheetName val="Rate_Analysis18"/>
      <sheetName val="Detail_P&amp;L18"/>
      <sheetName val="Assumption_Sheet18"/>
      <sheetName val="Legal_Risk_Analysis18"/>
      <sheetName val="Bill_3_-_Site_Works18"/>
      <sheetName val="GR_slab-reinft18"/>
      <sheetName val="Staff_Acco_42"/>
      <sheetName val="Tel__21"/>
      <sheetName val="Ext_light21"/>
      <sheetName val="Staff_Acco_43"/>
      <sheetName val="4_Annex_1_Basic_rate21"/>
      <sheetName val="DETAILED__BOQ21"/>
      <sheetName val="Detail_In_Door_Stad21"/>
      <sheetName val="Project_Details__21"/>
      <sheetName val="RCC,Ret__Wall21"/>
      <sheetName val="Load_Details(B2)21"/>
      <sheetName val="TBAL9697_-group_wise__sdpl21"/>
      <sheetName val="scurve_calc_(2)21"/>
      <sheetName val="SCHEDULE_OF_RATES20"/>
      <sheetName val="Rate_Analysis20"/>
      <sheetName val="Detail_P&amp;L20"/>
      <sheetName val="Assumption_Sheet20"/>
      <sheetName val="Legal_Risk_Analysis20"/>
      <sheetName val="Bill_3_-_Site_Works20"/>
      <sheetName val="GR_slab-reinft20"/>
      <sheetName val="Staff_Acco_44"/>
      <sheetName val="Tel__22"/>
      <sheetName val="Ext_light22"/>
      <sheetName val="Staff_Acco_45"/>
      <sheetName val="4_Annex_1_Basic_rate22"/>
      <sheetName val="DETAILED__BOQ22"/>
      <sheetName val="Detail_In_Door_Stad22"/>
      <sheetName val="Project_Details__22"/>
      <sheetName val="RCC,Ret__Wall22"/>
      <sheetName val="Load_Details(B2)22"/>
      <sheetName val="TBAL9697_-group_wise__sdpl22"/>
      <sheetName val="scurve_calc_(2)22"/>
      <sheetName val="SCHEDULE_OF_RATES21"/>
      <sheetName val="Rate_Analysis21"/>
      <sheetName val="Detail_P&amp;L21"/>
      <sheetName val="Assumption_Sheet21"/>
      <sheetName val="Legal_Risk_Analysis21"/>
      <sheetName val="Bill_3_-_Site_Works21"/>
      <sheetName val="GR_slab-reinft21"/>
      <sheetName val="Staff_Acco_46"/>
      <sheetName val="Tel__23"/>
      <sheetName val="Ext_light23"/>
      <sheetName val="Staff_Acco_47"/>
      <sheetName val="4_Annex_1_Basic_rate23"/>
      <sheetName val="DETAILED__BOQ23"/>
      <sheetName val="Detail_In_Door_Stad23"/>
      <sheetName val="Project_Details__23"/>
      <sheetName val="RCC,Ret__Wall23"/>
      <sheetName val="Load_Details(B2)23"/>
      <sheetName val="TBAL9697_-group_wise__sdpl23"/>
      <sheetName val="scurve_calc_(2)23"/>
      <sheetName val="SCHEDULE_OF_RATES22"/>
      <sheetName val="Rate_Analysis22"/>
      <sheetName val="Detail_P&amp;L22"/>
      <sheetName val="Assumption_Sheet22"/>
      <sheetName val="Legal_Risk_Analysis22"/>
      <sheetName val="Bill_3_-_Site_Works22"/>
      <sheetName val="GR_slab-reinft22"/>
      <sheetName val="Basic Resources"/>
      <sheetName val="[saihous.ele.xls]Indirect_x0005__x0000__x0000__x0000__x0000_"/>
      <sheetName val="SPILL OVER PROJECTIONS"/>
      <sheetName val="_IO_List"/>
      <sheetName val="Cost_Index"/>
      <sheetName val="saihous_ele"/>
      <sheetName val="Indirect쌳ᎈ駜/"/>
      <sheetName val="SSR___NSSR_Market_final"/>
      <sheetName val="bs_BP_04_SA"/>
      <sheetName val="STAFFSCHED_"/>
      <sheetName val="DG_Works_(Supply)"/>
      <sheetName val="Basic_Rates"/>
      <sheetName val="Annexue_B"/>
      <sheetName val="Blr_hire"/>
      <sheetName val="Boq_(Main_Building)"/>
      <sheetName val="Annexue_B1"/>
      <sheetName val="STAFFSCHED_1"/>
      <sheetName val="Blr_hire1"/>
      <sheetName val="_IO_List1"/>
      <sheetName val="Cost_Index1"/>
      <sheetName val="saihous_ele1"/>
      <sheetName val="SSR___NSSR_Market_final1"/>
      <sheetName val="Boq_(Main_Building)1"/>
      <sheetName val="CERTIFICATE"/>
      <sheetName val="Angebot18.7."/>
      <sheetName val="Indirect_x0005_____쌳ᎈ駜_"/>
      <sheetName val="FINOLEX"/>
      <sheetName val="Set"/>
      <sheetName val="[saihous.ele.xls]Indirect_x0005_????"/>
      <sheetName val="Enquire"/>
      <sheetName val="BC &amp; MNB "/>
      <sheetName val="10"/>
      <sheetName val="11A"/>
      <sheetName val="11B "/>
      <sheetName val="12A"/>
      <sheetName val="12B"/>
      <sheetName val="2A"/>
      <sheetName val="2B"/>
      <sheetName val="2C"/>
      <sheetName val="2D"/>
      <sheetName val="2E"/>
      <sheetName val="2F"/>
      <sheetName val="2G"/>
      <sheetName val="2H"/>
      <sheetName val="3A"/>
      <sheetName val="3B"/>
      <sheetName val="4"/>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5"/>
      <sheetName val="13"/>
      <sheetName val="1"/>
      <sheetName val="14"/>
      <sheetName val="PRECAST_lightconc-II10"/>
      <sheetName val="APPENDIX_B-110"/>
      <sheetName val="Bill_3_110"/>
      <sheetName val="Fill_this_out_first___9"/>
      <sheetName val="Cable_data10"/>
      <sheetName val="Civil_Works9"/>
      <sheetName val="E_&amp;_R9"/>
      <sheetName val="Boq_Block_A9"/>
      <sheetName val="Material_9"/>
      <sheetName val="SPT_vs_PHI9"/>
      <sheetName val="SCHEDULE_(3)9"/>
      <sheetName val="schedule_nos9"/>
      <sheetName val="SITE_OVERHEADS9"/>
      <sheetName val="Asia_Revised_10-1-079"/>
      <sheetName val="All_Capital_Plan_P+L_10-1-079"/>
      <sheetName val="CP08_(2)9"/>
      <sheetName val="Planning_File_10-1-079"/>
      <sheetName val="IO_List9"/>
      <sheetName val="Pipe_Supports9"/>
      <sheetName val="BOQ_(2)9"/>
      <sheetName val="INDIGINEOUS_ITEMS_9"/>
      <sheetName val="Box-_Girder9"/>
      <sheetName val="Sqn_Abs_G_6__9"/>
      <sheetName val="WO_Abs__G_2__6_DUs9"/>
      <sheetName val="Air_Abs_G_6__23_DUs9"/>
      <sheetName val="4-Int-_ele(RA)9"/>
      <sheetName val="Detail_1A9"/>
      <sheetName val="BLOCK-A_(MEA_SHEET)9"/>
      <sheetName val="Basement_Budget9"/>
      <sheetName val="Lease_rents9"/>
      <sheetName val="DLC_lookups9"/>
      <sheetName val="Quote_Sheet9"/>
      <sheetName val="labour_coeff9"/>
      <sheetName val="Works_-_Quote_Sheet9"/>
      <sheetName val="Gen_Info9"/>
      <sheetName val="Indirect_expenses9"/>
      <sheetName val="Cost_Any_9"/>
      <sheetName val="LIST_OF_MAKES9"/>
      <sheetName val="Break_up_Sheet9"/>
      <sheetName val="SPILL_OVER9"/>
      <sheetName val="Mat_Cost9"/>
      <sheetName val="Bed_Class8"/>
      <sheetName val="Pile_cap8"/>
      <sheetName val="DTF_Summary8"/>
      <sheetName val="Form_68"/>
      <sheetName val="BOQ_Direct_selling_cost8"/>
      <sheetName val="GF_Columns8"/>
      <sheetName val="UNP-NCW_8"/>
      <sheetName val="MASTER_RATE_ANALYSIS8"/>
      <sheetName val="Intro_7"/>
      <sheetName val="Elite_1_-_MBCL7"/>
      <sheetName val="Cost_summary7"/>
      <sheetName val="Contract_BOQ7"/>
      <sheetName val="specification_options7"/>
      <sheetName val="key_dates7"/>
      <sheetName val="beam-reinft-machine_rm7"/>
      <sheetName val="T1_WO7"/>
      <sheetName val="Direct_cost_shed_A-2_7"/>
      <sheetName val="_Resource_list7"/>
      <sheetName val="THANE_SITE7"/>
      <sheetName val="BOQ_Distribution7"/>
      <sheetName val="M_R_List_(2)3"/>
      <sheetName val="Balance_Sheet_3"/>
      <sheetName val="beam-reinft-IIInd_floor3"/>
      <sheetName val="A_O_R_3"/>
      <sheetName val="FF_Inst_RA_08_Inst_037"/>
      <sheetName val="DG "/>
      <sheetName val="[saihous.ele.xls]Indirect_x0005__x0000_⽼؃ᅜ"/>
      <sheetName val="MAIN FILE 9-24-07"/>
      <sheetName val="Indirect쌳ᎈ駜_"/>
      <sheetName val="Config"/>
      <sheetName val=""/>
      <sheetName val="Labour &amp; Plant"/>
      <sheetName val="BALAN1"/>
      <sheetName val="Summary_Bank"/>
      <sheetName val="MTO REV.0"/>
      <sheetName val="Material Rate"/>
      <sheetName val="Column BBS-Block9"/>
      <sheetName val="lists"/>
      <sheetName val="#3E1_GCR"/>
      <sheetName val=" GULF"/>
      <sheetName val="Calculations"/>
      <sheetName val="AoR Finishing"/>
      <sheetName val="AutoOpen Stub Data"/>
      <sheetName val="IM_Assumptions"/>
      <sheetName val="IM_SUMMARY"/>
      <sheetName val="IM_Flows"/>
      <sheetName val="Detail-Singly"/>
      <sheetName val="Lead (Final)"/>
      <sheetName val="TORRENT CEMENT"/>
      <sheetName val="A"/>
      <sheetName val="wordsdata"/>
      <sheetName val="Structure Bills Qty"/>
      <sheetName val="Citrix"/>
      <sheetName val="Setting"/>
      <sheetName val="BM"/>
      <sheetName val="SC Cost MAR 02"/>
      <sheetName val="[saihous.ele.xls]Indirect퀀《혂൧_x0001__x0000_"/>
      <sheetName val="2nd "/>
      <sheetName val="shuttering"/>
      <sheetName val="[saihous.ele.xls]Indirect쌳ᎈ駜/"/>
      <sheetName val="Filter"/>
      <sheetName val="Linked Lead"/>
      <sheetName val="1_00"/>
      <sheetName val="Indirect"/>
      <sheetName val="_B3"/>
      <sheetName val="_B1"/>
      <sheetName val="1-Pop_Proj"/>
      <sheetName val="Operating_Statistics"/>
      <sheetName val="Indirect????쌳ᎈ駜/"/>
      <sheetName val="APPENDIX_B-111"/>
      <sheetName val="Bill_3_111"/>
      <sheetName val="PRECAST_lightconc-II11"/>
      <sheetName val="INDIGINEOUS_ITEMS_10"/>
      <sheetName val="Fill_this_out_first___10"/>
      <sheetName val="IO_List10"/>
      <sheetName val="Pipe_Supports10"/>
      <sheetName val="BOQ_(2)10"/>
      <sheetName val="SPT_vs_PHI10"/>
      <sheetName val="SCHEDULE_(3)10"/>
      <sheetName val="schedule_nos10"/>
      <sheetName val="Cable_data11"/>
      <sheetName val="Civil_Works10"/>
      <sheetName val="Material_10"/>
      <sheetName val="Boq_Block_A10"/>
      <sheetName val="Basement_Budget10"/>
      <sheetName val="Sqn_Abs_G_6__10"/>
      <sheetName val="WO_Abs__G_2__6_DUs10"/>
      <sheetName val="Air_Abs_G_6__23_DUs10"/>
      <sheetName val="4-Int-_ele(RA)10"/>
      <sheetName val="E_&amp;_R10"/>
      <sheetName val="Box-_Girder10"/>
      <sheetName val="BLOCK-A_(MEA_SHEET)10"/>
      <sheetName val="SITE_OVERHEADS10"/>
      <sheetName val="Detail_1A10"/>
      <sheetName val="Lease_rents10"/>
      <sheetName val="DLC_lookups10"/>
      <sheetName val="Quote_Sheet10"/>
      <sheetName val="labour_coeff10"/>
      <sheetName val="Works_-_Quote_Sheet10"/>
      <sheetName val="Gen_Info10"/>
      <sheetName val="Indirect_expenses10"/>
      <sheetName val="Cost_Any_10"/>
      <sheetName val="LIST_OF_MAKES10"/>
      <sheetName val="Asia_Revised_10-1-0710"/>
      <sheetName val="All_Capital_Plan_P+L_10-1-0710"/>
      <sheetName val="CP08_(2)10"/>
      <sheetName val="Planning_File_10-1-0710"/>
      <sheetName val="Break_up_Sheet10"/>
      <sheetName val="SPILL_OVER10"/>
      <sheetName val="MASTER_RATE_ANALYSIS9"/>
      <sheetName val="Mat_Cost10"/>
      <sheetName val="Pile_cap9"/>
      <sheetName val="GF_Columns9"/>
      <sheetName val="Bed_Class9"/>
      <sheetName val="DTF_Summary9"/>
      <sheetName val="Form_69"/>
      <sheetName val="BOQ_Direct_selling_cost9"/>
      <sheetName val="UNP-NCW_9"/>
      <sheetName val="Intro_8"/>
      <sheetName val="Elite_1_-_MBCL8"/>
      <sheetName val="beam-reinft-machine_rm8"/>
      <sheetName val="T1_WO8"/>
      <sheetName val="Cost_summary8"/>
      <sheetName val="Contract_BOQ8"/>
      <sheetName val="beam-reinft-IIInd_floor4"/>
      <sheetName val="key_dates8"/>
      <sheetName val="specification_options8"/>
      <sheetName val="Direct_cost_shed_A-2_8"/>
      <sheetName val="_Resource_list8"/>
      <sheetName val="THANE_SITE8"/>
      <sheetName val="BOQ_Distribution8"/>
      <sheetName val="A_O_R_4"/>
      <sheetName val="FF_Inst_RA_08_Inst_038"/>
      <sheetName val="M_R_List_(2)4"/>
      <sheetName val="Balance_Sheet_4"/>
      <sheetName val="Basic_Rates1"/>
      <sheetName val="bs_BP_04_SA1"/>
      <sheetName val="DG_Works_(Supply)1"/>
      <sheetName val="1_001"/>
      <sheetName val="_B31"/>
      <sheetName val="_B11"/>
      <sheetName val="1-Pop_Proj1"/>
      <sheetName val="Operating_Statistics1"/>
      <sheetName val="Cable_data12"/>
      <sheetName val="Material_11"/>
      <sheetName val="SPT_vs_PHI11"/>
      <sheetName val="PRECAST_lightconc-II12"/>
      <sheetName val="APPENDIX_B-112"/>
      <sheetName val="Bill_3_112"/>
      <sheetName val="Civil_Works11"/>
      <sheetName val="4-Int-_ele(RA)11"/>
      <sheetName val="Fill_this_out_first___11"/>
      <sheetName val="INDIGINEOUS_ITEMS_11"/>
      <sheetName val="Boq_Block_A11"/>
      <sheetName val="SCHEDULE_(3)11"/>
      <sheetName val="schedule_nos11"/>
      <sheetName val="Basement_Budget11"/>
      <sheetName val="IO_List11"/>
      <sheetName val="Pipe_Supports11"/>
      <sheetName val="BOQ_(2)11"/>
      <sheetName val="Box-_Girder11"/>
      <sheetName val="DLC_lookups11"/>
      <sheetName val="Gen_Info11"/>
      <sheetName val="Indirect_expenses11"/>
      <sheetName val="Quote_Sheet11"/>
      <sheetName val="labour_coeff11"/>
      <sheetName val="Works_-_Quote_Sheet11"/>
      <sheetName val="Cost_Any_11"/>
      <sheetName val="LIST_OF_MAKES11"/>
      <sheetName val="SITE_OVERHEADS11"/>
      <sheetName val="Asia_Revised_10-1-0711"/>
      <sheetName val="All_Capital_Plan_P+L_10-1-0711"/>
      <sheetName val="CP08_(2)11"/>
      <sheetName val="Planning_File_10-1-0711"/>
      <sheetName val="Bed_Class10"/>
      <sheetName val="BLOCK-A_(MEA_SHEET)11"/>
      <sheetName val="Sqn_Abs_G_6__11"/>
      <sheetName val="WO_Abs__G_2__6_DUs11"/>
      <sheetName val="Air_Abs_G_6__23_DUs11"/>
      <sheetName val="Lease_rents11"/>
      <sheetName val="Break_up_Sheet11"/>
      <sheetName val="Detail_1A11"/>
      <sheetName val="E_&amp;_R11"/>
      <sheetName val="Pile_cap10"/>
      <sheetName val="DTF_Summary10"/>
      <sheetName val="UNP-NCW_10"/>
      <sheetName val="SPILL_OVER11"/>
      <sheetName val="GF_Columns10"/>
      <sheetName val="Intro_9"/>
      <sheetName val="Mat_Cost11"/>
      <sheetName val="Form_610"/>
      <sheetName val="BOQ_Direct_selling_cost10"/>
      <sheetName val="MASTER_RATE_ANALYSIS10"/>
      <sheetName val="specification_options9"/>
      <sheetName val="key_dates9"/>
      <sheetName val="Elite_1_-_MBCL9"/>
      <sheetName val="Cost_summary9"/>
      <sheetName val="beam-reinft-IIInd_floor5"/>
      <sheetName val="Contract_BOQ9"/>
      <sheetName val="beam-reinft-machine_rm9"/>
      <sheetName val="T1_WO9"/>
      <sheetName val="Direct_cost_shed_A-2_9"/>
      <sheetName val="_Resource_list9"/>
      <sheetName val="THANE_SITE9"/>
      <sheetName val="BOQ_Distribution9"/>
      <sheetName val="_IO_List2"/>
      <sheetName val="A_O_R_5"/>
      <sheetName val="Cost_Index2"/>
      <sheetName val="saihous_ele2"/>
      <sheetName val="FF_Inst_RA_08_Inst_039"/>
      <sheetName val="M_R_List_(2)5"/>
      <sheetName val="Balance_Sheet_5"/>
      <sheetName val="STAFFSCHED_2"/>
      <sheetName val="SSR___NSSR_Market_final2"/>
      <sheetName val="DG_Works_(Supply)2"/>
      <sheetName val="Blr_hire2"/>
      <sheetName val="Basic_Rates2"/>
      <sheetName val="1_002"/>
      <sheetName val="_B32"/>
      <sheetName val="_B12"/>
      <sheetName val="bs_BP_04_SA2"/>
      <sheetName val="1-Pop_Proj2"/>
      <sheetName val="Operating_Statistics2"/>
      <sheetName val="Abstract Sheet"/>
      <sheetName val="TBM-T6+5S(Alt1)"/>
      <sheetName val="conc-foot-gradeslab"/>
      <sheetName val="p-table"/>
      <sheetName val="YTD_Rpt_June"/>
      <sheetName val="MTD_Rpt_June"/>
      <sheetName val="inWords"/>
      <sheetName val="April Analysts"/>
      <sheetName val="Process"/>
      <sheetName val="M.S."/>
      <sheetName val="BUDGET"/>
      <sheetName val="Cover_sheet"/>
      <sheetName val="AOQ-new_"/>
      <sheetName val="water_prop_"/>
      <sheetName val="220_11__BS_"/>
      <sheetName val="BC_&amp;_MNB_"/>
      <sheetName val="Elect_"/>
      <sheetName val="Resource"/>
      <sheetName val="288-1"/>
      <sheetName val="Timesheet"/>
      <sheetName val="Analysis-NH-Roads"/>
      <sheetName val="Materials "/>
      <sheetName val="ONE TIME"/>
      <sheetName val="Indirect_"/>
      <sheetName val="Desgn(zone_I)"/>
      <sheetName val="$_KURLARI"/>
      <sheetName val="220_11__BS_1"/>
      <sheetName val="Elect_1"/>
      <sheetName val="Desgn(zone_I)1"/>
      <sheetName val="$_KURLARI1"/>
      <sheetName val="Civil_BOQ"/>
      <sheetName val="_IO_List3"/>
      <sheetName val="Cost_Index3"/>
      <sheetName val="saihous_ele3"/>
      <sheetName val="SSR___NSSR_Market_final3"/>
      <sheetName val="STAFFSCHED_3"/>
      <sheetName val="Basic_Rates3"/>
      <sheetName val="220_11__BS_2"/>
      <sheetName val="Annexue_B2"/>
      <sheetName val="Elect_2"/>
      <sheetName val="Desgn(zone_I)2"/>
      <sheetName val="$_KURLARI2"/>
      <sheetName val="Boq_(Main_Building)2"/>
      <sheetName val="Civil_BOQ1"/>
      <sheetName val="APPENDIX_B-113"/>
      <sheetName val="Bill_3_113"/>
      <sheetName val="PRECAST_lightconc-II13"/>
      <sheetName val="Fill_this_out_first___12"/>
      <sheetName val="INDIGINEOUS_ITEMS_12"/>
      <sheetName val="Cable_data13"/>
      <sheetName val="Material_12"/>
      <sheetName val="SPT_vs_PHI12"/>
      <sheetName val="Civil_Works12"/>
      <sheetName val="Basement_Budget12"/>
      <sheetName val="Asia_Revised_10-1-0712"/>
      <sheetName val="All_Capital_Plan_P+L_10-1-0712"/>
      <sheetName val="CP08_(2)12"/>
      <sheetName val="Planning_File_10-1-0712"/>
      <sheetName val="SITE_OVERHEADS12"/>
      <sheetName val="Break_up_Sheet12"/>
      <sheetName val="Boq_Block_A12"/>
      <sheetName val="IO_List12"/>
      <sheetName val="Pipe_Supports12"/>
      <sheetName val="BOQ_(2)12"/>
      <sheetName val="SCHEDULE_(3)12"/>
      <sheetName val="schedule_nos12"/>
      <sheetName val="Box-_Girder12"/>
      <sheetName val="Sqn_Abs_G_6__12"/>
      <sheetName val="WO_Abs__G_2__6_DUs12"/>
      <sheetName val="Air_Abs_G_6__23_DUs12"/>
      <sheetName val="4-Int-_ele(RA)12"/>
      <sheetName val="Detail_1A12"/>
      <sheetName val="BLOCK-A_(MEA_SHEET)12"/>
      <sheetName val="labour_coeff12"/>
      <sheetName val="Works_-_Quote_Sheet12"/>
      <sheetName val="E_&amp;_R12"/>
      <sheetName val="MASTER_RATE_ANALYSIS11"/>
      <sheetName val="Mat_Cost12"/>
      <sheetName val="DLC_lookups12"/>
      <sheetName val="Gen_Info12"/>
      <sheetName val="Indirect_expenses12"/>
      <sheetName val="Quote_Sheet12"/>
      <sheetName val="Cost_Any_12"/>
      <sheetName val="LIST_OF_MAKES12"/>
      <sheetName val="Pile_cap11"/>
      <sheetName val="Lease_rents12"/>
      <sheetName val="SPILL_OVER12"/>
      <sheetName val="Bed_Class11"/>
      <sheetName val="DTF_Summary11"/>
      <sheetName val="Form_611"/>
      <sheetName val="BOQ_Direct_selling_cost11"/>
      <sheetName val="GF_Columns11"/>
      <sheetName val="UNP-NCW_11"/>
      <sheetName val="Intro_10"/>
      <sheetName val="Elite_1_-_MBCL10"/>
      <sheetName val="Cost_summary10"/>
      <sheetName val="Contract_BOQ10"/>
      <sheetName val="beam-reinft-machine_rm10"/>
      <sheetName val="T1_WO10"/>
      <sheetName val="Direct_cost_shed_A-2_10"/>
      <sheetName val="_Resource_list10"/>
      <sheetName val="THANE_SITE10"/>
      <sheetName val="BOQ_Distribution10"/>
      <sheetName val="key_dates10"/>
      <sheetName val="specification_options10"/>
      <sheetName val="beam-reinft-IIInd_floor6"/>
      <sheetName val="A_O_R_6"/>
      <sheetName val="FF_Inst_RA_08_Inst_0310"/>
      <sheetName val="_IO_List4"/>
      <sheetName val="Cost_Index4"/>
      <sheetName val="saihous_ele4"/>
      <sheetName val="M_R_List_(2)6"/>
      <sheetName val="Balance_Sheet_6"/>
      <sheetName val="SSR___NSSR_Market_final4"/>
      <sheetName val="STAFFSCHED_4"/>
      <sheetName val="Basic_Rates4"/>
      <sheetName val="bs_BP_04_SA3"/>
      <sheetName val="Blr_hire3"/>
      <sheetName val="1-Pop_Proj3"/>
      <sheetName val="1_003"/>
      <sheetName val="DG_Works_(Supply)3"/>
      <sheetName val="220_11__BS_3"/>
      <sheetName val="_B33"/>
      <sheetName val="_B13"/>
      <sheetName val="Operating_Statistics3"/>
      <sheetName val="Annexue_B3"/>
      <sheetName val="Elect_3"/>
      <sheetName val="Desgn(zone_I)3"/>
      <sheetName val="$_KURLARI3"/>
      <sheetName val="Boq_(Main_Building)3"/>
      <sheetName val="Civil_BOQ2"/>
      <sheetName val="Basement__Works"/>
      <sheetName val="APPENDIX_B-114"/>
      <sheetName val="Bill_3_114"/>
      <sheetName val="PRECAST_lightconc-II14"/>
      <sheetName val="Fill_this_out_first___13"/>
      <sheetName val="INDIGINEOUS_ITEMS_13"/>
      <sheetName val="Cable_data14"/>
      <sheetName val="Material_13"/>
      <sheetName val="SPT_vs_PHI13"/>
      <sheetName val="Civil_Works13"/>
      <sheetName val="Basement_Budget13"/>
      <sheetName val="Asia_Revised_10-1-0713"/>
      <sheetName val="All_Capital_Plan_P+L_10-1-0713"/>
      <sheetName val="CP08_(2)13"/>
      <sheetName val="Planning_File_10-1-0713"/>
      <sheetName val="SITE_OVERHEADS13"/>
      <sheetName val="Break_up_Sheet13"/>
      <sheetName val="Boq_Block_A13"/>
      <sheetName val="IO_List13"/>
      <sheetName val="Pipe_Supports13"/>
      <sheetName val="BOQ_(2)13"/>
      <sheetName val="SCHEDULE_(3)13"/>
      <sheetName val="schedule_nos13"/>
      <sheetName val="Box-_Girder13"/>
      <sheetName val="Sqn_Abs_G_6__13"/>
      <sheetName val="WO_Abs__G_2__6_DUs13"/>
      <sheetName val="Air_Abs_G_6__23_DUs13"/>
      <sheetName val="4-Int-_ele(RA)13"/>
      <sheetName val="Detail_1A13"/>
      <sheetName val="BLOCK-A_(MEA_SHEET)13"/>
      <sheetName val="labour_coeff13"/>
      <sheetName val="Works_-_Quote_Sheet13"/>
      <sheetName val="E_&amp;_R13"/>
      <sheetName val="MASTER_RATE_ANALYSIS12"/>
      <sheetName val="Mat_Cost13"/>
      <sheetName val="DLC_lookups13"/>
      <sheetName val="Gen_Info13"/>
      <sheetName val="Indirect_expenses13"/>
      <sheetName val="Quote_Sheet13"/>
      <sheetName val="Cost_Any_13"/>
      <sheetName val="LIST_OF_MAKES13"/>
      <sheetName val="Pile_cap12"/>
      <sheetName val="Lease_rents13"/>
      <sheetName val="SPILL_OVER13"/>
      <sheetName val="Bed_Class12"/>
      <sheetName val="DTF_Summary12"/>
      <sheetName val="Form_612"/>
      <sheetName val="BOQ_Direct_selling_cost12"/>
      <sheetName val="GF_Columns12"/>
      <sheetName val="UNP-NCW_12"/>
      <sheetName val="Intro_11"/>
      <sheetName val="Elite_1_-_MBCL11"/>
      <sheetName val="Cost_summary11"/>
      <sheetName val="Contract_BOQ11"/>
      <sheetName val="beam-reinft-machine_rm11"/>
      <sheetName val="T1_WO11"/>
      <sheetName val="Direct_cost_shed_A-2_11"/>
      <sheetName val="_Resource_list11"/>
      <sheetName val="THANE_SITE11"/>
      <sheetName val="BOQ_Distribution11"/>
      <sheetName val="key_dates11"/>
      <sheetName val="specification_options11"/>
      <sheetName val="beam-reinft-IIInd_floor7"/>
      <sheetName val="A_O_R_7"/>
      <sheetName val="FF_Inst_RA_08_Inst_0311"/>
      <sheetName val="_IO_List5"/>
      <sheetName val="Cost_Index5"/>
      <sheetName val="saihous_ele5"/>
      <sheetName val="M_R_List_(2)7"/>
      <sheetName val="Balance_Sheet_7"/>
      <sheetName val="SSR___NSSR_Market_final5"/>
      <sheetName val="STAFFSCHED_5"/>
      <sheetName val="Basic_Rates5"/>
      <sheetName val="bs_BP_04_SA4"/>
      <sheetName val="Blr_hire4"/>
      <sheetName val="1-Pop_Proj4"/>
      <sheetName val="1_004"/>
      <sheetName val="DG_Works_(Supply)4"/>
      <sheetName val="220_11__BS_4"/>
      <sheetName val="_B34"/>
      <sheetName val="_B14"/>
      <sheetName val="Operating_Statistics4"/>
      <sheetName val="Annexue_B4"/>
      <sheetName val="Elect_4"/>
      <sheetName val="Desgn(zone_I)4"/>
      <sheetName val="$_KURLARI4"/>
      <sheetName val="Boq_(Main_Building)4"/>
      <sheetName val="Civil_BOQ3"/>
      <sheetName val="Basement__Works1"/>
      <sheetName val="Fin Sum"/>
      <sheetName val="Measurment"/>
      <sheetName val="IDC"/>
      <sheetName val="Sum "/>
      <sheetName val="General Interior "/>
      <sheetName val="Dismantling Works "/>
      <sheetName val="Toilet Works "/>
      <sheetName val="Sheet4"/>
      <sheetName val="Sliding folding partition"/>
      <sheetName val="Hard flr&amp;wall "/>
      <sheetName val="Modular Ceiling "/>
      <sheetName val="Blinds"/>
      <sheetName val="MS Structure Works"/>
      <sheetName val="Graphics &amp; Signage"/>
      <sheetName val="Indirect_x0005_????"/>
      <sheetName val="Indirect퀀《혂൧_x0001_"/>
      <sheetName val="L (4)"/>
      <sheetName val="PRICE-COMP"/>
      <sheetName val="Core Data"/>
      <sheetName val="gen"/>
      <sheetName val="Break_Up"/>
      <sheetName val="Monthly Budget Summary"/>
      <sheetName val="GUT (2)"/>
      <sheetName val="ACE-OUT"/>
      <sheetName val="Basis"/>
      <sheetName val="GN-ST-10"/>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refreshError="1"/>
      <sheetData sheetId="162"/>
      <sheetData sheetId="163" refreshError="1"/>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ow r="1">
          <cell r="B1" t="str">
            <v>220 kV SUB-STATION</v>
          </cell>
        </row>
      </sheetData>
      <sheetData sheetId="370">
        <row r="1">
          <cell r="B1" t="str">
            <v>220 kV SUB-STATION</v>
          </cell>
        </row>
      </sheetData>
      <sheetData sheetId="371">
        <row r="1">
          <cell r="B1" t="str">
            <v>220 kV SUB-STATION</v>
          </cell>
        </row>
      </sheetData>
      <sheetData sheetId="372">
        <row r="1">
          <cell r="B1" t="str">
            <v>220 kV SUB-STATION</v>
          </cell>
        </row>
      </sheetData>
      <sheetData sheetId="373">
        <row r="1">
          <cell r="B1" t="str">
            <v>220 kV SUB-STATION</v>
          </cell>
        </row>
      </sheetData>
      <sheetData sheetId="374">
        <row r="1">
          <cell r="B1" t="str">
            <v>220 kV SUB-STATION</v>
          </cell>
        </row>
      </sheetData>
      <sheetData sheetId="375">
        <row r="1">
          <cell r="B1" t="str">
            <v>220 kV SUB-STATION</v>
          </cell>
        </row>
      </sheetData>
      <sheetData sheetId="376">
        <row r="1">
          <cell r="B1" t="str">
            <v>220 kV SUB-STATION</v>
          </cell>
        </row>
      </sheetData>
      <sheetData sheetId="377">
        <row r="1">
          <cell r="B1" t="str">
            <v>220 kV SUB-STATION</v>
          </cell>
        </row>
      </sheetData>
      <sheetData sheetId="378">
        <row r="1">
          <cell r="B1" t="str">
            <v>220 kV SUB-STATION</v>
          </cell>
        </row>
      </sheetData>
      <sheetData sheetId="379">
        <row r="1">
          <cell r="B1" t="str">
            <v>220 kV SUB-STATION</v>
          </cell>
        </row>
      </sheetData>
      <sheetData sheetId="380">
        <row r="1">
          <cell r="B1" t="str">
            <v>220 kV SUB-STATION</v>
          </cell>
        </row>
      </sheetData>
      <sheetData sheetId="381">
        <row r="1">
          <cell r="B1" t="str">
            <v>220 kV SUB-STATION</v>
          </cell>
        </row>
      </sheetData>
      <sheetData sheetId="382">
        <row r="1">
          <cell r="B1" t="str">
            <v>220 kV SUB-STATION</v>
          </cell>
        </row>
      </sheetData>
      <sheetData sheetId="383">
        <row r="1">
          <cell r="B1" t="str">
            <v>220 kV SUB-STATION</v>
          </cell>
        </row>
      </sheetData>
      <sheetData sheetId="384">
        <row r="1">
          <cell r="B1" t="str">
            <v>220 kV SUB-STATION</v>
          </cell>
        </row>
      </sheetData>
      <sheetData sheetId="385">
        <row r="1">
          <cell r="B1" t="str">
            <v>220 kV SUB-STATION</v>
          </cell>
        </row>
      </sheetData>
      <sheetData sheetId="386">
        <row r="1">
          <cell r="B1" t="str">
            <v>220 kV SUB-STATION</v>
          </cell>
        </row>
      </sheetData>
      <sheetData sheetId="387">
        <row r="1">
          <cell r="B1" t="str">
            <v>220 kV SUB-STATION</v>
          </cell>
        </row>
      </sheetData>
      <sheetData sheetId="388">
        <row r="1">
          <cell r="B1" t="str">
            <v>220 kV SUB-STATION</v>
          </cell>
        </row>
      </sheetData>
      <sheetData sheetId="389">
        <row r="1">
          <cell r="B1" t="str">
            <v>220 kV SUB-STATION</v>
          </cell>
        </row>
      </sheetData>
      <sheetData sheetId="390">
        <row r="1">
          <cell r="B1" t="str">
            <v>220 kV SUB-STATION</v>
          </cell>
        </row>
      </sheetData>
      <sheetData sheetId="391">
        <row r="1">
          <cell r="B1" t="str">
            <v>220 kV SUB-STATION</v>
          </cell>
        </row>
      </sheetData>
      <sheetData sheetId="392">
        <row r="1">
          <cell r="B1" t="str">
            <v>220 kV SUB-STATION</v>
          </cell>
        </row>
      </sheetData>
      <sheetData sheetId="393">
        <row r="1">
          <cell r="B1" t="str">
            <v>220 kV SUB-STATION</v>
          </cell>
        </row>
      </sheetData>
      <sheetData sheetId="394">
        <row r="1">
          <cell r="B1" t="str">
            <v>220 kV SUB-STATION</v>
          </cell>
        </row>
      </sheetData>
      <sheetData sheetId="395">
        <row r="1">
          <cell r="B1" t="str">
            <v>220 kV SUB-STATION</v>
          </cell>
        </row>
      </sheetData>
      <sheetData sheetId="396">
        <row r="1">
          <cell r="B1" t="str">
            <v>220 kV SUB-STATION</v>
          </cell>
        </row>
      </sheetData>
      <sheetData sheetId="397">
        <row r="1">
          <cell r="B1" t="str">
            <v>220 kV SUB-STATION</v>
          </cell>
        </row>
      </sheetData>
      <sheetData sheetId="398">
        <row r="1">
          <cell r="B1" t="str">
            <v>220 kV SUB-STATION</v>
          </cell>
        </row>
      </sheetData>
      <sheetData sheetId="399">
        <row r="1">
          <cell r="B1" t="str">
            <v>220 kV SUB-STATION</v>
          </cell>
        </row>
      </sheetData>
      <sheetData sheetId="400">
        <row r="1">
          <cell r="B1" t="str">
            <v>220 kV SUB-STATION</v>
          </cell>
        </row>
      </sheetData>
      <sheetData sheetId="401">
        <row r="1">
          <cell r="B1" t="str">
            <v>220 kV SUB-STATION</v>
          </cell>
        </row>
      </sheetData>
      <sheetData sheetId="402">
        <row r="1">
          <cell r="B1" t="str">
            <v>220 kV SUB-STATION</v>
          </cell>
        </row>
      </sheetData>
      <sheetData sheetId="403">
        <row r="1">
          <cell r="B1" t="str">
            <v>220 kV SUB-STATION</v>
          </cell>
        </row>
      </sheetData>
      <sheetData sheetId="404">
        <row r="1">
          <cell r="B1" t="str">
            <v>220 kV SUB-STATION</v>
          </cell>
        </row>
      </sheetData>
      <sheetData sheetId="405">
        <row r="1">
          <cell r="B1" t="str">
            <v>220 kV SUB-STATION</v>
          </cell>
        </row>
      </sheetData>
      <sheetData sheetId="406">
        <row r="1">
          <cell r="B1" t="str">
            <v>220 kV SUB-STATION</v>
          </cell>
        </row>
      </sheetData>
      <sheetData sheetId="407">
        <row r="1">
          <cell r="B1" t="str">
            <v>220 kV SUB-STATION</v>
          </cell>
        </row>
      </sheetData>
      <sheetData sheetId="408">
        <row r="1">
          <cell r="B1" t="str">
            <v>220 kV SUB-STATION</v>
          </cell>
        </row>
      </sheetData>
      <sheetData sheetId="409">
        <row r="1">
          <cell r="B1" t="str">
            <v>220 kV SUB-STATION</v>
          </cell>
        </row>
      </sheetData>
      <sheetData sheetId="410">
        <row r="1">
          <cell r="B1" t="str">
            <v>220 kV SUB-STATION</v>
          </cell>
        </row>
      </sheetData>
      <sheetData sheetId="411">
        <row r="1">
          <cell r="B1" t="str">
            <v>220 kV SUB-STATION</v>
          </cell>
        </row>
      </sheetData>
      <sheetData sheetId="412">
        <row r="1">
          <cell r="B1" t="str">
            <v>220 kV SUB-STATION</v>
          </cell>
        </row>
      </sheetData>
      <sheetData sheetId="413">
        <row r="1">
          <cell r="B1" t="str">
            <v>220 kV SUB-STATION</v>
          </cell>
        </row>
      </sheetData>
      <sheetData sheetId="414">
        <row r="1">
          <cell r="B1" t="str">
            <v>220 kV SUB-STATION</v>
          </cell>
        </row>
      </sheetData>
      <sheetData sheetId="415">
        <row r="1">
          <cell r="B1" t="str">
            <v>220 kV SUB-STATION</v>
          </cell>
        </row>
      </sheetData>
      <sheetData sheetId="416">
        <row r="1">
          <cell r="B1" t="str">
            <v>220 kV SUB-STATION</v>
          </cell>
        </row>
      </sheetData>
      <sheetData sheetId="417">
        <row r="1">
          <cell r="B1" t="str">
            <v>220 kV SUB-STATION</v>
          </cell>
        </row>
      </sheetData>
      <sheetData sheetId="418">
        <row r="1">
          <cell r="B1" t="str">
            <v>220 kV SUB-STATION</v>
          </cell>
        </row>
      </sheetData>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ow r="1">
          <cell r="B1" t="str">
            <v>220 kV SUB-STATION</v>
          </cell>
        </row>
      </sheetData>
      <sheetData sheetId="463">
        <row r="1">
          <cell r="B1" t="str">
            <v>220 kV SUB-STATION</v>
          </cell>
        </row>
      </sheetData>
      <sheetData sheetId="464">
        <row r="1">
          <cell r="B1" t="str">
            <v>220 kV SUB-STATION</v>
          </cell>
        </row>
      </sheetData>
      <sheetData sheetId="465">
        <row r="1">
          <cell r="B1" t="str">
            <v>220 kV SUB-STATION</v>
          </cell>
        </row>
      </sheetData>
      <sheetData sheetId="466">
        <row r="1">
          <cell r="B1" t="str">
            <v>220 kV SUB-STATION</v>
          </cell>
        </row>
      </sheetData>
      <sheetData sheetId="467">
        <row r="1">
          <cell r="B1" t="str">
            <v>220 kV SUB-STATION</v>
          </cell>
        </row>
      </sheetData>
      <sheetData sheetId="468">
        <row r="1">
          <cell r="B1" t="str">
            <v>220 kV SUB-STATION</v>
          </cell>
        </row>
      </sheetData>
      <sheetData sheetId="469">
        <row r="1">
          <cell r="B1" t="str">
            <v>220 kV SUB-STATION</v>
          </cell>
        </row>
      </sheetData>
      <sheetData sheetId="470">
        <row r="1">
          <cell r="B1" t="str">
            <v>220 kV SUB-STATION</v>
          </cell>
        </row>
      </sheetData>
      <sheetData sheetId="471">
        <row r="1">
          <cell r="B1" t="str">
            <v>220 kV SUB-STATION</v>
          </cell>
        </row>
      </sheetData>
      <sheetData sheetId="472">
        <row r="1">
          <cell r="B1" t="str">
            <v>220 kV SUB-STATION</v>
          </cell>
        </row>
      </sheetData>
      <sheetData sheetId="473">
        <row r="1">
          <cell r="B1" t="str">
            <v>220 kV SUB-STATION</v>
          </cell>
        </row>
      </sheetData>
      <sheetData sheetId="474">
        <row r="1">
          <cell r="B1" t="str">
            <v>220 kV SUB-STATION</v>
          </cell>
        </row>
      </sheetData>
      <sheetData sheetId="475">
        <row r="1">
          <cell r="B1" t="str">
            <v>220 kV SUB-STATION</v>
          </cell>
        </row>
      </sheetData>
      <sheetData sheetId="476">
        <row r="1">
          <cell r="B1" t="str">
            <v>220 kV SUB-STATION</v>
          </cell>
        </row>
      </sheetData>
      <sheetData sheetId="477">
        <row r="1">
          <cell r="B1" t="str">
            <v>220 kV SUB-STATION</v>
          </cell>
        </row>
      </sheetData>
      <sheetData sheetId="478">
        <row r="1">
          <cell r="B1" t="str">
            <v>220 kV SUB-STATION</v>
          </cell>
        </row>
      </sheetData>
      <sheetData sheetId="479">
        <row r="1">
          <cell r="B1" t="str">
            <v>220 kV SUB-STATION</v>
          </cell>
        </row>
      </sheetData>
      <sheetData sheetId="480">
        <row r="1">
          <cell r="B1" t="str">
            <v>220 kV SUB-STATION</v>
          </cell>
        </row>
      </sheetData>
      <sheetData sheetId="481">
        <row r="1">
          <cell r="B1" t="str">
            <v>220 kV SUB-STATION</v>
          </cell>
        </row>
      </sheetData>
      <sheetData sheetId="482">
        <row r="1">
          <cell r="B1" t="str">
            <v>220 kV SUB-STATION</v>
          </cell>
        </row>
      </sheetData>
      <sheetData sheetId="483">
        <row r="1">
          <cell r="B1" t="str">
            <v>220 kV SUB-STATION</v>
          </cell>
        </row>
      </sheetData>
      <sheetData sheetId="484">
        <row r="1">
          <cell r="B1" t="str">
            <v>220 kV SUB-STATION</v>
          </cell>
        </row>
      </sheetData>
      <sheetData sheetId="485">
        <row r="1">
          <cell r="B1" t="str">
            <v>220 kV SUB-STATION</v>
          </cell>
        </row>
      </sheetData>
      <sheetData sheetId="486">
        <row r="1">
          <cell r="B1" t="str">
            <v>220 kV SUB-STATION</v>
          </cell>
        </row>
      </sheetData>
      <sheetData sheetId="487">
        <row r="1">
          <cell r="B1" t="str">
            <v>220 kV SUB-STATION</v>
          </cell>
        </row>
      </sheetData>
      <sheetData sheetId="488">
        <row r="1">
          <cell r="B1" t="str">
            <v>220 kV SUB-STATION</v>
          </cell>
        </row>
      </sheetData>
      <sheetData sheetId="489">
        <row r="1">
          <cell r="B1" t="str">
            <v>220 kV SUB-STATION</v>
          </cell>
        </row>
      </sheetData>
      <sheetData sheetId="490">
        <row r="1">
          <cell r="B1" t="str">
            <v>220 kV SUB-STATION</v>
          </cell>
        </row>
      </sheetData>
      <sheetData sheetId="491">
        <row r="1">
          <cell r="B1" t="str">
            <v>220 kV SUB-STATION</v>
          </cell>
        </row>
      </sheetData>
      <sheetData sheetId="492">
        <row r="1">
          <cell r="B1" t="str">
            <v>220 kV SUB-STATION</v>
          </cell>
        </row>
      </sheetData>
      <sheetData sheetId="493">
        <row r="1">
          <cell r="B1" t="str">
            <v>220 kV SUB-STATION</v>
          </cell>
        </row>
      </sheetData>
      <sheetData sheetId="494">
        <row r="1">
          <cell r="B1" t="str">
            <v>220 kV SUB-STATION</v>
          </cell>
        </row>
      </sheetData>
      <sheetData sheetId="495">
        <row r="1">
          <cell r="B1" t="str">
            <v>220 kV SUB-STATION</v>
          </cell>
        </row>
      </sheetData>
      <sheetData sheetId="496">
        <row r="1">
          <cell r="B1" t="str">
            <v>220 kV SUB-STATION</v>
          </cell>
        </row>
      </sheetData>
      <sheetData sheetId="497">
        <row r="1">
          <cell r="B1" t="str">
            <v>220 kV SUB-STATION</v>
          </cell>
        </row>
      </sheetData>
      <sheetData sheetId="498">
        <row r="1">
          <cell r="B1" t="str">
            <v>220 kV SUB-STATION</v>
          </cell>
        </row>
      </sheetData>
      <sheetData sheetId="499">
        <row r="1">
          <cell r="B1" t="str">
            <v>220 kV SUB-STATION</v>
          </cell>
        </row>
      </sheetData>
      <sheetData sheetId="500">
        <row r="1">
          <cell r="B1" t="str">
            <v>220 kV SUB-STATION</v>
          </cell>
        </row>
      </sheetData>
      <sheetData sheetId="501">
        <row r="1">
          <cell r="B1" t="str">
            <v>220 kV SUB-STATION</v>
          </cell>
        </row>
      </sheetData>
      <sheetData sheetId="502">
        <row r="1">
          <cell r="B1" t="str">
            <v>220 kV SUB-STATION</v>
          </cell>
        </row>
      </sheetData>
      <sheetData sheetId="503">
        <row r="1">
          <cell r="B1" t="str">
            <v>220 kV SUB-STATION</v>
          </cell>
        </row>
      </sheetData>
      <sheetData sheetId="504">
        <row r="1">
          <cell r="B1" t="str">
            <v>220 kV SUB-STATION</v>
          </cell>
        </row>
      </sheetData>
      <sheetData sheetId="505">
        <row r="1">
          <cell r="B1" t="str">
            <v>220 kV SUB-STATION</v>
          </cell>
        </row>
      </sheetData>
      <sheetData sheetId="506">
        <row r="1">
          <cell r="B1" t="str">
            <v>220 kV SUB-STATION</v>
          </cell>
        </row>
      </sheetData>
      <sheetData sheetId="507">
        <row r="1">
          <cell r="B1" t="str">
            <v>220 kV SUB-STATION</v>
          </cell>
        </row>
      </sheetData>
      <sheetData sheetId="508">
        <row r="1">
          <cell r="B1" t="str">
            <v>220 kV SUB-STATION</v>
          </cell>
        </row>
      </sheetData>
      <sheetData sheetId="509">
        <row r="1">
          <cell r="B1" t="str">
            <v>220 kV SUB-STATION</v>
          </cell>
        </row>
      </sheetData>
      <sheetData sheetId="510">
        <row r="1">
          <cell r="B1" t="str">
            <v>220 kV SUB-STATION</v>
          </cell>
        </row>
      </sheetData>
      <sheetData sheetId="511">
        <row r="1">
          <cell r="B1" t="str">
            <v>220 kV SUB-STATION</v>
          </cell>
        </row>
      </sheetData>
      <sheetData sheetId="512">
        <row r="1">
          <cell r="B1" t="str">
            <v>220 kV SUB-STATION</v>
          </cell>
        </row>
      </sheetData>
      <sheetData sheetId="513">
        <row r="1">
          <cell r="B1" t="str">
            <v>220 kV SUB-STATION</v>
          </cell>
        </row>
      </sheetData>
      <sheetData sheetId="514">
        <row r="1">
          <cell r="B1" t="str">
            <v>220 kV SUB-STATION</v>
          </cell>
        </row>
      </sheetData>
      <sheetData sheetId="515">
        <row r="1">
          <cell r="B1" t="str">
            <v>220 kV SUB-STATION</v>
          </cell>
        </row>
      </sheetData>
      <sheetData sheetId="516">
        <row r="1">
          <cell r="B1" t="str">
            <v>220 kV SUB-STATION</v>
          </cell>
        </row>
      </sheetData>
      <sheetData sheetId="517">
        <row r="1">
          <cell r="B1" t="str">
            <v>220 kV SUB-STATION</v>
          </cell>
        </row>
      </sheetData>
      <sheetData sheetId="518">
        <row r="1">
          <cell r="B1" t="str">
            <v>220 kV SUB-STATION</v>
          </cell>
        </row>
      </sheetData>
      <sheetData sheetId="519">
        <row r="1">
          <cell r="B1" t="str">
            <v>220 kV SUB-STATION</v>
          </cell>
        </row>
      </sheetData>
      <sheetData sheetId="520">
        <row r="1">
          <cell r="B1" t="str">
            <v>220 kV SUB-STATION</v>
          </cell>
        </row>
      </sheetData>
      <sheetData sheetId="521">
        <row r="1">
          <cell r="B1" t="str">
            <v>220 kV SUB-STATION</v>
          </cell>
        </row>
      </sheetData>
      <sheetData sheetId="522">
        <row r="1">
          <cell r="B1" t="str">
            <v>220 kV SUB-STATION</v>
          </cell>
        </row>
      </sheetData>
      <sheetData sheetId="523">
        <row r="1">
          <cell r="B1" t="str">
            <v>220 kV SUB-STATION</v>
          </cell>
        </row>
      </sheetData>
      <sheetData sheetId="524">
        <row r="1">
          <cell r="B1" t="str">
            <v>220 kV SUB-STATION</v>
          </cell>
        </row>
      </sheetData>
      <sheetData sheetId="525">
        <row r="1">
          <cell r="B1" t="str">
            <v>220 kV SUB-STATION</v>
          </cell>
        </row>
      </sheetData>
      <sheetData sheetId="526">
        <row r="1">
          <cell r="B1" t="str">
            <v>220 kV SUB-STATION</v>
          </cell>
        </row>
      </sheetData>
      <sheetData sheetId="527">
        <row r="1">
          <cell r="B1" t="str">
            <v>220 kV SUB-STATION</v>
          </cell>
        </row>
      </sheetData>
      <sheetData sheetId="528">
        <row r="1">
          <cell r="B1" t="str">
            <v>220 kV SUB-STATION</v>
          </cell>
        </row>
      </sheetData>
      <sheetData sheetId="529">
        <row r="1">
          <cell r="B1" t="str">
            <v>220 kV SUB-STATION</v>
          </cell>
        </row>
      </sheetData>
      <sheetData sheetId="530">
        <row r="1">
          <cell r="B1" t="str">
            <v>220 kV SUB-STATION</v>
          </cell>
        </row>
      </sheetData>
      <sheetData sheetId="531">
        <row r="1">
          <cell r="B1" t="str">
            <v>220 kV SUB-STATION</v>
          </cell>
        </row>
      </sheetData>
      <sheetData sheetId="532">
        <row r="1">
          <cell r="B1" t="str">
            <v>220 kV SUB-STATION</v>
          </cell>
        </row>
      </sheetData>
      <sheetData sheetId="533">
        <row r="1">
          <cell r="B1" t="str">
            <v>220 kV SUB-STATION</v>
          </cell>
        </row>
      </sheetData>
      <sheetData sheetId="534">
        <row r="1">
          <cell r="B1" t="str">
            <v>220 kV SUB-STATION</v>
          </cell>
        </row>
      </sheetData>
      <sheetData sheetId="535">
        <row r="1">
          <cell r="B1" t="str">
            <v>220 kV SUB-STATION</v>
          </cell>
        </row>
      </sheetData>
      <sheetData sheetId="536">
        <row r="1">
          <cell r="B1" t="str">
            <v>220 kV SUB-STATION</v>
          </cell>
        </row>
      </sheetData>
      <sheetData sheetId="537">
        <row r="1">
          <cell r="B1" t="str">
            <v>220 kV SUB-STATION</v>
          </cell>
        </row>
      </sheetData>
      <sheetData sheetId="538">
        <row r="1">
          <cell r="B1" t="str">
            <v>220 kV SUB-STATION</v>
          </cell>
        </row>
      </sheetData>
      <sheetData sheetId="539">
        <row r="1">
          <cell r="B1" t="str">
            <v>220 kV SUB-STATION</v>
          </cell>
        </row>
      </sheetData>
      <sheetData sheetId="540">
        <row r="1">
          <cell r="B1" t="str">
            <v>220 kV SUB-STATION</v>
          </cell>
        </row>
      </sheetData>
      <sheetData sheetId="541">
        <row r="1">
          <cell r="B1" t="str">
            <v>220 kV SUB-STATION</v>
          </cell>
        </row>
      </sheetData>
      <sheetData sheetId="542">
        <row r="1">
          <cell r="B1" t="str">
            <v>220 kV SUB-STATION</v>
          </cell>
        </row>
      </sheetData>
      <sheetData sheetId="543">
        <row r="1">
          <cell r="B1" t="str">
            <v>220 kV SUB-STATION</v>
          </cell>
        </row>
      </sheetData>
      <sheetData sheetId="544">
        <row r="1">
          <cell r="B1" t="str">
            <v>220 kV SUB-STATION</v>
          </cell>
        </row>
      </sheetData>
      <sheetData sheetId="545">
        <row r="1">
          <cell r="B1" t="str">
            <v>220 kV SUB-STATION</v>
          </cell>
        </row>
      </sheetData>
      <sheetData sheetId="546">
        <row r="1">
          <cell r="B1" t="str">
            <v>220 kV SUB-STATION</v>
          </cell>
        </row>
      </sheetData>
      <sheetData sheetId="547" refreshError="1"/>
      <sheetData sheetId="548" refreshError="1"/>
      <sheetData sheetId="549">
        <row r="1">
          <cell r="B1" t="str">
            <v>220 kV SUB-STATION</v>
          </cell>
        </row>
      </sheetData>
      <sheetData sheetId="550">
        <row r="1">
          <cell r="B1" t="str">
            <v>220 kV SUB-STATION</v>
          </cell>
        </row>
      </sheetData>
      <sheetData sheetId="551">
        <row r="1">
          <cell r="B1" t="str">
            <v>220 kV SUB-STATION</v>
          </cell>
        </row>
      </sheetData>
      <sheetData sheetId="552">
        <row r="1">
          <cell r="B1" t="str">
            <v>220 kV SUB-STATION</v>
          </cell>
        </row>
      </sheetData>
      <sheetData sheetId="553">
        <row r="1">
          <cell r="B1" t="str">
            <v>220 kV SUB-STATION</v>
          </cell>
        </row>
      </sheetData>
      <sheetData sheetId="554">
        <row r="1">
          <cell r="B1" t="str">
            <v>220 kV SUB-STATION</v>
          </cell>
        </row>
      </sheetData>
      <sheetData sheetId="555">
        <row r="1">
          <cell r="B1" t="str">
            <v>220 kV SUB-STATION</v>
          </cell>
        </row>
      </sheetData>
      <sheetData sheetId="556">
        <row r="1">
          <cell r="B1" t="str">
            <v>220 kV SUB-STATION</v>
          </cell>
        </row>
      </sheetData>
      <sheetData sheetId="557">
        <row r="1">
          <cell r="B1" t="str">
            <v>220 kV SUB-STATION</v>
          </cell>
        </row>
      </sheetData>
      <sheetData sheetId="558">
        <row r="1">
          <cell r="B1" t="str">
            <v>220 kV SUB-STATION</v>
          </cell>
        </row>
      </sheetData>
      <sheetData sheetId="559">
        <row r="1">
          <cell r="B1" t="str">
            <v>220 kV SUB-STATION</v>
          </cell>
        </row>
      </sheetData>
      <sheetData sheetId="560">
        <row r="1">
          <cell r="B1" t="str">
            <v>220 kV SUB-STATION</v>
          </cell>
        </row>
      </sheetData>
      <sheetData sheetId="561">
        <row r="1">
          <cell r="B1" t="str">
            <v>220 kV SUB-STATION</v>
          </cell>
        </row>
      </sheetData>
      <sheetData sheetId="562">
        <row r="1">
          <cell r="B1" t="str">
            <v>220 kV SUB-STATION</v>
          </cell>
        </row>
      </sheetData>
      <sheetData sheetId="563">
        <row r="1">
          <cell r="B1" t="str">
            <v>220 kV SUB-STATION</v>
          </cell>
        </row>
      </sheetData>
      <sheetData sheetId="564">
        <row r="1">
          <cell r="B1" t="str">
            <v>220 kV SUB-STATION</v>
          </cell>
        </row>
      </sheetData>
      <sheetData sheetId="565">
        <row r="1">
          <cell r="B1" t="str">
            <v>220 kV SUB-STATION</v>
          </cell>
        </row>
      </sheetData>
      <sheetData sheetId="566">
        <row r="1">
          <cell r="B1" t="str">
            <v>220 kV SUB-STATION</v>
          </cell>
        </row>
      </sheetData>
      <sheetData sheetId="567">
        <row r="1">
          <cell r="B1" t="str">
            <v>220 kV SUB-STATION</v>
          </cell>
        </row>
      </sheetData>
      <sheetData sheetId="568">
        <row r="1">
          <cell r="B1" t="str">
            <v>220 kV SUB-STATION</v>
          </cell>
        </row>
      </sheetData>
      <sheetData sheetId="569">
        <row r="1">
          <cell r="B1" t="str">
            <v>220 kV SUB-STATION</v>
          </cell>
        </row>
      </sheetData>
      <sheetData sheetId="570">
        <row r="1">
          <cell r="B1" t="str">
            <v>220 kV SUB-STATION</v>
          </cell>
        </row>
      </sheetData>
      <sheetData sheetId="571">
        <row r="1">
          <cell r="B1" t="str">
            <v>220 kV SUB-STATION</v>
          </cell>
        </row>
      </sheetData>
      <sheetData sheetId="572">
        <row r="1">
          <cell r="B1" t="str">
            <v>220 kV SUB-STATION</v>
          </cell>
        </row>
      </sheetData>
      <sheetData sheetId="573">
        <row r="1">
          <cell r="B1" t="str">
            <v>220 kV SUB-STATION</v>
          </cell>
        </row>
      </sheetData>
      <sheetData sheetId="574">
        <row r="1">
          <cell r="B1" t="str">
            <v>220 kV SUB-STATION</v>
          </cell>
        </row>
      </sheetData>
      <sheetData sheetId="575">
        <row r="1">
          <cell r="B1" t="str">
            <v>220 kV SUB-STATION</v>
          </cell>
        </row>
      </sheetData>
      <sheetData sheetId="576">
        <row r="1">
          <cell r="B1" t="str">
            <v>220 kV SUB-STATION</v>
          </cell>
        </row>
      </sheetData>
      <sheetData sheetId="577">
        <row r="1">
          <cell r="B1" t="str">
            <v>220 kV SUB-STATION</v>
          </cell>
        </row>
      </sheetData>
      <sheetData sheetId="578">
        <row r="1">
          <cell r="B1" t="str">
            <v>220 kV SUB-STATION</v>
          </cell>
        </row>
      </sheetData>
      <sheetData sheetId="579">
        <row r="1">
          <cell r="B1" t="str">
            <v>220 kV SUB-STATION</v>
          </cell>
        </row>
      </sheetData>
      <sheetData sheetId="580">
        <row r="1">
          <cell r="B1" t="str">
            <v>220 kV SUB-STATION</v>
          </cell>
        </row>
      </sheetData>
      <sheetData sheetId="581">
        <row r="1">
          <cell r="B1" t="str">
            <v>220 kV SUB-STATION</v>
          </cell>
        </row>
      </sheetData>
      <sheetData sheetId="582">
        <row r="1">
          <cell r="B1" t="str">
            <v>220 kV SUB-STATION</v>
          </cell>
        </row>
      </sheetData>
      <sheetData sheetId="583">
        <row r="1">
          <cell r="B1" t="str">
            <v>220 kV SUB-STATION</v>
          </cell>
        </row>
      </sheetData>
      <sheetData sheetId="584">
        <row r="1">
          <cell r="B1" t="str">
            <v>220 kV SUB-STATION</v>
          </cell>
        </row>
      </sheetData>
      <sheetData sheetId="585">
        <row r="1">
          <cell r="B1" t="str">
            <v>220 kV SUB-STATION</v>
          </cell>
        </row>
      </sheetData>
      <sheetData sheetId="586">
        <row r="1">
          <cell r="B1" t="str">
            <v>220 kV SUB-STATION</v>
          </cell>
        </row>
      </sheetData>
      <sheetData sheetId="587">
        <row r="1">
          <cell r="B1" t="str">
            <v>220 kV SUB-STATION</v>
          </cell>
        </row>
      </sheetData>
      <sheetData sheetId="588">
        <row r="1">
          <cell r="B1" t="str">
            <v>220 kV SUB-STATION</v>
          </cell>
        </row>
      </sheetData>
      <sheetData sheetId="589">
        <row r="1">
          <cell r="B1" t="str">
            <v>220 kV SUB-STATION</v>
          </cell>
        </row>
      </sheetData>
      <sheetData sheetId="590">
        <row r="1">
          <cell r="B1" t="str">
            <v>220 kV SUB-STATION</v>
          </cell>
        </row>
      </sheetData>
      <sheetData sheetId="591">
        <row r="1">
          <cell r="B1" t="str">
            <v>220 kV SUB-STATION</v>
          </cell>
        </row>
      </sheetData>
      <sheetData sheetId="592">
        <row r="1">
          <cell r="B1" t="str">
            <v>220 kV SUB-STATION</v>
          </cell>
        </row>
      </sheetData>
      <sheetData sheetId="593">
        <row r="1">
          <cell r="B1" t="str">
            <v>220 kV SUB-STATION</v>
          </cell>
        </row>
      </sheetData>
      <sheetData sheetId="594">
        <row r="1">
          <cell r="B1" t="str">
            <v>220 kV SUB-STATION</v>
          </cell>
        </row>
      </sheetData>
      <sheetData sheetId="595">
        <row r="1">
          <cell r="B1" t="str">
            <v>220 kV SUB-STATION</v>
          </cell>
        </row>
      </sheetData>
      <sheetData sheetId="596">
        <row r="1">
          <cell r="B1" t="str">
            <v>220 kV SUB-STATION</v>
          </cell>
        </row>
      </sheetData>
      <sheetData sheetId="597">
        <row r="1">
          <cell r="B1" t="str">
            <v>220 kV SUB-STATION</v>
          </cell>
        </row>
      </sheetData>
      <sheetData sheetId="598">
        <row r="1">
          <cell r="B1" t="str">
            <v>220 kV SUB-STATION</v>
          </cell>
        </row>
      </sheetData>
      <sheetData sheetId="599">
        <row r="1">
          <cell r="B1" t="str">
            <v>220 kV SUB-STATION</v>
          </cell>
        </row>
      </sheetData>
      <sheetData sheetId="600">
        <row r="1">
          <cell r="B1" t="str">
            <v>220 kV SUB-STATION</v>
          </cell>
        </row>
      </sheetData>
      <sheetData sheetId="601">
        <row r="1">
          <cell r="B1" t="str">
            <v>220 kV SUB-STATION</v>
          </cell>
        </row>
      </sheetData>
      <sheetData sheetId="602">
        <row r="1">
          <cell r="B1" t="str">
            <v>220 kV SUB-STATION</v>
          </cell>
        </row>
      </sheetData>
      <sheetData sheetId="603">
        <row r="1">
          <cell r="B1" t="str">
            <v>220 kV SUB-STATION</v>
          </cell>
        </row>
      </sheetData>
      <sheetData sheetId="604">
        <row r="1">
          <cell r="B1" t="str">
            <v>220 kV SUB-STATION</v>
          </cell>
        </row>
      </sheetData>
      <sheetData sheetId="605">
        <row r="1">
          <cell r="B1" t="str">
            <v>220 kV SUB-STATION</v>
          </cell>
        </row>
      </sheetData>
      <sheetData sheetId="606">
        <row r="1">
          <cell r="B1" t="str">
            <v>220 kV SUB-STATION</v>
          </cell>
        </row>
      </sheetData>
      <sheetData sheetId="607">
        <row r="1">
          <cell r="B1" t="str">
            <v>220 kV SUB-STATION</v>
          </cell>
        </row>
      </sheetData>
      <sheetData sheetId="608">
        <row r="1">
          <cell r="B1" t="str">
            <v>220 kV SUB-STATION</v>
          </cell>
        </row>
      </sheetData>
      <sheetData sheetId="609">
        <row r="1">
          <cell r="B1" t="str">
            <v>220 kV SUB-STATION</v>
          </cell>
        </row>
      </sheetData>
      <sheetData sheetId="610">
        <row r="1">
          <cell r="B1" t="str">
            <v>220 kV SUB-STATION</v>
          </cell>
        </row>
      </sheetData>
      <sheetData sheetId="611">
        <row r="1">
          <cell r="B1" t="str">
            <v>220 kV SUB-STATION</v>
          </cell>
        </row>
      </sheetData>
      <sheetData sheetId="612">
        <row r="1">
          <cell r="B1" t="str">
            <v>220 kV SUB-STATION</v>
          </cell>
        </row>
      </sheetData>
      <sheetData sheetId="613">
        <row r="1">
          <cell r="B1" t="str">
            <v>220 kV SUB-STATION</v>
          </cell>
        </row>
      </sheetData>
      <sheetData sheetId="614">
        <row r="1">
          <cell r="B1" t="str">
            <v>220 kV SUB-STATION</v>
          </cell>
        </row>
      </sheetData>
      <sheetData sheetId="615">
        <row r="1">
          <cell r="B1" t="str">
            <v>220 kV SUB-STATION</v>
          </cell>
        </row>
      </sheetData>
      <sheetData sheetId="616">
        <row r="1">
          <cell r="B1" t="str">
            <v>220 kV SUB-STATION</v>
          </cell>
        </row>
      </sheetData>
      <sheetData sheetId="617">
        <row r="1">
          <cell r="B1" t="str">
            <v>220 kV SUB-STATION</v>
          </cell>
        </row>
      </sheetData>
      <sheetData sheetId="618">
        <row r="1">
          <cell r="B1" t="str">
            <v>220 kV SUB-STATION</v>
          </cell>
        </row>
      </sheetData>
      <sheetData sheetId="619">
        <row r="1">
          <cell r="B1" t="str">
            <v>220 kV SUB-STATION</v>
          </cell>
        </row>
      </sheetData>
      <sheetData sheetId="620">
        <row r="1">
          <cell r="B1" t="str">
            <v>220 kV SUB-STATION</v>
          </cell>
        </row>
      </sheetData>
      <sheetData sheetId="621">
        <row r="1">
          <cell r="B1" t="str">
            <v>220 kV SUB-STATION</v>
          </cell>
        </row>
      </sheetData>
      <sheetData sheetId="622">
        <row r="1">
          <cell r="B1" t="str">
            <v>220 kV SUB-STATION</v>
          </cell>
        </row>
      </sheetData>
      <sheetData sheetId="623">
        <row r="1">
          <cell r="B1" t="str">
            <v>220 kV SUB-STATION</v>
          </cell>
        </row>
      </sheetData>
      <sheetData sheetId="624">
        <row r="1">
          <cell r="B1" t="str">
            <v>220 kV SUB-STATION</v>
          </cell>
        </row>
      </sheetData>
      <sheetData sheetId="625">
        <row r="1">
          <cell r="B1" t="str">
            <v>220 kV SUB-STATION</v>
          </cell>
        </row>
      </sheetData>
      <sheetData sheetId="626">
        <row r="1">
          <cell r="B1" t="str">
            <v>220 kV SUB-STATION</v>
          </cell>
        </row>
      </sheetData>
      <sheetData sheetId="627">
        <row r="1">
          <cell r="B1" t="str">
            <v>220 kV SUB-STATION</v>
          </cell>
        </row>
      </sheetData>
      <sheetData sheetId="628">
        <row r="1">
          <cell r="B1" t="str">
            <v>220 kV SUB-STATION</v>
          </cell>
        </row>
      </sheetData>
      <sheetData sheetId="629">
        <row r="1">
          <cell r="B1" t="str">
            <v>220 kV SUB-STATION</v>
          </cell>
        </row>
      </sheetData>
      <sheetData sheetId="630">
        <row r="1">
          <cell r="B1" t="str">
            <v>220 kV SUB-STATION</v>
          </cell>
        </row>
      </sheetData>
      <sheetData sheetId="631">
        <row r="1">
          <cell r="B1" t="str">
            <v>220 kV SUB-STATION</v>
          </cell>
        </row>
      </sheetData>
      <sheetData sheetId="632">
        <row r="1">
          <cell r="B1" t="str">
            <v>220 kV SUB-STATION</v>
          </cell>
        </row>
      </sheetData>
      <sheetData sheetId="633">
        <row r="1">
          <cell r="B1" t="str">
            <v>220 kV SUB-STATION</v>
          </cell>
        </row>
      </sheetData>
      <sheetData sheetId="634">
        <row r="1">
          <cell r="B1" t="str">
            <v>220 kV SUB-STATION</v>
          </cell>
        </row>
      </sheetData>
      <sheetData sheetId="635">
        <row r="1">
          <cell r="B1" t="str">
            <v>220 kV SUB-STATION</v>
          </cell>
        </row>
      </sheetData>
      <sheetData sheetId="636">
        <row r="1">
          <cell r="B1" t="str">
            <v>220 kV SUB-STATION</v>
          </cell>
        </row>
      </sheetData>
      <sheetData sheetId="637">
        <row r="1">
          <cell r="B1" t="str">
            <v>220 kV SUB-STATION</v>
          </cell>
        </row>
      </sheetData>
      <sheetData sheetId="638">
        <row r="1">
          <cell r="B1" t="str">
            <v>220 kV SUB-STATION</v>
          </cell>
        </row>
      </sheetData>
      <sheetData sheetId="639">
        <row r="1">
          <cell r="B1" t="str">
            <v>220 kV SUB-STATION</v>
          </cell>
        </row>
      </sheetData>
      <sheetData sheetId="640">
        <row r="1">
          <cell r="B1" t="str">
            <v>220 kV SUB-STATION</v>
          </cell>
        </row>
      </sheetData>
      <sheetData sheetId="641">
        <row r="1">
          <cell r="B1" t="str">
            <v>220 kV SUB-STATION</v>
          </cell>
        </row>
      </sheetData>
      <sheetData sheetId="642">
        <row r="1">
          <cell r="B1" t="str">
            <v>220 kV SUB-STATION</v>
          </cell>
        </row>
      </sheetData>
      <sheetData sheetId="643">
        <row r="1">
          <cell r="B1" t="str">
            <v>220 kV SUB-STATION</v>
          </cell>
        </row>
      </sheetData>
      <sheetData sheetId="644">
        <row r="1">
          <cell r="B1" t="str">
            <v>220 kV SUB-STATION</v>
          </cell>
        </row>
      </sheetData>
      <sheetData sheetId="645">
        <row r="1">
          <cell r="B1" t="str">
            <v>220 kV SUB-STATION</v>
          </cell>
        </row>
      </sheetData>
      <sheetData sheetId="646">
        <row r="1">
          <cell r="B1" t="str">
            <v>220 kV SUB-STATION</v>
          </cell>
        </row>
      </sheetData>
      <sheetData sheetId="647">
        <row r="1">
          <cell r="B1" t="str">
            <v>220 kV SUB-STATION</v>
          </cell>
        </row>
      </sheetData>
      <sheetData sheetId="648">
        <row r="1">
          <cell r="B1" t="str">
            <v>220 kV SUB-STATION</v>
          </cell>
        </row>
      </sheetData>
      <sheetData sheetId="649">
        <row r="1">
          <cell r="B1" t="str">
            <v>220 kV SUB-STATION</v>
          </cell>
        </row>
      </sheetData>
      <sheetData sheetId="650">
        <row r="1">
          <cell r="B1" t="str">
            <v>220 kV SUB-STATION</v>
          </cell>
        </row>
      </sheetData>
      <sheetData sheetId="651">
        <row r="1">
          <cell r="B1" t="str">
            <v>220 kV SUB-STATION</v>
          </cell>
        </row>
      </sheetData>
      <sheetData sheetId="652">
        <row r="1">
          <cell r="B1" t="str">
            <v>220 kV SUB-STATION</v>
          </cell>
        </row>
      </sheetData>
      <sheetData sheetId="653">
        <row r="1">
          <cell r="B1" t="str">
            <v>220 kV SUB-STATION</v>
          </cell>
        </row>
      </sheetData>
      <sheetData sheetId="654">
        <row r="1">
          <cell r="B1" t="str">
            <v>220 kV SUB-STATION</v>
          </cell>
        </row>
      </sheetData>
      <sheetData sheetId="655">
        <row r="1">
          <cell r="B1" t="str">
            <v>220 kV SUB-STATION</v>
          </cell>
        </row>
      </sheetData>
      <sheetData sheetId="656">
        <row r="1">
          <cell r="B1" t="str">
            <v>220 kV SUB-STATION</v>
          </cell>
        </row>
      </sheetData>
      <sheetData sheetId="657">
        <row r="1">
          <cell r="B1" t="str">
            <v>220 kV SUB-STATION</v>
          </cell>
        </row>
      </sheetData>
      <sheetData sheetId="658">
        <row r="1">
          <cell r="B1" t="str">
            <v>220 kV SUB-STATION</v>
          </cell>
        </row>
      </sheetData>
      <sheetData sheetId="659">
        <row r="1">
          <cell r="B1" t="str">
            <v>220 kV SUB-STATION</v>
          </cell>
        </row>
      </sheetData>
      <sheetData sheetId="660">
        <row r="1">
          <cell r="B1" t="str">
            <v>220 kV SUB-STATION</v>
          </cell>
        </row>
      </sheetData>
      <sheetData sheetId="661">
        <row r="1">
          <cell r="B1" t="str">
            <v>220 kV SUB-STATION</v>
          </cell>
        </row>
      </sheetData>
      <sheetData sheetId="662">
        <row r="1">
          <cell r="B1" t="str">
            <v>220 kV SUB-STATION</v>
          </cell>
        </row>
      </sheetData>
      <sheetData sheetId="663">
        <row r="1">
          <cell r="B1" t="str">
            <v>220 kV SUB-STATION</v>
          </cell>
        </row>
      </sheetData>
      <sheetData sheetId="664">
        <row r="1">
          <cell r="B1" t="str">
            <v>220 kV SUB-STATION</v>
          </cell>
        </row>
      </sheetData>
      <sheetData sheetId="665">
        <row r="1">
          <cell r="B1" t="str">
            <v>220 kV SUB-STATION</v>
          </cell>
        </row>
      </sheetData>
      <sheetData sheetId="666">
        <row r="1">
          <cell r="B1" t="str">
            <v>220 kV SUB-STATION</v>
          </cell>
        </row>
      </sheetData>
      <sheetData sheetId="667">
        <row r="1">
          <cell r="B1" t="str">
            <v>220 kV SUB-STATION</v>
          </cell>
        </row>
      </sheetData>
      <sheetData sheetId="668">
        <row r="1">
          <cell r="B1" t="str">
            <v>220 kV SUB-STATION</v>
          </cell>
        </row>
      </sheetData>
      <sheetData sheetId="669">
        <row r="1">
          <cell r="B1" t="str">
            <v>220 kV SUB-STATION</v>
          </cell>
        </row>
      </sheetData>
      <sheetData sheetId="670">
        <row r="1">
          <cell r="B1" t="str">
            <v>220 kV SUB-STATION</v>
          </cell>
        </row>
      </sheetData>
      <sheetData sheetId="671">
        <row r="1">
          <cell r="B1" t="str">
            <v>220 kV SUB-STATION</v>
          </cell>
        </row>
      </sheetData>
      <sheetData sheetId="672">
        <row r="1">
          <cell r="B1" t="str">
            <v>220 kV SUB-STATION</v>
          </cell>
        </row>
      </sheetData>
      <sheetData sheetId="673">
        <row r="1">
          <cell r="B1" t="str">
            <v>220 kV SUB-STATION</v>
          </cell>
        </row>
      </sheetData>
      <sheetData sheetId="674">
        <row r="1">
          <cell r="B1" t="str">
            <v>220 kV SUB-STATION</v>
          </cell>
        </row>
      </sheetData>
      <sheetData sheetId="675">
        <row r="1">
          <cell r="B1" t="str">
            <v>220 kV SUB-STATION</v>
          </cell>
        </row>
      </sheetData>
      <sheetData sheetId="676">
        <row r="1">
          <cell r="B1" t="str">
            <v>220 kV SUB-STATION</v>
          </cell>
        </row>
      </sheetData>
      <sheetData sheetId="677">
        <row r="1">
          <cell r="B1" t="str">
            <v>220 kV SUB-STATION</v>
          </cell>
        </row>
      </sheetData>
      <sheetData sheetId="678">
        <row r="1">
          <cell r="B1" t="str">
            <v>220 kV SUB-STATION</v>
          </cell>
        </row>
      </sheetData>
      <sheetData sheetId="679">
        <row r="1">
          <cell r="B1" t="str">
            <v>220 kV SUB-STATION</v>
          </cell>
        </row>
      </sheetData>
      <sheetData sheetId="680">
        <row r="1">
          <cell r="B1" t="str">
            <v>220 kV SUB-STATION</v>
          </cell>
        </row>
      </sheetData>
      <sheetData sheetId="681">
        <row r="1">
          <cell r="B1" t="str">
            <v>220 kV SUB-STATION</v>
          </cell>
        </row>
      </sheetData>
      <sheetData sheetId="682"/>
      <sheetData sheetId="683"/>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ow r="1">
          <cell r="B1" t="str">
            <v>220 kV SUB-STATION</v>
          </cell>
        </row>
      </sheetData>
      <sheetData sheetId="714">
        <row r="1">
          <cell r="B1" t="str">
            <v>220 kV SUB-STATION</v>
          </cell>
        </row>
      </sheetData>
      <sheetData sheetId="715">
        <row r="1">
          <cell r="B1" t="str">
            <v>220 kV SUB-STATION</v>
          </cell>
        </row>
      </sheetData>
      <sheetData sheetId="716">
        <row r="1">
          <cell r="B1" t="str">
            <v>220 kV SUB-STATION</v>
          </cell>
        </row>
      </sheetData>
      <sheetData sheetId="717">
        <row r="1">
          <cell r="B1" t="str">
            <v>220 kV SUB-STATION</v>
          </cell>
        </row>
      </sheetData>
      <sheetData sheetId="718">
        <row r="1">
          <cell r="B1" t="str">
            <v>220 kV SUB-STATION</v>
          </cell>
        </row>
      </sheetData>
      <sheetData sheetId="719">
        <row r="1">
          <cell r="B1" t="str">
            <v>220 kV SUB-STATION</v>
          </cell>
        </row>
      </sheetData>
      <sheetData sheetId="720">
        <row r="1">
          <cell r="B1" t="str">
            <v>220 kV SUB-STATION</v>
          </cell>
        </row>
      </sheetData>
      <sheetData sheetId="721">
        <row r="1">
          <cell r="B1" t="str">
            <v>220 kV SUB-STATION</v>
          </cell>
        </row>
      </sheetData>
      <sheetData sheetId="722">
        <row r="1">
          <cell r="B1" t="str">
            <v>220 kV SUB-STATION</v>
          </cell>
        </row>
      </sheetData>
      <sheetData sheetId="723">
        <row r="1">
          <cell r="B1" t="str">
            <v>220 kV SUB-STATION</v>
          </cell>
        </row>
      </sheetData>
      <sheetData sheetId="724">
        <row r="1">
          <cell r="B1" t="str">
            <v>220 kV SUB-STATION</v>
          </cell>
        </row>
      </sheetData>
      <sheetData sheetId="725">
        <row r="1">
          <cell r="B1" t="str">
            <v>220 kV SUB-STATION</v>
          </cell>
        </row>
      </sheetData>
      <sheetData sheetId="726">
        <row r="1">
          <cell r="B1" t="str">
            <v>220 kV SUB-STATION</v>
          </cell>
        </row>
      </sheetData>
      <sheetData sheetId="727">
        <row r="1">
          <cell r="B1" t="str">
            <v>220 kV SUB-STATION</v>
          </cell>
        </row>
      </sheetData>
      <sheetData sheetId="728">
        <row r="1">
          <cell r="B1" t="str">
            <v>220 kV SUB-STATION</v>
          </cell>
        </row>
      </sheetData>
      <sheetData sheetId="729">
        <row r="1">
          <cell r="B1" t="str">
            <v>220 kV SUB-STATION</v>
          </cell>
        </row>
      </sheetData>
      <sheetData sheetId="730">
        <row r="1">
          <cell r="B1" t="str">
            <v>220 kV SUB-STATION</v>
          </cell>
        </row>
      </sheetData>
      <sheetData sheetId="731">
        <row r="1">
          <cell r="B1" t="str">
            <v>220 kV SUB-STATION</v>
          </cell>
        </row>
      </sheetData>
      <sheetData sheetId="732">
        <row r="1">
          <cell r="B1" t="str">
            <v>220 kV SUB-STATION</v>
          </cell>
        </row>
      </sheetData>
      <sheetData sheetId="733">
        <row r="1">
          <cell r="B1" t="str">
            <v>220 kV SUB-STATION</v>
          </cell>
        </row>
      </sheetData>
      <sheetData sheetId="734">
        <row r="1">
          <cell r="B1" t="str">
            <v>220 kV SUB-STATION</v>
          </cell>
        </row>
      </sheetData>
      <sheetData sheetId="735">
        <row r="1">
          <cell r="B1" t="str">
            <v>220 kV SUB-STATION</v>
          </cell>
        </row>
      </sheetData>
      <sheetData sheetId="736">
        <row r="1">
          <cell r="B1" t="str">
            <v>220 kV SUB-STATION</v>
          </cell>
        </row>
      </sheetData>
      <sheetData sheetId="737">
        <row r="1">
          <cell r="B1" t="str">
            <v>220 kV SUB-STATION</v>
          </cell>
        </row>
      </sheetData>
      <sheetData sheetId="738">
        <row r="1">
          <cell r="B1" t="str">
            <v>220 kV SUB-STATION</v>
          </cell>
        </row>
      </sheetData>
      <sheetData sheetId="739">
        <row r="1">
          <cell r="B1" t="str">
            <v>220 kV SUB-STATION</v>
          </cell>
        </row>
      </sheetData>
      <sheetData sheetId="740">
        <row r="1">
          <cell r="B1" t="str">
            <v>220 kV SUB-STATION</v>
          </cell>
        </row>
      </sheetData>
      <sheetData sheetId="741">
        <row r="1">
          <cell r="B1" t="str">
            <v>220 kV SUB-STATION</v>
          </cell>
        </row>
      </sheetData>
      <sheetData sheetId="742">
        <row r="1">
          <cell r="B1" t="str">
            <v>220 kV SUB-STATION</v>
          </cell>
        </row>
      </sheetData>
      <sheetData sheetId="743">
        <row r="1">
          <cell r="B1" t="str">
            <v>220 kV SUB-STATION</v>
          </cell>
        </row>
      </sheetData>
      <sheetData sheetId="744">
        <row r="1">
          <cell r="B1" t="str">
            <v>220 kV SUB-STATION</v>
          </cell>
        </row>
      </sheetData>
      <sheetData sheetId="745">
        <row r="1">
          <cell r="B1" t="str">
            <v>220 kV SUB-STATION</v>
          </cell>
        </row>
      </sheetData>
      <sheetData sheetId="746">
        <row r="1">
          <cell r="B1" t="str">
            <v>220 kV SUB-STATION</v>
          </cell>
        </row>
      </sheetData>
      <sheetData sheetId="747">
        <row r="1">
          <cell r="B1" t="str">
            <v>220 kV SUB-STATION</v>
          </cell>
        </row>
      </sheetData>
      <sheetData sheetId="748">
        <row r="1">
          <cell r="B1" t="str">
            <v>220 kV SUB-STATION</v>
          </cell>
        </row>
      </sheetData>
      <sheetData sheetId="749">
        <row r="1">
          <cell r="B1" t="str">
            <v>220 kV SUB-STATION</v>
          </cell>
        </row>
      </sheetData>
      <sheetData sheetId="750">
        <row r="1">
          <cell r="B1" t="str">
            <v>220 kV SUB-STATION</v>
          </cell>
        </row>
      </sheetData>
      <sheetData sheetId="751">
        <row r="1">
          <cell r="B1" t="str">
            <v>220 kV SUB-STATION</v>
          </cell>
        </row>
      </sheetData>
      <sheetData sheetId="752">
        <row r="1">
          <cell r="B1" t="str">
            <v>220 kV SUB-STATION</v>
          </cell>
        </row>
      </sheetData>
      <sheetData sheetId="753">
        <row r="1">
          <cell r="B1" t="str">
            <v>220 kV SUB-STATION</v>
          </cell>
        </row>
      </sheetData>
      <sheetData sheetId="754">
        <row r="1">
          <cell r="B1" t="str">
            <v>220 kV SUB-STATION</v>
          </cell>
        </row>
      </sheetData>
      <sheetData sheetId="755">
        <row r="1">
          <cell r="B1" t="str">
            <v>220 kV SUB-STATION</v>
          </cell>
        </row>
      </sheetData>
      <sheetData sheetId="756">
        <row r="1">
          <cell r="B1" t="str">
            <v>220 kV SUB-STATION</v>
          </cell>
        </row>
      </sheetData>
      <sheetData sheetId="757">
        <row r="1">
          <cell r="B1" t="str">
            <v>220 kV SUB-STATION</v>
          </cell>
        </row>
      </sheetData>
      <sheetData sheetId="758">
        <row r="1">
          <cell r="B1" t="str">
            <v>220 kV SUB-STATION</v>
          </cell>
        </row>
      </sheetData>
      <sheetData sheetId="759">
        <row r="1">
          <cell r="B1" t="str">
            <v>220 kV SUB-STATION</v>
          </cell>
        </row>
      </sheetData>
      <sheetData sheetId="760">
        <row r="1">
          <cell r="B1" t="str">
            <v>220 kV SUB-STATION</v>
          </cell>
        </row>
      </sheetData>
      <sheetData sheetId="761">
        <row r="1">
          <cell r="B1" t="str">
            <v>220 kV SUB-STATION</v>
          </cell>
        </row>
      </sheetData>
      <sheetData sheetId="762">
        <row r="1">
          <cell r="B1" t="str">
            <v>220 kV SUB-STATION</v>
          </cell>
        </row>
      </sheetData>
      <sheetData sheetId="763">
        <row r="1">
          <cell r="B1" t="str">
            <v>220 kV SUB-STATION</v>
          </cell>
        </row>
      </sheetData>
      <sheetData sheetId="764">
        <row r="1">
          <cell r="B1" t="str">
            <v>220 kV SUB-STATION</v>
          </cell>
        </row>
      </sheetData>
      <sheetData sheetId="765">
        <row r="1">
          <cell r="B1" t="str">
            <v>220 kV SUB-STATION</v>
          </cell>
        </row>
      </sheetData>
      <sheetData sheetId="766">
        <row r="1">
          <cell r="B1" t="str">
            <v>220 kV SUB-STATION</v>
          </cell>
        </row>
      </sheetData>
      <sheetData sheetId="767">
        <row r="1">
          <cell r="B1" t="str">
            <v>220 kV SUB-STATION</v>
          </cell>
        </row>
      </sheetData>
      <sheetData sheetId="768">
        <row r="1">
          <cell r="B1" t="str">
            <v>220 kV SUB-STATION</v>
          </cell>
        </row>
      </sheetData>
      <sheetData sheetId="769">
        <row r="1">
          <cell r="B1" t="str">
            <v>220 kV SUB-STATION</v>
          </cell>
        </row>
      </sheetData>
      <sheetData sheetId="770">
        <row r="1">
          <cell r="B1" t="str">
            <v>220 kV SUB-STATION</v>
          </cell>
        </row>
      </sheetData>
      <sheetData sheetId="771">
        <row r="1">
          <cell r="B1" t="str">
            <v>220 kV SUB-STATION</v>
          </cell>
        </row>
      </sheetData>
      <sheetData sheetId="772">
        <row r="1">
          <cell r="B1" t="str">
            <v>220 kV SUB-STATION</v>
          </cell>
        </row>
      </sheetData>
      <sheetData sheetId="773">
        <row r="1">
          <cell r="B1" t="str">
            <v>220 kV SUB-STATION</v>
          </cell>
        </row>
      </sheetData>
      <sheetData sheetId="774">
        <row r="1">
          <cell r="B1" t="str">
            <v>220 kV SUB-STATION</v>
          </cell>
        </row>
      </sheetData>
      <sheetData sheetId="775">
        <row r="1">
          <cell r="B1" t="str">
            <v>220 kV SUB-STATION</v>
          </cell>
        </row>
      </sheetData>
      <sheetData sheetId="776">
        <row r="1">
          <cell r="B1" t="str">
            <v>220 kV SUB-STATION</v>
          </cell>
        </row>
      </sheetData>
      <sheetData sheetId="777">
        <row r="1">
          <cell r="B1" t="str">
            <v>220 kV SUB-STATION</v>
          </cell>
        </row>
      </sheetData>
      <sheetData sheetId="778">
        <row r="1">
          <cell r="B1" t="str">
            <v>220 kV SUB-STATION</v>
          </cell>
        </row>
      </sheetData>
      <sheetData sheetId="779">
        <row r="1">
          <cell r="B1" t="str">
            <v>220 kV SUB-STATION</v>
          </cell>
        </row>
      </sheetData>
      <sheetData sheetId="780">
        <row r="1">
          <cell r="B1" t="str">
            <v>220 kV SUB-STATION</v>
          </cell>
        </row>
      </sheetData>
      <sheetData sheetId="781">
        <row r="1">
          <cell r="B1" t="str">
            <v>220 kV SUB-STATION</v>
          </cell>
        </row>
      </sheetData>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sheetData sheetId="868"/>
      <sheetData sheetId="869"/>
      <sheetData sheetId="870"/>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sheetData sheetId="949"/>
      <sheetData sheetId="950"/>
      <sheetData sheetId="95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sheetData sheetId="986" refreshError="1"/>
      <sheetData sheetId="987" refreshError="1"/>
      <sheetData sheetId="988" refreshError="1"/>
      <sheetData sheetId="989" refreshError="1"/>
      <sheetData sheetId="990" refreshError="1"/>
      <sheetData sheetId="991"/>
      <sheetData sheetId="992"/>
      <sheetData sheetId="993"/>
      <sheetData sheetId="994"/>
      <sheetData sheetId="995"/>
      <sheetData sheetId="996"/>
      <sheetData sheetId="997"/>
      <sheetData sheetId="998">
        <row r="1">
          <cell r="B1" t="str">
            <v>220 kV SUB-STATION</v>
          </cell>
        </row>
      </sheetData>
      <sheetData sheetId="999">
        <row r="1">
          <cell r="B1" t="str">
            <v>220 kV SUB-STATION</v>
          </cell>
        </row>
      </sheetData>
      <sheetData sheetId="1000">
        <row r="1">
          <cell r="B1" t="str">
            <v>220 kV SUB-STATION</v>
          </cell>
        </row>
      </sheetData>
      <sheetData sheetId="1001">
        <row r="1">
          <cell r="B1" t="str">
            <v>220 kV SUB-STATION</v>
          </cell>
        </row>
      </sheetData>
      <sheetData sheetId="1002">
        <row r="1">
          <cell r="B1" t="str">
            <v>220 kV SUB-STATION</v>
          </cell>
        </row>
      </sheetData>
      <sheetData sheetId="1003"/>
      <sheetData sheetId="1004"/>
      <sheetData sheetId="1005"/>
      <sheetData sheetId="1006">
        <row r="1">
          <cell r="B1" t="str">
            <v>220 kV SUB-STATION</v>
          </cell>
        </row>
      </sheetData>
      <sheetData sheetId="1007" refreshError="1"/>
      <sheetData sheetId="1008" refreshError="1"/>
      <sheetData sheetId="1009" refreshError="1"/>
      <sheetData sheetId="1010" refreshError="1"/>
      <sheetData sheetId="101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sheetData sheetId="1023" refreshError="1"/>
      <sheetData sheetId="1024" refreshError="1"/>
      <sheetData sheetId="1025" refreshError="1"/>
      <sheetData sheetId="1026" refreshError="1"/>
      <sheetData sheetId="1027" refreshError="1"/>
      <sheetData sheetId="1028"/>
      <sheetData sheetId="1029"/>
      <sheetData sheetId="1030"/>
      <sheetData sheetId="1031" refreshError="1"/>
      <sheetData sheetId="1032" refreshError="1"/>
      <sheetData sheetId="1033" refreshError="1"/>
      <sheetData sheetId="1034" refreshError="1"/>
      <sheetData sheetId="1035" refreshError="1"/>
      <sheetData sheetId="1036" refreshError="1"/>
      <sheetData sheetId="1037" refreshError="1"/>
      <sheetData sheetId="1038">
        <row r="1">
          <cell r="B1" t="str">
            <v>220 kV SUB-STATION</v>
          </cell>
        </row>
      </sheetData>
      <sheetData sheetId="1039">
        <row r="1">
          <cell r="B1" t="str">
            <v>220 kV SUB-STATION</v>
          </cell>
        </row>
      </sheetData>
      <sheetData sheetId="1040">
        <row r="1">
          <cell r="B1" t="str">
            <v>220 kV SUB-STATION</v>
          </cell>
        </row>
      </sheetData>
      <sheetData sheetId="1041">
        <row r="1">
          <cell r="B1" t="str">
            <v>220 kV SUB-STATION</v>
          </cell>
        </row>
      </sheetData>
      <sheetData sheetId="1042">
        <row r="1">
          <cell r="B1" t="str">
            <v>220 kV SUB-STATION</v>
          </cell>
        </row>
      </sheetData>
      <sheetData sheetId="1043">
        <row r="1">
          <cell r="B1" t="str">
            <v>220 kV SUB-STATION</v>
          </cell>
        </row>
      </sheetData>
      <sheetData sheetId="1044">
        <row r="1">
          <cell r="B1" t="str">
            <v>220 kV SUB-STATION</v>
          </cell>
        </row>
      </sheetData>
      <sheetData sheetId="1045">
        <row r="1">
          <cell r="B1" t="str">
            <v>220 kV SUB-STATION</v>
          </cell>
        </row>
      </sheetData>
      <sheetData sheetId="1046">
        <row r="1">
          <cell r="B1" t="str">
            <v>220 kV SUB-STATION</v>
          </cell>
        </row>
      </sheetData>
      <sheetData sheetId="1047">
        <row r="1">
          <cell r="B1" t="str">
            <v>220 kV SUB-STATION</v>
          </cell>
        </row>
      </sheetData>
      <sheetData sheetId="1048">
        <row r="1">
          <cell r="B1" t="str">
            <v>220 kV SUB-STATION</v>
          </cell>
        </row>
      </sheetData>
      <sheetData sheetId="1049">
        <row r="1">
          <cell r="B1" t="str">
            <v>220 kV SUB-STATION</v>
          </cell>
        </row>
      </sheetData>
      <sheetData sheetId="1050">
        <row r="1">
          <cell r="B1" t="str">
            <v>220 kV SUB-STATION</v>
          </cell>
        </row>
      </sheetData>
      <sheetData sheetId="1051">
        <row r="1">
          <cell r="B1" t="str">
            <v>220 kV SUB-STATION</v>
          </cell>
        </row>
      </sheetData>
      <sheetData sheetId="1052">
        <row r="1">
          <cell r="B1" t="str">
            <v>220 kV SUB-STATION</v>
          </cell>
        </row>
      </sheetData>
      <sheetData sheetId="1053">
        <row r="1">
          <cell r="B1" t="str">
            <v>220 kV SUB-STATION</v>
          </cell>
        </row>
      </sheetData>
      <sheetData sheetId="1054">
        <row r="1">
          <cell r="B1" t="str">
            <v>220 kV SUB-STATION</v>
          </cell>
        </row>
      </sheetData>
      <sheetData sheetId="1055">
        <row r="1">
          <cell r="B1" t="str">
            <v>220 kV SUB-STATION</v>
          </cell>
        </row>
      </sheetData>
      <sheetData sheetId="1056">
        <row r="1">
          <cell r="B1" t="str">
            <v>220 kV SUB-STATION</v>
          </cell>
        </row>
      </sheetData>
      <sheetData sheetId="1057">
        <row r="1">
          <cell r="B1" t="str">
            <v>220 kV SUB-STATION</v>
          </cell>
        </row>
      </sheetData>
      <sheetData sheetId="1058">
        <row r="1">
          <cell r="B1" t="str">
            <v>220 kV SUB-STATION</v>
          </cell>
        </row>
      </sheetData>
      <sheetData sheetId="1059">
        <row r="1">
          <cell r="B1" t="str">
            <v>220 kV SUB-STATION</v>
          </cell>
        </row>
      </sheetData>
      <sheetData sheetId="1060">
        <row r="1">
          <cell r="B1" t="str">
            <v>220 kV SUB-STATION</v>
          </cell>
        </row>
      </sheetData>
      <sheetData sheetId="1061">
        <row r="1">
          <cell r="B1" t="str">
            <v>220 kV SUB-STATION</v>
          </cell>
        </row>
      </sheetData>
      <sheetData sheetId="1062">
        <row r="1">
          <cell r="B1" t="str">
            <v>220 kV SUB-STATION</v>
          </cell>
        </row>
      </sheetData>
      <sheetData sheetId="1063">
        <row r="1">
          <cell r="B1" t="str">
            <v>220 kV SUB-STATION</v>
          </cell>
        </row>
      </sheetData>
      <sheetData sheetId="1064">
        <row r="1">
          <cell r="B1" t="str">
            <v>220 kV SUB-STATION</v>
          </cell>
        </row>
      </sheetData>
      <sheetData sheetId="1065">
        <row r="1">
          <cell r="B1" t="str">
            <v>220 kV SUB-STATION</v>
          </cell>
        </row>
      </sheetData>
      <sheetData sheetId="1066">
        <row r="1">
          <cell r="B1" t="str">
            <v>220 kV SUB-STATION</v>
          </cell>
        </row>
      </sheetData>
      <sheetData sheetId="1067">
        <row r="1">
          <cell r="B1" t="str">
            <v>220 kV SUB-STATION</v>
          </cell>
        </row>
      </sheetData>
      <sheetData sheetId="1068">
        <row r="1">
          <cell r="B1" t="str">
            <v>220 kV SUB-STATION</v>
          </cell>
        </row>
      </sheetData>
      <sheetData sheetId="1069">
        <row r="1">
          <cell r="B1" t="str">
            <v>220 kV SUB-STATION</v>
          </cell>
        </row>
      </sheetData>
      <sheetData sheetId="1070">
        <row r="1">
          <cell r="B1" t="str">
            <v>220 kV SUB-STATION</v>
          </cell>
        </row>
      </sheetData>
      <sheetData sheetId="1071">
        <row r="1">
          <cell r="B1" t="str">
            <v>220 kV SUB-STATION</v>
          </cell>
        </row>
      </sheetData>
      <sheetData sheetId="1072">
        <row r="1">
          <cell r="B1" t="str">
            <v>220 kV SUB-STATION</v>
          </cell>
        </row>
      </sheetData>
      <sheetData sheetId="1073">
        <row r="1">
          <cell r="B1" t="str">
            <v>220 kV SUB-STATION</v>
          </cell>
        </row>
      </sheetData>
      <sheetData sheetId="1074">
        <row r="1">
          <cell r="B1" t="str">
            <v>220 kV SUB-STATION</v>
          </cell>
        </row>
      </sheetData>
      <sheetData sheetId="1075">
        <row r="1">
          <cell r="B1" t="str">
            <v>220 kV SUB-STATION</v>
          </cell>
        </row>
      </sheetData>
      <sheetData sheetId="1076">
        <row r="1">
          <cell r="B1" t="str">
            <v>220 kV SUB-STATION</v>
          </cell>
        </row>
      </sheetData>
      <sheetData sheetId="1077">
        <row r="1">
          <cell r="B1" t="str">
            <v>220 kV SUB-STATION</v>
          </cell>
        </row>
      </sheetData>
      <sheetData sheetId="1078">
        <row r="1">
          <cell r="B1" t="str">
            <v>220 kV SUB-STATION</v>
          </cell>
        </row>
      </sheetData>
      <sheetData sheetId="1079">
        <row r="1">
          <cell r="B1" t="str">
            <v>220 kV SUB-STATION</v>
          </cell>
        </row>
      </sheetData>
      <sheetData sheetId="1080">
        <row r="1">
          <cell r="B1" t="str">
            <v>220 kV SUB-STATION</v>
          </cell>
        </row>
      </sheetData>
      <sheetData sheetId="1081">
        <row r="1">
          <cell r="B1" t="str">
            <v>220 kV SUB-STATION</v>
          </cell>
        </row>
      </sheetData>
      <sheetData sheetId="1082">
        <row r="1">
          <cell r="B1" t="str">
            <v>220 kV SUB-STATION</v>
          </cell>
        </row>
      </sheetData>
      <sheetData sheetId="1083">
        <row r="1">
          <cell r="B1" t="str">
            <v>220 kV SUB-STATION</v>
          </cell>
        </row>
      </sheetData>
      <sheetData sheetId="1084">
        <row r="1">
          <cell r="B1" t="str">
            <v>220 kV SUB-STATION</v>
          </cell>
        </row>
      </sheetData>
      <sheetData sheetId="1085">
        <row r="1">
          <cell r="B1" t="str">
            <v>220 kV SUB-STATION</v>
          </cell>
        </row>
      </sheetData>
      <sheetData sheetId="1086">
        <row r="1">
          <cell r="B1" t="str">
            <v>220 kV SUB-STATION</v>
          </cell>
        </row>
      </sheetData>
      <sheetData sheetId="1087">
        <row r="1">
          <cell r="B1" t="str">
            <v>220 kV SUB-STATION</v>
          </cell>
        </row>
      </sheetData>
      <sheetData sheetId="1088">
        <row r="1">
          <cell r="B1" t="str">
            <v>220 kV SUB-STATION</v>
          </cell>
        </row>
      </sheetData>
      <sheetData sheetId="1089">
        <row r="1">
          <cell r="B1" t="str">
            <v>220 kV SUB-STATION</v>
          </cell>
        </row>
      </sheetData>
      <sheetData sheetId="1090">
        <row r="1">
          <cell r="B1" t="str">
            <v>220 kV SUB-STATION</v>
          </cell>
        </row>
      </sheetData>
      <sheetData sheetId="1091">
        <row r="1">
          <cell r="B1" t="str">
            <v>220 kV SUB-STATION</v>
          </cell>
        </row>
      </sheetData>
      <sheetData sheetId="1092">
        <row r="1">
          <cell r="B1" t="str">
            <v>220 kV SUB-STATION</v>
          </cell>
        </row>
      </sheetData>
      <sheetData sheetId="1093">
        <row r="1">
          <cell r="B1" t="str">
            <v>220 kV SUB-STATION</v>
          </cell>
        </row>
      </sheetData>
      <sheetData sheetId="1094">
        <row r="1">
          <cell r="B1" t="str">
            <v>220 kV SUB-STATION</v>
          </cell>
        </row>
      </sheetData>
      <sheetData sheetId="1095">
        <row r="1">
          <cell r="B1" t="str">
            <v>220 kV SUB-STATION</v>
          </cell>
        </row>
      </sheetData>
      <sheetData sheetId="1096">
        <row r="1">
          <cell r="B1" t="str">
            <v>220 kV SUB-STATION</v>
          </cell>
        </row>
      </sheetData>
      <sheetData sheetId="1097">
        <row r="1">
          <cell r="B1" t="str">
            <v>220 kV SUB-STATION</v>
          </cell>
        </row>
      </sheetData>
      <sheetData sheetId="1098">
        <row r="1">
          <cell r="B1" t="str">
            <v>220 kV SUB-STATION</v>
          </cell>
        </row>
      </sheetData>
      <sheetData sheetId="1099">
        <row r="1">
          <cell r="B1" t="str">
            <v>220 kV SUB-STATION</v>
          </cell>
        </row>
      </sheetData>
      <sheetData sheetId="1100">
        <row r="1">
          <cell r="B1" t="str">
            <v>220 kV SUB-STATION</v>
          </cell>
        </row>
      </sheetData>
      <sheetData sheetId="1101">
        <row r="1">
          <cell r="B1" t="str">
            <v>220 kV SUB-STATION</v>
          </cell>
        </row>
      </sheetData>
      <sheetData sheetId="1102">
        <row r="1">
          <cell r="B1" t="str">
            <v>220 kV SUB-STATION</v>
          </cell>
        </row>
      </sheetData>
      <sheetData sheetId="1103">
        <row r="1">
          <cell r="B1" t="str">
            <v>220 kV SUB-STATION</v>
          </cell>
        </row>
      </sheetData>
      <sheetData sheetId="1104">
        <row r="1">
          <cell r="B1" t="str">
            <v>220 kV SUB-STATION</v>
          </cell>
        </row>
      </sheetData>
      <sheetData sheetId="1105">
        <row r="1">
          <cell r="B1" t="str">
            <v>220 kV SUB-STATION</v>
          </cell>
        </row>
      </sheetData>
      <sheetData sheetId="1106">
        <row r="1">
          <cell r="B1" t="str">
            <v>220 kV SUB-STATION</v>
          </cell>
        </row>
      </sheetData>
      <sheetData sheetId="1107">
        <row r="1">
          <cell r="B1" t="str">
            <v>220 kV SUB-STATION</v>
          </cell>
        </row>
      </sheetData>
      <sheetData sheetId="1108">
        <row r="1">
          <cell r="B1" t="str">
            <v>220 kV SUB-STATION</v>
          </cell>
        </row>
      </sheetData>
      <sheetData sheetId="1109">
        <row r="1">
          <cell r="B1" t="str">
            <v>220 kV SUB-STATION</v>
          </cell>
        </row>
      </sheetData>
      <sheetData sheetId="1110">
        <row r="1">
          <cell r="B1" t="str">
            <v>220 kV SUB-STATION</v>
          </cell>
        </row>
      </sheetData>
      <sheetData sheetId="1111">
        <row r="1">
          <cell r="B1" t="str">
            <v>220 kV SUB-STATION</v>
          </cell>
        </row>
      </sheetData>
      <sheetData sheetId="1112">
        <row r="1">
          <cell r="B1" t="str">
            <v>220 kV SUB-STATION</v>
          </cell>
        </row>
      </sheetData>
      <sheetData sheetId="1113">
        <row r="1">
          <cell r="B1" t="str">
            <v>220 kV SUB-STATION</v>
          </cell>
        </row>
      </sheetData>
      <sheetData sheetId="1114">
        <row r="1">
          <cell r="B1" t="str">
            <v>220 kV SUB-STATION</v>
          </cell>
        </row>
      </sheetData>
      <sheetData sheetId="1115">
        <row r="1">
          <cell r="B1" t="str">
            <v>220 kV SUB-STATION</v>
          </cell>
        </row>
      </sheetData>
      <sheetData sheetId="1116">
        <row r="1">
          <cell r="B1" t="str">
            <v>220 kV SUB-STATION</v>
          </cell>
        </row>
      </sheetData>
      <sheetData sheetId="1117">
        <row r="1">
          <cell r="B1" t="str">
            <v>220 kV SUB-STATION</v>
          </cell>
        </row>
      </sheetData>
      <sheetData sheetId="1118">
        <row r="1">
          <cell r="B1" t="str">
            <v>220 kV SUB-STATION</v>
          </cell>
        </row>
      </sheetData>
      <sheetData sheetId="1119">
        <row r="1">
          <cell r="B1" t="str">
            <v>220 kV SUB-STATION</v>
          </cell>
        </row>
      </sheetData>
      <sheetData sheetId="1120">
        <row r="1">
          <cell r="B1" t="str">
            <v>220 kV SUB-STATION</v>
          </cell>
        </row>
      </sheetData>
      <sheetData sheetId="1121">
        <row r="1">
          <cell r="B1" t="str">
            <v>220 kV SUB-STATION</v>
          </cell>
        </row>
      </sheetData>
      <sheetData sheetId="1122">
        <row r="1">
          <cell r="B1" t="str">
            <v>220 kV SUB-STATION</v>
          </cell>
        </row>
      </sheetData>
      <sheetData sheetId="1123">
        <row r="1">
          <cell r="B1" t="str">
            <v>220 kV SUB-STATION</v>
          </cell>
        </row>
      </sheetData>
      <sheetData sheetId="1124">
        <row r="1">
          <cell r="B1" t="str">
            <v>220 kV SUB-STATION</v>
          </cell>
        </row>
      </sheetData>
      <sheetData sheetId="1125">
        <row r="1">
          <cell r="B1" t="str">
            <v>220 kV SUB-STATION</v>
          </cell>
        </row>
      </sheetData>
      <sheetData sheetId="1126">
        <row r="1">
          <cell r="B1" t="str">
            <v>220 kV SUB-STATION</v>
          </cell>
        </row>
      </sheetData>
      <sheetData sheetId="1127">
        <row r="1">
          <cell r="B1" t="str">
            <v>220 kV SUB-STATION</v>
          </cell>
        </row>
      </sheetData>
      <sheetData sheetId="1128">
        <row r="1">
          <cell r="B1" t="str">
            <v>220 kV SUB-STATION</v>
          </cell>
        </row>
      </sheetData>
      <sheetData sheetId="1129">
        <row r="1">
          <cell r="B1" t="str">
            <v>220 kV SUB-STATION</v>
          </cell>
        </row>
      </sheetData>
      <sheetData sheetId="1130">
        <row r="1">
          <cell r="B1" t="str">
            <v>220 kV SUB-STATION</v>
          </cell>
        </row>
      </sheetData>
      <sheetData sheetId="1131">
        <row r="1">
          <cell r="B1" t="str">
            <v>220 kV SUB-STATION</v>
          </cell>
        </row>
      </sheetData>
      <sheetData sheetId="1132">
        <row r="1">
          <cell r="B1" t="str">
            <v>220 kV SUB-STATION</v>
          </cell>
        </row>
      </sheetData>
      <sheetData sheetId="1133">
        <row r="1">
          <cell r="B1" t="str">
            <v>220 kV SUB-STATION</v>
          </cell>
        </row>
      </sheetData>
      <sheetData sheetId="1134">
        <row r="1">
          <cell r="B1" t="str">
            <v>220 kV SUB-STATION</v>
          </cell>
        </row>
      </sheetData>
      <sheetData sheetId="1135">
        <row r="1">
          <cell r="B1" t="str">
            <v>220 kV SUB-STATION</v>
          </cell>
        </row>
      </sheetData>
      <sheetData sheetId="1136">
        <row r="1">
          <cell r="B1" t="str">
            <v>220 kV SUB-STATION</v>
          </cell>
        </row>
      </sheetData>
      <sheetData sheetId="1137">
        <row r="1">
          <cell r="B1" t="str">
            <v>220 kV SUB-STATION</v>
          </cell>
        </row>
      </sheetData>
      <sheetData sheetId="1138">
        <row r="1">
          <cell r="B1" t="str">
            <v>220 kV SUB-STATION</v>
          </cell>
        </row>
      </sheetData>
      <sheetData sheetId="1139">
        <row r="1">
          <cell r="B1" t="str">
            <v>220 kV SUB-STATION</v>
          </cell>
        </row>
      </sheetData>
      <sheetData sheetId="1140">
        <row r="1">
          <cell r="B1" t="str">
            <v>220 kV SUB-STATION</v>
          </cell>
        </row>
      </sheetData>
      <sheetData sheetId="1141">
        <row r="1">
          <cell r="B1" t="str">
            <v>220 kV SUB-STATION</v>
          </cell>
        </row>
      </sheetData>
      <sheetData sheetId="1142">
        <row r="1">
          <cell r="B1" t="str">
            <v>220 kV SUB-STATION</v>
          </cell>
        </row>
      </sheetData>
      <sheetData sheetId="1143">
        <row r="1">
          <cell r="B1" t="str">
            <v>220 kV SUB-STATION</v>
          </cell>
        </row>
      </sheetData>
      <sheetData sheetId="1144">
        <row r="1">
          <cell r="B1" t="str">
            <v>220 kV SUB-STATION</v>
          </cell>
        </row>
      </sheetData>
      <sheetData sheetId="1145">
        <row r="1">
          <cell r="B1" t="str">
            <v>220 kV SUB-STATION</v>
          </cell>
        </row>
      </sheetData>
      <sheetData sheetId="1146">
        <row r="1">
          <cell r="B1" t="str">
            <v>220 kV SUB-STATION</v>
          </cell>
        </row>
      </sheetData>
      <sheetData sheetId="1147">
        <row r="1">
          <cell r="B1" t="str">
            <v>220 kV SUB-STATION</v>
          </cell>
        </row>
      </sheetData>
      <sheetData sheetId="1148">
        <row r="1">
          <cell r="B1" t="str">
            <v>220 kV SUB-STATION</v>
          </cell>
        </row>
      </sheetData>
      <sheetData sheetId="1149">
        <row r="1">
          <cell r="B1" t="str">
            <v>220 kV SUB-STATION</v>
          </cell>
        </row>
      </sheetData>
      <sheetData sheetId="1150">
        <row r="1">
          <cell r="B1" t="str">
            <v>220 kV SUB-STATION</v>
          </cell>
        </row>
      </sheetData>
      <sheetData sheetId="1151">
        <row r="1">
          <cell r="B1" t="str">
            <v>220 kV SUB-STATION</v>
          </cell>
        </row>
      </sheetData>
      <sheetData sheetId="1152">
        <row r="1">
          <cell r="B1" t="str">
            <v>220 kV SUB-STATION</v>
          </cell>
        </row>
      </sheetData>
      <sheetData sheetId="1153">
        <row r="1">
          <cell r="B1" t="str">
            <v>220 kV SUB-STATION</v>
          </cell>
        </row>
      </sheetData>
      <sheetData sheetId="1154">
        <row r="1">
          <cell r="B1" t="str">
            <v>220 kV SUB-STATION</v>
          </cell>
        </row>
      </sheetData>
      <sheetData sheetId="1155">
        <row r="1">
          <cell r="B1" t="str">
            <v>220 kV SUB-STATION</v>
          </cell>
        </row>
      </sheetData>
      <sheetData sheetId="1156">
        <row r="1">
          <cell r="B1" t="str">
            <v>220 kV SUB-STATION</v>
          </cell>
        </row>
      </sheetData>
      <sheetData sheetId="1157">
        <row r="1">
          <cell r="B1" t="str">
            <v>220 kV SUB-STATION</v>
          </cell>
        </row>
      </sheetData>
      <sheetData sheetId="1158">
        <row r="1">
          <cell r="B1" t="str">
            <v>220 kV SUB-STATION</v>
          </cell>
        </row>
      </sheetData>
      <sheetData sheetId="1159">
        <row r="1">
          <cell r="B1" t="str">
            <v>220 kV SUB-STATION</v>
          </cell>
        </row>
      </sheetData>
      <sheetData sheetId="1160">
        <row r="1">
          <cell r="B1" t="str">
            <v>220 kV SUB-STATION</v>
          </cell>
        </row>
      </sheetData>
      <sheetData sheetId="1161">
        <row r="1">
          <cell r="B1" t="str">
            <v>220 kV SUB-STATION</v>
          </cell>
        </row>
      </sheetData>
      <sheetData sheetId="1162">
        <row r="1">
          <cell r="B1" t="str">
            <v>220 kV SUB-STATION</v>
          </cell>
        </row>
      </sheetData>
      <sheetData sheetId="1163">
        <row r="1">
          <cell r="B1" t="str">
            <v>220 kV SUB-STATION</v>
          </cell>
        </row>
      </sheetData>
      <sheetData sheetId="1164">
        <row r="1">
          <cell r="B1" t="str">
            <v>220 kV SUB-STATION</v>
          </cell>
        </row>
      </sheetData>
      <sheetData sheetId="1165">
        <row r="1">
          <cell r="B1" t="str">
            <v>220 kV SUB-STATION</v>
          </cell>
        </row>
      </sheetData>
      <sheetData sheetId="1166">
        <row r="1">
          <cell r="B1" t="str">
            <v>220 kV SUB-STATION</v>
          </cell>
        </row>
      </sheetData>
      <sheetData sheetId="1167">
        <row r="1">
          <cell r="B1" t="str">
            <v>220 kV SUB-STATION</v>
          </cell>
        </row>
      </sheetData>
      <sheetData sheetId="1168">
        <row r="1">
          <cell r="B1" t="str">
            <v>220 kV SUB-STATION</v>
          </cell>
        </row>
      </sheetData>
      <sheetData sheetId="1169">
        <row r="1">
          <cell r="B1" t="str">
            <v>220 kV SUB-STATION</v>
          </cell>
        </row>
      </sheetData>
      <sheetData sheetId="1170">
        <row r="1">
          <cell r="B1" t="str">
            <v>220 kV SUB-STATION</v>
          </cell>
        </row>
      </sheetData>
      <sheetData sheetId="1171">
        <row r="1">
          <cell r="B1" t="str">
            <v>220 kV SUB-STATION</v>
          </cell>
        </row>
      </sheetData>
      <sheetData sheetId="1172">
        <row r="1">
          <cell r="B1" t="str">
            <v>220 kV SUB-STATION</v>
          </cell>
        </row>
      </sheetData>
      <sheetData sheetId="1173">
        <row r="1">
          <cell r="B1" t="str">
            <v>220 kV SUB-STATION</v>
          </cell>
        </row>
      </sheetData>
      <sheetData sheetId="1174">
        <row r="1">
          <cell r="B1" t="str">
            <v>220 kV SUB-STATION</v>
          </cell>
        </row>
      </sheetData>
      <sheetData sheetId="1175">
        <row r="1">
          <cell r="B1" t="str">
            <v>220 kV SUB-STATION</v>
          </cell>
        </row>
      </sheetData>
      <sheetData sheetId="1176">
        <row r="1">
          <cell r="B1" t="str">
            <v>220 kV SUB-STATION</v>
          </cell>
        </row>
      </sheetData>
      <sheetData sheetId="1177">
        <row r="1">
          <cell r="B1" t="str">
            <v>220 kV SUB-STATION</v>
          </cell>
        </row>
      </sheetData>
      <sheetData sheetId="1178">
        <row r="1">
          <cell r="B1" t="str">
            <v>220 kV SUB-STATION</v>
          </cell>
        </row>
      </sheetData>
      <sheetData sheetId="1179">
        <row r="1">
          <cell r="B1" t="str">
            <v>220 kV SUB-STATION</v>
          </cell>
        </row>
      </sheetData>
      <sheetData sheetId="1180">
        <row r="1">
          <cell r="B1" t="str">
            <v>220 kV SUB-STATION</v>
          </cell>
        </row>
      </sheetData>
      <sheetData sheetId="1181">
        <row r="1">
          <cell r="B1" t="str">
            <v>220 kV SUB-STATION</v>
          </cell>
        </row>
      </sheetData>
      <sheetData sheetId="1182">
        <row r="1">
          <cell r="B1" t="str">
            <v>220 kV SUB-STATION</v>
          </cell>
        </row>
      </sheetData>
      <sheetData sheetId="1183">
        <row r="1">
          <cell r="B1" t="str">
            <v>220 kV SUB-STATION</v>
          </cell>
        </row>
      </sheetData>
      <sheetData sheetId="1184">
        <row r="1">
          <cell r="B1" t="str">
            <v>220 kV SUB-STATION</v>
          </cell>
        </row>
      </sheetData>
      <sheetData sheetId="1185">
        <row r="1">
          <cell r="B1" t="str">
            <v>220 kV SUB-STATION</v>
          </cell>
        </row>
      </sheetData>
      <sheetData sheetId="1186">
        <row r="1">
          <cell r="B1" t="str">
            <v>220 kV SUB-STATION</v>
          </cell>
        </row>
      </sheetData>
      <sheetData sheetId="1187">
        <row r="1">
          <cell r="B1" t="str">
            <v>220 kV SUB-STATION</v>
          </cell>
        </row>
      </sheetData>
      <sheetData sheetId="1188">
        <row r="1">
          <cell r="B1" t="str">
            <v>220 kV SUB-STATION</v>
          </cell>
        </row>
      </sheetData>
      <sheetData sheetId="1189">
        <row r="1">
          <cell r="B1" t="str">
            <v>220 kV SUB-STATION</v>
          </cell>
        </row>
      </sheetData>
      <sheetData sheetId="1190">
        <row r="1">
          <cell r="B1" t="str">
            <v>220 kV SUB-STATION</v>
          </cell>
        </row>
      </sheetData>
      <sheetData sheetId="1191">
        <row r="1">
          <cell r="B1" t="str">
            <v>220 kV SUB-STATION</v>
          </cell>
        </row>
      </sheetData>
      <sheetData sheetId="1192">
        <row r="1">
          <cell r="B1" t="str">
            <v>220 kV SUB-STATION</v>
          </cell>
        </row>
      </sheetData>
      <sheetData sheetId="1193">
        <row r="1">
          <cell r="B1" t="str">
            <v>220 kV SUB-STATION</v>
          </cell>
        </row>
      </sheetData>
      <sheetData sheetId="1194">
        <row r="1">
          <cell r="B1" t="str">
            <v>220 kV SUB-STATION</v>
          </cell>
        </row>
      </sheetData>
      <sheetData sheetId="1195">
        <row r="1">
          <cell r="B1" t="str">
            <v>220 kV SUB-STATION</v>
          </cell>
        </row>
      </sheetData>
      <sheetData sheetId="1196">
        <row r="1">
          <cell r="B1" t="str">
            <v>220 kV SUB-STATION</v>
          </cell>
        </row>
      </sheetData>
      <sheetData sheetId="1197">
        <row r="1">
          <cell r="B1" t="str">
            <v>220 kV SUB-STATION</v>
          </cell>
        </row>
      </sheetData>
      <sheetData sheetId="1198">
        <row r="1">
          <cell r="B1" t="str">
            <v>220 kV SUB-STATION</v>
          </cell>
        </row>
      </sheetData>
      <sheetData sheetId="1199">
        <row r="1">
          <cell r="B1" t="str">
            <v>220 kV SUB-STATION</v>
          </cell>
        </row>
      </sheetData>
      <sheetData sheetId="1200">
        <row r="1">
          <cell r="B1" t="str">
            <v>220 kV SUB-STATION</v>
          </cell>
        </row>
      </sheetData>
      <sheetData sheetId="1201">
        <row r="1">
          <cell r="B1" t="str">
            <v>220 kV SUB-STATION</v>
          </cell>
        </row>
      </sheetData>
      <sheetData sheetId="1202">
        <row r="1">
          <cell r="B1" t="str">
            <v>220 kV SUB-STATION</v>
          </cell>
        </row>
      </sheetData>
      <sheetData sheetId="1203">
        <row r="1">
          <cell r="B1" t="str">
            <v>220 kV SUB-STATION</v>
          </cell>
        </row>
      </sheetData>
      <sheetData sheetId="1204">
        <row r="1">
          <cell r="B1" t="str">
            <v>220 kV SUB-STATION</v>
          </cell>
        </row>
      </sheetData>
      <sheetData sheetId="1205">
        <row r="1">
          <cell r="B1" t="str">
            <v>220 kV SUB-STATION</v>
          </cell>
        </row>
      </sheetData>
      <sheetData sheetId="1206">
        <row r="1">
          <cell r="B1" t="str">
            <v>220 kV SUB-STATION</v>
          </cell>
        </row>
      </sheetData>
      <sheetData sheetId="1207">
        <row r="1">
          <cell r="B1" t="str">
            <v>220 kV SUB-STATION</v>
          </cell>
        </row>
      </sheetData>
      <sheetData sheetId="1208">
        <row r="1">
          <cell r="B1" t="str">
            <v>220 kV SUB-STATION</v>
          </cell>
        </row>
      </sheetData>
      <sheetData sheetId="1209">
        <row r="1">
          <cell r="B1" t="str">
            <v>220 kV SUB-STATION</v>
          </cell>
        </row>
      </sheetData>
      <sheetData sheetId="1210">
        <row r="1">
          <cell r="B1" t="str">
            <v>220 kV SUB-STATION</v>
          </cell>
        </row>
      </sheetData>
      <sheetData sheetId="1211">
        <row r="1">
          <cell r="B1" t="str">
            <v>220 kV SUB-STATION</v>
          </cell>
        </row>
      </sheetData>
      <sheetData sheetId="1212">
        <row r="1">
          <cell r="B1" t="str">
            <v>220 kV SUB-STATION</v>
          </cell>
        </row>
      </sheetData>
      <sheetData sheetId="1213">
        <row r="1">
          <cell r="B1" t="str">
            <v>220 kV SUB-STATION</v>
          </cell>
        </row>
      </sheetData>
      <sheetData sheetId="1214">
        <row r="1">
          <cell r="B1" t="str">
            <v>220 kV SUB-STATION</v>
          </cell>
        </row>
      </sheetData>
      <sheetData sheetId="1215">
        <row r="1">
          <cell r="B1" t="str">
            <v>220 kV SUB-STATION</v>
          </cell>
        </row>
      </sheetData>
      <sheetData sheetId="1216">
        <row r="1">
          <cell r="B1" t="str">
            <v>220 kV SUB-STATION</v>
          </cell>
        </row>
      </sheetData>
      <sheetData sheetId="1217">
        <row r="1">
          <cell r="B1" t="str">
            <v>220 kV SUB-STATION</v>
          </cell>
        </row>
      </sheetData>
      <sheetData sheetId="1218">
        <row r="1">
          <cell r="B1" t="str">
            <v>220 kV SUB-STATION</v>
          </cell>
        </row>
      </sheetData>
      <sheetData sheetId="1219">
        <row r="1">
          <cell r="B1" t="str">
            <v>220 kV SUB-STATION</v>
          </cell>
        </row>
      </sheetData>
      <sheetData sheetId="1220">
        <row r="1">
          <cell r="B1" t="str">
            <v>220 kV SUB-STATION</v>
          </cell>
        </row>
      </sheetData>
      <sheetData sheetId="1221">
        <row r="1">
          <cell r="B1" t="str">
            <v>220 kV SUB-STATION</v>
          </cell>
        </row>
      </sheetData>
      <sheetData sheetId="1222">
        <row r="1">
          <cell r="B1" t="str">
            <v>220 kV SUB-STATION</v>
          </cell>
        </row>
      </sheetData>
      <sheetData sheetId="1223">
        <row r="1">
          <cell r="B1" t="str">
            <v>220 kV SUB-STATION</v>
          </cell>
        </row>
      </sheetData>
      <sheetData sheetId="1224">
        <row r="1">
          <cell r="B1" t="str">
            <v>220 kV SUB-STATION</v>
          </cell>
        </row>
      </sheetData>
      <sheetData sheetId="1225">
        <row r="1">
          <cell r="B1" t="str">
            <v>220 kV SUB-STATION</v>
          </cell>
        </row>
      </sheetData>
      <sheetData sheetId="1226">
        <row r="1">
          <cell r="B1" t="str">
            <v>220 kV SUB-STATION</v>
          </cell>
        </row>
      </sheetData>
      <sheetData sheetId="1227">
        <row r="1">
          <cell r="B1" t="str">
            <v>220 kV SUB-STATION</v>
          </cell>
        </row>
      </sheetData>
      <sheetData sheetId="1228">
        <row r="1">
          <cell r="B1" t="str">
            <v>220 kV SUB-STATION</v>
          </cell>
        </row>
      </sheetData>
      <sheetData sheetId="1229">
        <row r="1">
          <cell r="B1" t="str">
            <v>220 kV SUB-STATION</v>
          </cell>
        </row>
      </sheetData>
      <sheetData sheetId="1230">
        <row r="1">
          <cell r="B1" t="str">
            <v>220 kV SUB-STATION</v>
          </cell>
        </row>
      </sheetData>
      <sheetData sheetId="1231">
        <row r="1">
          <cell r="B1" t="str">
            <v>220 kV SUB-STATION</v>
          </cell>
        </row>
      </sheetData>
      <sheetData sheetId="1232">
        <row r="1">
          <cell r="B1" t="str">
            <v>220 kV SUB-STATION</v>
          </cell>
        </row>
      </sheetData>
      <sheetData sheetId="1233">
        <row r="1">
          <cell r="B1" t="str">
            <v>220 kV SUB-STATION</v>
          </cell>
        </row>
      </sheetData>
      <sheetData sheetId="1234">
        <row r="1">
          <cell r="B1" t="str">
            <v>220 kV SUB-STATION</v>
          </cell>
        </row>
      </sheetData>
      <sheetData sheetId="1235">
        <row r="1">
          <cell r="B1" t="str">
            <v>220 kV SUB-STATION</v>
          </cell>
        </row>
      </sheetData>
      <sheetData sheetId="1236">
        <row r="1">
          <cell r="B1" t="str">
            <v>220 kV SUB-STATION</v>
          </cell>
        </row>
      </sheetData>
      <sheetData sheetId="1237">
        <row r="1">
          <cell r="B1" t="str">
            <v>220 kV SUB-STATION</v>
          </cell>
        </row>
      </sheetData>
      <sheetData sheetId="1238">
        <row r="1">
          <cell r="B1" t="str">
            <v>220 kV SUB-STATION</v>
          </cell>
        </row>
      </sheetData>
      <sheetData sheetId="1239">
        <row r="1">
          <cell r="B1" t="str">
            <v>220 kV SUB-STATION</v>
          </cell>
        </row>
      </sheetData>
      <sheetData sheetId="1240">
        <row r="1">
          <cell r="B1" t="str">
            <v>220 kV SUB-STATION</v>
          </cell>
        </row>
      </sheetData>
      <sheetData sheetId="1241">
        <row r="1">
          <cell r="B1" t="str">
            <v>220 kV SUB-STATION</v>
          </cell>
        </row>
      </sheetData>
      <sheetData sheetId="1242">
        <row r="1">
          <cell r="B1" t="str">
            <v>220 kV SUB-STATION</v>
          </cell>
        </row>
      </sheetData>
      <sheetData sheetId="1243">
        <row r="1">
          <cell r="B1" t="str">
            <v>220 kV SUB-STATION</v>
          </cell>
        </row>
      </sheetData>
      <sheetData sheetId="1244">
        <row r="1">
          <cell r="B1" t="str">
            <v>220 kV SUB-STATION</v>
          </cell>
        </row>
      </sheetData>
      <sheetData sheetId="1245">
        <row r="1">
          <cell r="B1" t="str">
            <v>220 kV SUB-STATION</v>
          </cell>
        </row>
      </sheetData>
      <sheetData sheetId="1246">
        <row r="1">
          <cell r="B1" t="str">
            <v>220 kV SUB-STATION</v>
          </cell>
        </row>
      </sheetData>
      <sheetData sheetId="1247">
        <row r="1">
          <cell r="B1" t="str">
            <v>220 kV SUB-STATION</v>
          </cell>
        </row>
      </sheetData>
      <sheetData sheetId="1248">
        <row r="1">
          <cell r="B1" t="str">
            <v>220 kV SUB-STATION</v>
          </cell>
        </row>
      </sheetData>
      <sheetData sheetId="1249">
        <row r="1">
          <cell r="B1" t="str">
            <v>220 kV SUB-STATION</v>
          </cell>
        </row>
      </sheetData>
      <sheetData sheetId="1250">
        <row r="1">
          <cell r="B1" t="str">
            <v>220 kV SUB-STATION</v>
          </cell>
        </row>
      </sheetData>
      <sheetData sheetId="1251">
        <row r="1">
          <cell r="B1" t="str">
            <v>220 kV SUB-STATION</v>
          </cell>
        </row>
      </sheetData>
      <sheetData sheetId="1252">
        <row r="1">
          <cell r="B1" t="str">
            <v>220 kV SUB-STATION</v>
          </cell>
        </row>
      </sheetData>
      <sheetData sheetId="1253">
        <row r="1">
          <cell r="B1" t="str">
            <v>220 kV SUB-STATION</v>
          </cell>
        </row>
      </sheetData>
      <sheetData sheetId="1254">
        <row r="1">
          <cell r="B1" t="str">
            <v>220 kV SUB-STATION</v>
          </cell>
        </row>
      </sheetData>
      <sheetData sheetId="1255">
        <row r="1">
          <cell r="B1" t="str">
            <v>220 kV SUB-STATION</v>
          </cell>
        </row>
      </sheetData>
      <sheetData sheetId="1256">
        <row r="1">
          <cell r="B1" t="str">
            <v>220 kV SUB-STATION</v>
          </cell>
        </row>
      </sheetData>
      <sheetData sheetId="1257">
        <row r="1">
          <cell r="B1" t="str">
            <v>220 kV SUB-STATION</v>
          </cell>
        </row>
      </sheetData>
      <sheetData sheetId="1258">
        <row r="1">
          <cell r="B1" t="str">
            <v>220 kV SUB-STATION</v>
          </cell>
        </row>
      </sheetData>
      <sheetData sheetId="1259">
        <row r="1">
          <cell r="B1" t="str">
            <v>220 kV SUB-STATION</v>
          </cell>
        </row>
      </sheetData>
      <sheetData sheetId="1260">
        <row r="1">
          <cell r="B1" t="str">
            <v>220 kV SUB-STATION</v>
          </cell>
        </row>
      </sheetData>
      <sheetData sheetId="1261">
        <row r="1">
          <cell r="B1" t="str">
            <v>220 kV SUB-STATION</v>
          </cell>
        </row>
      </sheetData>
      <sheetData sheetId="1262">
        <row r="1">
          <cell r="B1" t="str">
            <v>220 kV SUB-STATION</v>
          </cell>
        </row>
      </sheetData>
      <sheetData sheetId="1263">
        <row r="1">
          <cell r="B1" t="str">
            <v>220 kV SUB-STATION</v>
          </cell>
        </row>
      </sheetData>
      <sheetData sheetId="1264">
        <row r="1">
          <cell r="B1" t="str">
            <v>220 kV SUB-STATION</v>
          </cell>
        </row>
      </sheetData>
      <sheetData sheetId="1265">
        <row r="1">
          <cell r="B1" t="str">
            <v>220 kV SUB-STATION</v>
          </cell>
        </row>
      </sheetData>
      <sheetData sheetId="1266">
        <row r="1">
          <cell r="B1" t="str">
            <v>220 kV SUB-STATION</v>
          </cell>
        </row>
      </sheetData>
      <sheetData sheetId="1267">
        <row r="1">
          <cell r="B1" t="str">
            <v>220 kV SUB-STATION</v>
          </cell>
        </row>
      </sheetData>
      <sheetData sheetId="1268">
        <row r="1">
          <cell r="B1" t="str">
            <v>220 kV SUB-STATION</v>
          </cell>
        </row>
      </sheetData>
      <sheetData sheetId="1269">
        <row r="1">
          <cell r="B1" t="str">
            <v>220 kV SUB-STATION</v>
          </cell>
        </row>
      </sheetData>
      <sheetData sheetId="1270">
        <row r="1">
          <cell r="B1" t="str">
            <v>220 kV SUB-STATION</v>
          </cell>
        </row>
      </sheetData>
      <sheetData sheetId="1271">
        <row r="1">
          <cell r="B1" t="str">
            <v>220 kV SUB-STATION</v>
          </cell>
        </row>
      </sheetData>
      <sheetData sheetId="1272">
        <row r="1">
          <cell r="B1" t="str">
            <v>220 kV SUB-STATION</v>
          </cell>
        </row>
      </sheetData>
      <sheetData sheetId="1273">
        <row r="1">
          <cell r="B1" t="str">
            <v>220 kV SUB-STATION</v>
          </cell>
        </row>
      </sheetData>
      <sheetData sheetId="1274">
        <row r="1">
          <cell r="B1" t="str">
            <v>220 kV SUB-STATION</v>
          </cell>
        </row>
      </sheetData>
      <sheetData sheetId="1275">
        <row r="1">
          <cell r="B1" t="str">
            <v>220 kV SUB-STATION</v>
          </cell>
        </row>
      </sheetData>
      <sheetData sheetId="1276">
        <row r="1">
          <cell r="B1" t="str">
            <v>220 kV SUB-STATION</v>
          </cell>
        </row>
      </sheetData>
      <sheetData sheetId="1277">
        <row r="1">
          <cell r="B1" t="str">
            <v>220 kV SUB-STATION</v>
          </cell>
        </row>
      </sheetData>
      <sheetData sheetId="1278">
        <row r="1">
          <cell r="B1" t="str">
            <v>220 kV SUB-STATION</v>
          </cell>
        </row>
      </sheetData>
      <sheetData sheetId="1279">
        <row r="1">
          <cell r="B1" t="str">
            <v>220 kV SUB-STATION</v>
          </cell>
        </row>
      </sheetData>
      <sheetData sheetId="1280">
        <row r="1">
          <cell r="B1" t="str">
            <v>220 kV SUB-STATION</v>
          </cell>
        </row>
      </sheetData>
      <sheetData sheetId="1281">
        <row r="1">
          <cell r="B1" t="str">
            <v>220 kV SUB-STATION</v>
          </cell>
        </row>
      </sheetData>
      <sheetData sheetId="1282">
        <row r="1">
          <cell r="B1" t="str">
            <v>220 kV SUB-STATION</v>
          </cell>
        </row>
      </sheetData>
      <sheetData sheetId="1283">
        <row r="1">
          <cell r="B1" t="str">
            <v>220 kV SUB-STATION</v>
          </cell>
        </row>
      </sheetData>
      <sheetData sheetId="1284">
        <row r="1">
          <cell r="B1" t="str">
            <v>220 kV SUB-STATION</v>
          </cell>
        </row>
      </sheetData>
      <sheetData sheetId="1285">
        <row r="1">
          <cell r="B1" t="str">
            <v>220 kV SUB-STATION</v>
          </cell>
        </row>
      </sheetData>
      <sheetData sheetId="1286">
        <row r="1">
          <cell r="B1" t="str">
            <v>220 kV SUB-STATION</v>
          </cell>
        </row>
      </sheetData>
      <sheetData sheetId="1287">
        <row r="1">
          <cell r="B1" t="str">
            <v>220 kV SUB-STATION</v>
          </cell>
        </row>
      </sheetData>
      <sheetData sheetId="1288">
        <row r="1">
          <cell r="B1" t="str">
            <v>220 kV SUB-STATION</v>
          </cell>
        </row>
      </sheetData>
      <sheetData sheetId="1289">
        <row r="1">
          <cell r="B1" t="str">
            <v>220 kV SUB-STATION</v>
          </cell>
        </row>
      </sheetData>
      <sheetData sheetId="1290"/>
      <sheetData sheetId="1291">
        <row r="1">
          <cell r="B1" t="str">
            <v>220 kV SUB-STATION</v>
          </cell>
        </row>
      </sheetData>
      <sheetData sheetId="1292">
        <row r="1">
          <cell r="B1" t="str">
            <v>220 kV SUB-STATION</v>
          </cell>
        </row>
      </sheetData>
      <sheetData sheetId="1293">
        <row r="1">
          <cell r="B1" t="str">
            <v>220 kV SUB-STATION</v>
          </cell>
        </row>
      </sheetData>
      <sheetData sheetId="1294"/>
      <sheetData sheetId="1295"/>
      <sheetData sheetId="1296">
        <row r="1">
          <cell r="B1" t="str">
            <v>220 kV SUB-STATION</v>
          </cell>
        </row>
      </sheetData>
      <sheetData sheetId="1297"/>
      <sheetData sheetId="1298"/>
      <sheetData sheetId="1299"/>
      <sheetData sheetId="1300" refreshError="1"/>
      <sheetData sheetId="1301" refreshError="1"/>
      <sheetData sheetId="1302" refreshError="1"/>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row r="1">
          <cell r="B1" t="str">
            <v>220 kV SUB-STATION</v>
          </cell>
        </row>
      </sheetData>
      <sheetData sheetId="1320"/>
      <sheetData sheetId="1321"/>
      <sheetData sheetId="1322"/>
      <sheetData sheetId="1323" refreshError="1"/>
      <sheetData sheetId="1324" refreshError="1"/>
      <sheetData sheetId="1325">
        <row r="1">
          <cell r="B1" t="str">
            <v>220 kV SUB-STATION</v>
          </cell>
        </row>
      </sheetData>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sheetData sheetId="1368"/>
      <sheetData sheetId="1369"/>
      <sheetData sheetId="1370">
        <row r="1">
          <cell r="B1" t="str">
            <v>220 kV SUB-STATION</v>
          </cell>
        </row>
      </sheetData>
      <sheetData sheetId="1371">
        <row r="1">
          <cell r="B1" t="str">
            <v>220 kV SUB-STATION</v>
          </cell>
        </row>
      </sheetData>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row r="1">
          <cell r="B1" t="str">
            <v>220 kV SUB-STATION</v>
          </cell>
        </row>
      </sheetData>
      <sheetData sheetId="1388">
        <row r="1">
          <cell r="B1" t="str">
            <v>220 kV SUB-STATION</v>
          </cell>
        </row>
      </sheetData>
      <sheetData sheetId="1389">
        <row r="1">
          <cell r="B1" t="str">
            <v>220 kV SUB-STATION</v>
          </cell>
        </row>
      </sheetData>
      <sheetData sheetId="1390">
        <row r="1">
          <cell r="B1" t="str">
            <v>220 kV SUB-STATION</v>
          </cell>
        </row>
      </sheetData>
      <sheetData sheetId="1391">
        <row r="1">
          <cell r="B1" t="str">
            <v>220 kV SUB-STATION</v>
          </cell>
        </row>
      </sheetData>
      <sheetData sheetId="1392">
        <row r="1">
          <cell r="B1" t="str">
            <v>220 kV SUB-STATION</v>
          </cell>
        </row>
      </sheetData>
      <sheetData sheetId="1393">
        <row r="1">
          <cell r="B1" t="str">
            <v>220 kV SUB-STATION</v>
          </cell>
        </row>
      </sheetData>
      <sheetData sheetId="1394">
        <row r="1">
          <cell r="B1" t="str">
            <v>220 kV SUB-STATION</v>
          </cell>
        </row>
      </sheetData>
      <sheetData sheetId="1395">
        <row r="1">
          <cell r="B1" t="str">
            <v>220 kV SUB-STATION</v>
          </cell>
        </row>
      </sheetData>
      <sheetData sheetId="1396">
        <row r="1">
          <cell r="B1" t="str">
            <v>220 kV SUB-STATION</v>
          </cell>
        </row>
      </sheetData>
      <sheetData sheetId="1397">
        <row r="1">
          <cell r="B1" t="str">
            <v>220 kV SUB-STATION</v>
          </cell>
        </row>
      </sheetData>
      <sheetData sheetId="1398">
        <row r="1">
          <cell r="B1" t="str">
            <v>220 kV SUB-STATION</v>
          </cell>
        </row>
      </sheetData>
      <sheetData sheetId="1399">
        <row r="1">
          <cell r="B1" t="str">
            <v>220 kV SUB-STATION</v>
          </cell>
        </row>
      </sheetData>
      <sheetData sheetId="1400">
        <row r="1">
          <cell r="B1" t="str">
            <v>220 kV SUB-STATION</v>
          </cell>
        </row>
      </sheetData>
      <sheetData sheetId="1401">
        <row r="1">
          <cell r="B1" t="str">
            <v>220 kV SUB-STATION</v>
          </cell>
        </row>
      </sheetData>
      <sheetData sheetId="1402">
        <row r="1">
          <cell r="B1" t="str">
            <v>220 kV SUB-STATION</v>
          </cell>
        </row>
      </sheetData>
      <sheetData sheetId="1403">
        <row r="1">
          <cell r="B1" t="str">
            <v>220 kV SUB-STATION</v>
          </cell>
        </row>
      </sheetData>
      <sheetData sheetId="1404">
        <row r="1">
          <cell r="B1" t="str">
            <v>220 kV SUB-STATION</v>
          </cell>
        </row>
      </sheetData>
      <sheetData sheetId="1405">
        <row r="1">
          <cell r="B1" t="str">
            <v>220 kV SUB-STATION</v>
          </cell>
        </row>
      </sheetData>
      <sheetData sheetId="1406">
        <row r="1">
          <cell r="B1" t="str">
            <v>220 kV SUB-STATION</v>
          </cell>
        </row>
      </sheetData>
      <sheetData sheetId="1407">
        <row r="1">
          <cell r="B1" t="str">
            <v>220 kV SUB-STATION</v>
          </cell>
        </row>
      </sheetData>
      <sheetData sheetId="1408">
        <row r="1">
          <cell r="B1" t="str">
            <v>220 kV SUB-STATION</v>
          </cell>
        </row>
      </sheetData>
      <sheetData sheetId="1409">
        <row r="1">
          <cell r="B1" t="str">
            <v>220 kV SUB-STATION</v>
          </cell>
        </row>
      </sheetData>
      <sheetData sheetId="1410">
        <row r="1">
          <cell r="B1" t="str">
            <v>220 kV SUB-STATION</v>
          </cell>
        </row>
      </sheetData>
      <sheetData sheetId="1411">
        <row r="1">
          <cell r="B1" t="str">
            <v>220 kV SUB-STATION</v>
          </cell>
        </row>
      </sheetData>
      <sheetData sheetId="1412">
        <row r="1">
          <cell r="B1" t="str">
            <v>220 kV SUB-STATION</v>
          </cell>
        </row>
      </sheetData>
      <sheetData sheetId="1413">
        <row r="1">
          <cell r="B1" t="str">
            <v>220 kV SUB-STATION</v>
          </cell>
        </row>
      </sheetData>
      <sheetData sheetId="1414">
        <row r="1">
          <cell r="B1" t="str">
            <v>220 kV SUB-STATION</v>
          </cell>
        </row>
      </sheetData>
      <sheetData sheetId="1415">
        <row r="1">
          <cell r="B1" t="str">
            <v>220 kV SUB-STATION</v>
          </cell>
        </row>
      </sheetData>
      <sheetData sheetId="1416">
        <row r="1">
          <cell r="B1" t="str">
            <v>220 kV SUB-STATION</v>
          </cell>
        </row>
      </sheetData>
      <sheetData sheetId="1417">
        <row r="1">
          <cell r="B1" t="str">
            <v>220 kV SUB-STATION</v>
          </cell>
        </row>
      </sheetData>
      <sheetData sheetId="1418">
        <row r="1">
          <cell r="B1" t="str">
            <v>220 kV SUB-STATION</v>
          </cell>
        </row>
      </sheetData>
      <sheetData sheetId="1419"/>
      <sheetData sheetId="1420">
        <row r="1">
          <cell r="B1" t="str">
            <v>220 kV SUB-STATION</v>
          </cell>
        </row>
      </sheetData>
      <sheetData sheetId="1421">
        <row r="1">
          <cell r="B1" t="str">
            <v>220 kV SUB-STATION</v>
          </cell>
        </row>
      </sheetData>
      <sheetData sheetId="1422">
        <row r="1">
          <cell r="B1" t="str">
            <v>220 kV SUB-STATION</v>
          </cell>
        </row>
      </sheetData>
      <sheetData sheetId="1423">
        <row r="1">
          <cell r="B1" t="str">
            <v>220 kV SUB-STATION</v>
          </cell>
        </row>
      </sheetData>
      <sheetData sheetId="1424"/>
      <sheetData sheetId="1425"/>
      <sheetData sheetId="1426"/>
      <sheetData sheetId="1427"/>
      <sheetData sheetId="1428"/>
      <sheetData sheetId="1429"/>
      <sheetData sheetId="1430"/>
      <sheetData sheetId="1431"/>
      <sheetData sheetId="1432"/>
      <sheetData sheetId="1433"/>
      <sheetData sheetId="1434" refreshError="1"/>
      <sheetData sheetId="1435"/>
      <sheetData sheetId="1436" refreshError="1"/>
      <sheetData sheetId="1437" refreshError="1"/>
      <sheetData sheetId="1438" refreshError="1"/>
      <sheetData sheetId="1439" refreshError="1"/>
      <sheetData sheetId="1440" refreshError="1"/>
      <sheetData sheetId="1441" refreshError="1"/>
      <sheetData sheetId="1442" refreshError="1"/>
      <sheetData sheetId="1443"/>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ow r="1">
          <cell r="B1" t="str">
            <v>220 kV SUB-STATION</v>
          </cell>
        </row>
      </sheetData>
      <sheetData sheetId="1472">
        <row r="1">
          <cell r="B1" t="str">
            <v>220 kV SUB-STATION</v>
          </cell>
        </row>
      </sheetData>
      <sheetData sheetId="1473"/>
      <sheetData sheetId="1474"/>
      <sheetData sheetId="1475">
        <row r="1">
          <cell r="B1" t="str">
            <v>220 kV SUB-STATION</v>
          </cell>
        </row>
      </sheetData>
      <sheetData sheetId="1476">
        <row r="1">
          <cell r="B1" t="str">
            <v>220 kV SUB-STATION</v>
          </cell>
        </row>
      </sheetData>
      <sheetData sheetId="1477"/>
      <sheetData sheetId="1478"/>
      <sheetData sheetId="1479"/>
      <sheetData sheetId="1480">
        <row r="1">
          <cell r="B1" t="str">
            <v>220 kV SUB-STATION</v>
          </cell>
        </row>
      </sheetData>
      <sheetData sheetId="1481"/>
      <sheetData sheetId="1482"/>
      <sheetData sheetId="1483"/>
      <sheetData sheetId="1484"/>
      <sheetData sheetId="1485"/>
      <sheetData sheetId="1486"/>
      <sheetData sheetId="1487"/>
      <sheetData sheetId="1488"/>
      <sheetData sheetId="1489"/>
      <sheetData sheetId="1490">
        <row r="1">
          <cell r="B1" t="str">
            <v>220 kV SUB-STATION</v>
          </cell>
        </row>
      </sheetData>
      <sheetData sheetId="1491"/>
      <sheetData sheetId="1492"/>
      <sheetData sheetId="1493"/>
      <sheetData sheetId="1494">
        <row r="1">
          <cell r="B1" t="str">
            <v>220 kV SUB-STATION</v>
          </cell>
        </row>
      </sheetData>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row r="1">
          <cell r="B1" t="str">
            <v>220 kV SUB-STATION</v>
          </cell>
        </row>
      </sheetData>
      <sheetData sheetId="1509"/>
      <sheetData sheetId="1510"/>
      <sheetData sheetId="1511"/>
      <sheetData sheetId="1512">
        <row r="1">
          <cell r="B1" t="str">
            <v>220 kV SUB-STATION</v>
          </cell>
        </row>
      </sheetData>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sheetData sheetId="1644"/>
      <sheetData sheetId="1645"/>
      <sheetData sheetId="1646"/>
      <sheetData sheetId="1647"/>
      <sheetData sheetId="1648"/>
      <sheetData sheetId="1649" refreshError="1"/>
      <sheetData sheetId="1650" refreshError="1"/>
      <sheetData sheetId="1651" refreshError="1"/>
      <sheetData sheetId="1652" refreshError="1"/>
      <sheetData sheetId="1653" refreshError="1"/>
      <sheetData sheetId="1654" refreshError="1"/>
      <sheetData sheetId="1655"/>
      <sheetData sheetId="1656"/>
      <sheetData sheetId="1657">
        <row r="1">
          <cell r="B1" t="str">
            <v>220 kV SUB-STATION</v>
          </cell>
        </row>
      </sheetData>
      <sheetData sheetId="1658">
        <row r="1">
          <cell r="B1" t="str">
            <v>220 kV SUB-STATION</v>
          </cell>
        </row>
      </sheetData>
      <sheetData sheetId="1659">
        <row r="1">
          <cell r="B1" t="str">
            <v>220 kV SUB-STATION</v>
          </cell>
        </row>
      </sheetData>
      <sheetData sheetId="1660">
        <row r="1">
          <cell r="B1" t="str">
            <v>220 kV SUB-STATION</v>
          </cell>
        </row>
      </sheetData>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row r="1">
          <cell r="B1" t="str">
            <v>220 kV SUB-STATION</v>
          </cell>
        </row>
      </sheetData>
      <sheetData sheetId="1837">
        <row r="1">
          <cell r="B1" t="str">
            <v>220 kV SUB-STATION</v>
          </cell>
        </row>
      </sheetData>
      <sheetData sheetId="1838">
        <row r="1">
          <cell r="B1" t="str">
            <v>220 kV SUB-STATION</v>
          </cell>
        </row>
      </sheetData>
      <sheetData sheetId="1839">
        <row r="1">
          <cell r="B1" t="str">
            <v>220 kV SUB-STATION</v>
          </cell>
        </row>
      </sheetData>
      <sheetData sheetId="1840"/>
      <sheetData sheetId="1841"/>
      <sheetData sheetId="1842"/>
      <sheetData sheetId="1843"/>
      <sheetData sheetId="1844"/>
      <sheetData sheetId="1845"/>
      <sheetData sheetId="1846"/>
      <sheetData sheetId="1847">
        <row r="1">
          <cell r="B1" t="str">
            <v>220 kV SUB-STATION</v>
          </cell>
        </row>
      </sheetData>
      <sheetData sheetId="1848">
        <row r="1">
          <cell r="B1" t="str">
            <v>220 kV SUB-STATION</v>
          </cell>
        </row>
      </sheetData>
      <sheetData sheetId="1849">
        <row r="1">
          <cell r="B1" t="str">
            <v>220 kV SUB-STATION</v>
          </cell>
        </row>
      </sheetData>
      <sheetData sheetId="1850">
        <row r="1">
          <cell r="B1" t="str">
            <v>220 kV SUB-STATION</v>
          </cell>
        </row>
      </sheetData>
      <sheetData sheetId="1851"/>
      <sheetData sheetId="1852" refreshError="1"/>
      <sheetData sheetId="1853" refreshError="1"/>
      <sheetData sheetId="1854" refreshError="1"/>
      <sheetData sheetId="1855"/>
      <sheetData sheetId="1856">
        <row r="1">
          <cell r="B1" t="str">
            <v>220 kV SUB-STATION</v>
          </cell>
        </row>
      </sheetData>
      <sheetData sheetId="1857">
        <row r="1">
          <cell r="B1" t="str">
            <v>220 kV SUB-STATION</v>
          </cell>
        </row>
      </sheetData>
      <sheetData sheetId="1858">
        <row r="1">
          <cell r="B1" t="str">
            <v>220 kV SUB-STATION</v>
          </cell>
        </row>
      </sheetData>
      <sheetData sheetId="1859">
        <row r="1">
          <cell r="B1" t="str">
            <v>220 kV SUB-STATION</v>
          </cell>
        </row>
      </sheetData>
      <sheetData sheetId="1860"/>
      <sheetData sheetId="1861"/>
      <sheetData sheetId="1862"/>
      <sheetData sheetId="1863"/>
      <sheetData sheetId="1864"/>
      <sheetData sheetId="1865"/>
      <sheetData sheetId="1866" refreshError="1"/>
      <sheetData sheetId="1867" refreshError="1"/>
      <sheetData sheetId="1868"/>
      <sheetData sheetId="1869"/>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man maint"/>
      <sheetName val="coimbatore"/>
      <sheetName val="PRASAD"/>
      <sheetName val="paipay"/>
      <sheetName val="MIS"/>
      <sheetName val="CRtbobpljuly"/>
      <sheetName val="TBOBPLJul98"/>
      <sheetName val="CORPN OCT"/>
      <sheetName val="inout consol-nov"/>
      <sheetName val="inout consol (2)"/>
      <sheetName val="AS ON DT EXPS Mar"/>
      <sheetName val="J_fix asst"/>
      <sheetName val="J_fix asst sdpl"/>
      <sheetName val="f a_obpl"/>
      <sheetName val="J_fix asst obpl"/>
      <sheetName val="J_fix asst scc"/>
      <sheetName val="J_fix asst ripl"/>
      <sheetName val="fa-pl &amp; mach-site"/>
      <sheetName val="fa-veh"/>
      <sheetName val="fa_off eqp"/>
      <sheetName val="fa_fur&amp; fix"/>
      <sheetName val="fa_comp"/>
      <sheetName val="omantopaz"/>
      <sheetName val="I_Con WIP (2)"/>
      <sheetName val="TBAL9596 -IIIIRUN"/>
      <sheetName val="TBCRSsdpl July98"/>
      <sheetName val="TBSDPLJuly98"/>
      <sheetName val="G-1"/>
      <sheetName val="Other Proj Schdl"/>
      <sheetName val="OT CLIENTS"/>
      <sheetName val="inout consol July 98"/>
      <sheetName val="consol flow"/>
      <sheetName val="A_EQUITY-OBPL"/>
      <sheetName val="B_Equity-sdpl INC"/>
      <sheetName val="inout consol wkg"/>
      <sheetName val="inout consol WKNG"/>
      <sheetName val="B_Sheet 97"/>
      <sheetName val="P&amp;L 97 "/>
      <sheetName val="B_Sheet 97-BEXP"/>
      <sheetName val="P&amp;L 97 -BEXP"/>
      <sheetName val="consol flows"/>
      <sheetName val="G-1_sdpl_work"/>
      <sheetName val="G_1_obpl_Work"/>
      <sheetName val="sdpl_oth Liab"/>
      <sheetName val="obpl-oth liab"/>
      <sheetName val="I-Wip-ot (2)"/>
      <sheetName val="I-Wip-ot"/>
      <sheetName val="detail WIP (2)"/>
      <sheetName val="detail G-1"/>
      <sheetName val="TBCRS"/>
      <sheetName val="sobha menon ac"/>
      <sheetName val="pnc ac"/>
      <sheetName val="FIXREG-VEH"/>
      <sheetName val="FIXREG-P&amp;M-SITE"/>
      <sheetName val="fix -p &amp; M -SCC"/>
      <sheetName val="C_fix asst"/>
      <sheetName val="D fix asst scdl "/>
      <sheetName val="creditors tb obpl"/>
      <sheetName val="TBAL9697 -group wise  sdpl"/>
      <sheetName val="TBAL9697 -group wise "/>
      <sheetName val="salestax9697-AR"/>
      <sheetName val="crs -G-1"/>
      <sheetName val="TBAL9697 -group wise  onpl"/>
      <sheetName val="B_Sheet 97-OBPL"/>
      <sheetName val="B_Sheet 97 sdpl"/>
      <sheetName val="TBAL9697 -group wise  sdpl2"/>
      <sheetName val="TBCRSSdplmar98"/>
      <sheetName val="TB9798OBPL07"/>
      <sheetName val="D_Loan  Prom"/>
      <sheetName val="E_Bank Loan"/>
      <sheetName val="F_Adv-Client"/>
      <sheetName val="G_work Cap "/>
      <sheetName val="H_land adv"/>
      <sheetName val="detai Wip 2"/>
      <sheetName val="detai Wip I "/>
      <sheetName val="WIP"/>
      <sheetName val="J_Con WIP"/>
      <sheetName val="K_L_Oth Co "/>
      <sheetName val="fix asst_Obpl"/>
      <sheetName val="fixass-scc-obpl"/>
      <sheetName val="TBAL9697 _group wise  sdpl"/>
      <sheetName val="factors"/>
      <sheetName val="CONNECT"/>
      <sheetName val="[sept98.xlsUomantopaz"/>
      <sheetName val="TBS_x0004_PLJuly98"/>
      <sheetName val="[sept98.xls_x001d_B_Sheet 97"/>
      <sheetName val="_sept98.xlsUomantopaz"/>
      <sheetName val="_sept98.xls_x001d_B_Sheet 97"/>
      <sheetName val="TBS_x005f_x0004_PLJuly98"/>
      <sheetName val="_sept98.xls_x005f_x001d_B_Sheet 97"/>
      <sheetName val="INPUT SHEET"/>
      <sheetName val="Boq"/>
      <sheetName val="[sept98.xls_x005f_x001d_B_Sheet 97"/>
      <sheetName val="CODE"/>
      <sheetName val="Design"/>
      <sheetName val="PRECAST lightconc-II"/>
      <sheetName val="Staff Acco."/>
      <sheetName val="SITE OVERHEADS"/>
      <sheetName val="Data"/>
      <sheetName val="Sheet1"/>
      <sheetName val="Project Details.."/>
      <sheetName val="scurve calc (2)"/>
      <sheetName val="RCC,Ret. Wall"/>
      <sheetName val="MASTER_RATE ANALYSIS"/>
      <sheetName val="BEAM INPUT"/>
      <sheetName val="STD"/>
      <sheetName val="LTG-STG"/>
      <sheetName val="Plinth beam"/>
      <sheetName val="TBS_x005f_x005f_x005f_x0004_PLJuly98"/>
      <sheetName val="_sept98.xls_x005f_x005f_x005f_x001d_B_Sheet"/>
      <sheetName val="[sept98.xls_x005f_x005f_x005f_x001d_B_Sheet"/>
      <sheetName val="Boq Block A"/>
      <sheetName val="[sept98.xls࡝sdpl_oth Liab"/>
      <sheetName val="LIST OF MAKES"/>
      <sheetName val="PULSATOR"/>
      <sheetName val="Precalculation"/>
      <sheetName val="Sheet3"/>
      <sheetName val="salestax9697-t_x0000_"/>
      <sheetName val="crs -G-1_x001a__x0000__x0000_TBAL9697 -group wise"/>
      <sheetName val="_sept98.xls࡝sdpl_oth Liab"/>
      <sheetName val="salestax9697-t"/>
      <sheetName val="crs -G-1_x001a_"/>
      <sheetName val="salestax9697-t?"/>
      <sheetName val="crs -G-1_x001a_??TBAL9697 -group wise"/>
      <sheetName val="salestax9697-t_"/>
      <sheetName val="crs -G-1_x001a___TBAL9697 -group wise"/>
      <sheetName val="TOS-F"/>
      <sheetName val="Build-up"/>
      <sheetName val="#REF!"/>
      <sheetName val="_sept98.xls_x005f_x001d_B_Sheet"/>
      <sheetName val="Costing"/>
      <sheetName val="Labels"/>
      <sheetName val="Cost_any"/>
      <sheetName val="IO LIST"/>
      <sheetName val="#REF"/>
      <sheetName val="Detail In Door Stad"/>
      <sheetName val="TBS_x005f_x005f_x005f_x0004_PLJ"/>
      <sheetName val="_sept98.xls_x001d_B_Sheet"/>
      <sheetName val="_sept98.xls_x005f_x005f_x"/>
      <sheetName val="ABB"/>
      <sheetName val="GE"/>
      <sheetName val="key dates"/>
      <sheetName val="Actuals"/>
      <sheetName val="col-reinft1"/>
      <sheetName val="final abstract"/>
      <sheetName val="Labor abs-NMR"/>
      <sheetName val="oman_maint"/>
      <sheetName val="CORPN_OCT"/>
      <sheetName val="inout_consol-nov"/>
      <sheetName val="inout_consol_(2)"/>
      <sheetName val="AS_ON_DT_EXPS_Mar"/>
      <sheetName val="J_fix_asst"/>
      <sheetName val="J_fix_asst_sdpl"/>
      <sheetName val="f_a_obpl"/>
      <sheetName val="J_fix_asst_obpl"/>
      <sheetName val="J_fix_asst_scc"/>
      <sheetName val="J_fix_asst_ripl"/>
      <sheetName val="fa-pl_&amp;_mach-site"/>
      <sheetName val="fa_off_eqp"/>
      <sheetName val="fa_fur&amp;_fix"/>
      <sheetName val="I_Con_WIP_(2)"/>
      <sheetName val="TBAL9596_-IIIIRUN"/>
      <sheetName val="TBCRSsdpl_July98"/>
      <sheetName val="Other_Proj_Schdl"/>
      <sheetName val="OT_CLIENTS"/>
      <sheetName val="inout_consol_July_98"/>
      <sheetName val="consol_flow"/>
      <sheetName val="B_Equity-sdpl_INC"/>
      <sheetName val="inout_consol_wkg"/>
      <sheetName val="inout_consol_WKNG"/>
      <sheetName val="B_Sheet_97"/>
      <sheetName val="P&amp;L_97_"/>
      <sheetName val="B_Sheet_97-BEXP"/>
      <sheetName val="P&amp;L_97_-BEXP"/>
      <sheetName val="consol_flows"/>
      <sheetName val="sdpl_oth_Liab"/>
      <sheetName val="obpl-oth_liab"/>
      <sheetName val="I-Wip-ot_(2)"/>
      <sheetName val="detail_WIP_(2)"/>
      <sheetName val="detail_G-1"/>
      <sheetName val="sobha_menon_ac"/>
      <sheetName val="pnc_ac"/>
      <sheetName val="fix_-p_&amp;_M_-SCC"/>
      <sheetName val="C_fix_asst"/>
      <sheetName val="D_fix_asst_scdl_"/>
      <sheetName val="creditors_tb_obpl"/>
      <sheetName val="TBAL9697_-group_wise__sdpl"/>
      <sheetName val="TBAL9697_-group_wise_"/>
      <sheetName val="crs_-G-1"/>
      <sheetName val="TBAL9697_-group_wise__onpl"/>
      <sheetName val="B_Sheet_97-OBPL"/>
      <sheetName val="B_Sheet_97_sdpl"/>
      <sheetName val="TBAL9697_-group_wise__sdpl2"/>
      <sheetName val="D_Loan__Prom"/>
      <sheetName val="E_Bank_Loan"/>
      <sheetName val="G_work_Cap_"/>
      <sheetName val="H_land_adv"/>
      <sheetName val="detai_Wip_2"/>
      <sheetName val="detai_Wip_I_"/>
      <sheetName val="J_Con_WIP"/>
      <sheetName val="K_L_Oth_Co_"/>
      <sheetName val="fix_asst_Obpl"/>
      <sheetName val="TBAL9697__group_wise__sdpl"/>
      <sheetName val="[sept98_xlsUomantopaz"/>
      <sheetName val="TBSPLJuly98"/>
      <sheetName val="[sept98_xlsB_Sheet_97"/>
      <sheetName val="_sept98_xlsUomantopaz"/>
      <sheetName val="_sept98_xlsB_Sheet_97"/>
      <sheetName val="_sept98_xls_x005f_x001d_B_Sheet_97"/>
      <sheetName val="[sept98_xls_x005f_x001d_B_Sheet_97"/>
      <sheetName val="PRECAST_lightconc-II"/>
      <sheetName val="3MLKQ"/>
      <sheetName val="DETAILED  BOQ"/>
      <sheetName val="2A"/>
      <sheetName val="2B"/>
      <sheetName val="2C"/>
      <sheetName val="2D"/>
      <sheetName val="2E"/>
      <sheetName val="2F"/>
      <sheetName val="2G"/>
      <sheetName val="2H"/>
      <sheetName val="3A"/>
      <sheetName val="3B"/>
      <sheetName val="4"/>
      <sheetName val="8A"/>
      <sheetName val="8B"/>
      <sheetName val="9A"/>
      <sheetName val="9B"/>
      <sheetName val="9C"/>
      <sheetName val="9D"/>
      <sheetName val="9E"/>
      <sheetName val="9F"/>
      <sheetName val="9G"/>
      <sheetName val="9H"/>
      <sheetName val="9I"/>
      <sheetName val="9J"/>
      <sheetName val="9K"/>
      <sheetName val="acevsSp (ABC)"/>
      <sheetName val="Control"/>
      <sheetName val="p&amp;m"/>
      <sheetName val="Fin Sum"/>
      <sheetName val="총괄표"/>
      <sheetName val="Customize Your Purchase Order"/>
      <sheetName val="Detail"/>
      <sheetName val="CCTV_EST1"/>
      <sheetName val="SLAB SCH"/>
      <sheetName val="Code03"/>
      <sheetName val="Summary"/>
      <sheetName val="TBS_x005f_x005f_x005f_x005f_x005f_x005f_x005f_x0004_PLJ"/>
      <sheetName val="_sept98.xls_x005f_x005f_x005f_x005f_x005f_x005f_x"/>
      <sheetName val="salestax9697-t_x005f_x0000_"/>
      <sheetName val="crs -G-1_x005f_x001a__x005f_x0000__x005f_x0000_TB"/>
      <sheetName val="crs -G-1_x005f_x001a___TBAL9697 -grou"/>
      <sheetName val="_sept98.xls_x005f_x005f_x005f_x005f_x"/>
      <sheetName val="oman_maint1"/>
      <sheetName val="CORPN_OCT1"/>
      <sheetName val="inout_consol-nov1"/>
      <sheetName val="inout_consol_(2)1"/>
      <sheetName val="AS_ON_DT_EXPS_Mar1"/>
      <sheetName val="J_fix_asst1"/>
      <sheetName val="J_fix_asst_sdpl1"/>
      <sheetName val="f_a_obpl1"/>
      <sheetName val="J_fix_asst_obpl1"/>
      <sheetName val="J_fix_asst_scc1"/>
      <sheetName val="J_fix_asst_ripl1"/>
      <sheetName val="fa-pl_&amp;_mach-site1"/>
      <sheetName val="fa_off_eqp1"/>
      <sheetName val="fa_fur&amp;_fix1"/>
      <sheetName val="I_Con_WIP_(2)1"/>
      <sheetName val="TBAL9596_-IIIIRUN1"/>
      <sheetName val="TBCRSsdpl_July981"/>
      <sheetName val="Other_Proj_Schdl1"/>
      <sheetName val="OT_CLIENTS1"/>
      <sheetName val="inout_consol_July_981"/>
      <sheetName val="consol_flow1"/>
      <sheetName val="B_Equity-sdpl_INC1"/>
      <sheetName val="inout_consol_wkg1"/>
      <sheetName val="inout_consol_WKNG1"/>
      <sheetName val="B_Sheet_971"/>
      <sheetName val="P&amp;L_97_1"/>
      <sheetName val="B_Sheet_97-BEXP1"/>
      <sheetName val="P&amp;L_97_-BEXP1"/>
      <sheetName val="consol_flows1"/>
      <sheetName val="sdpl_oth_Liab1"/>
      <sheetName val="obpl-oth_liab1"/>
      <sheetName val="I-Wip-ot_(2)1"/>
      <sheetName val="detail_WIP_(2)1"/>
      <sheetName val="detail_G-11"/>
      <sheetName val="sobha_menon_ac1"/>
      <sheetName val="pnc_ac1"/>
      <sheetName val="fix_-p_&amp;_M_-SCC1"/>
      <sheetName val="C_fix_asst1"/>
      <sheetName val="D_fix_asst_scdl_1"/>
      <sheetName val="creditors_tb_obpl1"/>
      <sheetName val="TBAL9697_-group_wise__sdpl1"/>
      <sheetName val="TBAL9697_-group_wise_1"/>
      <sheetName val="crs_-G-11"/>
      <sheetName val="TBAL9697_-group_wise__onpl1"/>
      <sheetName val="B_Sheet_97-OBPL1"/>
      <sheetName val="B_Sheet_97_sdpl1"/>
      <sheetName val="TBAL9697_-group_wise__sdpl21"/>
      <sheetName val="D_Loan__Prom1"/>
      <sheetName val="E_Bank_Loan1"/>
      <sheetName val="G_work_Cap_1"/>
      <sheetName val="H_land_adv1"/>
      <sheetName val="detai_Wip_21"/>
      <sheetName val="detai_Wip_I_1"/>
      <sheetName val="J_Con_WIP1"/>
      <sheetName val="K_L_Oth_Co_1"/>
      <sheetName val="fix_asst_Obpl1"/>
      <sheetName val="TBAL9697__group_wise__sdpl1"/>
      <sheetName val="_sept98_xlsUomantopaz1"/>
      <sheetName val="[sept98_xlsUomantopaz1"/>
      <sheetName val="_sept98_xls_x005f_x001d_B_Sheet_971"/>
      <sheetName val="[sept98_xls_x005f_x001d_B_Sheet_971"/>
      <sheetName val="PRECAST_lightconc-II1"/>
      <sheetName val="oman_maint2"/>
      <sheetName val="CORPN_OCT2"/>
      <sheetName val="inout_consol-nov2"/>
      <sheetName val="inout_consol_(2)2"/>
      <sheetName val="AS_ON_DT_EXPS_Mar2"/>
      <sheetName val="J_fix_asst2"/>
      <sheetName val="J_fix_asst_sdpl2"/>
      <sheetName val="f_a_obpl2"/>
      <sheetName val="J_fix_asst_obpl2"/>
      <sheetName val="J_fix_asst_scc2"/>
      <sheetName val="J_fix_asst_ripl2"/>
      <sheetName val="fa-pl_&amp;_mach-site2"/>
      <sheetName val="fa_off_eqp2"/>
      <sheetName val="fa_fur&amp;_fix2"/>
      <sheetName val="I_Con_WIP_(2)2"/>
      <sheetName val="TBAL9596_-IIIIRUN2"/>
      <sheetName val="TBCRSsdpl_July982"/>
      <sheetName val="Other_Proj_Schdl2"/>
      <sheetName val="OT_CLIENTS2"/>
      <sheetName val="inout_consol_July_982"/>
      <sheetName val="consol_flow2"/>
      <sheetName val="B_Equity-sdpl_INC2"/>
      <sheetName val="inout_consol_wkg2"/>
      <sheetName val="inout_consol_WKNG2"/>
      <sheetName val="B_Sheet_972"/>
      <sheetName val="P&amp;L_97_2"/>
      <sheetName val="B_Sheet_97-BEXP2"/>
      <sheetName val="P&amp;L_97_-BEXP2"/>
      <sheetName val="consol_flows2"/>
      <sheetName val="sdpl_oth_Liab2"/>
      <sheetName val="obpl-oth_liab2"/>
      <sheetName val="I-Wip-ot_(2)2"/>
      <sheetName val="detail_WIP_(2)2"/>
      <sheetName val="detail_G-12"/>
      <sheetName val="sobha_menon_ac2"/>
      <sheetName val="pnc_ac2"/>
      <sheetName val="fix_-p_&amp;_M_-SCC2"/>
      <sheetName val="C_fix_asst2"/>
      <sheetName val="D_fix_asst_scdl_2"/>
      <sheetName val="creditors_tb_obpl2"/>
      <sheetName val="TBAL9697_-group_wise__sdpl3"/>
      <sheetName val="TBAL9697_-group_wise_2"/>
      <sheetName val="crs_-G-12"/>
      <sheetName val="TBAL9697_-group_wise__onpl2"/>
      <sheetName val="B_Sheet_97-OBPL2"/>
      <sheetName val="B_Sheet_97_sdpl2"/>
      <sheetName val="TBAL9697_-group_wise__sdpl22"/>
      <sheetName val="D_Loan__Prom2"/>
      <sheetName val="E_Bank_Loan2"/>
      <sheetName val="G_work_Cap_2"/>
      <sheetName val="H_land_adv2"/>
      <sheetName val="detai_Wip_22"/>
      <sheetName val="detai_Wip_I_2"/>
      <sheetName val="J_Con_WIP2"/>
      <sheetName val="K_L_Oth_Co_2"/>
      <sheetName val="fix_asst_Obpl2"/>
      <sheetName val="TBAL9697__group_wise__sdpl2"/>
      <sheetName val="oman_maint3"/>
      <sheetName val="CORPN_OCT3"/>
      <sheetName val="inout_consol-nov3"/>
      <sheetName val="inout_consol_(2)3"/>
      <sheetName val="AS_ON_DT_EXPS_Mar3"/>
      <sheetName val="J_fix_asst3"/>
      <sheetName val="J_fix_asst_sdpl3"/>
      <sheetName val="f_a_obpl3"/>
      <sheetName val="J_fix_asst_obpl3"/>
      <sheetName val="J_fix_asst_scc3"/>
      <sheetName val="J_fix_asst_ripl3"/>
      <sheetName val="fa-pl_&amp;_mach-site3"/>
      <sheetName val="fa_off_eqp3"/>
      <sheetName val="fa_fur&amp;_fix3"/>
      <sheetName val="I_Con_WIP_(2)3"/>
      <sheetName val="TBAL9596_-IIIIRUN3"/>
      <sheetName val="TBCRSsdpl_July983"/>
      <sheetName val="Other_Proj_Schdl3"/>
      <sheetName val="OT_CLIENTS3"/>
      <sheetName val="inout_consol_July_983"/>
      <sheetName val="consol_flow3"/>
      <sheetName val="B_Equity-sdpl_INC3"/>
      <sheetName val="inout_consol_wkg3"/>
      <sheetName val="inout_consol_WKNG3"/>
      <sheetName val="B_Sheet_973"/>
      <sheetName val="P&amp;L_97_3"/>
      <sheetName val="B_Sheet_97-BEXP3"/>
      <sheetName val="P&amp;L_97_-BEXP3"/>
      <sheetName val="consol_flows3"/>
      <sheetName val="sdpl_oth_Liab3"/>
      <sheetName val="obpl-oth_liab3"/>
      <sheetName val="I-Wip-ot_(2)3"/>
      <sheetName val="detail_WIP_(2)3"/>
      <sheetName val="detail_G-13"/>
      <sheetName val="sobha_menon_ac3"/>
      <sheetName val="pnc_ac3"/>
      <sheetName val="fix_-p_&amp;_M_-SCC3"/>
      <sheetName val="C_fix_asst3"/>
      <sheetName val="D_fix_asst_scdl_3"/>
      <sheetName val="creditors_tb_obpl3"/>
      <sheetName val="TBAL9697_-group_wise__sdpl4"/>
      <sheetName val="TBAL9697_-group_wise_3"/>
      <sheetName val="crs_-G-13"/>
      <sheetName val="TBAL9697_-group_wise__onpl3"/>
      <sheetName val="B_Sheet_97-OBPL3"/>
      <sheetName val="B_Sheet_97_sdpl3"/>
      <sheetName val="TBAL9697_-group_wise__sdpl23"/>
      <sheetName val="D_Loan__Prom3"/>
      <sheetName val="E_Bank_Loan3"/>
      <sheetName val="G_work_Cap_3"/>
      <sheetName val="H_land_adv3"/>
      <sheetName val="detai_Wip_23"/>
      <sheetName val="detai_Wip_I_3"/>
      <sheetName val="J_Con_WIP3"/>
      <sheetName val="K_L_Oth_Co_3"/>
      <sheetName val="fix_asst_Obpl3"/>
      <sheetName val="TBAL9697__group_wise__sdpl3"/>
      <sheetName val="_sept98_xlsUomantopaz2"/>
      <sheetName val="[sept98_xlsUomantopaz2"/>
      <sheetName val="_sept98_xls_x005f_x001d_B_Sheet_972"/>
      <sheetName val="[sept98_xls_x005f_x001d_B_Sheet_972"/>
      <sheetName val="PRECAST_lightconc-II2"/>
      <sheetName val="oman_maint9"/>
      <sheetName val="CORPN_OCT9"/>
      <sheetName val="inout_consol-nov9"/>
      <sheetName val="inout_consol_(2)9"/>
      <sheetName val="AS_ON_DT_EXPS_Mar9"/>
      <sheetName val="J_fix_asst9"/>
      <sheetName val="J_fix_asst_sdpl9"/>
      <sheetName val="f_a_obpl9"/>
      <sheetName val="J_fix_asst_obpl9"/>
      <sheetName val="J_fix_asst_scc9"/>
      <sheetName val="J_fix_asst_ripl9"/>
      <sheetName val="fa-pl_&amp;_mach-site9"/>
      <sheetName val="fa_off_eqp9"/>
      <sheetName val="fa_fur&amp;_fix9"/>
      <sheetName val="I_Con_WIP_(2)9"/>
      <sheetName val="TBAL9596_-IIIIRUN9"/>
      <sheetName val="TBCRSsdpl_July989"/>
      <sheetName val="Other_Proj_Schdl9"/>
      <sheetName val="OT_CLIENTS9"/>
      <sheetName val="inout_consol_July_989"/>
      <sheetName val="consol_flow9"/>
      <sheetName val="B_Equity-sdpl_INC9"/>
      <sheetName val="inout_consol_wkg9"/>
      <sheetName val="inout_consol_WKNG9"/>
      <sheetName val="B_Sheet_979"/>
      <sheetName val="P&amp;L_97_9"/>
      <sheetName val="B_Sheet_97-BEXP9"/>
      <sheetName val="P&amp;L_97_-BEXP9"/>
      <sheetName val="consol_flows9"/>
      <sheetName val="sdpl_oth_Liab9"/>
      <sheetName val="obpl-oth_liab9"/>
      <sheetName val="I-Wip-ot_(2)9"/>
      <sheetName val="detail_WIP_(2)9"/>
      <sheetName val="detail_G-19"/>
      <sheetName val="sobha_menon_ac9"/>
      <sheetName val="pnc_ac9"/>
      <sheetName val="fix_-p_&amp;_M_-SCC9"/>
      <sheetName val="C_fix_asst9"/>
      <sheetName val="D_fix_asst_scdl_9"/>
      <sheetName val="creditors_tb_obpl9"/>
      <sheetName val="TBAL9697_-group_wise__sdpl10"/>
      <sheetName val="TBAL9697_-group_wise_9"/>
      <sheetName val="crs_-G-19"/>
      <sheetName val="TBAL9697_-group_wise__onpl9"/>
      <sheetName val="B_Sheet_97-OBPL9"/>
      <sheetName val="B_Sheet_97_sdpl9"/>
      <sheetName val="TBAL9697_-group_wise__sdpl29"/>
      <sheetName val="D_Loan__Prom9"/>
      <sheetName val="E_Bank_Loan9"/>
      <sheetName val="G_work_Cap_9"/>
      <sheetName val="H_land_adv9"/>
      <sheetName val="detai_Wip_29"/>
      <sheetName val="Rollup"/>
      <sheetName val="analysis"/>
      <sheetName val="FINOLEX"/>
      <sheetName val="Database"/>
      <sheetName val="schedule nos"/>
      <sheetName val="_sept98_xls_x001d_B_Sheet_97"/>
      <sheetName val="crs -G-1_x001a__x0000__x0000_TB"/>
      <sheetName val="crs -G-1_x001a___TBAL9697 -grou"/>
      <sheetName val="oman_maint17"/>
      <sheetName val="CORPN_OCT16"/>
      <sheetName val="inout_consol-nov16"/>
      <sheetName val="inout_consol_(2)16"/>
      <sheetName val="AS_ON_DT_EXPS_Mar16"/>
      <sheetName val="J_fix_asst16"/>
      <sheetName val="J_fix_asst_sdpl16"/>
      <sheetName val="f_a_obpl16"/>
      <sheetName val="J_fix_asst_obpl16"/>
      <sheetName val="J_fix_asst_scc16"/>
      <sheetName val="J_fix_asst_ripl16"/>
      <sheetName val="fa-pl_&amp;_mach-site16"/>
      <sheetName val="fa_off_eqp16"/>
      <sheetName val="fa_fur&amp;_fix16"/>
      <sheetName val="I_Con_WIP_(2)16"/>
      <sheetName val="TBAL9596_-IIIIRUN16"/>
      <sheetName val="TBCRSsdpl_July9816"/>
      <sheetName val="Other_Proj_Schdl16"/>
      <sheetName val="OT_CLIENTS16"/>
      <sheetName val="inout_consol_July_9816"/>
      <sheetName val="consol_flow16"/>
      <sheetName val="B_Equity-sdpl_INC16"/>
      <sheetName val="inout_consol_wkg16"/>
      <sheetName val="inout_consol_WKNG16"/>
      <sheetName val="B_Sheet_9716"/>
      <sheetName val="P&amp;L_97_16"/>
      <sheetName val="B_Sheet_97-BEXP16"/>
      <sheetName val="P&amp;L_97_-BEXP16"/>
      <sheetName val="consol_flows16"/>
      <sheetName val="sdpl_oth_Liab16"/>
      <sheetName val="obpl-oth_liab16"/>
      <sheetName val="I-Wip-ot_(2)16"/>
      <sheetName val="detail_WIP_(2)16"/>
      <sheetName val="detail_G-116"/>
      <sheetName val="sobha_menon_ac16"/>
      <sheetName val="pnc_ac16"/>
      <sheetName val="fix_-p_&amp;_M_-SCC16"/>
      <sheetName val="C_fix_asst16"/>
      <sheetName val="D_fix_asst_scdl_16"/>
      <sheetName val="creditors_tb_obpl16"/>
      <sheetName val="TBAL9697_-group_wise__sdpl17"/>
      <sheetName val="TBAL9697_-group_wise_16"/>
      <sheetName val="crs_-G-116"/>
      <sheetName val="TBAL9697_-group_wise__onpl16"/>
      <sheetName val="B_Sheet_97-OBPL16"/>
      <sheetName val="B_Sheet_97_sdpl16"/>
      <sheetName val="TBAL9697_-group_wise__sdpl216"/>
      <sheetName val="D_Loan__Prom16"/>
      <sheetName val="E_Bank_Loan16"/>
      <sheetName val="G_work_Cap_16"/>
      <sheetName val="H_land_adv16"/>
      <sheetName val="detai_Wip_216"/>
      <sheetName val="GR.slab-reinft"/>
      <sheetName val="Assumption Inputs"/>
      <sheetName val="Cash Flow Input Data_ISC"/>
      <sheetName val="Interface_SC"/>
      <sheetName val="Calc_ISC"/>
      <sheetName val="Calc_SC"/>
      <sheetName val="Interface_ISC"/>
      <sheetName val="GD"/>
      <sheetName val="CABLE DATA"/>
      <sheetName val="Config"/>
      <sheetName val="Break Dw"/>
      <sheetName val="ROH"/>
      <sheetName val="detai_Wip_I_16"/>
      <sheetName val="J_Con_WIP16"/>
      <sheetName val="K_L_Oth_Co_16"/>
      <sheetName val="fix_asst_Obpl16"/>
      <sheetName val="TBAL9697__group_wise__sdpl16"/>
      <sheetName val="_sept98_xlsUomantopaz13"/>
      <sheetName val="[sept98_xlsUomantopaz13"/>
      <sheetName val="_sept98_xls_x005f_x001d_B_Sheet_9713"/>
      <sheetName val="[sept98_xls_x005f_x001d_B_Sheet_9713"/>
      <sheetName val="PRECAST_lightconc-II13"/>
      <sheetName val="detai_Wip_I_9"/>
      <sheetName val="J_Con_WIP9"/>
      <sheetName val="K_L_Oth_Co_9"/>
      <sheetName val="fix_asst_Obpl9"/>
      <sheetName val="TBAL9697__group_wise__sdpl9"/>
      <sheetName val="_sept98_xlsUomantopaz7"/>
      <sheetName val="[sept98_xlsUomantopaz7"/>
      <sheetName val="_sept98_xls_x005f_x001d_B_Sheet_977"/>
      <sheetName val="[sept98_xls_x005f_x001d_B_Sheet_977"/>
      <sheetName val="PRECAST_lightconc-II7"/>
      <sheetName val="Staff_Acco_"/>
      <sheetName val="SITE_OVERHEADS"/>
      <sheetName val="RCC,Ret__Wall"/>
      <sheetName val="Project_Details__"/>
      <sheetName val="scurve_calc_(2)"/>
      <sheetName val="key_dates"/>
      <sheetName val="LIST_OF_MAKES"/>
      <sheetName val="_sept98_xls_x005f_x005f_x005f_x001d_B_Sheet"/>
      <sheetName val="[sept98_xls_x005f_x005f_x005f_x001d_B_Sheet"/>
      <sheetName val="Boq_Block_A"/>
      <sheetName val="Labor_abs-NMR"/>
      <sheetName val="[sept98_xls࡝sdpl_oth_Liab"/>
      <sheetName val="crs_-G-1TBAL9697_-group_wise"/>
      <sheetName val="_sept98_xls࡝sdpl_oth_Liab"/>
      <sheetName val="crs_-G-1??TBAL9697_-group_wise"/>
      <sheetName val="crs_-G-1__TBAL9697_-group_wise"/>
      <sheetName val="TBS_x005f_x005f_x005f_x005f_x005f_x005f_x005f_x005f_x00"/>
      <sheetName val="Rate Analysis"/>
      <sheetName val="경비공통"/>
      <sheetName val="oman_maint24"/>
      <sheetName val="CORPN_OCT22"/>
      <sheetName val="inout_consol-nov22"/>
      <sheetName val="inout_consol_(2)22"/>
      <sheetName val="AS_ON_DT_EXPS_Mar22"/>
      <sheetName val="J_fix_asst22"/>
      <sheetName val="J_fix_asst_sdpl22"/>
      <sheetName val="f_a_obpl22"/>
      <sheetName val="J_fix_asst_obpl22"/>
      <sheetName val="J_fix_asst_scc22"/>
      <sheetName val="J_fix_asst_ripl22"/>
      <sheetName val="fa-pl_&amp;_mach-site22"/>
      <sheetName val="fa_off_eqp22"/>
      <sheetName val="fa_fur&amp;_fix22"/>
      <sheetName val="I_Con_WIP_(2)22"/>
      <sheetName val="TBAL9596_-IIIIRUN22"/>
      <sheetName val="TBCRSsdpl_July9822"/>
      <sheetName val="Other_Proj_Schdl22"/>
      <sheetName val="OT_CLIENTS22"/>
      <sheetName val="inout_consol_July_9822"/>
      <sheetName val="consol_flow22"/>
      <sheetName val="B_Equity-sdpl_INC22"/>
      <sheetName val="inout_consol_wkg22"/>
      <sheetName val="inout_consol_WKNG22"/>
      <sheetName val="B_Sheet_9722"/>
      <sheetName val="P&amp;L_97_22"/>
      <sheetName val="B_Sheet_97-BEXP22"/>
      <sheetName val="P&amp;L_97_-BEXP22"/>
      <sheetName val="consol_flows22"/>
      <sheetName val="sdpl_oth_Liab22"/>
      <sheetName val="obpl-oth_liab22"/>
      <sheetName val="I-Wip-ot_(2)22"/>
      <sheetName val="detail_WIP_(2)22"/>
      <sheetName val="detail_G-122"/>
      <sheetName val="sobha_menon_ac22"/>
      <sheetName val="pnc_ac22"/>
      <sheetName val="fix_-p_&amp;_M_-SCC22"/>
      <sheetName val="C_fix_asst22"/>
      <sheetName val="D_fix_asst_scdl_22"/>
      <sheetName val="creditors_tb_obpl22"/>
      <sheetName val="TBAL9697_-group_wise__sdpl32"/>
      <sheetName val="TBAL9697_-group_wise_22"/>
      <sheetName val="crs_-G-122"/>
      <sheetName val="TBAL9697_-group_wise__onpl22"/>
      <sheetName val="B_Sheet_97-OBPL22"/>
      <sheetName val="B_Sheet_97_sdpl22"/>
      <sheetName val="TBAL9697_-group_wise__sdpl222"/>
      <sheetName val="D_Loan__Prom22"/>
      <sheetName val="E_Bank_Loan22"/>
      <sheetName val="G_work_Cap_22"/>
      <sheetName val="H_land_adv22"/>
      <sheetName val="detai_Wip_222"/>
      <sheetName val="detai_Wip_I_22"/>
      <sheetName val="J_Con_WIP22"/>
      <sheetName val="K_L_Oth_Co_22"/>
      <sheetName val="fix_asst_Obpl22"/>
      <sheetName val="TBAL9697__group_wise__sdpl22"/>
      <sheetName val="_sept98_xlsUomantopaz18"/>
      <sheetName val="[sept98_xlsUomantopaz18"/>
      <sheetName val="_sept98_xls_x005f_x001d_B_Sheet_9718"/>
      <sheetName val="[sept98_xls_x005f_x001d_B_Sheet_9718"/>
      <sheetName val="PRECAST_lightconc-II18"/>
      <sheetName val="oman_maint22"/>
      <sheetName val="CORPN_OCT20"/>
      <sheetName val="inout_consol-nov20"/>
      <sheetName val="inout_consol_(2)20"/>
      <sheetName val="AS_ON_DT_EXPS_Mar20"/>
      <sheetName val="J_fix_asst20"/>
      <sheetName val="J_fix_asst_sdpl20"/>
      <sheetName val="f_a_obpl20"/>
      <sheetName val="J_fix_asst_obpl20"/>
      <sheetName val="J_fix_asst_scc20"/>
      <sheetName val="J_fix_asst_ripl20"/>
      <sheetName val="fa-pl_&amp;_mach-site20"/>
      <sheetName val="fa_off_eqp20"/>
      <sheetName val="fa_fur&amp;_fix20"/>
      <sheetName val="I_Con_WIP_(2)20"/>
      <sheetName val="TBAL9596_-IIIIRUN20"/>
      <sheetName val="TBCRSsdpl_July9820"/>
      <sheetName val="Other_Proj_Schdl20"/>
      <sheetName val="OT_CLIENTS20"/>
      <sheetName val="inout_consol_July_9820"/>
      <sheetName val="consol_flow20"/>
      <sheetName val="B_Equity-sdpl_INC20"/>
      <sheetName val="inout_consol_wkg20"/>
      <sheetName val="inout_consol_WKNG20"/>
      <sheetName val="B_Sheet_9720"/>
      <sheetName val="P&amp;L_97_20"/>
      <sheetName val="B_Sheet_97-BEXP20"/>
      <sheetName val="P&amp;L_97_-BEXP20"/>
      <sheetName val="consol_flows20"/>
      <sheetName val="sdpl_oth_Liab20"/>
      <sheetName val="obpl-oth_liab20"/>
      <sheetName val="I-Wip-ot_(2)20"/>
      <sheetName val="detail_WIP_(2)20"/>
      <sheetName val="detail_G-120"/>
      <sheetName val="sobha_menon_ac20"/>
      <sheetName val="pnc_ac20"/>
      <sheetName val="fix_-p_&amp;_M_-SCC20"/>
      <sheetName val="C_fix_asst20"/>
      <sheetName val="D_fix_asst_scdl_20"/>
      <sheetName val="creditors_tb_obpl20"/>
      <sheetName val="TBAL9697_-group_wise__sdpl30"/>
      <sheetName val="TBAL9697_-group_wise_20"/>
      <sheetName val="crs_-G-120"/>
      <sheetName val="TBAL9697_-group_wise__onpl20"/>
      <sheetName val="B_Sheet_97-OBPL20"/>
      <sheetName val="B_Sheet_97_sdpl20"/>
      <sheetName val="TBAL9697_-group_wise__sdpl220"/>
      <sheetName val="D_Loan__Prom20"/>
      <sheetName val="E_Bank_Loan20"/>
      <sheetName val="G_work_Cap_20"/>
      <sheetName val="H_land_adv20"/>
      <sheetName val="detai_Wip_220"/>
      <sheetName val="detai_Wip_I_20"/>
      <sheetName val="J_Con_WIP20"/>
      <sheetName val="K_L_Oth_Co_20"/>
      <sheetName val="fix_asst_Obpl20"/>
      <sheetName val="TBAL9697__group_wise__sdpl20"/>
      <sheetName val="_sept98_xlsUomantopaz16"/>
      <sheetName val="[sept98_xlsUomantopaz16"/>
      <sheetName val="_sept98_xls_x005f_x001d_B_Sheet_9716"/>
      <sheetName val="[sept98_xls_x005f_x001d_B_Sheet_9716"/>
      <sheetName val="PRECAST_lightconc-II16"/>
      <sheetName val="Customize Your Invoice"/>
      <sheetName val="SCHEDULE OF RATES"/>
      <sheetName val="11A"/>
      <sheetName val="11B "/>
      <sheetName val="12A"/>
      <sheetName val="12B"/>
      <sheetName val="6A"/>
      <sheetName val="6B"/>
      <sheetName val="7A"/>
      <sheetName val="7B"/>
      <sheetName val=""/>
      <sheetName val="[sept98.xls_x005f_x005f_x005f_x005f_x005f_x005f_x"/>
      <sheetName val="RA-markate"/>
      <sheetName val="Construction"/>
      <sheetName val="Tender Summary"/>
      <sheetName val="BALAN1"/>
      <sheetName val="BS1"/>
      <sheetName val="oman_maint4"/>
      <sheetName val="CORPN_OCT4"/>
      <sheetName val="inout_consol-nov4"/>
      <sheetName val="inout_consol_(2)4"/>
      <sheetName val="AS_ON_DT_EXPS_Mar4"/>
      <sheetName val="J_fix_asst4"/>
      <sheetName val="J_fix_asst_sdpl4"/>
      <sheetName val="f_a_obpl4"/>
      <sheetName val="J_fix_asst_obpl4"/>
      <sheetName val="J_fix_asst_scc4"/>
      <sheetName val="J_fix_asst_ripl4"/>
      <sheetName val="fa-pl_&amp;_mach-site4"/>
      <sheetName val="fa_off_eqp4"/>
      <sheetName val="fa_fur&amp;_fix4"/>
      <sheetName val="I_Con_WIP_(2)4"/>
      <sheetName val="TBAL9596_-IIIIRUN4"/>
      <sheetName val="TBCRSsdpl_July984"/>
      <sheetName val="Other_Proj_Schdl4"/>
      <sheetName val="OT_CLIENTS4"/>
      <sheetName val="sheet6"/>
      <sheetName val="inout_consol_July_984"/>
      <sheetName val="consol_flow4"/>
      <sheetName val="B_Equity-sdpl_INC4"/>
      <sheetName val="inout_consol_wkg4"/>
      <sheetName val="inout_consol_WKNG4"/>
      <sheetName val="B_Sheet_974"/>
      <sheetName val="P&amp;L_97_4"/>
      <sheetName val="B_Sheet_97-BEXP4"/>
      <sheetName val="P&amp;L_97_-BEXP4"/>
      <sheetName val="consol_flows4"/>
      <sheetName val="sdpl_oth_Liab4"/>
      <sheetName val="obpl-oth_liab4"/>
      <sheetName val="I-Wip-ot_(2)4"/>
      <sheetName val="detail_WIP_(2)4"/>
      <sheetName val="detail_G-14"/>
      <sheetName val="sobha_menon_ac4"/>
      <sheetName val="pnc_ac4"/>
      <sheetName val="fix_-p_&amp;_M_-SCC4"/>
      <sheetName val="C_fix_asst4"/>
      <sheetName val="Direct Cost"/>
      <sheetName val="Summary_Bank"/>
      <sheetName val="KQ Cost Controlling"/>
      <sheetName val="KQ Appropriation"/>
      <sheetName val="_x0000_⒤"/>
      <sheetName val="_x0000_⒄"/>
      <sheetName val="_x0000_ⓤ"/>
      <sheetName val="_x0000_┤"/>
      <sheetName val="_x0000_╄"/>
      <sheetName val="_x0000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sheetData sheetId="148"/>
      <sheetData sheetId="149"/>
      <sheetData sheetId="150"/>
      <sheetData sheetId="151"/>
      <sheetData sheetId="152"/>
      <sheetData sheetId="153">
        <row r="214">
          <cell r="A214" t="str">
            <v>ADMINISTRATIVE &amp; MANAGEMENT EXPENSES</v>
          </cell>
        </row>
      </sheetData>
      <sheetData sheetId="154"/>
      <sheetData sheetId="155">
        <row r="214">
          <cell r="A214" t="str">
            <v>ADMINISTRATIVE &amp; MANAGEMENT EXPENSES</v>
          </cell>
        </row>
      </sheetData>
      <sheetData sheetId="156"/>
      <sheetData sheetId="157"/>
      <sheetData sheetId="158"/>
      <sheetData sheetId="159"/>
      <sheetData sheetId="160">
        <row r="214">
          <cell r="A214" t="str">
            <v>ADMINISTRATIVE &amp; MANAGEMENT EXPENSES</v>
          </cell>
        </row>
      </sheetData>
      <sheetData sheetId="161"/>
      <sheetData sheetId="162">
        <row r="214">
          <cell r="A214" t="str">
            <v>ADMINISTRATIVE &amp; MANAGEMENT EXPENSES</v>
          </cell>
        </row>
      </sheetData>
      <sheetData sheetId="163"/>
      <sheetData sheetId="164"/>
      <sheetData sheetId="165"/>
      <sheetData sheetId="166">
        <row r="214">
          <cell r="A214" t="str">
            <v>ADMINISTRATIVE &amp; MANAGEMENT EXPENSES</v>
          </cell>
        </row>
      </sheetData>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ow r="214">
          <cell r="A214" t="str">
            <v>ADMINISTRATIVE &amp; MANAGEMENT EXPENSES</v>
          </cell>
        </row>
      </sheetData>
      <sheetData sheetId="187"/>
      <sheetData sheetId="188">
        <row r="214">
          <cell r="A214" t="str">
            <v>ADMINISTRATIVE &amp; MANAGEMENT EXPENSES</v>
          </cell>
        </row>
      </sheetData>
      <sheetData sheetId="189"/>
      <sheetData sheetId="190"/>
      <sheetData sheetId="191"/>
      <sheetData sheetId="192"/>
      <sheetData sheetId="193">
        <row r="214">
          <cell r="A214" t="str">
            <v>ADMINISTRATIVE &amp; MANAGEMENT EXPENSES</v>
          </cell>
        </row>
      </sheetData>
      <sheetData sheetId="194"/>
      <sheetData sheetId="195">
        <row r="214">
          <cell r="A214" t="str">
            <v>ADMINISTRATIVE &amp; MANAGEMENT EXPENSES</v>
          </cell>
        </row>
      </sheetData>
      <sheetData sheetId="196"/>
      <sheetData sheetId="197"/>
      <sheetData sheetId="198"/>
      <sheetData sheetId="199">
        <row r="214">
          <cell r="A214" t="str">
            <v>ADMINISTRATIVE &amp; MANAGEMENT EXPENSES</v>
          </cell>
        </row>
      </sheetData>
      <sheetData sheetId="200"/>
      <sheetData sheetId="201"/>
      <sheetData sheetId="202"/>
      <sheetData sheetId="203"/>
      <sheetData sheetId="204"/>
      <sheetData sheetId="205"/>
      <sheetData sheetId="206"/>
      <sheetData sheetId="207"/>
      <sheetData sheetId="208"/>
      <sheetData sheetId="209"/>
      <sheetData sheetId="210"/>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sheetData sheetId="424"/>
      <sheetData sheetId="425"/>
      <sheetData sheetId="426"/>
      <sheetData sheetId="427"/>
      <sheetData sheetId="428"/>
      <sheetData sheetId="429"/>
      <sheetData sheetId="430"/>
      <sheetData sheetId="431"/>
      <sheetData sheetId="432" refreshError="1"/>
      <sheetData sheetId="433" refreshError="1"/>
      <sheetData sheetId="434" refreshError="1"/>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refreshError="1"/>
      <sheetData sheetId="587"/>
      <sheetData sheetId="588"/>
      <sheetData sheetId="589"/>
      <sheetData sheetId="590"/>
      <sheetData sheetId="591"/>
      <sheetData sheetId="592"/>
      <sheetData sheetId="593"/>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refreshError="1"/>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 Cost &amp; Means"/>
      <sheetName val="Area Statement (2)"/>
      <sheetName val="Financials Yearly"/>
      <sheetName val="Cashflows - Monthly"/>
      <sheetName val="Collections of Sold Units"/>
      <sheetName val="Construction Schedule"/>
      <sheetName val="Sales Schedule"/>
      <sheetName val="Sales - Plots"/>
      <sheetName val="Sales - Senior Living"/>
      <sheetName val="Sales - Premium Apartments"/>
      <sheetName val="Sales - Apartments"/>
      <sheetName val="Sales - Apartments (F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S"/>
      <sheetName val="TBCRSsdpl"/>
      <sheetName val="TB9798OBPL03"/>
      <sheetName val="TBCRSobpl"/>
      <sheetName val="TB9798OBPL06 (2)"/>
      <sheetName val="TBL9798SDPL03"/>
      <sheetName val="CORPN OCT"/>
      <sheetName val="inout consol-nov"/>
      <sheetName val="inout consol (2)"/>
      <sheetName val="AS ON DT EXPS Mar"/>
      <sheetName val="fa-pl &amp; mach-site"/>
      <sheetName val="fa-veh"/>
      <sheetName val="fa_comp"/>
      <sheetName val="fa_off eqp"/>
      <sheetName val="fa_fur&amp; fix"/>
      <sheetName val="fa-pl &amp; mach-Off"/>
      <sheetName val="B_Equity-sdpl INC"/>
      <sheetName val="inout consol wkg"/>
      <sheetName val="inout consol WKNG"/>
      <sheetName val="B_Sheet 97"/>
      <sheetName val="P&amp;L 97 "/>
      <sheetName val="B_Sheet 97-BEXP"/>
      <sheetName val="P&amp;L 97 -BEXP"/>
      <sheetName val="consol flows"/>
      <sheetName val="A_EQUITY-OBPL"/>
      <sheetName val="G-1_sdpl_work"/>
      <sheetName val="G_1_obpl_Work"/>
      <sheetName val="sdpl_oth Liab"/>
      <sheetName val="obpl-oth liab"/>
      <sheetName val="G-1"/>
      <sheetName val="G_land advance"/>
      <sheetName val="I-Wip-ot (2)"/>
      <sheetName val="I-Wip-ot"/>
      <sheetName val="detail WIP (2)"/>
      <sheetName val="detail G-1"/>
      <sheetName val="TBCRS"/>
      <sheetName val="sobha menon ac"/>
      <sheetName val="pnc ac"/>
      <sheetName val="FIXREG-VEH"/>
      <sheetName val="FIXREG-P&amp;M-SITE"/>
      <sheetName val="fix -p &amp; M -SCC"/>
      <sheetName val="C_fix asst"/>
      <sheetName val="D fix asst scdl "/>
      <sheetName val="creditors tb obpl"/>
      <sheetName val="TBAL9697 -group wise  sdpl"/>
      <sheetName val="TBAL9697 -group wise "/>
      <sheetName val="salestax9697-AR"/>
      <sheetName val="crs -G-1"/>
      <sheetName val="TBAL9697 -group wise  onpl"/>
      <sheetName val="B_Sheet 97-OBPL"/>
      <sheetName val="B_Sheet 97 sdpl"/>
      <sheetName val="TBAL9697 -group wise  sdpl2"/>
      <sheetName val="inout consol jan"/>
      <sheetName val="consol flow"/>
      <sheetName val="D_Loan  Prom"/>
      <sheetName val="E_Bank Loan"/>
      <sheetName val="F_Adv-Client"/>
      <sheetName val="G_work Cap"/>
      <sheetName val="H_land adv-dec"/>
      <sheetName val="J_Con WIP"/>
      <sheetName val="detail J"/>
      <sheetName val="L_Oth Co"/>
      <sheetName val="K_fix asst  "/>
      <sheetName val="fixass-scc-obpl"/>
      <sheetName val="C_fix asst-SDPL "/>
      <sheetName val="TBAL9697 _group wise  sdpl"/>
      <sheetName val="inout consol okg"/>
      <sheetName val="detail OIP (2)"/>
      <sheetName val="FIXRE_-P&amp;M-SITE"/>
      <sheetName val="D fix ysst scdl "/>
      <sheetName val="G-±"/>
      <sheetName val="FIXREG-P&amp;M-QITE"/>
      <sheetName val="cre`itors tb obpl"/>
      <sheetName val="3AL9697 -group wise  onpl"/>
      <sheetName val="L_Oth Bo"/>
      <sheetName val="3‰AL9697 -group wise  onpl"/>
      <sheetName val=""/>
      <sheetName val="Boq"/>
      <sheetName val="Civil Boq"/>
      <sheetName val="SPT vs PHI"/>
      <sheetName val="PRECAST lightconc-II"/>
      <sheetName val="p&amp;m"/>
      <sheetName val="Staff Acco."/>
      <sheetName val="STEEL"/>
      <sheetName val="Sheet3"/>
      <sheetName val="SITE OVERHEADS"/>
      <sheetName val="Sheet1"/>
      <sheetName val="Cashflow projection"/>
      <sheetName val="Boq Block A"/>
      <sheetName val="Project-Material "/>
      <sheetName val="PL"/>
      <sheetName val="G-�"/>
      <sheetName val="3�AL9697 -group wise  onpl"/>
      <sheetName val="sept-plan"/>
      <sheetName val="Design"/>
      <sheetName val="analysis"/>
      <sheetName val="Build-up"/>
      <sheetName val="Stress Calculation"/>
      <sheetName val="VCH-SLC"/>
      <sheetName val="Supplier"/>
      <sheetName val="3MLKQ"/>
      <sheetName val="INPUT SHEET"/>
      <sheetName val="A-General"/>
      <sheetName val="PRW"/>
      <sheetName val="1. PayRec"/>
      <sheetName val="Main-Material"/>
      <sheetName val="factors"/>
      <sheetName val="key dates"/>
      <sheetName val="Actuals"/>
      <sheetName val="TBL9798_x0010_DPL03"/>
      <sheetName val="CORPN O_x0000_T"/>
      <sheetName val="ino4t conso,-nov"/>
      <sheetName val="(nout co,sol (2)"/>
      <sheetName val="Blr hire"/>
      <sheetName val="Names&amp;Cases"/>
      <sheetName val="目录"/>
      <sheetName val="Headings"/>
      <sheetName val="Precalculation"/>
      <sheetName val="data"/>
      <sheetName val="Sun E Type"/>
      <sheetName val="FORM7"/>
      <sheetName val="PCC"/>
      <sheetName val="G_1_obpl_x000b_Wori"/>
      <sheetName val="_x0003_dpl_oth Lia`"/>
      <sheetName val=".bpl,oth lia "/>
      <sheetName val="G_,and adv nce"/>
      <sheetName val="I,Wip-ot  2)"/>
      <sheetName val="I-Rip-Lt"/>
      <sheetName val="det!il WIP (2)"/>
      <sheetName val="de4ail G-1"/>
      <sheetName val="T@CRS"/>
      <sheetName val="sobha mennn ac"/>
      <sheetName val="FIPREG-P&amp;M-SITE"/>
      <sheetName val="C_&amp;ix asst"/>
      <sheetName val="TBAL9697 _x000d_grotp wise "/>
      <sheetName val="R2"/>
      <sheetName val="template"/>
      <sheetName val="G_1_obpl_x005f_x000b_Wori"/>
      <sheetName val="_x005f_x0003_dpl_oth Lia`"/>
      <sheetName val="TBAL9697 _x005f_x000d_grotp wise "/>
      <sheetName val="St.co.91.5lvl"/>
      <sheetName val="Fin Sum"/>
      <sheetName val="CORPN O?T"/>
      <sheetName val="Inventory"/>
      <sheetName val="Labor abs-NMR"/>
      <sheetName val="TB9798OBPL06_(2)"/>
      <sheetName val="CORPN_OCT"/>
      <sheetName val="inout_consol-nov"/>
      <sheetName val="inout_consol_(2)"/>
      <sheetName val="AS_ON_DT_EXPS_Mar"/>
      <sheetName val="fa-pl_&amp;_mach-site"/>
      <sheetName val="fa_off_eqp"/>
      <sheetName val="fa_fur&amp;_fix"/>
      <sheetName val="fa-pl_&amp;_mach-Off"/>
      <sheetName val="B_Equity-sdpl_INC"/>
      <sheetName val="inout_consol_wkg"/>
      <sheetName val="inout_consol_WKNG"/>
      <sheetName val="B_Sheet_97"/>
      <sheetName val="P&amp;L_97_"/>
      <sheetName val="B_Sheet_97-BEXP"/>
      <sheetName val="P&amp;L_97_-BEXP"/>
      <sheetName val="consol_flows"/>
      <sheetName val="sdpl_oth_Liab"/>
      <sheetName val="obpl-oth_liab"/>
      <sheetName val="G_land_advance"/>
      <sheetName val="I-Wip-ot_(2)"/>
      <sheetName val="detail_WIP_(2)"/>
      <sheetName val="detail_G-1"/>
      <sheetName val="sobha_menon_ac"/>
      <sheetName val="pnc_ac"/>
      <sheetName val="fix_-p_&amp;_M_-SCC"/>
      <sheetName val="C_fix_asst"/>
      <sheetName val="D_fix_asst_scdl_"/>
      <sheetName val="creditors_tb_obpl"/>
      <sheetName val="TBAL9697_-group_wise__sdpl"/>
      <sheetName val="TBAL9697_-group_wise_"/>
      <sheetName val="crs_-G-1"/>
      <sheetName val="TBAL9697_-group_wise__onpl"/>
      <sheetName val="B_Sheet_97-OBPL"/>
      <sheetName val="B_Sheet_97_sdpl"/>
      <sheetName val="TBAL9697_-group_wise__sdpl2"/>
      <sheetName val="inout_consol_jan"/>
      <sheetName val="consol_flow"/>
      <sheetName val="D_Loan__Prom"/>
      <sheetName val="E_Bank_Loan"/>
      <sheetName val="G_work_Cap"/>
      <sheetName val="H_land_adv-dec"/>
      <sheetName val="J_Con_WIP"/>
      <sheetName val="detail_J"/>
      <sheetName val="L_Oth_Co"/>
      <sheetName val="K_fix_asst__"/>
      <sheetName val="C_fix_asst-SDPL_"/>
      <sheetName val="TBAL9697__group_wise__sdpl"/>
      <sheetName val="inout_consol_okg"/>
      <sheetName val="detail_OIP_(2)"/>
      <sheetName val="D_fix_ysst_scdl_"/>
      <sheetName val="cre`itors_tb_obpl"/>
      <sheetName val="3AL9697_-group_wise__onpl"/>
      <sheetName val="3‰AL9697_-group_wise__onpl"/>
      <sheetName val="L_Oth_Bo"/>
      <sheetName val="Civil_Boq"/>
      <sheetName val="Staff_Acco_"/>
      <sheetName val="SITE_OVERHEADS"/>
      <sheetName val="PRECAST_lightconc-II"/>
      <sheetName val="gen"/>
      <sheetName val="CCTV_EST1"/>
      <sheetName val="MAR98"/>
      <sheetName val="환율"/>
      <sheetName val="Input"/>
      <sheetName val="Control"/>
      <sheetName val="TBAL9697 _x000a_grotp wise "/>
      <sheetName val="labour coeff"/>
      <sheetName val="beam-reinft"/>
      <sheetName val="Shuttering Analysis"/>
      <sheetName val="General P+M"/>
      <sheetName val="Curing Analysis "/>
      <sheetName val="Concrete P+M ( RMC )"/>
      <sheetName val="P+M ( SMC )"/>
      <sheetName val="P+M -EW"/>
      <sheetName val="CORPN O"/>
      <sheetName val="Annex"/>
      <sheetName val="Costing"/>
      <sheetName val="Pay_Sep06"/>
      <sheetName val="P&amp;L - AD"/>
      <sheetName val="SILICATE"/>
      <sheetName val="LIST OF MAKES"/>
      <sheetName val="DG "/>
      <sheetName val="TBL9798_x005f_x0010_DPL03"/>
      <sheetName val="CORPN O_x005f_x0000_T"/>
      <sheetName val="External"/>
      <sheetName val="SUPPLY -Sanitary Fixtures"/>
      <sheetName val="ITEMS FOR CIVIL TENDER"/>
      <sheetName val="1__PayRec"/>
      <sheetName val="Boq_Block_A"/>
      <sheetName val="Cashflow_projection"/>
      <sheetName val="G_1_obpl_x005f_x005f_x005f_x000b_Wori"/>
      <sheetName val="_x005f_x005f_x005f_x0003_dpl_oth Lia`"/>
      <sheetName val="TBAL9697 _x005f_x005f_x005f_x000d_grotp wis"/>
      <sheetName val="CASHFLOWS"/>
      <sheetName val="BS1"/>
      <sheetName val="CORPN O_T"/>
      <sheetName val="Fin. Assumpt. - Sensitivities"/>
      <sheetName val="LOAD SHEET "/>
      <sheetName val="Fill this out first..."/>
      <sheetName val="Labour productivity"/>
      <sheetName val="RCC,Ret. Wall"/>
      <sheetName val="Basic"/>
      <sheetName val="Labour"/>
      <sheetName val="Area &amp; Cate. Master"/>
      <sheetName val="nanjprofit"/>
      <sheetName val="BOQ (2)"/>
      <sheetName val="TBAL9697 _grotp wise "/>
      <sheetName val="Detail"/>
      <sheetName val="2A"/>
      <sheetName val="2B"/>
      <sheetName val="2C"/>
      <sheetName val="2D"/>
      <sheetName val="2E"/>
      <sheetName val="2F"/>
      <sheetName val="2G"/>
      <sheetName val="2H"/>
      <sheetName val="3A"/>
      <sheetName val="3B"/>
      <sheetName val="4"/>
      <sheetName val="8A"/>
      <sheetName val="8B"/>
      <sheetName val="9A"/>
      <sheetName val="9B"/>
      <sheetName val="9C"/>
      <sheetName val="9D"/>
      <sheetName val="9E"/>
      <sheetName val="9F"/>
      <sheetName val="9G"/>
      <sheetName val="9H"/>
      <sheetName val="9I"/>
      <sheetName val="9J"/>
      <sheetName val="9K"/>
      <sheetName val="細目"/>
      <sheetName val="2004"/>
      <sheetName val="Form 6"/>
      <sheetName val="acevsSp (ABC)"/>
      <sheetName val="A.O.R."/>
      <sheetName val="Bill No.5"/>
      <sheetName val="Sheet 1"/>
      <sheetName val="3BPA00132-5-3 W plan HVPNL"/>
      <sheetName val="Mix Design"/>
      <sheetName val="std-rates"/>
      <sheetName val="GBW"/>
      <sheetName val="Fee Rate Summary"/>
      <sheetName val="Name List"/>
      <sheetName val="TBAL9697  grotp wise "/>
      <sheetName val="DLC lookups"/>
      <sheetName val="Quote Sheet"/>
      <sheetName val="d-safe DELUXE"/>
      <sheetName val="Works - Quote Sheet"/>
      <sheetName val="IO LIST"/>
      <sheetName val="TBAL9697 _x005f_x000d_grotp wis"/>
      <sheetName val="#REF"/>
      <sheetName val="RA-markate"/>
      <sheetName val="Config"/>
      <sheetName val="Break Dw"/>
      <sheetName val="TBL9798_x005f_x005f_x005f_x0010_DPL03"/>
      <sheetName val="CORPN O_x005f_x005f_x005f_x0000_T"/>
      <sheetName val="TBAL9697 _x005f_x000a_grotp wise "/>
      <sheetName val="총괄표"/>
      <sheetName val="basic-data"/>
      <sheetName val="mem-property"/>
      <sheetName val="Detail 1A"/>
      <sheetName val="Rate"/>
      <sheetName val="11B "/>
      <sheetName val="12A"/>
      <sheetName val="12B"/>
      <sheetName val="6B"/>
      <sheetName val="7A"/>
      <sheetName val="7B"/>
      <sheetName val="1"/>
      <sheetName val="Sheet2"/>
      <sheetName val="Structure Bills Qty"/>
      <sheetName val="220 11  BS "/>
      <sheetName val="ISO.Reconcilation Statment"/>
      <sheetName val="AVG pur rate"/>
      <sheetName val="Driveway Beams"/>
      <sheetName val="dBase"/>
      <sheetName val="inWords"/>
      <sheetName val="Cat A Change Control"/>
      <sheetName val="#REF!"/>
      <sheetName val="concrete"/>
      <sheetName val="Boq-Con"/>
      <sheetName val="Break up Sheet"/>
      <sheetName val="Manmaster"/>
      <sheetName val="Summary of P &amp; M"/>
      <sheetName val="Payroll_Statement"/>
      <sheetName val="FITZ MORT 94"/>
      <sheetName val="Site Dev BOQ"/>
      <sheetName val="BLOCK-A (MEA.SHEET)"/>
      <sheetName val="keyword"/>
      <sheetName val="입력"/>
      <sheetName val="Pivots"/>
      <sheetName val="Civil Works"/>
      <sheetName val="MRATES"/>
      <sheetName val="Mat.-Rates"/>
      <sheetName val="Phasing"/>
      <sheetName val="crews"/>
      <sheetName val="Assumption Inputs"/>
      <sheetName val="Intro."/>
      <sheetName val="Capex-fixed"/>
      <sheetName val="NLD - Assum"/>
      <sheetName val="Basis"/>
      <sheetName val="G_1_obpl_x005f_x005f_x005f_x005f_x005f_x005f_x000"/>
      <sheetName val="_x005f_x005f_x005f_x005f_x005f_x005f_x005f_x0003_dpl_ot"/>
      <sheetName val="TBAL9697 _x005f_x005f_x005f_x005f_x005f_x005f_x00"/>
      <sheetName val="3�AL9697_-group_wise__onpl"/>
      <sheetName val="Project-Material_"/>
      <sheetName val="TB9798OBPL06_(2)16"/>
      <sheetName val="CORPN_OCT16"/>
      <sheetName val="inout_consol-nov16"/>
      <sheetName val="inout_consol_(2)16"/>
      <sheetName val="AS_ON_DT_EXPS_Mar16"/>
      <sheetName val="fa-pl_&amp;_mach-site16"/>
      <sheetName val="fa_off_eqp16"/>
      <sheetName val="fa_fur&amp;_fix16"/>
      <sheetName val="fa-pl_&amp;_mach-Off16"/>
      <sheetName val="B_Equity-sdpl_INC16"/>
      <sheetName val="inout_consol_wkg16"/>
      <sheetName val="inout_consol_WKNG16"/>
      <sheetName val="B_Sheet_9716"/>
      <sheetName val="P&amp;L_97_16"/>
      <sheetName val="B_Sheet_97-BEXP16"/>
      <sheetName val="P&amp;L_97_-BEXP16"/>
      <sheetName val="consol_flows16"/>
      <sheetName val="sdpl_oth_Liab16"/>
      <sheetName val="obpl-oth_liab16"/>
      <sheetName val="G_land_advance16"/>
      <sheetName val="I-Wip-ot_(2)16"/>
      <sheetName val="detail_WIP_(2)16"/>
      <sheetName val="detail_G-116"/>
      <sheetName val="sobha_menon_ac16"/>
      <sheetName val="pnc_ac16"/>
      <sheetName val="fix_-p_&amp;_M_-SCC16"/>
      <sheetName val="C_fix_asst16"/>
      <sheetName val="D_fix_asst_scdl_16"/>
      <sheetName val="creditors_tb_obpl16"/>
      <sheetName val="TBAL9697_-group_wise__sdpl17"/>
      <sheetName val="TBAL9697_-group_wise_16"/>
      <sheetName val="crs_-G-116"/>
      <sheetName val="TBAL9697_-group_wise__onpl16"/>
      <sheetName val="B_Sheet_97-OBPL16"/>
      <sheetName val="B_Sheet_97_sdpl16"/>
      <sheetName val="TBAL9697_-group_wise__sdpl216"/>
      <sheetName val="inout_consol_jan16"/>
      <sheetName val="consol_flow16"/>
      <sheetName val="D_Loan__Prom16"/>
      <sheetName val="E_Bank_Loan16"/>
      <sheetName val="G_work_Cap16"/>
      <sheetName val="H_land_adv-dec16"/>
      <sheetName val="J_Con_WIP16"/>
      <sheetName val="detail_J16"/>
      <sheetName val="L_Oth_Co16"/>
      <sheetName val="K_fix_asst__16"/>
      <sheetName val="C_fix_asst-SDPL_16"/>
      <sheetName val="TBAL9697__group_wise__sdpl16"/>
      <sheetName val="inout_consol_okg16"/>
      <sheetName val="detail_OIP_(2)16"/>
      <sheetName val="D_fix_ysst_scdl_16"/>
      <sheetName val="cre`itors_tb_obpl16"/>
      <sheetName val="3AL9697_-group_wise__onpl16"/>
      <sheetName val="3‰AL9697_-group_wise__onpl16"/>
      <sheetName val="L_Oth_Bo16"/>
      <sheetName val="Civil_Boq16"/>
      <sheetName val="3�AL9697_-group_wise__onpl16"/>
      <sheetName val="Staff_Acco_16"/>
      <sheetName val="SITE_OVERHEADS16"/>
      <sheetName val="Boq_Block_A16"/>
      <sheetName val="Project-Material_16"/>
      <sheetName val="TB9798OBPL06_(2)9"/>
      <sheetName val="CORPN_OCT9"/>
      <sheetName val="inout_consol-nov9"/>
      <sheetName val="inout_consol_(2)9"/>
      <sheetName val="AS_ON_DT_EXPS_Mar9"/>
      <sheetName val="fa-pl_&amp;_mach-site9"/>
      <sheetName val="fa_off_eqp9"/>
      <sheetName val="fa_fur&amp;_fix9"/>
      <sheetName val="fa-pl_&amp;_mach-Off9"/>
      <sheetName val="B_Equity-sdpl_INC9"/>
      <sheetName val="inout_consol_wkg9"/>
      <sheetName val="inout_consol_WKNG9"/>
      <sheetName val="B_Sheet_979"/>
      <sheetName val="P&amp;L_97_9"/>
      <sheetName val="B_Sheet_97-BEXP9"/>
      <sheetName val="P&amp;L_97_-BEXP9"/>
      <sheetName val="consol_flows9"/>
      <sheetName val="sdpl_oth_Liab9"/>
      <sheetName val="obpl-oth_liab9"/>
      <sheetName val="G_land_advance9"/>
      <sheetName val="I-Wip-ot_(2)9"/>
      <sheetName val="detail_WIP_(2)9"/>
      <sheetName val="detail_G-19"/>
      <sheetName val="sobha_menon_ac9"/>
      <sheetName val="pnc_ac9"/>
      <sheetName val="fix_-p_&amp;_M_-SCC9"/>
      <sheetName val="C_fix_asst9"/>
      <sheetName val="D_fix_asst_scdl_9"/>
      <sheetName val="creditors_tb_obpl9"/>
      <sheetName val="TBAL9697_-group_wise__sdpl10"/>
      <sheetName val="TBAL9697_-group_wise_9"/>
      <sheetName val="crs_-G-19"/>
      <sheetName val="TBAL9697_-group_wise__onpl9"/>
      <sheetName val="B_Sheet_97-OBPL9"/>
      <sheetName val="B_Sheet_97_sdpl9"/>
      <sheetName val="TBAL9697_-group_wise__sdpl29"/>
      <sheetName val="inout_consol_jan9"/>
      <sheetName val="consol_flow9"/>
      <sheetName val="D_Loan__Prom9"/>
      <sheetName val="E_Bank_Loan9"/>
      <sheetName val="G_work_Cap9"/>
      <sheetName val="H_land_adv-dec9"/>
      <sheetName val="J_Con_WIP9"/>
      <sheetName val="detail_J9"/>
      <sheetName val="L_Oth_Co9"/>
      <sheetName val="K_fix_asst__9"/>
      <sheetName val="C_fix_asst-SDPL_9"/>
      <sheetName val="TBAL9697__group_wise__sdpl9"/>
      <sheetName val="inout_consol_okg9"/>
      <sheetName val="detail_OIP_(2)9"/>
      <sheetName val="D_fix_ysst_scdl_9"/>
      <sheetName val="cre`itors_tb_obpl9"/>
      <sheetName val="3AL9697_-group_wise__onpl9"/>
      <sheetName val="3‰AL9697_-group_wise__onpl9"/>
      <sheetName val="L_Oth_Bo9"/>
      <sheetName val="Civil_Boq9"/>
      <sheetName val="3�AL9697_-group_wise__onpl9"/>
      <sheetName val="Staff_Acco_9"/>
      <sheetName val="SITE_OVERHEADS9"/>
      <sheetName val="Boq_Block_A9"/>
      <sheetName val="Project-Material_9"/>
      <sheetName val="TB9798OBPL06_(2)1"/>
      <sheetName val="CORPN_OCT1"/>
      <sheetName val="inout_consol-nov1"/>
      <sheetName val="inout_consol_(2)1"/>
      <sheetName val="AS_ON_DT_EXPS_Mar1"/>
      <sheetName val="fa-pl_&amp;_mach-site1"/>
      <sheetName val="fa_off_eqp1"/>
      <sheetName val="fa_fur&amp;_fix1"/>
      <sheetName val="fa-pl_&amp;_mach-Off1"/>
      <sheetName val="B_Equity-sdpl_INC1"/>
      <sheetName val="inout_consol_wkg1"/>
      <sheetName val="inout_consol_WKNG1"/>
      <sheetName val="B_Sheet_971"/>
      <sheetName val="P&amp;L_97_1"/>
      <sheetName val="B_Sheet_97-BEXP1"/>
      <sheetName val="P&amp;L_97_-BEXP1"/>
      <sheetName val="consol_flows1"/>
      <sheetName val="sdpl_oth_Liab1"/>
      <sheetName val="obpl-oth_liab1"/>
      <sheetName val="G_land_advance1"/>
      <sheetName val="I-Wip-ot_(2)1"/>
      <sheetName val="detail_WIP_(2)1"/>
      <sheetName val="detail_G-11"/>
      <sheetName val="sobha_menon_ac1"/>
      <sheetName val="pnc_ac1"/>
      <sheetName val="fix_-p_&amp;_M_-SCC1"/>
      <sheetName val="C_fix_asst1"/>
      <sheetName val="D_fix_asst_scdl_1"/>
      <sheetName val="creditors_tb_obpl1"/>
      <sheetName val="TBAL9697_-group_wise__sdpl1"/>
      <sheetName val="TBAL9697_-group_wise_1"/>
      <sheetName val="crs_-G-11"/>
      <sheetName val="TBAL9697_-group_wise__onpl1"/>
      <sheetName val="B_Sheet_97-OBPL1"/>
      <sheetName val="B_Sheet_97_sdpl1"/>
      <sheetName val="TBAL9697_-group_wise__sdpl21"/>
      <sheetName val="inout_consol_jan1"/>
      <sheetName val="consol_flow1"/>
      <sheetName val="D_Loan__Prom1"/>
      <sheetName val="E_Bank_Loan1"/>
      <sheetName val="G_work_Cap1"/>
      <sheetName val="H_land_adv-dec1"/>
      <sheetName val="J_Con_WIP1"/>
      <sheetName val="detail_J1"/>
      <sheetName val="L_Oth_Co1"/>
      <sheetName val="K_fix_asst__1"/>
      <sheetName val="C_fix_asst-SDPL_1"/>
      <sheetName val="TBAL9697__group_wise__sdpl1"/>
      <sheetName val="inout_consol_okg1"/>
      <sheetName val="detail_OIP_(2)1"/>
      <sheetName val="D_fix_ysst_scdl_1"/>
      <sheetName val="cre`itors_tb_obpl1"/>
      <sheetName val="3AL9697_-group_wise__onpl1"/>
      <sheetName val="3‰AL9697_-group_wise__onpl1"/>
      <sheetName val="L_Oth_Bo1"/>
      <sheetName val="Civil_Boq1"/>
      <sheetName val="3�AL9697_-group_wise__onpl1"/>
      <sheetName val="Staff_Acco_1"/>
      <sheetName val="SITE_OVERHEADS1"/>
      <sheetName val="Boq_Block_A1"/>
      <sheetName val="Project-Material_1"/>
      <sheetName val="TB9798OBPL06_(2)2"/>
      <sheetName val="CORPN_OCT2"/>
      <sheetName val="inout_consol-nov2"/>
      <sheetName val="inout_consol_(2)2"/>
      <sheetName val="AS_ON_DT_EXPS_Mar2"/>
      <sheetName val="fa-pl_&amp;_mach-site2"/>
      <sheetName val="fa_off_eqp2"/>
      <sheetName val="fa_fur&amp;_fix2"/>
      <sheetName val="fa-pl_&amp;_mach-Off2"/>
      <sheetName val="B_Equity-sdpl_INC2"/>
      <sheetName val="inout_consol_wkg2"/>
      <sheetName val="inout_consol_WKNG2"/>
      <sheetName val="B_Sheet_972"/>
      <sheetName val="P&amp;L_97_2"/>
      <sheetName val="B_Sheet_97-BEXP2"/>
      <sheetName val="P&amp;L_97_-BEXP2"/>
      <sheetName val="consol_flows2"/>
      <sheetName val="sdpl_oth_Liab2"/>
      <sheetName val="obpl-oth_liab2"/>
      <sheetName val="G_land_advance2"/>
      <sheetName val="I-Wip-ot_(2)2"/>
      <sheetName val="detail_WIP_(2)2"/>
      <sheetName val="detail_G-12"/>
      <sheetName val="sobha_menon_ac2"/>
      <sheetName val="pnc_ac2"/>
      <sheetName val="fix_-p_&amp;_M_-SCC2"/>
      <sheetName val="C_fix_asst2"/>
      <sheetName val="D_fix_asst_scdl_2"/>
      <sheetName val="creditors_tb_obpl2"/>
      <sheetName val="TBAL9697_-group_wise__sdpl3"/>
      <sheetName val="TBAL9697_-group_wise_2"/>
      <sheetName val="crs_-G-12"/>
      <sheetName val="TBAL9697_-group_wise__onpl2"/>
      <sheetName val="B_Sheet_97-OBPL2"/>
      <sheetName val="B_Sheet_97_sdpl2"/>
      <sheetName val="TBAL9697_-group_wise__sdpl22"/>
      <sheetName val="inout_consol_jan2"/>
      <sheetName val="consol_flow2"/>
      <sheetName val="D_Loan__Prom2"/>
      <sheetName val="E_Bank_Loan2"/>
      <sheetName val="G_work_Cap2"/>
      <sheetName val="H_land_adv-dec2"/>
      <sheetName val="J_Con_WIP2"/>
      <sheetName val="detail_J2"/>
      <sheetName val="L_Oth_Co2"/>
      <sheetName val="K_fix_asst__2"/>
      <sheetName val="C_fix_asst-SDPL_2"/>
      <sheetName val="TBAL9697__group_wise__sdpl2"/>
      <sheetName val="inout_consol_okg2"/>
      <sheetName val="detail_OIP_(2)2"/>
      <sheetName val="D_fix_ysst_scdl_2"/>
      <sheetName val="cre`itors_tb_obpl2"/>
      <sheetName val="3AL9697_-group_wise__onpl2"/>
      <sheetName val="3‰AL9697_-group_wise__onpl2"/>
      <sheetName val="L_Oth_Bo2"/>
      <sheetName val="Civil_Boq2"/>
      <sheetName val="3�AL9697_-group_wise__onpl2"/>
      <sheetName val="Staff_Acco_2"/>
      <sheetName val="SITE_OVERHEADS2"/>
      <sheetName val="Boq_Block_A2"/>
      <sheetName val="Project-Material_2"/>
      <sheetName val="TB9798OBPL06_(2)3"/>
      <sheetName val="CORPN_OCT3"/>
      <sheetName val="inout_consol-nov3"/>
      <sheetName val="inout_consol_(2)3"/>
      <sheetName val="AS_ON_DT_EXPS_Mar3"/>
      <sheetName val="fa-pl_&amp;_mach-site3"/>
      <sheetName val="fa_off_eqp3"/>
      <sheetName val="fa_fur&amp;_fix3"/>
      <sheetName val="fa-pl_&amp;_mach-Off3"/>
      <sheetName val="B_Equity-sdpl_INC3"/>
      <sheetName val="inout_consol_wkg3"/>
      <sheetName val="inout_consol_WKNG3"/>
      <sheetName val="B_Sheet_973"/>
      <sheetName val="P&amp;L_97_3"/>
      <sheetName val="B_Sheet_97-BEXP3"/>
      <sheetName val="P&amp;L_97_-BEXP3"/>
      <sheetName val="consol_flows3"/>
      <sheetName val="sdpl_oth_Liab3"/>
      <sheetName val="obpl-oth_liab3"/>
      <sheetName val="G_land_advance3"/>
      <sheetName val="I-Wip-ot_(2)3"/>
      <sheetName val="detail_WIP_(2)3"/>
      <sheetName val="detail_G-13"/>
      <sheetName val="sobha_menon_ac3"/>
      <sheetName val="pnc_ac3"/>
      <sheetName val="fix_-p_&amp;_M_-SCC3"/>
      <sheetName val="C_fix_asst3"/>
      <sheetName val="D_fix_asst_scdl_3"/>
      <sheetName val="creditors_tb_obpl3"/>
      <sheetName val="TBAL9697_-group_wise__sdpl4"/>
      <sheetName val="TBAL9697_-group_wise_3"/>
      <sheetName val="crs_-G-13"/>
      <sheetName val="TBAL9697_-group_wise__onpl3"/>
      <sheetName val="B_Sheet_97-OBPL3"/>
      <sheetName val="B_Sheet_97_sdpl3"/>
      <sheetName val="TBAL9697_-group_wise__sdpl23"/>
      <sheetName val="inout_consol_jan3"/>
      <sheetName val="consol_flow3"/>
      <sheetName val="D_Loan__Prom3"/>
      <sheetName val="E_Bank_Loan3"/>
      <sheetName val="G_work_Cap3"/>
      <sheetName val="WWR"/>
      <sheetName val="Section Catalogue"/>
      <sheetName val="PRECAST_lightconc-II1"/>
      <sheetName val="SPT_vs_PHI"/>
      <sheetName val="DG_"/>
      <sheetName val="key_dates"/>
      <sheetName val="TBL9798DPL03"/>
      <sheetName val="CORPN_OT"/>
      <sheetName val="ino4t_conso,-nov"/>
      <sheetName val="(nout_co,sol_(2)"/>
      <sheetName val="Blr_hire"/>
      <sheetName val="INPUT_SHEET"/>
      <sheetName val="Sun_E_Type"/>
      <sheetName val="G_1_obplWori"/>
      <sheetName val="dpl_oth_Lia`"/>
      <sheetName val="_bpl,oth_lia_"/>
      <sheetName val="G_,and_adv_nce"/>
      <sheetName val="I,Wip-ot__2)"/>
      <sheetName val="det!il_WIP_(2)"/>
      <sheetName val="de4ail_G-1"/>
      <sheetName val="sobha_mennn_ac"/>
      <sheetName val="C_&amp;ix_asst"/>
      <sheetName val="TBAL9697__x000a_grotp_wise_"/>
      <sheetName val="Fin_Sum"/>
      <sheetName val="_x005f_x0003_dpl_oth_Lia`"/>
      <sheetName val="TBAL9697__x005f_x000d_grotp_wise_"/>
      <sheetName val="St_co_91_5lvl"/>
      <sheetName val="Labor_abs-NMR"/>
      <sheetName val="CORPN_O_x005f_x0000_T"/>
      <sheetName val="SUPPLY_-Sanitary_Fixtures"/>
      <sheetName val="ITEMS_FOR_CIVIL_TENDER"/>
      <sheetName val="CORPN_O"/>
      <sheetName val="_x005f_x005f_x005f_x0003_dpl_oth_Lia`"/>
      <sheetName val="TBAL9697__x005f_x005f_x005f_x000d_grotp_wis"/>
      <sheetName val="CORPN_O?T"/>
      <sheetName val="Stress_Calculation"/>
      <sheetName val="PRECAST_lightconc-II2"/>
      <sheetName val="Cashflow_projection1"/>
      <sheetName val="SPT_vs_PHI1"/>
      <sheetName val="1__PayRec1"/>
      <sheetName val="DG_1"/>
      <sheetName val="key_dates1"/>
      <sheetName val="ino4t_conso,-nov1"/>
      <sheetName val="(nout_co,sol_(2)1"/>
      <sheetName val="Blr_hire1"/>
      <sheetName val="INPUT_SHEET1"/>
      <sheetName val="Sun_E_Type1"/>
      <sheetName val="_bpl,oth_lia_1"/>
      <sheetName val="G_,and_adv_nce1"/>
      <sheetName val="I,Wip-ot__2)1"/>
      <sheetName val="det!il_WIP_(2)1"/>
      <sheetName val="de4ail_G-11"/>
      <sheetName val="sobha_mennn_ac1"/>
      <sheetName val="C_&amp;ix_asst1"/>
      <sheetName val="Fin_Sum1"/>
      <sheetName val="_x005f_x0003_dpl_oth_Lia`1"/>
      <sheetName val="TBAL9697__x005f_x000d_grotp_wise_1"/>
      <sheetName val="St_co_91_5lvl1"/>
      <sheetName val="Labor_abs-NMR1"/>
      <sheetName val="CORPN_O_x005f_x0000_T1"/>
      <sheetName val="SUPPLY_-Sanitary_Fixtures1"/>
      <sheetName val="ITEMS_FOR_CIVIL_TENDER1"/>
      <sheetName val="CORPN_O1"/>
      <sheetName val="_x005f_x005f_x005f_x0003_dpl_oth_Lia`1"/>
      <sheetName val="TBAL9697__x005f_x005f_x005f_x000d_grotp_wi1"/>
      <sheetName val="TBAL9697__x000a_grotp_wise_1"/>
      <sheetName val="CORPN_O?T1"/>
      <sheetName val="Stress_Calculation1"/>
      <sheetName val="H_land_adv-dec3"/>
      <sheetName val="J_Con_WIP3"/>
      <sheetName val="detail_J3"/>
      <sheetName val="L_Oth_Co3"/>
      <sheetName val="K_fix_asst__3"/>
      <sheetName val="C_fix_asst-SDPL_3"/>
      <sheetName val="TBAL9697__group_wise__sdpl3"/>
      <sheetName val="inout_consol_okg3"/>
      <sheetName val="detail_OIP_(2)3"/>
      <sheetName val="D_fix_ysst_scdl_3"/>
      <sheetName val="cre`itors_tb_obpl3"/>
      <sheetName val="3AL9697_-group_wise__onpl3"/>
      <sheetName val="TB9798OBPL06_(2)22"/>
      <sheetName val="CORPN_OCT22"/>
      <sheetName val="inout_consol-nov22"/>
      <sheetName val="inout_consol_(2)22"/>
      <sheetName val="AS_ON_DT_EXPS_Mar22"/>
      <sheetName val="fa-pl_&amp;_mach-site22"/>
      <sheetName val="fa_off_eqp22"/>
      <sheetName val="fa_fur&amp;_fix22"/>
      <sheetName val="fa-pl_&amp;_mach-Off22"/>
      <sheetName val="B_Equity-sdpl_INC22"/>
      <sheetName val="inout_consol_wkg22"/>
      <sheetName val="inout_consol_WKNG22"/>
      <sheetName val="B_Sheet_9722"/>
      <sheetName val="P&amp;L_97_22"/>
      <sheetName val="B_Sheet_97-BEXP22"/>
      <sheetName val="P&amp;L_97_-BEXP22"/>
      <sheetName val="consol_flows22"/>
      <sheetName val="sdpl_oth_Liab22"/>
      <sheetName val="obpl-oth_liab22"/>
      <sheetName val="G_land_advance22"/>
      <sheetName val="I-Wip-ot_(2)22"/>
      <sheetName val="detail_WIP_(2)22"/>
      <sheetName val="detail_G-122"/>
      <sheetName val="sobha_menon_ac22"/>
      <sheetName val="pnc_ac22"/>
      <sheetName val="fix_-p_&amp;_M_-SCC22"/>
      <sheetName val="C_fix_asst22"/>
      <sheetName val="D_fix_asst_scdl_22"/>
      <sheetName val="creditors_tb_obpl22"/>
      <sheetName val="TBAL9697_-group_wise__sdpl32"/>
      <sheetName val="TBAL9697_-group_wise_22"/>
      <sheetName val="crs_-G-122"/>
      <sheetName val="TBAL9697_-group_wise__onpl22"/>
      <sheetName val="B_Sheet_97-OBPL22"/>
      <sheetName val="B_Sheet_97_sdpl22"/>
      <sheetName val="TBAL9697_-group_wise__sdpl222"/>
      <sheetName val="inout_consol_jan22"/>
      <sheetName val="consol_flow22"/>
      <sheetName val="D_Loan__Prom22"/>
      <sheetName val="E_Bank_Loan22"/>
      <sheetName val="G_work_Cap22"/>
      <sheetName val="H_land_adv-dec22"/>
      <sheetName val="J_Con_WIP22"/>
      <sheetName val="detail_J22"/>
      <sheetName val="L_Oth_Co22"/>
      <sheetName val="K_fix_asst__22"/>
      <sheetName val="C_fix_asst-SDPL_22"/>
      <sheetName val="TBAL9697__group_wise__sdpl22"/>
      <sheetName val="inout_consol_okg22"/>
      <sheetName val="detail_OIP_(2)22"/>
      <sheetName val="D_fix_ysst_scdl_22"/>
      <sheetName val="cre`itors_tb_obpl22"/>
      <sheetName val="3AL9697_-group_wise__onpl22"/>
      <sheetName val="3‰AL9697_-group_wise__onpl22"/>
      <sheetName val="L_Oth_Bo22"/>
      <sheetName val="Civil_Boq22"/>
      <sheetName val="3�AL9697_-group_wise__onpl22"/>
      <sheetName val="Staff_Acco_22"/>
      <sheetName val="SITE_OVERHEADS22"/>
      <sheetName val="Boq_Block_A22"/>
      <sheetName val="Project-Material_22"/>
      <sheetName val="TB9798OBPL06_(2)20"/>
      <sheetName val="CORPN_OCT20"/>
      <sheetName val="inout_consol-nov20"/>
      <sheetName val="inout_consol_(2)20"/>
      <sheetName val="AS_ON_DT_EXPS_Mar20"/>
      <sheetName val="fa-pl_&amp;_mach-site20"/>
      <sheetName val="fa_off_eqp20"/>
      <sheetName val="fa_fur&amp;_fix20"/>
      <sheetName val="fa-pl_&amp;_mach-Off20"/>
      <sheetName val="B_Equity-sdpl_INC20"/>
      <sheetName val="inout_consol_wkg20"/>
      <sheetName val="inout_consol_WKNG20"/>
      <sheetName val="B_Sheet_9720"/>
      <sheetName val="P&amp;L_97_20"/>
      <sheetName val="B_Sheet_97-BEXP20"/>
      <sheetName val="P&amp;L_97_-BEXP20"/>
      <sheetName val="consol_flows20"/>
      <sheetName val="sdpl_oth_Liab20"/>
      <sheetName val="obpl-oth_liab20"/>
      <sheetName val="G_land_advance20"/>
      <sheetName val="I-Wip-ot_(2)20"/>
      <sheetName val="detail_WIP_(2)20"/>
      <sheetName val="detail_G-120"/>
      <sheetName val="sobha_menon_ac20"/>
      <sheetName val="pnc_ac20"/>
      <sheetName val="fix_-p_&amp;_M_-SCC20"/>
      <sheetName val="C_fix_asst20"/>
      <sheetName val="D_fix_asst_scdl_20"/>
      <sheetName val="creditors_tb_obpl20"/>
      <sheetName val="TBAL9697_-group_wise__sdpl30"/>
      <sheetName val="TBAL9697_-group_wise_20"/>
      <sheetName val="crs_-G-120"/>
      <sheetName val="TBAL9697_-group_wise__onpl20"/>
      <sheetName val="B_Sheet_97-OBPL20"/>
      <sheetName val="B_Sheet_97_sdpl20"/>
      <sheetName val="TBAL9697_-group_wise__sdpl220"/>
      <sheetName val="inout_consol_jan20"/>
      <sheetName val="consol_flow20"/>
      <sheetName val="D_Loan__Prom20"/>
      <sheetName val="E_Bank_Loan20"/>
      <sheetName val="G_work_Cap20"/>
      <sheetName val="H_land_adv-dec20"/>
      <sheetName val="J_Con_WIP20"/>
      <sheetName val="detail_J20"/>
      <sheetName val="L_Oth_Co20"/>
      <sheetName val="K_fix_asst__20"/>
      <sheetName val="C_fix_asst-SDPL_20"/>
      <sheetName val="TBAL9697__group_wise__sdpl20"/>
      <sheetName val="inout_consol_okg20"/>
      <sheetName val="detail_OIP_(2)20"/>
      <sheetName val="D_fix_ysst_scdl_20"/>
      <sheetName val="cre`itors_tb_obpl20"/>
      <sheetName val="3AL9697_-group_wise__onpl20"/>
      <sheetName val="3‰AL9697_-group_wise__onpl20"/>
      <sheetName val="L_Oth_Bo20"/>
      <sheetName val="Civil_Boq20"/>
      <sheetName val="3�AL9697_-group_wise__onpl20"/>
      <sheetName val="Staff_Acco_20"/>
      <sheetName val="SITE_OVERHEADS20"/>
      <sheetName val="Boq_Block_A20"/>
      <sheetName val="Project-Material_20"/>
      <sheetName val="3‰AL9697_-group_wise__onpl3"/>
      <sheetName val="L_Oth_Bo3"/>
      <sheetName val="Civil_Boq3"/>
      <sheetName val="Staff_Acco_3"/>
      <sheetName val="SITE_OVERHEADS3"/>
      <sheetName val="Boq_Block_A3"/>
      <sheetName val="Project-Material_3"/>
      <sheetName val="3�AL9697_-group_wise__onpl3"/>
      <sheetName val="TB9798OBPL06_(2)4"/>
      <sheetName val="CORPN_OCT4"/>
      <sheetName val="inout_consol-nov4"/>
      <sheetName val="inout_consol_(2)4"/>
      <sheetName val="AS_ON_DT_EXPS_Mar4"/>
      <sheetName val="fa-pl_&amp;_mach-site4"/>
      <sheetName val="fa_off_eqp4"/>
      <sheetName val="fa_fur&amp;_fix4"/>
      <sheetName val="fa-pl_&amp;_mach-Off4"/>
      <sheetName val="B_Equity-sdpl_INC4"/>
      <sheetName val="inout_consol_wkg4"/>
      <sheetName val="inout_consol_WKNG4"/>
      <sheetName val="B_Sheet_974"/>
      <sheetName val="P&amp;L_97_4"/>
      <sheetName val="B_Sheet_97-BEXP4"/>
      <sheetName val="P&amp;L_97_-BEXP4"/>
      <sheetName val="consol_flows4"/>
      <sheetName val="sdpl_oth_Liab4"/>
      <sheetName val="obpl-oth_liab4"/>
      <sheetName val="G_land_advance4"/>
      <sheetName val="I-Wip-ot_(2)4"/>
      <sheetName val="detail_WIP_(2)4"/>
      <sheetName val="detail_G-14"/>
      <sheetName val="sobha_menon_ac4"/>
      <sheetName val="pnc_ac4"/>
      <sheetName val="fix_-p_&amp;_M_-SCC4"/>
      <sheetName val="C_fix_asst4"/>
      <sheetName val="D_fix_asst_scdl_4"/>
      <sheetName val="creditors_tb_obpl4"/>
      <sheetName val="TBAL9697_-group_wise__sdpl5"/>
      <sheetName val="TBAL9697_-group_wise_4"/>
      <sheetName val="crs_-G-14"/>
      <sheetName val="TBAL9697_-group_wise__onpl4"/>
      <sheetName val="B_Sheet_97-OBPL4"/>
      <sheetName val="B_Sheet_97_sdpl4"/>
      <sheetName val="TBAL9697_-group_wise__sdpl24"/>
      <sheetName val="inout_consol_jan4"/>
      <sheetName val="consol_flow4"/>
      <sheetName val="D_Loan__Prom4"/>
      <sheetName val="E_Bank_Loan4"/>
      <sheetName val="G_work_Cap4"/>
      <sheetName val="H_land_adv-dec4"/>
      <sheetName val="J_Con_WIP4"/>
      <sheetName val="detail_J4"/>
      <sheetName val="L_Oth_Co4"/>
      <sheetName val="K_fix_asst__4"/>
      <sheetName val="C_fix_asst-SDPL_4"/>
      <sheetName val="pol-60"/>
      <sheetName val="tie beam"/>
      <sheetName val="Cash Flow Input Data_ISC"/>
      <sheetName val="Interface_SC"/>
      <sheetName val="Calc_ISC"/>
      <sheetName val="Calc_SC"/>
      <sheetName val="Interface_ISC"/>
      <sheetName val="GD"/>
      <sheetName val="INDIGINEOUS ITEMS "/>
      <sheetName val="Legal Risk Analysis"/>
      <sheetName val="COST"/>
      <sheetName val="SICAM"/>
      <sheetName val="A1-Continuous"/>
      <sheetName val="Summary"/>
      <sheetName val="TBAL9697_ grotp_wise_"/>
      <sheetName val="TBAL9697_ grotp_wise_1"/>
      <sheetName val="Tender Summary"/>
      <sheetName val="BALAN1"/>
      <sheetName val="外気負荷"/>
      <sheetName val="DetEst"/>
      <sheetName val="Mat_Cost"/>
      <sheetName val="Intro"/>
      <sheetName val="DETAILED  BOQ"/>
      <sheetName val="Set"/>
      <sheetName val="fa-pl &amp; myy_x000b__x000b__x0002_"/>
      <sheetName val="Lead"/>
      <sheetName val="Parameter"/>
      <sheetName val="1_Project_Profile"/>
      <sheetName val="CABLE DATA"/>
      <sheetName val="Exc"/>
      <sheetName val="Analy_7-10"/>
      <sheetName val="BOQ-Part1"/>
      <sheetName val="Material"/>
      <sheetName val="BOQ "/>
      <sheetName val="Components"/>
      <sheetName val="s"/>
      <sheetName val="PRECAST_lightconc-II3"/>
      <sheetName val="1__PayRec2"/>
      <sheetName val="ino4t_conso,-nov2"/>
      <sheetName val="(nout_co,sol_(2)2"/>
      <sheetName val="Blr_hire2"/>
      <sheetName val="Cashflow_projection2"/>
      <sheetName val="SPT_vs_PHI2"/>
      <sheetName val="key_dates2"/>
      <sheetName val="INPUT_SHEET2"/>
      <sheetName val="_bpl,oth_lia_2"/>
      <sheetName val="G_,and_adv_nce2"/>
      <sheetName val="I,Wip-ot__2)2"/>
      <sheetName val="det!il_WIP_(2)2"/>
      <sheetName val="de4ail_G-12"/>
      <sheetName val="sobha_mennn_ac2"/>
      <sheetName val="C_&amp;ix_asst2"/>
      <sheetName val="_x005f_x0003_dpl_oth_Lia`2"/>
      <sheetName val="TBAL9697__x005f_x000d_grotp_wise_2"/>
      <sheetName val="St_co_91_5lvl2"/>
      <sheetName val="Sun_E_Type2"/>
      <sheetName val="Fin_Sum2"/>
      <sheetName val="CORPN_O?T2"/>
      <sheetName val="Labor_abs-NMR2"/>
      <sheetName val="Stress_Calculation2"/>
      <sheetName val="TBAL9697__x000a_grotp_wise_2"/>
      <sheetName val="labour_coeff"/>
      <sheetName val="Shuttering_Analysis"/>
      <sheetName val="General_P+M"/>
      <sheetName val="Curing_Analysis_"/>
      <sheetName val="Concrete_P+M_(_RMC_)"/>
      <sheetName val="P+M_(_SMC_)"/>
      <sheetName val="P+M_-EW"/>
      <sheetName val="P&amp;L_-_AD"/>
      <sheetName val="Fin__Assumpt__-_Sensitivities"/>
      <sheetName val="LOAD_SHEET_"/>
      <sheetName val="Fill_this_out_first___"/>
      <sheetName val="Labour_productivity"/>
      <sheetName val="RCC,Ret__Wall"/>
      <sheetName val="CORPN_O_x005f_x0000_T2"/>
      <sheetName val="SUPPLY_-Sanitary_Fixtures2"/>
      <sheetName val="ITEMS_FOR_CIVIL_TENDER2"/>
      <sheetName val="_x005f_x005f_x005f_x0003_dpl_oth_Lia`2"/>
      <sheetName val="TBAL9697__x005f_x005f_x005f_x000d_grotp_wi2"/>
      <sheetName val="CORPN_O2"/>
      <sheetName val="CORPN_O_T"/>
      <sheetName val="Area_&amp;_Cate__Master"/>
      <sheetName val="Bill_No_5"/>
      <sheetName val="TBAL9697__grotp_wise_"/>
      <sheetName val="Detail_1A"/>
      <sheetName val="DG_2"/>
      <sheetName val="11B_"/>
      <sheetName val="BOQ_(2)"/>
      <sheetName val="DLC_lookups"/>
      <sheetName val="Structure_Bills_Qty"/>
      <sheetName val="Fee_Rate_Summary"/>
      <sheetName val="Name_List"/>
      <sheetName val="CORPN_O_x005f_x005f_x005f_x0000_T"/>
      <sheetName val="TBAL9697__x005f_x000a_grotp_wise_"/>
      <sheetName val="220_11__BS_"/>
      <sheetName val="ISO_Reconcilation_Statment"/>
      <sheetName val="AVG_pur_rate"/>
      <sheetName val="Driveway_Beams"/>
      <sheetName val="Cat_A_Change_Control"/>
      <sheetName val="Break_up_Sheet"/>
      <sheetName val="Summary_of_P_&amp;_M"/>
      <sheetName val="Break_Dw"/>
      <sheetName val="FITZ_MORT_94"/>
      <sheetName val="Sheet_1"/>
      <sheetName val="3BPA00132-5-3_W_plan_HVPNL"/>
      <sheetName val="Mix_Design"/>
      <sheetName val="BLOCK-A_(MEA_SHEET)"/>
      <sheetName val="Quote_Sheet"/>
      <sheetName val="d-safe_DELUXE"/>
      <sheetName val="Works_-_Quote_Sheet"/>
      <sheetName val="IO_LIST"/>
      <sheetName val="TBAL9697__x005f_x000d_grotp_wis"/>
      <sheetName val="TBAL9697__grotp_wise_1"/>
      <sheetName val="NLD_-_Assum"/>
      <sheetName val="Intro_"/>
      <sheetName val="TBAL9697__x005f_x005f_x005f_x005f_x005f_x005f_x00"/>
      <sheetName val="Form_6"/>
      <sheetName val="acevsSp_(ABC)"/>
      <sheetName val="A_O_R_"/>
      <sheetName val="LIST_OF_MAKES"/>
      <sheetName val="fa-pl_&amp;_myy"/>
      <sheetName val="Cash_Flow_Input_Data_ISC"/>
      <sheetName val="DETAILED__BOQ"/>
      <sheetName val="Civil_Works"/>
      <sheetName val="Legal_Risk_Analysis"/>
      <sheetName val="CABLE_DATA"/>
      <sheetName val="Mat_-Rates"/>
      <sheetName val="Summary_Bank"/>
      <sheetName val="TB9798OBPL06_(2)6"/>
      <sheetName val="CORPN_OCT6"/>
      <sheetName val="inout_consol-nov6"/>
      <sheetName val="inout_consol_(2)6"/>
      <sheetName val="AS_ON_DT_EXPS_Mar6"/>
      <sheetName val="fa-pl_&amp;_mach-site6"/>
      <sheetName val="fa_off_eqp6"/>
      <sheetName val="fa_fur&amp;_fix6"/>
      <sheetName val="fa-pl_&amp;_mach-Off6"/>
      <sheetName val="B_Equity-sdpl_INC6"/>
      <sheetName val="inout_consol_wkg6"/>
      <sheetName val="inout_consol_WKNG6"/>
      <sheetName val="B_Sheet_976"/>
      <sheetName val="P&amp;L_97_6"/>
      <sheetName val="B_Sheet_97-BEXP6"/>
      <sheetName val="P&amp;L_97_-BEXP6"/>
      <sheetName val="consol_flows6"/>
      <sheetName val="sdpl_oth_Liab6"/>
      <sheetName val="obpl-oth_liab6"/>
      <sheetName val="G_land_advance6"/>
      <sheetName val="I-Wip-ot_(2)6"/>
      <sheetName val="detail_WIP_(2)6"/>
      <sheetName val="detail_G-16"/>
      <sheetName val="sobha_menon_ac6"/>
      <sheetName val="pnc_ac6"/>
      <sheetName val="fix_-p_&amp;_M_-SCC6"/>
      <sheetName val="C_fix_asst6"/>
      <sheetName val="D_fix_asst_scdl_6"/>
      <sheetName val="creditors_tb_obpl6"/>
      <sheetName val="TBAL9697_-group_wise__sdpl6"/>
      <sheetName val="TBAL9697_-group_wise_5"/>
      <sheetName val="crs_-G-15"/>
      <sheetName val="TBAL9697_-group_wise__onpl5"/>
      <sheetName val="B_Sheet_97-OBPL5"/>
      <sheetName val="B_Sheet_97_sdpl5"/>
      <sheetName val="TBAL9697_-group_wise__sdpl25"/>
      <sheetName val="inout_consol_jan5"/>
      <sheetName val="consol_flow5"/>
      <sheetName val="D_Loan__Prom5"/>
      <sheetName val="E_Bank_Loan5"/>
      <sheetName val="G_work_Cap5"/>
      <sheetName val="H_land_adv-dec5"/>
      <sheetName val="J_Con_WIP5"/>
      <sheetName val="detail_J5"/>
      <sheetName val="L_Oth_Co5"/>
      <sheetName val="K_fix_asst__5"/>
      <sheetName val="C_fix_asst-SDPL_5"/>
      <sheetName val="TBAL9697__group_wise__sdpl5"/>
      <sheetName val="inout_consol_okg5"/>
      <sheetName val="detail_OIP_(2)5"/>
      <sheetName val="D_fix_ysst_scdl_5"/>
      <sheetName val="cre`itors_tb_obpl5"/>
      <sheetName val="3AL9697_-group_wise__onpl5"/>
      <sheetName val="3‰AL9697_-group_wise__onpl5"/>
      <sheetName val="L_Oth_Bo5"/>
      <sheetName val="Civil_Boq5"/>
      <sheetName val="Boq_Block_A4"/>
      <sheetName val="Staff_Acco_5"/>
      <sheetName val="SITE_OVERHEADS5"/>
      <sheetName val="Project-Material_4"/>
      <sheetName val="PRECAST_lightconc-II5"/>
      <sheetName val="1__PayRec4"/>
      <sheetName val="ino4t_conso,-nov4"/>
      <sheetName val="(nout_co,sol_(2)4"/>
      <sheetName val="Blr_hire4"/>
      <sheetName val="Cashflow_projection4"/>
      <sheetName val="SPT_vs_PHI4"/>
      <sheetName val="key_dates4"/>
      <sheetName val="INPUT_SHEET4"/>
      <sheetName val="_bpl,oth_lia_4"/>
      <sheetName val="G_,and_adv_nce4"/>
      <sheetName val="I,Wip-ot__2)4"/>
      <sheetName val="det!il_WIP_(2)4"/>
      <sheetName val="de4ail_G-14"/>
      <sheetName val="sobha_mennn_ac4"/>
      <sheetName val="C_&amp;ix_asst4"/>
      <sheetName val="3�AL9697_-group_wise__onpl4"/>
      <sheetName val="_x005f_x0003_dpl_oth_Lia`4"/>
      <sheetName val="TBAL9697__x005f_x000d_grotp_wise_4"/>
      <sheetName val="St_co_91_5lvl4"/>
      <sheetName val="Sun_E_Type4"/>
      <sheetName val="Fin_Sum4"/>
      <sheetName val="CORPN_O?T4"/>
      <sheetName val="Labor_abs-NMR4"/>
      <sheetName val="Stress_Calculation4"/>
      <sheetName val="TBAL9697__x000a_grotp_wise_4"/>
      <sheetName val="labour_coeff2"/>
      <sheetName val="Shuttering_Analysis2"/>
      <sheetName val="General_P+M2"/>
      <sheetName val="Curing_Analysis_2"/>
      <sheetName val="Concrete_P+M_(_RMC_)2"/>
      <sheetName val="P+M_(_SMC_)2"/>
      <sheetName val="P+M_-EW2"/>
      <sheetName val="P&amp;L_-_AD2"/>
      <sheetName val="Fin__Assumpt__-_Sensitivities2"/>
      <sheetName val="LOAD_SHEET_2"/>
      <sheetName val="Fill_this_out_first___2"/>
      <sheetName val="Labour_productivity2"/>
      <sheetName val="RCC,Ret__Wall2"/>
      <sheetName val="CORPN_O_x005f_x0000_T4"/>
      <sheetName val="SUPPLY_-Sanitary_Fixtures4"/>
      <sheetName val="ITEMS_FOR_CIVIL_TENDER4"/>
      <sheetName val="_x005f_x005f_x005f_x0003_dpl_oth_Lia`4"/>
      <sheetName val="TBAL9697__x005f_x005f_x005f_x000d_grotp_wi4"/>
      <sheetName val="CORPN_O4"/>
      <sheetName val="CORPN_O_T2"/>
      <sheetName val="Area_&amp;_Cate__Master2"/>
      <sheetName val="Bill_No_52"/>
      <sheetName val="TBAL9697__grotp_wise_4"/>
      <sheetName val="Detail_1A2"/>
      <sheetName val="DG_4"/>
      <sheetName val="11B_2"/>
      <sheetName val="BOQ_(2)2"/>
      <sheetName val="DLC_lookups2"/>
      <sheetName val="Structure_Bills_Qty2"/>
      <sheetName val="Fee_Rate_Summary2"/>
      <sheetName val="Name_List2"/>
      <sheetName val="CORPN_O_x005f_x005f_x005f_x0000_T2"/>
      <sheetName val="TBAL9697__x005f_x000a_grotp_wise_2"/>
      <sheetName val="220_11__BS_2"/>
      <sheetName val="ISO_Reconcilation_Statment2"/>
      <sheetName val="AVG_pur_rate2"/>
      <sheetName val="Driveway_Beams2"/>
      <sheetName val="Cat_A_Change_Control2"/>
      <sheetName val="Break_up_Sheet2"/>
      <sheetName val="Summary_of_P_&amp;_M2"/>
      <sheetName val="Break_Dw2"/>
      <sheetName val="FITZ_MORT_942"/>
      <sheetName val="Sheet_12"/>
      <sheetName val="3BPA00132-5-3_W_plan_HVPNL2"/>
      <sheetName val="Mix_Design2"/>
      <sheetName val="BLOCK-A_(MEA_SHEET)2"/>
      <sheetName val="Quote_Sheet2"/>
      <sheetName val="d-safe_DELUXE2"/>
      <sheetName val="Works_-_Quote_Sheet2"/>
      <sheetName val="IO_LIST2"/>
      <sheetName val="TBAL9697__x005f_x000d_grotp_wis2"/>
      <sheetName val="TBAL9697__grotp_wise_5"/>
      <sheetName val="NLD_-_Assum2"/>
      <sheetName val="Intro_2"/>
      <sheetName val="TBAL9697__x005f_x005f_x005f_x005f_x005f_x005f_x02"/>
      <sheetName val="Form_62"/>
      <sheetName val="acevsSp_(ABC)2"/>
      <sheetName val="A_O_R_2"/>
      <sheetName val="LIST_OF_MAKES2"/>
      <sheetName val="Cash_Flow_Input_Data_ISC2"/>
      <sheetName val="DETAILED__BOQ2"/>
      <sheetName val="Civil_Works2"/>
      <sheetName val="Legal_Risk_Analysis2"/>
      <sheetName val="CABLE_DATA2"/>
      <sheetName val="Mat_-Rates2"/>
      <sheetName val="TB9798OBPL06_(2)5"/>
      <sheetName val="CORPN_OCT5"/>
      <sheetName val="inout_consol-nov5"/>
      <sheetName val="inout_consol_(2)5"/>
      <sheetName val="AS_ON_DT_EXPS_Mar5"/>
      <sheetName val="fa-pl_&amp;_mach-site5"/>
      <sheetName val="fa_off_eqp5"/>
      <sheetName val="fa_fur&amp;_fix5"/>
      <sheetName val="fa-pl_&amp;_mach-Off5"/>
      <sheetName val="B_Equity-sdpl_INC5"/>
      <sheetName val="inout_consol_wkg5"/>
      <sheetName val="inout_consol_WKNG5"/>
      <sheetName val="B_Sheet_975"/>
      <sheetName val="P&amp;L_97_5"/>
      <sheetName val="B_Sheet_97-BEXP5"/>
      <sheetName val="P&amp;L_97_-BEXP5"/>
      <sheetName val="consol_flows5"/>
      <sheetName val="sdpl_oth_Liab5"/>
      <sheetName val="obpl-oth_liab5"/>
      <sheetName val="G_land_advance5"/>
      <sheetName val="I-Wip-ot_(2)5"/>
      <sheetName val="detail_WIP_(2)5"/>
      <sheetName val="detail_G-15"/>
      <sheetName val="sobha_menon_ac5"/>
      <sheetName val="pnc_ac5"/>
      <sheetName val="fix_-p_&amp;_M_-SCC5"/>
      <sheetName val="C_fix_asst5"/>
      <sheetName val="D_fix_asst_scdl_5"/>
      <sheetName val="creditors_tb_obpl5"/>
      <sheetName val="TBAL9697__group_wise__sdpl4"/>
      <sheetName val="inout_consol_okg4"/>
      <sheetName val="detail_OIP_(2)4"/>
      <sheetName val="D_fix_ysst_scdl_4"/>
      <sheetName val="cre`itors_tb_obpl4"/>
      <sheetName val="3AL9697_-group_wise__onpl4"/>
      <sheetName val="3‰AL9697_-group_wise__onpl4"/>
      <sheetName val="L_Oth_Bo4"/>
      <sheetName val="Civil_Boq4"/>
      <sheetName val="Staff_Acco_4"/>
      <sheetName val="SITE_OVERHEADS4"/>
      <sheetName val="PRECAST_lightconc-II4"/>
      <sheetName val="1__PayRec3"/>
      <sheetName val="ino4t_conso,-nov3"/>
      <sheetName val="(nout_co,sol_(2)3"/>
      <sheetName val="Blr_hire3"/>
      <sheetName val="Cashflow_projection3"/>
      <sheetName val="SPT_vs_PHI3"/>
      <sheetName val="key_dates3"/>
      <sheetName val="INPUT_SHEET3"/>
      <sheetName val="_bpl,oth_lia_3"/>
      <sheetName val="G_,and_adv_nce3"/>
      <sheetName val="I,Wip-ot__2)3"/>
      <sheetName val="det!il_WIP_(2)3"/>
      <sheetName val="de4ail_G-13"/>
      <sheetName val="sobha_mennn_ac3"/>
      <sheetName val="C_&amp;ix_asst3"/>
      <sheetName val="_x005f_x0003_dpl_oth_Lia`3"/>
      <sheetName val="TBAL9697__x005f_x000d_grotp_wise_3"/>
      <sheetName val="St_co_91_5lvl3"/>
      <sheetName val="Sun_E_Type3"/>
      <sheetName val="Fin_Sum3"/>
      <sheetName val="CORPN_O?T3"/>
      <sheetName val="Labor_abs-NMR3"/>
      <sheetName val="Stress_Calculation3"/>
      <sheetName val="TBAL9697__x000a_grotp_wise_3"/>
      <sheetName val="labour_coeff1"/>
      <sheetName val="Shuttering_Analysis1"/>
      <sheetName val="General_P+M1"/>
      <sheetName val="Curing_Analysis_1"/>
      <sheetName val="Concrete_P+M_(_RMC_)1"/>
      <sheetName val="P+M_(_SMC_)1"/>
      <sheetName val="P+M_-EW1"/>
      <sheetName val="P&amp;L_-_AD1"/>
      <sheetName val="Fin__Assumpt__-_Sensitivities1"/>
      <sheetName val="LOAD_SHEET_1"/>
      <sheetName val="Fill_this_out_first___1"/>
      <sheetName val="Labour_productivity1"/>
      <sheetName val="RCC,Ret__Wall1"/>
      <sheetName val="CORPN_O_x005f_x0000_T3"/>
      <sheetName val="SUPPLY_-Sanitary_Fixtures3"/>
      <sheetName val="ITEMS_FOR_CIVIL_TENDER3"/>
      <sheetName val="_x005f_x005f_x005f_x0003_dpl_oth_Lia`3"/>
      <sheetName val="TBAL9697__x005f_x005f_x005f_x000d_grotp_wi3"/>
      <sheetName val="CORPN_O3"/>
      <sheetName val="CORPN_O_T1"/>
      <sheetName val="Area_&amp;_Cate__Master1"/>
      <sheetName val="Bill_No_51"/>
      <sheetName val="TBAL9697__grotp_wise_2"/>
      <sheetName val="Detail_1A1"/>
      <sheetName val="DG_3"/>
      <sheetName val="11B_1"/>
      <sheetName val="BOQ_(2)1"/>
      <sheetName val="DLC_lookups1"/>
      <sheetName val="Structure_Bills_Qty1"/>
      <sheetName val="Fee_Rate_Summary1"/>
      <sheetName val="Name_List1"/>
      <sheetName val="CORPN_O_x005f_x005f_x005f_x0000_T1"/>
      <sheetName val="TBAL9697__x005f_x000a_grotp_wise_1"/>
      <sheetName val="220_11__BS_1"/>
      <sheetName val="ISO_Reconcilation_Statment1"/>
      <sheetName val="AVG_pur_rate1"/>
      <sheetName val="Driveway_Beams1"/>
      <sheetName val="Cat_A_Change_Control1"/>
      <sheetName val="Break_up_Sheet1"/>
      <sheetName val="Summary_of_P_&amp;_M1"/>
      <sheetName val="Break_Dw1"/>
      <sheetName val="FITZ_MORT_941"/>
      <sheetName val="Sheet_11"/>
      <sheetName val="3BPA00132-5-3_W_plan_HVPNL1"/>
      <sheetName val="Mix_Design1"/>
      <sheetName val="BLOCK-A_(MEA_SHEET)1"/>
      <sheetName val="Quote_Sheet1"/>
      <sheetName val="d-safe_DELUXE1"/>
      <sheetName val="Works_-_Quote_Sheet1"/>
      <sheetName val="IO_LIST1"/>
      <sheetName val="TBAL9697__x005f_x000d_grotp_wis1"/>
      <sheetName val="TBAL9697__grotp_wise_3"/>
      <sheetName val="NLD_-_Assum1"/>
      <sheetName val="Intro_1"/>
      <sheetName val="TBAL9697__x005f_x005f_x005f_x005f_x005f_x005f_x01"/>
      <sheetName val="Form_61"/>
      <sheetName val="acevsSp_(ABC)1"/>
      <sheetName val="A_O_R_1"/>
      <sheetName val="LIST_OF_MAKES1"/>
      <sheetName val="Cash_Flow_Input_Data_ISC1"/>
      <sheetName val="DETAILED__BOQ1"/>
      <sheetName val="Civil_Works1"/>
      <sheetName val="Legal_Risk_Analysis1"/>
      <sheetName val="CABLE_DATA1"/>
      <sheetName val="Mat_-Rates1"/>
      <sheetName val="TB9798OBPL06_(2)7"/>
      <sheetName val="CORPN_OCT7"/>
      <sheetName val="inout_consol-nov7"/>
      <sheetName val="inout_consol_(2)7"/>
      <sheetName val="AS_ON_DT_EXPS_Mar7"/>
      <sheetName val="fa-pl_&amp;_mach-site7"/>
      <sheetName val="fa_off_eqp7"/>
      <sheetName val="fa_fur&amp;_fix7"/>
      <sheetName val="fa-pl_&amp;_mach-Off7"/>
      <sheetName val="B_Equity-sdpl_INC7"/>
      <sheetName val="inout_consol_wkg7"/>
      <sheetName val="inout_consol_WKNG7"/>
      <sheetName val="B_Sheet_977"/>
      <sheetName val="P&amp;L_97_7"/>
      <sheetName val="B_Sheet_97-BEXP7"/>
      <sheetName val="P&amp;L_97_-BEXP7"/>
      <sheetName val="consol_flows7"/>
      <sheetName val="sdpl_oth_Liab7"/>
      <sheetName val="obpl-oth_liab7"/>
      <sheetName val="G_land_advance7"/>
      <sheetName val="I-Wip-ot_(2)7"/>
      <sheetName val="detail_WIP_(2)7"/>
      <sheetName val="detail_G-17"/>
      <sheetName val="sobha_menon_ac7"/>
      <sheetName val="pnc_ac7"/>
      <sheetName val="fix_-p_&amp;_M_-SCC7"/>
      <sheetName val="C_fix_asst7"/>
      <sheetName val="D_fix_asst_scdl_7"/>
      <sheetName val="creditors_tb_obpl7"/>
      <sheetName val="TBAL9697_-group_wise__sdpl7"/>
      <sheetName val="TBAL9697_-group_wise_6"/>
      <sheetName val="crs_-G-16"/>
      <sheetName val="TBAL9697_-group_wise__onpl6"/>
      <sheetName val="B_Sheet_97-OBPL6"/>
      <sheetName val="B_Sheet_97_sdpl6"/>
      <sheetName val="TBAL9697_-group_wise__sdpl26"/>
      <sheetName val="inout_consol_jan6"/>
      <sheetName val="consol_flow6"/>
      <sheetName val="D_Loan__Prom6"/>
      <sheetName val="E_Bank_Loan6"/>
      <sheetName val="G_work_Cap6"/>
      <sheetName val="H_land_adv-dec6"/>
      <sheetName val="J_Con_WIP6"/>
      <sheetName val="detail_J6"/>
      <sheetName val="L_Oth_Co6"/>
      <sheetName val="K_fix_asst__6"/>
      <sheetName val="C_fix_asst-SDPL_6"/>
      <sheetName val="TBAL9697__group_wise__sdpl6"/>
      <sheetName val="inout_consol_okg6"/>
      <sheetName val="detail_OIP_(2)6"/>
      <sheetName val="D_fix_ysst_scdl_6"/>
      <sheetName val="cre`itors_tb_obpl6"/>
      <sheetName val="3AL9697_-group_wise__onpl6"/>
      <sheetName val="3‰AL9697_-group_wise__onpl6"/>
      <sheetName val="L_Oth_Bo6"/>
      <sheetName val="Civil_Boq6"/>
      <sheetName val="Boq_Block_A5"/>
      <sheetName val="Staff_Acco_6"/>
      <sheetName val="SITE_OVERHEADS6"/>
      <sheetName val="Project-Material_5"/>
      <sheetName val="PRECAST_lightconc-II6"/>
      <sheetName val="1__PayRec5"/>
      <sheetName val="ino4t_conso,-nov5"/>
      <sheetName val="(nout_co,sol_(2)5"/>
      <sheetName val="Blr_hire5"/>
      <sheetName val="Cashflow_projection5"/>
      <sheetName val="SPT_vs_PHI5"/>
      <sheetName val="key_dates5"/>
      <sheetName val="INPUT_SHEET5"/>
      <sheetName val="_bpl,oth_lia_5"/>
      <sheetName val="G_,and_adv_nce5"/>
      <sheetName val="I,Wip-ot__2)5"/>
      <sheetName val="det!il_WIP_(2)5"/>
      <sheetName val="de4ail_G-15"/>
      <sheetName val="sobha_mennn_ac5"/>
      <sheetName val="C_&amp;ix_asst5"/>
      <sheetName val="3�AL9697_-group_wise__onpl5"/>
      <sheetName val="_x005f_x0003_dpl_oth_Lia`5"/>
      <sheetName val="TBAL9697__x005f_x000d_grotp_wise_5"/>
      <sheetName val="St_co_91_5lvl5"/>
      <sheetName val="Sun_E_Type5"/>
      <sheetName val="Fin_Sum5"/>
      <sheetName val="CORPN_O?T5"/>
      <sheetName val="Labor_abs-NMR5"/>
      <sheetName val="Stress_Calculation5"/>
      <sheetName val="TBAL9697__x000a_grotp_wise_5"/>
      <sheetName val="labour_coeff3"/>
      <sheetName val="Shuttering_Analysis3"/>
      <sheetName val="General_P+M3"/>
      <sheetName val="Curing_Analysis_3"/>
      <sheetName val="Concrete_P+M_(_RMC_)3"/>
      <sheetName val="P+M_(_SMC_)3"/>
      <sheetName val="P+M_-EW3"/>
      <sheetName val="P&amp;L_-_AD3"/>
      <sheetName val="Fin__Assumpt__-_Sensitivities3"/>
      <sheetName val="LOAD_SHEET_3"/>
      <sheetName val="Fill_this_out_first___3"/>
      <sheetName val="Labour_productivity3"/>
      <sheetName val="RCC,Ret__Wall3"/>
      <sheetName val="CORPN_O_x005f_x0000_T5"/>
      <sheetName val="SUPPLY_-Sanitary_Fixtures5"/>
      <sheetName val="ITEMS_FOR_CIVIL_TENDER5"/>
      <sheetName val="_x005f_x005f_x005f_x0003_dpl_oth_Lia`5"/>
      <sheetName val="TBAL9697__x005f_x005f_x005f_x000d_grotp_wi5"/>
      <sheetName val="CORPN_O5"/>
      <sheetName val="CORPN_O_T3"/>
      <sheetName val="Area_&amp;_Cate__Master3"/>
      <sheetName val="Bill_No_53"/>
      <sheetName val="TBAL9697__grotp_wise_6"/>
      <sheetName val="Detail_1A3"/>
      <sheetName val="DG_5"/>
      <sheetName val="11B_3"/>
      <sheetName val="BOQ_(2)3"/>
      <sheetName val="DLC_lookups3"/>
      <sheetName val="Structure_Bills_Qty3"/>
      <sheetName val="Fee_Rate_Summary3"/>
      <sheetName val="Name_List3"/>
      <sheetName val="CORPN_O_x005f_x005f_x005f_x0000_T3"/>
      <sheetName val="TBAL9697__x005f_x000a_grotp_wise_3"/>
      <sheetName val="220_11__BS_3"/>
      <sheetName val="ISO_Reconcilation_Statment3"/>
      <sheetName val="AVG_pur_rate3"/>
      <sheetName val="Driveway_Beams3"/>
      <sheetName val="Cat_A_Change_Control3"/>
      <sheetName val="Break_up_Sheet3"/>
      <sheetName val="Summary_of_P_&amp;_M3"/>
      <sheetName val="Break_Dw3"/>
      <sheetName val="FITZ_MORT_943"/>
      <sheetName val="Sheet_13"/>
      <sheetName val="3BPA00132-5-3_W_plan_HVPNL3"/>
      <sheetName val="Mix_Design3"/>
      <sheetName val="BLOCK-A_(MEA_SHEET)3"/>
      <sheetName val="Quote_Sheet3"/>
      <sheetName val="d-safe_DELUXE3"/>
      <sheetName val="Works_-_Quote_Sheet3"/>
      <sheetName val="IO_LIST3"/>
      <sheetName val="TBAL9697__x005f_x000d_grotp_wis3"/>
      <sheetName val="TBAL9697__grotp_wise_7"/>
      <sheetName val="NLD_-_Assum3"/>
      <sheetName val="Intro_3"/>
      <sheetName val="TBAL9697__x005f_x005f_x005f_x005f_x005f_x005f_x03"/>
      <sheetName val="Form_63"/>
      <sheetName val="acevsSp_(ABC)3"/>
      <sheetName val="A_O_R_3"/>
      <sheetName val="LIST_OF_MAKES3"/>
      <sheetName val="Cash_Flow_Input_Data_ISC3"/>
      <sheetName val="DETAILED__BOQ3"/>
      <sheetName val="Civil_Works3"/>
      <sheetName val="Legal_Risk_Analysis3"/>
      <sheetName val="CABLE_DATA3"/>
      <sheetName val="Mat_-Rates3"/>
      <sheetName val="TB9798OBPL06_(2)8"/>
      <sheetName val="CORPN_OCT8"/>
      <sheetName val="inout_consol-nov8"/>
      <sheetName val="inout_consol_(2)8"/>
      <sheetName val="AS_ON_DT_EXPS_Mar8"/>
      <sheetName val="fa-pl_&amp;_mach-site8"/>
      <sheetName val="fa_off_eqp8"/>
      <sheetName val="fa_fur&amp;_fix8"/>
      <sheetName val="fa-pl_&amp;_mach-Off8"/>
      <sheetName val="B_Equity-sdpl_INC8"/>
      <sheetName val="inout_consol_wkg8"/>
      <sheetName val="inout_consol_WKNG8"/>
      <sheetName val="B_Sheet_978"/>
      <sheetName val="P&amp;L_97_8"/>
      <sheetName val="B_Sheet_97-BEXP8"/>
      <sheetName val="P&amp;L_97_-BEXP8"/>
      <sheetName val="consol_flows8"/>
      <sheetName val="sdpl_oth_Liab8"/>
      <sheetName val="obpl-oth_liab8"/>
      <sheetName val="G_land_advance8"/>
      <sheetName val="I-Wip-ot_(2)8"/>
      <sheetName val="detail_WIP_(2)8"/>
      <sheetName val="detail_G-18"/>
      <sheetName val="sobha_menon_ac8"/>
      <sheetName val="pnc_ac8"/>
      <sheetName val="fix_-p_&amp;_M_-SCC8"/>
      <sheetName val="C_fix_asst8"/>
      <sheetName val="D_fix_asst_scdl_8"/>
      <sheetName val="creditors_tb_obpl8"/>
      <sheetName val="TBAL9697_-group_wise__sdpl8"/>
      <sheetName val="TBAL9697_-group_wise_7"/>
      <sheetName val="crs_-G-17"/>
      <sheetName val="TBAL9697_-group_wise__onpl7"/>
      <sheetName val="B_Sheet_97-OBPL7"/>
      <sheetName val="B_Sheet_97_sdpl7"/>
      <sheetName val="TBAL9697_-group_wise__sdpl27"/>
      <sheetName val="inout_consol_jan7"/>
      <sheetName val="consol_flow7"/>
      <sheetName val="D_Loan__Prom7"/>
      <sheetName val="E_Bank_Loan7"/>
      <sheetName val="G_work_Cap7"/>
      <sheetName val="H_land_adv-dec7"/>
      <sheetName val="J_Con_WIP7"/>
      <sheetName val="detail_J7"/>
      <sheetName val="L_Oth_Co7"/>
      <sheetName val="K_fix_asst__7"/>
      <sheetName val="C_fix_asst-SDPL_7"/>
      <sheetName val="TBAL9697__group_wise__sdpl7"/>
      <sheetName val="inout_consol_okg7"/>
      <sheetName val="detail_OIP_(2)7"/>
      <sheetName val="D_fix_ysst_scdl_7"/>
      <sheetName val="cre`itors_tb_obpl7"/>
      <sheetName val="3AL9697_-group_wise__onpl7"/>
      <sheetName val="3‰AL9697_-group_wise__onpl7"/>
      <sheetName val="L_Oth_Bo7"/>
      <sheetName val="Civil_Boq7"/>
      <sheetName val="Boq_Block_A6"/>
      <sheetName val="Staff_Acco_7"/>
      <sheetName val="SITE_OVERHEADS7"/>
      <sheetName val="Project-Material_6"/>
      <sheetName val="PRECAST_lightconc-II7"/>
      <sheetName val="1__PayRec6"/>
      <sheetName val="ino4t_conso,-nov6"/>
      <sheetName val="(nout_co,sol_(2)6"/>
      <sheetName val="Blr_hire6"/>
      <sheetName val="Cashflow_projection6"/>
      <sheetName val="SPT_vs_PHI6"/>
      <sheetName val="key_dates6"/>
      <sheetName val="INPUT_SHEET6"/>
      <sheetName val="_bpl,oth_lia_6"/>
      <sheetName val="G_,and_adv_nce6"/>
      <sheetName val="I,Wip-ot__2)6"/>
      <sheetName val="det!il_WIP_(2)6"/>
      <sheetName val="de4ail_G-16"/>
      <sheetName val="sobha_mennn_ac6"/>
      <sheetName val="C_&amp;ix_asst6"/>
      <sheetName val="3�AL9697_-group_wise__onpl6"/>
      <sheetName val="_x005f_x0003_dpl_oth_Lia`6"/>
      <sheetName val="TBAL9697__x005f_x000d_grotp_wise_6"/>
      <sheetName val="St_co_91_5lvl6"/>
      <sheetName val="Sun_E_Type6"/>
      <sheetName val="Fin_Sum6"/>
      <sheetName val="CORPN_O?T6"/>
      <sheetName val="Labor_abs-NMR6"/>
      <sheetName val="Stress_Calculation6"/>
      <sheetName val="TBAL9697__x000a_grotp_wise_6"/>
      <sheetName val="labour_coeff4"/>
      <sheetName val="Shuttering_Analysis4"/>
      <sheetName val="General_P+M4"/>
      <sheetName val="Curing_Analysis_4"/>
      <sheetName val="Concrete_P+M_(_RMC_)4"/>
      <sheetName val="P+M_(_SMC_)4"/>
      <sheetName val="P+M_-EW4"/>
      <sheetName val="P&amp;L_-_AD4"/>
      <sheetName val="Fin__Assumpt__-_Sensitivities4"/>
      <sheetName val="LOAD_SHEET_4"/>
      <sheetName val="Fill_this_out_first___4"/>
      <sheetName val="Labour_productivity4"/>
      <sheetName val="RCC,Ret__Wall4"/>
      <sheetName val="CORPN_O_x005f_x0000_T6"/>
      <sheetName val="SUPPLY_-Sanitary_Fixtures6"/>
      <sheetName val="ITEMS_FOR_CIVIL_TENDER6"/>
      <sheetName val="_x005f_x005f_x005f_x0003_dpl_oth_Lia`6"/>
      <sheetName val="TBAL9697__x005f_x005f_x005f_x000d_grotp_wi6"/>
      <sheetName val="CORPN_O6"/>
      <sheetName val="CORPN_O_T4"/>
      <sheetName val="Area_&amp;_Cate__Master4"/>
      <sheetName val="Bill_No_54"/>
      <sheetName val="TBAL9697__grotp_wise_8"/>
      <sheetName val="Detail_1A4"/>
      <sheetName val="DG_6"/>
      <sheetName val="11B_4"/>
      <sheetName val="BOQ_(2)4"/>
      <sheetName val="DLC_lookups4"/>
      <sheetName val="Structure_Bills_Qty4"/>
      <sheetName val="Fee_Rate_Summary4"/>
      <sheetName val="Name_List4"/>
      <sheetName val="CORPN_O_x005f_x005f_x005f_x0000_T4"/>
      <sheetName val="TBAL9697__x005f_x000a_grotp_wise_4"/>
      <sheetName val="220_11__BS_4"/>
      <sheetName val="ISO_Reconcilation_Statment4"/>
      <sheetName val="AVG_pur_rate4"/>
      <sheetName val="Driveway_Beams4"/>
      <sheetName val="Cat_A_Change_Control4"/>
      <sheetName val="Break_up_Sheet4"/>
      <sheetName val="Summary_of_P_&amp;_M4"/>
      <sheetName val="Break_Dw4"/>
      <sheetName val="FITZ_MORT_944"/>
      <sheetName val="Sheet_14"/>
      <sheetName val="3BPA00132-5-3_W_plan_HVPNL4"/>
      <sheetName val="Mix_Design4"/>
      <sheetName val="BLOCK-A_(MEA_SHEET)4"/>
      <sheetName val="Quote_Sheet4"/>
      <sheetName val="d-safe_DELUXE4"/>
      <sheetName val="Works_-_Quote_Sheet4"/>
      <sheetName val="IO_LIST4"/>
      <sheetName val="TBAL9697__x005f_x000d_grotp_wis4"/>
      <sheetName val="TBAL9697__grotp_wise_9"/>
      <sheetName val="NLD_-_Assum4"/>
      <sheetName val="Intro_4"/>
      <sheetName val="TBAL9697__x005f_x005f_x005f_x005f_x005f_x005f_x04"/>
      <sheetName val="Form_64"/>
      <sheetName val="acevsSp_(ABC)4"/>
      <sheetName val="A_O_R_4"/>
      <sheetName val="LIST_OF_MAKES4"/>
      <sheetName val="Cash_Flow_Input_Data_ISC4"/>
      <sheetName val="DETAILED__BOQ4"/>
      <sheetName val="Civil_Works4"/>
      <sheetName val="Legal_Risk_Analysis4"/>
      <sheetName val="CABLE_DATA4"/>
      <sheetName val="Mat_-Rates4"/>
      <sheetName val="TBAL9697_-group_wise__sdpl9"/>
      <sheetName val="TBAL9697_-group_wise_8"/>
      <sheetName val="crs_-G-18"/>
      <sheetName val="TBAL9697_-group_wise__onpl8"/>
      <sheetName val="B_Sheet_97-OBPL8"/>
      <sheetName val="B_Sheet_97_sdpl8"/>
      <sheetName val="TBAL9697_-group_wise__sdpl28"/>
      <sheetName val="inout_consol_jan8"/>
      <sheetName val="consol_flow8"/>
      <sheetName val="D_Loan__Prom8"/>
      <sheetName val="E_Bank_Loan8"/>
      <sheetName val="G_work_Cap8"/>
      <sheetName val="H_land_adv-dec8"/>
      <sheetName val="J_Con_WIP8"/>
      <sheetName val="detail_J8"/>
      <sheetName val="L_Oth_Co8"/>
      <sheetName val="K_fix_asst__8"/>
      <sheetName val="C_fix_asst-SDPL_8"/>
      <sheetName val="TBAL9697__group_wise__sdpl8"/>
      <sheetName val="inout_consol_okg8"/>
      <sheetName val="detail_OIP_(2)8"/>
      <sheetName val="D_fix_ysst_scdl_8"/>
      <sheetName val="cre`itors_tb_obpl8"/>
      <sheetName val="3AL9697_-group_wise__onpl8"/>
      <sheetName val="3‰AL9697_-group_wise__onpl8"/>
      <sheetName val="L_Oth_Bo8"/>
      <sheetName val="Civil_Boq8"/>
      <sheetName val="Boq_Block_A7"/>
      <sheetName val="Staff_Acco_8"/>
      <sheetName val="SITE_OVERHEADS8"/>
      <sheetName val="Project-Material_7"/>
      <sheetName val="PRECAST_lightconc-II8"/>
      <sheetName val="1__PayRec7"/>
      <sheetName val="ino4t_conso,-nov7"/>
      <sheetName val="(nout_co,sol_(2)7"/>
      <sheetName val="Blr_hire7"/>
      <sheetName val="Cashflow_projection7"/>
      <sheetName val="SPT_vs_PHI7"/>
      <sheetName val="key_dates7"/>
      <sheetName val="INPUT_SHEET7"/>
      <sheetName val="_bpl,oth_lia_7"/>
      <sheetName val="G_,and_adv_nce7"/>
      <sheetName val="I,Wip-ot__2)7"/>
      <sheetName val="det!il_WIP_(2)7"/>
      <sheetName val="de4ail_G-17"/>
      <sheetName val="sobha_mennn_ac7"/>
      <sheetName val="C_&amp;ix_asst7"/>
      <sheetName val="3�AL9697_-group_wise__onpl7"/>
      <sheetName val="_x005f_x0003_dpl_oth_Lia`7"/>
      <sheetName val="TBAL9697__x005f_x000d_grotp_wise_7"/>
      <sheetName val="St_co_91_5lvl7"/>
      <sheetName val="Sun_E_Type7"/>
      <sheetName val="Fin_Sum7"/>
      <sheetName val="CORPN_O?T7"/>
      <sheetName val="Labor_abs-NMR7"/>
      <sheetName val="Stress_Calculation7"/>
      <sheetName val="TBAL9697__x000a_grotp_wise_7"/>
      <sheetName val="labour_coeff5"/>
      <sheetName val="Shuttering_Analysis5"/>
      <sheetName val="General_P+M5"/>
      <sheetName val="Curing_Analysis_5"/>
      <sheetName val="Concrete_P+M_(_RMC_)5"/>
      <sheetName val="P+M_(_SMC_)5"/>
      <sheetName val="P+M_-EW5"/>
      <sheetName val="P&amp;L_-_AD5"/>
      <sheetName val="Fin__Assumpt__-_Sensitivities5"/>
      <sheetName val="LOAD_SHEET_5"/>
      <sheetName val="Fill_this_out_first___5"/>
      <sheetName val="Labour_productivity5"/>
      <sheetName val="RCC,Ret__Wall5"/>
      <sheetName val="CORPN_O_x005f_x0000_T7"/>
      <sheetName val="SUPPLY_-Sanitary_Fixtures7"/>
      <sheetName val="ITEMS_FOR_CIVIL_TENDER7"/>
      <sheetName val="_x005f_x005f_x005f_x0003_dpl_oth_Lia`7"/>
      <sheetName val="TBAL9697__x005f_x005f_x005f_x000d_grotp_wi7"/>
      <sheetName val="CORPN_O7"/>
      <sheetName val="CORPN_O_T5"/>
      <sheetName val="Area_&amp;_Cate__Master5"/>
      <sheetName val="Bill_No_55"/>
      <sheetName val="TBAL9697__grotp_wise_10"/>
      <sheetName val="Detail_1A5"/>
      <sheetName val="DG_7"/>
      <sheetName val="11B_5"/>
      <sheetName val="BOQ_(2)5"/>
      <sheetName val="DLC_lookups5"/>
      <sheetName val="Structure_Bills_Qty5"/>
      <sheetName val="Fee_Rate_Summary5"/>
      <sheetName val="Name_List5"/>
      <sheetName val="CORPN_O_x005f_x005f_x005f_x0000_T5"/>
      <sheetName val="TBAL9697__x005f_x000a_grotp_wise_5"/>
      <sheetName val="220_11__BS_5"/>
      <sheetName val="ISO_Reconcilation_Statment5"/>
      <sheetName val="AVG_pur_rate5"/>
      <sheetName val="Driveway_Beams5"/>
      <sheetName val="Cat_A_Change_Control5"/>
      <sheetName val="Break_up_Sheet5"/>
      <sheetName val="Summary_of_P_&amp;_M5"/>
      <sheetName val="Break_Dw5"/>
      <sheetName val="FITZ_MORT_945"/>
      <sheetName val="Sheet_15"/>
      <sheetName val="3BPA00132-5-3_W_plan_HVPNL5"/>
      <sheetName val="Mix_Design5"/>
      <sheetName val="BLOCK-A_(MEA_SHEET)5"/>
      <sheetName val="Quote_Sheet5"/>
      <sheetName val="d-safe_DELUXE5"/>
      <sheetName val="Works_-_Quote_Sheet5"/>
      <sheetName val="IO_LIST5"/>
      <sheetName val="TBAL9697__x005f_x000d_grotp_wis5"/>
      <sheetName val="TBAL9697__grotp_wise_11"/>
      <sheetName val="NLD_-_Assum5"/>
      <sheetName val="Intro_5"/>
      <sheetName val="TBAL9697__x005f_x005f_x005f_x005f_x005f_x005f_x05"/>
      <sheetName val="Form_65"/>
      <sheetName val="acevsSp_(ABC)5"/>
      <sheetName val="A_O_R_5"/>
      <sheetName val="LIST_OF_MAKES5"/>
      <sheetName val="Cash_Flow_Input_Data_ISC5"/>
      <sheetName val="DETAILED__BOQ5"/>
      <sheetName val="Civil_Works5"/>
      <sheetName val="Legal_Risk_Analysis5"/>
      <sheetName val="CABLE_DATA5"/>
      <sheetName val="Mat_-Rates5"/>
      <sheetName val="TB9798OBPL06_(2)10"/>
      <sheetName val="CORPN_OCT10"/>
      <sheetName val="inout_consol-nov10"/>
      <sheetName val="inout_consol_(2)10"/>
      <sheetName val="AS_ON_DT_EXPS_Mar10"/>
      <sheetName val="fa-pl_&amp;_mach-site10"/>
      <sheetName val="fa_off_eqp10"/>
      <sheetName val="fa_fur&amp;_fix10"/>
      <sheetName val="fa-pl_&amp;_mach-Off10"/>
      <sheetName val="B_Equity-sdpl_INC10"/>
      <sheetName val="inout_consol_wkg10"/>
      <sheetName val="inout_consol_WKNG10"/>
      <sheetName val="B_Sheet_9710"/>
      <sheetName val="P&amp;L_97_10"/>
      <sheetName val="B_Sheet_97-BEXP10"/>
      <sheetName val="P&amp;L_97_-BEXP10"/>
      <sheetName val="consol_flows10"/>
      <sheetName val="sdpl_oth_Liab10"/>
      <sheetName val="obpl-oth_liab10"/>
      <sheetName val="G_land_advance10"/>
      <sheetName val="I-Wip-ot_(2)10"/>
      <sheetName val="detail_WIP_(2)10"/>
      <sheetName val="detail_G-110"/>
      <sheetName val="sobha_menon_ac10"/>
      <sheetName val="pnc_ac10"/>
      <sheetName val="fix_-p_&amp;_M_-SCC10"/>
      <sheetName val="C_fix_asst10"/>
      <sheetName val="D_fix_asst_scdl_10"/>
      <sheetName val="creditors_tb_obpl10"/>
      <sheetName val="Boq_Block_A8"/>
      <sheetName val="Project-Material_8"/>
      <sheetName val="PRECAST_lightconc-II9"/>
      <sheetName val="1__PayRec8"/>
      <sheetName val="ino4t_conso,-nov8"/>
      <sheetName val="(nout_co,sol_(2)8"/>
      <sheetName val="Blr_hire8"/>
      <sheetName val="Cashflow_projection8"/>
      <sheetName val="SPT_vs_PHI8"/>
      <sheetName val="key_dates8"/>
      <sheetName val="INPUT_SHEET8"/>
      <sheetName val="_bpl,oth_lia_8"/>
      <sheetName val="G_,and_adv_nce8"/>
      <sheetName val="I,Wip-ot__2)8"/>
      <sheetName val="det!il_WIP_(2)8"/>
      <sheetName val="de4ail_G-18"/>
      <sheetName val="sobha_mennn_ac8"/>
      <sheetName val="C_&amp;ix_asst8"/>
      <sheetName val="3�AL9697_-group_wise__onpl8"/>
      <sheetName val="_x005f_x0003_dpl_oth_Lia`8"/>
      <sheetName val="TBAL9697__x005f_x000d_grotp_wise_8"/>
      <sheetName val="St_co_91_5lvl8"/>
      <sheetName val="Sun_E_Type8"/>
      <sheetName val="Fin_Sum8"/>
      <sheetName val="CORPN_O?T8"/>
      <sheetName val="Labor_abs-NMR8"/>
      <sheetName val="Stress_Calculation8"/>
      <sheetName val="TBAL9697__x000a_grotp_wise_8"/>
      <sheetName val="labour_coeff6"/>
      <sheetName val="Shuttering_Analysis6"/>
      <sheetName val="General_P+M6"/>
      <sheetName val="Curing_Analysis_6"/>
      <sheetName val="Concrete_P+M_(_RMC_)6"/>
      <sheetName val="P+M_(_SMC_)6"/>
      <sheetName val="P+M_-EW6"/>
      <sheetName val="P&amp;L_-_AD6"/>
      <sheetName val="Fin__Assumpt__-_Sensitivities6"/>
      <sheetName val="LOAD_SHEET_6"/>
      <sheetName val="Fill_this_out_first___6"/>
      <sheetName val="Labour_productivity6"/>
      <sheetName val="RCC,Ret__Wall6"/>
      <sheetName val="CORPN_O_x005f_x0000_T8"/>
      <sheetName val="SUPPLY_-Sanitary_Fixtures8"/>
      <sheetName val="ITEMS_FOR_CIVIL_TENDER8"/>
      <sheetName val="_x005f_x005f_x005f_x0003_dpl_oth_Lia`8"/>
      <sheetName val="TBAL9697__x005f_x005f_x005f_x000d_grotp_wi8"/>
      <sheetName val="CORPN_O8"/>
      <sheetName val="CORPN_O_T6"/>
      <sheetName val="Area_&amp;_Cate__Master6"/>
      <sheetName val="Bill_No_56"/>
      <sheetName val="TBAL9697__grotp_wise_12"/>
      <sheetName val="Detail_1A6"/>
      <sheetName val="DG_8"/>
      <sheetName val="11B_6"/>
      <sheetName val="BOQ_(2)6"/>
      <sheetName val="DLC_lookups6"/>
      <sheetName val="Structure_Bills_Qty6"/>
      <sheetName val="Fee_Rate_Summary6"/>
      <sheetName val="Name_List6"/>
      <sheetName val="CORPN_O_x005f_x005f_x005f_x0000_T6"/>
      <sheetName val="TBAL9697__x005f_x000a_grotp_wise_6"/>
      <sheetName val="220_11__BS_6"/>
      <sheetName val="ISO_Reconcilation_Statment6"/>
      <sheetName val="AVG_pur_rate6"/>
      <sheetName val="Driveway_Beams6"/>
      <sheetName val="Cat_A_Change_Control6"/>
      <sheetName val="Break_up_Sheet6"/>
      <sheetName val="Summary_of_P_&amp;_M6"/>
      <sheetName val="Break_Dw6"/>
      <sheetName val="FITZ_MORT_946"/>
      <sheetName val="Sheet_16"/>
      <sheetName val="3BPA00132-5-3_W_plan_HVPNL6"/>
      <sheetName val="Mix_Design6"/>
      <sheetName val="BLOCK-A_(MEA_SHEET)6"/>
      <sheetName val="Quote_Sheet6"/>
      <sheetName val="d-safe_DELUXE6"/>
      <sheetName val="Works_-_Quote_Sheet6"/>
      <sheetName val="IO_LIST6"/>
      <sheetName val="TBAL9697__x005f_x000d_grotp_wis6"/>
      <sheetName val="TBAL9697__grotp_wise_13"/>
      <sheetName val="NLD_-_Assum6"/>
      <sheetName val="Intro_6"/>
      <sheetName val="TBAL9697__x005f_x005f_x005f_x005f_x005f_x005f_x06"/>
      <sheetName val="Form_66"/>
      <sheetName val="acevsSp_(ABC)6"/>
      <sheetName val="A_O_R_6"/>
      <sheetName val="LIST_OF_MAKES6"/>
      <sheetName val="Cash_Flow_Input_Data_ISC6"/>
      <sheetName val="DETAILED__BOQ6"/>
      <sheetName val="Civil_Works6"/>
      <sheetName val="Legal_Risk_Analysis6"/>
      <sheetName val="CABLE_DATA6"/>
      <sheetName val="Mat_-Rates6"/>
      <sheetName val="TB9798OBPL06_(2)11"/>
      <sheetName val="CORPN_OCT11"/>
      <sheetName val="inout_consol-nov11"/>
      <sheetName val="inout_consol_(2)11"/>
      <sheetName val="AS_ON_DT_EXPS_Mar11"/>
      <sheetName val="fa-pl_&amp;_mach-site11"/>
      <sheetName val="fa_off_eqp11"/>
      <sheetName val="fa_fur&amp;_fix11"/>
      <sheetName val="fa-pl_&amp;_mach-Off11"/>
      <sheetName val="B_Equity-sdpl_INC11"/>
      <sheetName val="inout_consol_wkg11"/>
      <sheetName val="inout_consol_WKNG11"/>
      <sheetName val="B_Sheet_9711"/>
      <sheetName val="P&amp;L_97_11"/>
      <sheetName val="B_Sheet_97-BEXP11"/>
      <sheetName val="P&amp;L_97_-BEXP11"/>
      <sheetName val="consol_flows11"/>
      <sheetName val="sdpl_oth_Liab11"/>
      <sheetName val="obpl-oth_liab11"/>
      <sheetName val="G_land_advance11"/>
      <sheetName val="I-Wip-ot_(2)11"/>
      <sheetName val="detail_WIP_(2)11"/>
      <sheetName val="detail_G-111"/>
      <sheetName val="sobha_menon_ac11"/>
      <sheetName val="pnc_ac11"/>
      <sheetName val="fix_-p_&amp;_M_-SCC11"/>
      <sheetName val="C_fix_asst11"/>
      <sheetName val="D_fix_asst_scdl_11"/>
      <sheetName val="creditors_tb_obpl11"/>
      <sheetName val="TBAL9697_-group_wise__sdpl11"/>
      <sheetName val="TBAL9697_-group_wise_10"/>
      <sheetName val="crs_-G-110"/>
      <sheetName val="TBAL9697_-group_wise__onpl10"/>
      <sheetName val="B_Sheet_97-OBPL10"/>
      <sheetName val="B_Sheet_97_sdpl10"/>
      <sheetName val="TBAL9697_-group_wise__sdpl210"/>
      <sheetName val="inout_consol_jan10"/>
      <sheetName val="consol_flow10"/>
      <sheetName val="D_Loan__Prom10"/>
      <sheetName val="E_Bank_Loan10"/>
      <sheetName val="G_work_Cap10"/>
      <sheetName val="H_land_adv-dec10"/>
      <sheetName val="J_Con_WIP10"/>
      <sheetName val="detail_J10"/>
      <sheetName val="L_Oth_Co10"/>
      <sheetName val="K_fix_asst__10"/>
      <sheetName val="C_fix_asst-SDPL_10"/>
      <sheetName val="TBAL9697__group_wise__sdpl10"/>
      <sheetName val="inout_consol_okg10"/>
      <sheetName val="detail_OIP_(2)10"/>
      <sheetName val="D_fix_ysst_scdl_10"/>
      <sheetName val="cre`itors_tb_obpl10"/>
      <sheetName val="3AL9697_-group_wise__onpl10"/>
      <sheetName val="3‰AL9697_-group_wise__onpl10"/>
      <sheetName val="L_Oth_Bo10"/>
      <sheetName val="Civil_Boq10"/>
      <sheetName val="Staff_Acco_10"/>
      <sheetName val="SITE_OVERHEADS10"/>
      <sheetName val="PRECAST_lightconc-II10"/>
      <sheetName val="1__PayRec9"/>
      <sheetName val="ino4t_conso,-nov9"/>
      <sheetName val="(nout_co,sol_(2)9"/>
      <sheetName val="Blr_hire9"/>
      <sheetName val="Cashflow_projection9"/>
      <sheetName val="SPT_vs_PHI9"/>
      <sheetName val="key_dates9"/>
      <sheetName val="INPUT_SHEET9"/>
      <sheetName val="_bpl,oth_lia_9"/>
      <sheetName val="G_,and_adv_nce9"/>
      <sheetName val="I,Wip-ot__2)9"/>
      <sheetName val="det!il_WIP_(2)9"/>
      <sheetName val="de4ail_G-19"/>
      <sheetName val="sobha_mennn_ac9"/>
      <sheetName val="C_&amp;ix_asst9"/>
      <sheetName val="_x005f_x0003_dpl_oth_Lia`9"/>
      <sheetName val="TBAL9697__x005f_x000d_grotp_wise_9"/>
      <sheetName val="St_co_91_5lvl9"/>
      <sheetName val="Sun_E_Type9"/>
      <sheetName val="Fin_Sum9"/>
      <sheetName val="CORPN_O?T9"/>
      <sheetName val="Labor_abs-NMR9"/>
      <sheetName val="Stress_Calculation9"/>
      <sheetName val="TBAL9697__x000a_grotp_wise_9"/>
      <sheetName val="labour_coeff7"/>
      <sheetName val="Shuttering_Analysis7"/>
      <sheetName val="General_P+M7"/>
      <sheetName val="Curing_Analysis_7"/>
      <sheetName val="Concrete_P+M_(_RMC_)7"/>
      <sheetName val="P+M_(_SMC_)7"/>
      <sheetName val="P+M_-EW7"/>
      <sheetName val="P&amp;L_-_AD7"/>
      <sheetName val="Fin__Assumpt__-_Sensitivities7"/>
      <sheetName val="LOAD_SHEET_7"/>
      <sheetName val="Fill_this_out_first___7"/>
      <sheetName val="Labour_productivity7"/>
      <sheetName val="RCC,Ret__Wall7"/>
      <sheetName val="CORPN_O_x005f_x0000_T9"/>
      <sheetName val="SUPPLY_-Sanitary_Fixtures9"/>
      <sheetName val="ITEMS_FOR_CIVIL_TENDER9"/>
      <sheetName val="_x005f_x005f_x005f_x0003_dpl_oth_Lia`9"/>
      <sheetName val="TBAL9697__x005f_x005f_x005f_x000d_grotp_wi9"/>
      <sheetName val="CORPN_O9"/>
      <sheetName val="CORPN_O_T7"/>
      <sheetName val="Area_&amp;_Cate__Master7"/>
      <sheetName val="Bill_No_57"/>
      <sheetName val="TBAL9697__grotp_wise_14"/>
      <sheetName val="Detail_1A7"/>
      <sheetName val="DG_9"/>
      <sheetName val="11B_7"/>
      <sheetName val="BOQ_(2)7"/>
      <sheetName val="DLC_lookups7"/>
      <sheetName val="Structure_Bills_Qty7"/>
      <sheetName val="Fee_Rate_Summary7"/>
      <sheetName val="Name_List7"/>
      <sheetName val="CORPN_O_x005f_x005f_x005f_x0000_T7"/>
      <sheetName val="TBAL9697__x005f_x000a_grotp_wise_7"/>
      <sheetName val="220_11__BS_7"/>
      <sheetName val="ISO_Reconcilation_Statment7"/>
      <sheetName val="AVG_pur_rate7"/>
      <sheetName val="Driveway_Beams7"/>
      <sheetName val="Cat_A_Change_Control7"/>
      <sheetName val="Break_up_Sheet7"/>
      <sheetName val="Summary_of_P_&amp;_M7"/>
      <sheetName val="Break_Dw7"/>
      <sheetName val="FITZ_MORT_947"/>
      <sheetName val="Sheet_17"/>
      <sheetName val="3BPA00132-5-3_W_plan_HVPNL7"/>
      <sheetName val="Mix_Design7"/>
      <sheetName val="BLOCK-A_(MEA_SHEET)7"/>
      <sheetName val="Quote_Sheet7"/>
      <sheetName val="d-safe_DELUXE7"/>
      <sheetName val="Works_-_Quote_Sheet7"/>
      <sheetName val="IO_LIST7"/>
      <sheetName val="TBAL9697__x005f_x000d_grotp_wis7"/>
      <sheetName val="TBAL9697__grotp_wise_15"/>
      <sheetName val="NLD_-_Assum7"/>
      <sheetName val="Intro_7"/>
      <sheetName val="TBAL9697__x005f_x005f_x005f_x005f_x005f_x005f_x07"/>
      <sheetName val="Form_67"/>
      <sheetName val="acevsSp_(ABC)7"/>
      <sheetName val="A_O_R_7"/>
      <sheetName val="LIST_OF_MAKES7"/>
      <sheetName val="Cash_Flow_Input_Data_ISC7"/>
      <sheetName val="DETAILED__BOQ7"/>
      <sheetName val="Civil_Works7"/>
      <sheetName val="Legal_Risk_Analysis7"/>
      <sheetName val="CABLE_DATA7"/>
      <sheetName val="Mat_-Rates7"/>
      <sheetName val="TB9798OBPL06_(2)12"/>
      <sheetName val="CORPN_OCT12"/>
      <sheetName val="inout_consol-nov12"/>
      <sheetName val="inout_consol_(2)12"/>
      <sheetName val="AS_ON_DT_EXPS_Mar12"/>
      <sheetName val="fa-pl_&amp;_mach-site12"/>
      <sheetName val="fa_off_eqp12"/>
      <sheetName val="fa_fur&amp;_fix12"/>
      <sheetName val="fa-pl_&amp;_mach-Off12"/>
      <sheetName val="B_Equity-sdpl_INC12"/>
      <sheetName val="inout_consol_wkg12"/>
      <sheetName val="inout_consol_WKNG12"/>
      <sheetName val="B_Sheet_9712"/>
      <sheetName val="P&amp;L_97_12"/>
      <sheetName val="B_Sheet_97-BEXP12"/>
      <sheetName val="P&amp;L_97_-BEXP12"/>
      <sheetName val="consol_flows12"/>
      <sheetName val="sdpl_oth_Liab12"/>
      <sheetName val="obpl-oth_liab12"/>
      <sheetName val="G_land_advance12"/>
      <sheetName val="I-Wip-ot_(2)12"/>
      <sheetName val="detail_WIP_(2)12"/>
      <sheetName val="detail_G-112"/>
      <sheetName val="sobha_menon_ac12"/>
      <sheetName val="pnc_ac12"/>
      <sheetName val="fix_-p_&amp;_M_-SCC12"/>
      <sheetName val="C_fix_asst12"/>
      <sheetName val="D_fix_asst_scdl_12"/>
      <sheetName val="creditors_tb_obpl12"/>
      <sheetName val="TBAL9697_-group_wise__sdpl12"/>
      <sheetName val="TBAL9697_-group_wise_11"/>
      <sheetName val="crs_-G-111"/>
      <sheetName val="TBAL9697_-group_wise__onpl11"/>
      <sheetName val="B_Sheet_97-OBPL11"/>
      <sheetName val="B_Sheet_97_sdpl11"/>
      <sheetName val="TBAL9697_-group_wise__sdpl211"/>
      <sheetName val="inout_consol_jan11"/>
      <sheetName val="consol_flow11"/>
      <sheetName val="D_Loan__Prom11"/>
      <sheetName val="E_Bank_Loan11"/>
      <sheetName val="G_work_Cap11"/>
      <sheetName val="H_land_adv-dec11"/>
      <sheetName val="J_Con_WIP11"/>
      <sheetName val="detail_J11"/>
      <sheetName val="L_Oth_Co11"/>
      <sheetName val="K_fix_asst__11"/>
      <sheetName val="C_fix_asst-SDPL_11"/>
      <sheetName val="TBAL9697__group_wise__sdpl11"/>
      <sheetName val="inout_consol_okg11"/>
      <sheetName val="detail_OIP_(2)11"/>
      <sheetName val="D_fix_ysst_scdl_11"/>
      <sheetName val="cre`itors_tb_obpl11"/>
      <sheetName val="3AL9697_-group_wise__onpl11"/>
      <sheetName val="3‰AL9697_-group_wise__onpl11"/>
      <sheetName val="L_Oth_Bo11"/>
      <sheetName val="Civil_Boq11"/>
      <sheetName val="Boq_Block_A10"/>
      <sheetName val="Staff_Acco_11"/>
      <sheetName val="SITE_OVERHEADS11"/>
      <sheetName val="Project-Material_10"/>
      <sheetName val="PRECAST_lightconc-II11"/>
      <sheetName val="1__PayRec10"/>
      <sheetName val="ino4t_conso,-nov10"/>
      <sheetName val="(nout_co,sol_(2)10"/>
      <sheetName val="Blr_hire10"/>
      <sheetName val="Cashflow_projection10"/>
      <sheetName val="SPT_vs_PHI10"/>
      <sheetName val="key_dates10"/>
      <sheetName val="INPUT_SHEET10"/>
      <sheetName val="_bpl,oth_lia_10"/>
      <sheetName val="G_,and_adv_nce10"/>
      <sheetName val="I,Wip-ot__2)10"/>
      <sheetName val="det!il_WIP_(2)10"/>
      <sheetName val="de4ail_G-110"/>
      <sheetName val="sobha_mennn_ac10"/>
      <sheetName val="C_&amp;ix_asst10"/>
      <sheetName val="3�AL9697_-group_wise__onpl10"/>
      <sheetName val="_x005f_x0003_dpl_oth_Lia`10"/>
      <sheetName val="TBAL9697__x005f_x000d_grotp_wise_10"/>
      <sheetName val="St_co_91_5lvl10"/>
      <sheetName val="Sun_E_Type10"/>
      <sheetName val="Fin_Sum10"/>
      <sheetName val="CORPN_O?T10"/>
      <sheetName val="Labor_abs-NMR10"/>
      <sheetName val="Stress_Calculation10"/>
      <sheetName val="TBAL9697__x000a_grotp_wise_10"/>
      <sheetName val="labour_coeff8"/>
      <sheetName val="Shuttering_Analysis8"/>
      <sheetName val="General_P+M8"/>
      <sheetName val="Curing_Analysis_8"/>
      <sheetName val="Concrete_P+M_(_RMC_)8"/>
      <sheetName val="P+M_(_SMC_)8"/>
      <sheetName val="P+M_-EW8"/>
      <sheetName val="P&amp;L_-_AD8"/>
      <sheetName val="Fin__Assumpt__-_Sensitivities8"/>
      <sheetName val="LOAD_SHEET_8"/>
      <sheetName val="Fill_this_out_first___8"/>
      <sheetName val="Labour_productivity8"/>
      <sheetName val="RCC,Ret__Wall8"/>
      <sheetName val="CORPN_O_x005f_x0000_T10"/>
      <sheetName val="SUPPLY_-Sanitary_Fixtures10"/>
      <sheetName val="ITEMS_FOR_CIVIL_TENDER10"/>
      <sheetName val="_x005f_x005f_x005f_x0003_dpl_oth_Lia`10"/>
      <sheetName val="TBAL9697__x005f_x005f_x005f_x000d_grotp_w10"/>
      <sheetName val="CORPN_O10"/>
      <sheetName val="CORPN_O_T8"/>
      <sheetName val="Area_&amp;_Cate__Master8"/>
      <sheetName val="Bill_No_58"/>
      <sheetName val="TBAL9697__grotp_wise_16"/>
      <sheetName val="Detail_1A8"/>
      <sheetName val="DG_10"/>
      <sheetName val="11B_8"/>
      <sheetName val="BOQ_(2)8"/>
      <sheetName val="DLC_lookups8"/>
      <sheetName val="Structure_Bills_Qty8"/>
      <sheetName val="Fee_Rate_Summary8"/>
      <sheetName val="Name_List8"/>
      <sheetName val="CORPN_O_x005f_x005f_x005f_x0000_T8"/>
      <sheetName val="TBAL9697__x005f_x000a_grotp_wise_8"/>
      <sheetName val="220_11__BS_8"/>
      <sheetName val="ISO_Reconcilation_Statment8"/>
      <sheetName val="AVG_pur_rate8"/>
      <sheetName val="Driveway_Beams8"/>
      <sheetName val="Cat_A_Change_Control8"/>
      <sheetName val="Break_up_Sheet8"/>
      <sheetName val="Summary_of_P_&amp;_M8"/>
      <sheetName val="Break_Dw8"/>
      <sheetName val="FITZ_MORT_948"/>
      <sheetName val="Sheet_18"/>
      <sheetName val="3BPA00132-5-3_W_plan_HVPNL8"/>
      <sheetName val="Mix_Design8"/>
      <sheetName val="BLOCK-A_(MEA_SHEET)8"/>
      <sheetName val="Quote_Sheet8"/>
      <sheetName val="d-safe_DELUXE8"/>
      <sheetName val="Works_-_Quote_Sheet8"/>
      <sheetName val="IO_LIST8"/>
      <sheetName val="TBAL9697__x005f_x000d_grotp_wis8"/>
      <sheetName val="TBAL9697__grotp_wise_17"/>
      <sheetName val="NLD_-_Assum8"/>
      <sheetName val="Intro_8"/>
      <sheetName val="TBAL9697__x005f_x005f_x005f_x005f_x005f_x005f_x08"/>
      <sheetName val="Form_68"/>
      <sheetName val="acevsSp_(ABC)8"/>
      <sheetName val="A_O_R_8"/>
      <sheetName val="LIST_OF_MAKES8"/>
      <sheetName val="Cash_Flow_Input_Data_ISC8"/>
      <sheetName val="DETAILED__BOQ8"/>
      <sheetName val="Civil_Works8"/>
      <sheetName val="Legal_Risk_Analysis8"/>
      <sheetName val="CABLE_DATA8"/>
      <sheetName val="Mat_-Rates8"/>
      <sheetName val="TB9798OBPL06_(2)18"/>
      <sheetName val="CORPN_OCT18"/>
      <sheetName val="inout_consol-nov18"/>
      <sheetName val="inout_consol_(2)18"/>
      <sheetName val="AS_ON_DT_EXPS_Mar18"/>
      <sheetName val="fa-pl_&amp;_mach-site18"/>
      <sheetName val="fa_off_eqp18"/>
      <sheetName val="fa_fur&amp;_fix18"/>
      <sheetName val="fa-pl_&amp;_mach-Off18"/>
      <sheetName val="B_Equity-sdpl_INC18"/>
      <sheetName val="inout_consol_wkg18"/>
      <sheetName val="inout_consol_WKNG18"/>
      <sheetName val="B_Sheet_9718"/>
      <sheetName val="P&amp;L_97_18"/>
      <sheetName val="B_Sheet_97-BEXP18"/>
      <sheetName val="P&amp;L_97_-BEXP18"/>
      <sheetName val="consol_flows18"/>
      <sheetName val="sdpl_oth_Liab18"/>
      <sheetName val="obpl-oth_liab18"/>
      <sheetName val="G_land_advance18"/>
      <sheetName val="I-Wip-ot_(2)18"/>
      <sheetName val="detail_WIP_(2)18"/>
      <sheetName val="detail_G-118"/>
      <sheetName val="sobha_menon_ac18"/>
      <sheetName val="pnc_ac18"/>
      <sheetName val="fix_-p_&amp;_M_-SCC18"/>
      <sheetName val="C_fix_asst18"/>
      <sheetName val="D_fix_asst_scdl_18"/>
      <sheetName val="creditors_tb_obpl18"/>
      <sheetName val="TBAL9697_-group_wise__sdpl18"/>
      <sheetName val="TBAL9697_-group_wise_17"/>
      <sheetName val="crs_-G-117"/>
      <sheetName val="TBAL9697_-group_wise__onpl17"/>
      <sheetName val="B_Sheet_97-OBPL17"/>
      <sheetName val="B_Sheet_97_sdpl17"/>
      <sheetName val="TBAL9697_-group_wise__sdpl217"/>
      <sheetName val="inout_consol_jan17"/>
      <sheetName val="consol_flow17"/>
      <sheetName val="D_Loan__Prom17"/>
      <sheetName val="E_Bank_Loan17"/>
      <sheetName val="G_work_Cap17"/>
      <sheetName val="H_land_adv-dec17"/>
      <sheetName val="J_Con_WIP17"/>
      <sheetName val="detail_J17"/>
      <sheetName val="L_Oth_Co17"/>
      <sheetName val="K_fix_asst__17"/>
      <sheetName val="C_fix_asst-SDPL_17"/>
      <sheetName val="TBAL9697__group_wise__sdpl17"/>
      <sheetName val="inout_consol_okg17"/>
      <sheetName val="detail_OIP_(2)17"/>
      <sheetName val="D_fix_ysst_scdl_17"/>
      <sheetName val="cre`itors_tb_obpl17"/>
      <sheetName val="3AL9697_-group_wise__onpl17"/>
      <sheetName val="3‰AL9697_-group_wise__onpl17"/>
      <sheetName val="L_Oth_Bo17"/>
      <sheetName val="Civil_Boq17"/>
      <sheetName val="Staff_Acco_17"/>
      <sheetName val="SITE_OVERHEADS17"/>
      <sheetName val="PRECAST_lightconc-II17"/>
      <sheetName val="1__PayRec16"/>
      <sheetName val="ino4t_conso,-nov16"/>
      <sheetName val="(nout_co,sol_(2)16"/>
      <sheetName val="Blr_hire16"/>
      <sheetName val="Cashflow_projection16"/>
      <sheetName val="SPT_vs_PHI16"/>
      <sheetName val="key_dates16"/>
      <sheetName val="INPUT_SHEET16"/>
      <sheetName val="_bpl,oth_lia_16"/>
      <sheetName val="G_,and_adv_nce16"/>
      <sheetName val="I,Wip-ot__2)16"/>
      <sheetName val="det!il_WIP_(2)16"/>
      <sheetName val="de4ail_G-116"/>
      <sheetName val="sobha_mennn_ac16"/>
      <sheetName val="C_&amp;ix_asst16"/>
      <sheetName val="_x005f_x0003_dpl_oth_Lia`16"/>
      <sheetName val="TBAL9697__x005f_x000d_grotp_wise_16"/>
      <sheetName val="St_co_91_5lvl16"/>
      <sheetName val="Sun_E_Type16"/>
      <sheetName val="Fin_Sum16"/>
      <sheetName val="CORPN_O?T16"/>
      <sheetName val="Labor_abs-NMR16"/>
      <sheetName val="Stress_Calculation16"/>
      <sheetName val="TBAL9697__x000a_grotp_wise_16"/>
      <sheetName val="labour_coeff14"/>
      <sheetName val="Shuttering_Analysis14"/>
      <sheetName val="General_P+M14"/>
      <sheetName val="Curing_Analysis_14"/>
      <sheetName val="Concrete_P+M_(_RMC_)14"/>
      <sheetName val="P+M_(_SMC_)14"/>
      <sheetName val="P+M_-EW14"/>
      <sheetName val="P&amp;L_-_AD14"/>
      <sheetName val="Fin__Assumpt__-_Sensitivities14"/>
      <sheetName val="LOAD_SHEET_14"/>
      <sheetName val="Fill_this_out_first___14"/>
      <sheetName val="Labour_productivity14"/>
      <sheetName val="RCC,Ret__Wall14"/>
      <sheetName val="CORPN_O_x005f_x0000_T16"/>
      <sheetName val="SUPPLY_-Sanitary_Fixtures16"/>
      <sheetName val="ITEMS_FOR_CIVIL_TENDER16"/>
      <sheetName val="_x005f_x005f_x005f_x0003_dpl_oth_Lia`16"/>
      <sheetName val="TBAL9697__x005f_x005f_x005f_x000d_grotp_w16"/>
      <sheetName val="CORPN_O16"/>
      <sheetName val="CORPN_O_T14"/>
      <sheetName val="Area_&amp;_Cate__Master14"/>
      <sheetName val="Bill_No_514"/>
      <sheetName val="TBAL9697__grotp_wise_28"/>
      <sheetName val="Detail_1A14"/>
      <sheetName val="DG_16"/>
      <sheetName val="11B_14"/>
      <sheetName val="BOQ_(2)14"/>
      <sheetName val="DLC_lookups14"/>
      <sheetName val="Structure_Bills_Qty14"/>
      <sheetName val="Fee_Rate_Summary14"/>
      <sheetName val="Name_List14"/>
      <sheetName val="CORPN_O_x005f_x005f_x005f_x0000_T14"/>
      <sheetName val="TBAL9697__x005f_x000a_grotp_wise_14"/>
      <sheetName val="220_11__BS_14"/>
      <sheetName val="ISO_Reconcilation_Statment14"/>
      <sheetName val="AVG_pur_rate14"/>
      <sheetName val="Driveway_Beams14"/>
      <sheetName val="Cat_A_Change_Control14"/>
      <sheetName val="Break_up_Sheet14"/>
      <sheetName val="Summary_of_P_&amp;_M14"/>
      <sheetName val="Break_Dw14"/>
      <sheetName val="FITZ_MORT_9414"/>
      <sheetName val="Sheet_114"/>
      <sheetName val="3BPA00132-5-3_W_plan_HVPNL14"/>
      <sheetName val="Mix_Design14"/>
      <sheetName val="BLOCK-A_(MEA_SHEET)14"/>
      <sheetName val="Quote_Sheet14"/>
      <sheetName val="d-safe_DELUXE14"/>
      <sheetName val="Works_-_Quote_Sheet14"/>
      <sheetName val="IO_LIST14"/>
      <sheetName val="TBAL9697__x005f_x000d_grotp_wis14"/>
      <sheetName val="TBAL9697__grotp_wise_29"/>
      <sheetName val="NLD_-_Assum14"/>
      <sheetName val="Intro_14"/>
      <sheetName val="TBAL9697__x005f_x005f_x005f_x005f_x005f_x005f_x14"/>
      <sheetName val="Form_614"/>
      <sheetName val="acevsSp_(ABC)14"/>
      <sheetName val="A_O_R_14"/>
      <sheetName val="LIST_OF_MAKES14"/>
      <sheetName val="Cash_Flow_Input_Data_ISC14"/>
      <sheetName val="DETAILED__BOQ14"/>
      <sheetName val="Civil_Works14"/>
      <sheetName val="Legal_Risk_Analysis14"/>
      <sheetName val="CABLE_DATA14"/>
      <sheetName val="Mat_-Rates14"/>
      <sheetName val="TB9798OBPL06_(2)14"/>
      <sheetName val="CORPN_OCT14"/>
      <sheetName val="inout_consol-nov14"/>
      <sheetName val="inout_consol_(2)14"/>
      <sheetName val="AS_ON_DT_EXPS_Mar14"/>
      <sheetName val="fa-pl_&amp;_mach-site14"/>
      <sheetName val="fa_off_eqp14"/>
      <sheetName val="fa_fur&amp;_fix14"/>
      <sheetName val="fa-pl_&amp;_mach-Off14"/>
      <sheetName val="B_Equity-sdpl_INC14"/>
      <sheetName val="inout_consol_wkg14"/>
      <sheetName val="inout_consol_WKNG14"/>
      <sheetName val="B_Sheet_9714"/>
      <sheetName val="P&amp;L_97_14"/>
      <sheetName val="B_Sheet_97-BEXP14"/>
      <sheetName val="P&amp;L_97_-BEXP14"/>
      <sheetName val="consol_flows14"/>
      <sheetName val="sdpl_oth_Liab14"/>
      <sheetName val="obpl-oth_liab14"/>
      <sheetName val="G_land_advance14"/>
      <sheetName val="I-Wip-ot_(2)14"/>
      <sheetName val="detail_WIP_(2)14"/>
      <sheetName val="detail_G-114"/>
      <sheetName val="sobha_menon_ac14"/>
      <sheetName val="pnc_ac14"/>
      <sheetName val="fix_-p_&amp;_M_-SCC14"/>
      <sheetName val="C_fix_asst14"/>
      <sheetName val="D_fix_asst_scdl_14"/>
      <sheetName val="creditors_tb_obpl14"/>
      <sheetName val="TBAL9697_-group_wise__sdpl14"/>
      <sheetName val="TBAL9697_-group_wise_13"/>
      <sheetName val="crs_-G-113"/>
      <sheetName val="TBAL9697_-group_wise__onpl13"/>
      <sheetName val="B_Sheet_97-OBPL13"/>
      <sheetName val="B_Sheet_97_sdpl13"/>
      <sheetName val="TBAL9697_-group_wise__sdpl213"/>
      <sheetName val="inout_consol_jan13"/>
      <sheetName val="consol_flow13"/>
      <sheetName val="D_Loan__Prom13"/>
      <sheetName val="E_Bank_Loan13"/>
      <sheetName val="G_work_Cap13"/>
      <sheetName val="H_land_adv-dec13"/>
      <sheetName val="J_Con_WIP13"/>
      <sheetName val="detail_J13"/>
      <sheetName val="L_Oth_Co13"/>
      <sheetName val="K_fix_asst__13"/>
      <sheetName val="C_fix_asst-SDPL_13"/>
      <sheetName val="TBAL9697__group_wise__sdpl13"/>
      <sheetName val="inout_consol_okg13"/>
      <sheetName val="detail_OIP_(2)13"/>
      <sheetName val="D_fix_ysst_scdl_13"/>
      <sheetName val="cre`itors_tb_obpl13"/>
      <sheetName val="3AL9697_-group_wise__onpl13"/>
      <sheetName val="3‰AL9697_-group_wise__onpl13"/>
      <sheetName val="L_Oth_Bo13"/>
      <sheetName val="Civil_Boq13"/>
      <sheetName val="Boq_Block_A12"/>
      <sheetName val="Staff_Acco_13"/>
      <sheetName val="SITE_OVERHEADS13"/>
      <sheetName val="Project-Material_12"/>
      <sheetName val="PRECAST_lightconc-II13"/>
      <sheetName val="1__PayRec12"/>
      <sheetName val="ino4t_conso,-nov12"/>
      <sheetName val="(nout_co,sol_(2)12"/>
      <sheetName val="Blr_hire12"/>
      <sheetName val="Cashflow_projection12"/>
      <sheetName val="SPT_vs_PHI12"/>
      <sheetName val="key_dates12"/>
      <sheetName val="INPUT_SHEET12"/>
      <sheetName val="_bpl,oth_lia_12"/>
      <sheetName val="G_,and_adv_nce12"/>
      <sheetName val="I,Wip-ot__2)12"/>
      <sheetName val="det!il_WIP_(2)12"/>
      <sheetName val="de4ail_G-112"/>
      <sheetName val="sobha_mennn_ac12"/>
      <sheetName val="C_&amp;ix_asst12"/>
      <sheetName val="3�AL9697_-group_wise__onpl12"/>
      <sheetName val="_x005f_x0003_dpl_oth_Lia`12"/>
      <sheetName val="TBAL9697__x005f_x000d_grotp_wise_12"/>
      <sheetName val="St_co_91_5lvl12"/>
      <sheetName val="Sun_E_Type12"/>
      <sheetName val="Fin_Sum12"/>
      <sheetName val="CORPN_O?T12"/>
      <sheetName val="Labor_abs-NMR12"/>
      <sheetName val="Stress_Calculation12"/>
      <sheetName val="TBAL9697__x000a_grotp_wise_12"/>
      <sheetName val="labour_coeff10"/>
      <sheetName val="Shuttering_Analysis10"/>
      <sheetName val="General_P+M10"/>
      <sheetName val="Curing_Analysis_10"/>
      <sheetName val="Concrete_P+M_(_RMC_)10"/>
      <sheetName val="P+M_(_SMC_)10"/>
      <sheetName val="P+M_-EW10"/>
      <sheetName val="P&amp;L_-_AD10"/>
      <sheetName val="Fin__Assumpt__-_Sensitivities10"/>
      <sheetName val="LOAD_SHEET_10"/>
      <sheetName val="Fill_this_out_first___10"/>
      <sheetName val="Labour_productivity10"/>
      <sheetName val="RCC,Ret__Wall10"/>
      <sheetName val="CORPN_O_x005f_x0000_T12"/>
      <sheetName val="SUPPLY_-Sanitary_Fixtures12"/>
      <sheetName val="ITEMS_FOR_CIVIL_TENDER12"/>
      <sheetName val="_x005f_x005f_x005f_x0003_dpl_oth_Lia`12"/>
      <sheetName val="TBAL9697__x005f_x005f_x005f_x000d_grotp_w12"/>
      <sheetName val="CORPN_O12"/>
      <sheetName val="CORPN_O_T10"/>
      <sheetName val="Area_&amp;_Cate__Master10"/>
      <sheetName val="Bill_No_510"/>
      <sheetName val="TBAL9697__grotp_wise_20"/>
      <sheetName val="Detail_1A10"/>
      <sheetName val="DG_12"/>
      <sheetName val="11B_10"/>
      <sheetName val="BOQ_(2)10"/>
      <sheetName val="DLC_lookups10"/>
      <sheetName val="Structure_Bills_Qty10"/>
      <sheetName val="Fee_Rate_Summary10"/>
      <sheetName val="Name_List10"/>
      <sheetName val="CORPN_O_x005f_x005f_x005f_x0000_T10"/>
      <sheetName val="TBAL9697__x005f_x000a_grotp_wise_10"/>
      <sheetName val="220_11__BS_10"/>
      <sheetName val="ISO_Reconcilation_Statment10"/>
      <sheetName val="AVG_pur_rate10"/>
      <sheetName val="Driveway_Beams10"/>
      <sheetName val="Cat_A_Change_Control10"/>
      <sheetName val="Break_up_Sheet10"/>
      <sheetName val="Summary_of_P_&amp;_M10"/>
      <sheetName val="Break_Dw10"/>
      <sheetName val="FITZ_MORT_9410"/>
      <sheetName val="Sheet_110"/>
      <sheetName val="3BPA00132-5-3_W_plan_HVPNL10"/>
      <sheetName val="Mix_Design10"/>
      <sheetName val="BLOCK-A_(MEA_SHEET)10"/>
      <sheetName val="Quote_Sheet10"/>
      <sheetName val="d-safe_DELUXE10"/>
      <sheetName val="Works_-_Quote_Sheet10"/>
      <sheetName val="IO_LIST10"/>
      <sheetName val="TBAL9697__x005f_x000d_grotp_wis10"/>
      <sheetName val="TBAL9697__grotp_wise_21"/>
      <sheetName val="NLD_-_Assum10"/>
      <sheetName val="Intro_10"/>
      <sheetName val="TBAL9697__x005f_x005f_x005f_x005f_x005f_x005f_x10"/>
      <sheetName val="Form_610"/>
      <sheetName val="acevsSp_(ABC)10"/>
      <sheetName val="A_O_R_10"/>
      <sheetName val="LIST_OF_MAKES10"/>
      <sheetName val="Cash_Flow_Input_Data_ISC10"/>
      <sheetName val="DETAILED__BOQ10"/>
      <sheetName val="Civil_Works10"/>
      <sheetName val="Legal_Risk_Analysis10"/>
      <sheetName val="CABLE_DATA10"/>
      <sheetName val="Mat_-Rates10"/>
      <sheetName val="TB9798OBPL06_(2)13"/>
      <sheetName val="CORPN_OCT13"/>
      <sheetName val="inout_consol-nov13"/>
      <sheetName val="inout_consol_(2)13"/>
      <sheetName val="AS_ON_DT_EXPS_Mar13"/>
      <sheetName val="fa-pl_&amp;_mach-site13"/>
      <sheetName val="fa_off_eqp13"/>
      <sheetName val="fa_fur&amp;_fix13"/>
      <sheetName val="fa-pl_&amp;_mach-Off13"/>
      <sheetName val="B_Equity-sdpl_INC13"/>
      <sheetName val="inout_consol_wkg13"/>
      <sheetName val="inout_consol_WKNG13"/>
      <sheetName val="B_Sheet_9713"/>
      <sheetName val="P&amp;L_97_13"/>
      <sheetName val="B_Sheet_97-BEXP13"/>
      <sheetName val="P&amp;L_97_-BEXP13"/>
      <sheetName val="consol_flows13"/>
      <sheetName val="sdpl_oth_Liab13"/>
      <sheetName val="obpl-oth_liab13"/>
      <sheetName val="G_land_advance13"/>
      <sheetName val="I-Wip-ot_(2)13"/>
      <sheetName val="detail_WIP_(2)13"/>
      <sheetName val="detail_G-113"/>
      <sheetName val="sobha_menon_ac13"/>
      <sheetName val="pnc_ac13"/>
      <sheetName val="fix_-p_&amp;_M_-SCC13"/>
      <sheetName val="C_fix_asst13"/>
      <sheetName val="D_fix_asst_scdl_13"/>
      <sheetName val="creditors_tb_obpl13"/>
      <sheetName val="TBAL9697_-group_wise__sdpl13"/>
      <sheetName val="TBAL9697_-group_wise_12"/>
      <sheetName val="crs_-G-112"/>
      <sheetName val="TBAL9697_-group_wise__onpl12"/>
      <sheetName val="B_Sheet_97-OBPL12"/>
      <sheetName val="B_Sheet_97_sdpl12"/>
      <sheetName val="TBAL9697_-group_wise__sdpl212"/>
      <sheetName val="inout_consol_jan12"/>
      <sheetName val="consol_flow12"/>
      <sheetName val="D_Loan__Prom12"/>
      <sheetName val="E_Bank_Loan12"/>
      <sheetName val="G_work_Cap12"/>
      <sheetName val="H_land_adv-dec12"/>
      <sheetName val="J_Con_WIP12"/>
      <sheetName val="detail_J12"/>
      <sheetName val="L_Oth_Co12"/>
      <sheetName val="K_fix_asst__12"/>
      <sheetName val="C_fix_asst-SDPL_12"/>
      <sheetName val="TBAL9697__group_wise__sdpl12"/>
      <sheetName val="inout_consol_okg12"/>
      <sheetName val="detail_OIP_(2)12"/>
      <sheetName val="D_fix_ysst_scdl_12"/>
      <sheetName val="cre`itors_tb_obpl12"/>
      <sheetName val="3AL9697_-group_wise__onpl12"/>
      <sheetName val="3‰AL9697_-group_wise__onpl12"/>
      <sheetName val="L_Oth_Bo12"/>
      <sheetName val="Civil_Boq12"/>
      <sheetName val="Boq_Block_A11"/>
      <sheetName val="Staff_Acco_12"/>
      <sheetName val="SITE_OVERHEADS12"/>
      <sheetName val="Project-Material_11"/>
      <sheetName val="PRECAST_lightconc-II12"/>
      <sheetName val="1__PayRec11"/>
      <sheetName val="ino4t_conso,-nov11"/>
      <sheetName val="(nout_co,sol_(2)11"/>
      <sheetName val="Blr_hire11"/>
      <sheetName val="Cashflow_projection11"/>
      <sheetName val="SPT_vs_PHI11"/>
      <sheetName val="key_dates11"/>
      <sheetName val="INPUT_SHEET11"/>
      <sheetName val="_bpl,oth_lia_11"/>
      <sheetName val="G_,and_adv_nce11"/>
      <sheetName val="I,Wip-ot__2)11"/>
      <sheetName val="det!il_WIP_(2)11"/>
      <sheetName val="de4ail_G-111"/>
      <sheetName val="sobha_mennn_ac11"/>
      <sheetName val="C_&amp;ix_asst11"/>
      <sheetName val="3�AL9697_-group_wise__onpl11"/>
      <sheetName val="_x005f_x0003_dpl_oth_Lia`11"/>
      <sheetName val="TBAL9697__x005f_x000d_grotp_wise_11"/>
      <sheetName val="St_co_91_5lvl11"/>
      <sheetName val="Sun_E_Type11"/>
      <sheetName val="Fin_Sum11"/>
      <sheetName val="CORPN_O?T11"/>
      <sheetName val="Labor_abs-NMR11"/>
      <sheetName val="Stress_Calculation11"/>
      <sheetName val="TBAL9697__x000a_grotp_wise_11"/>
      <sheetName val="labour_coeff9"/>
      <sheetName val="Shuttering_Analysis9"/>
      <sheetName val="General_P+M9"/>
      <sheetName val="Curing_Analysis_9"/>
      <sheetName val="Concrete_P+M_(_RMC_)9"/>
      <sheetName val="P+M_(_SMC_)9"/>
      <sheetName val="P+M_-EW9"/>
      <sheetName val="P&amp;L_-_AD9"/>
      <sheetName val="Fin__Assumpt__-_Sensitivities9"/>
      <sheetName val="LOAD_SHEET_9"/>
      <sheetName val="Fill_this_out_first___9"/>
      <sheetName val="Labour_productivity9"/>
      <sheetName val="RCC,Ret__Wall9"/>
      <sheetName val="CORPN_O_x005f_x0000_T11"/>
      <sheetName val="SUPPLY_-Sanitary_Fixtures11"/>
      <sheetName val="ITEMS_FOR_CIVIL_TENDER11"/>
      <sheetName val="_x005f_x005f_x005f_x0003_dpl_oth_Lia`11"/>
      <sheetName val="TBAL9697__x005f_x005f_x005f_x000d_grotp_w11"/>
      <sheetName val="CORPN_O11"/>
      <sheetName val="CORPN_O_T9"/>
      <sheetName val="Area_&amp;_Cate__Master9"/>
      <sheetName val="Bill_No_59"/>
      <sheetName val="TBAL9697__grotp_wise_18"/>
      <sheetName val="Detail_1A9"/>
      <sheetName val="DG_11"/>
      <sheetName val="11B_9"/>
      <sheetName val="BOQ_(2)9"/>
      <sheetName val="DLC_lookups9"/>
      <sheetName val="Structure_Bills_Qty9"/>
      <sheetName val="Fee_Rate_Summary9"/>
      <sheetName val="Name_List9"/>
      <sheetName val="CORPN_O_x005f_x005f_x005f_x0000_T9"/>
      <sheetName val="TBAL9697__x005f_x000a_grotp_wise_9"/>
      <sheetName val="220_11__BS_9"/>
      <sheetName val="ISO_Reconcilation_Statment9"/>
      <sheetName val="AVG_pur_rate9"/>
      <sheetName val="Driveway_Beams9"/>
      <sheetName val="Cat_A_Change_Control9"/>
      <sheetName val="Break_up_Sheet9"/>
      <sheetName val="Summary_of_P_&amp;_M9"/>
      <sheetName val="Break_Dw9"/>
      <sheetName val="FITZ_MORT_949"/>
      <sheetName val="Sheet_19"/>
      <sheetName val="3BPA00132-5-3_W_plan_HVPNL9"/>
      <sheetName val="Mix_Design9"/>
      <sheetName val="BLOCK-A_(MEA_SHEET)9"/>
      <sheetName val="Quote_Sheet9"/>
      <sheetName val="d-safe_DELUXE9"/>
      <sheetName val="Works_-_Quote_Sheet9"/>
      <sheetName val="IO_LIST9"/>
      <sheetName val="TBAL9697__x005f_x000d_grotp_wis9"/>
      <sheetName val="TBAL9697__grotp_wise_19"/>
      <sheetName val="NLD_-_Assum9"/>
      <sheetName val="Intro_9"/>
      <sheetName val="TBAL9697__x005f_x005f_x005f_x005f_x005f_x005f_x09"/>
      <sheetName val="Form_69"/>
      <sheetName val="acevsSp_(ABC)9"/>
      <sheetName val="A_O_R_9"/>
      <sheetName val="LIST_OF_MAKES9"/>
      <sheetName val="Cash_Flow_Input_Data_ISC9"/>
      <sheetName val="DETAILED__BOQ9"/>
      <sheetName val="Civil_Works9"/>
      <sheetName val="Legal_Risk_Analysis9"/>
      <sheetName val="CABLE_DATA9"/>
      <sheetName val="Mat_-Rates9"/>
      <sheetName val="TB9798OBPL06_(2)15"/>
      <sheetName val="CORPN_OCT15"/>
      <sheetName val="inout_consol-nov15"/>
      <sheetName val="inout_consol_(2)15"/>
      <sheetName val="AS_ON_DT_EXPS_Mar15"/>
      <sheetName val="fa-pl_&amp;_mach-site15"/>
      <sheetName val="fa_off_eqp15"/>
      <sheetName val="fa_fur&amp;_fix15"/>
      <sheetName val="fa-pl_&amp;_mach-Off15"/>
      <sheetName val="B_Equity-sdpl_INC15"/>
      <sheetName val="inout_consol_wkg15"/>
      <sheetName val="inout_consol_WKNG15"/>
      <sheetName val="B_Sheet_9715"/>
      <sheetName val="P&amp;L_97_15"/>
      <sheetName val="B_Sheet_97-BEXP15"/>
      <sheetName val="P&amp;L_97_-BEXP15"/>
      <sheetName val="consol_flows15"/>
      <sheetName val="sdpl_oth_Liab15"/>
      <sheetName val="obpl-oth_liab15"/>
      <sheetName val="G_land_advance15"/>
      <sheetName val="I-Wip-ot_(2)15"/>
      <sheetName val="detail_WIP_(2)15"/>
      <sheetName val="detail_G-115"/>
      <sheetName val="sobha_menon_ac15"/>
      <sheetName val="pnc_ac15"/>
      <sheetName val="fix_-p_&amp;_M_-SCC15"/>
      <sheetName val="C_fix_asst15"/>
      <sheetName val="D_fix_asst_scdl_15"/>
      <sheetName val="creditors_tb_obpl15"/>
      <sheetName val="TBAL9697_-group_wise__sdpl15"/>
      <sheetName val="TBAL9697_-group_wise_14"/>
      <sheetName val="crs_-G-114"/>
      <sheetName val="TBAL9697_-group_wise__onpl14"/>
      <sheetName val="B_Sheet_97-OBPL14"/>
      <sheetName val="B_Sheet_97_sdpl14"/>
      <sheetName val="TBAL9697_-group_wise__sdpl214"/>
      <sheetName val="inout_consol_jan14"/>
      <sheetName val="consol_flow14"/>
      <sheetName val="D_Loan__Prom14"/>
      <sheetName val="E_Bank_Loan14"/>
      <sheetName val="G_work_Cap14"/>
      <sheetName val="H_land_adv-dec14"/>
      <sheetName val="J_Con_WIP14"/>
      <sheetName val="detail_J14"/>
      <sheetName val="L_Oth_Co14"/>
      <sheetName val="K_fix_asst__14"/>
      <sheetName val="C_fix_asst-SDPL_14"/>
      <sheetName val="TBAL9697__group_wise__sdpl14"/>
      <sheetName val="inout_consol_okg14"/>
      <sheetName val="detail_OIP_(2)14"/>
      <sheetName val="D_fix_ysst_scdl_14"/>
      <sheetName val="cre`itors_tb_obpl14"/>
      <sheetName val="3AL9697_-group_wise__onpl14"/>
      <sheetName val="3‰AL9697_-group_wise__onpl14"/>
      <sheetName val="L_Oth_Bo14"/>
      <sheetName val="Civil_Boq14"/>
      <sheetName val="Boq_Block_A13"/>
      <sheetName val="Staff_Acco_14"/>
      <sheetName val="SITE_OVERHEADS14"/>
      <sheetName val="Project-Material_13"/>
      <sheetName val="PRECAST_lightconc-II14"/>
      <sheetName val="1__PayRec13"/>
      <sheetName val="ino4t_conso,-nov13"/>
      <sheetName val="(nout_co,sol_(2)13"/>
      <sheetName val="Blr_hire13"/>
      <sheetName val="Cashflow_projection13"/>
      <sheetName val="SPT_vs_PHI13"/>
      <sheetName val="key_dates13"/>
      <sheetName val="INPUT_SHEET13"/>
      <sheetName val="_bpl,oth_lia_13"/>
      <sheetName val="G_,and_adv_nce13"/>
      <sheetName val="I,Wip-ot__2)13"/>
      <sheetName val="det!il_WIP_(2)13"/>
      <sheetName val="de4ail_G-113"/>
      <sheetName val="sobha_mennn_ac13"/>
      <sheetName val="C_&amp;ix_asst13"/>
      <sheetName val="3�AL9697_-group_wise__onpl13"/>
      <sheetName val="_x005f_x0003_dpl_oth_Lia`13"/>
      <sheetName val="TBAL9697__x005f_x000d_grotp_wise_13"/>
      <sheetName val="St_co_91_5lvl13"/>
      <sheetName val="Sun_E_Type13"/>
      <sheetName val="Fin_Sum13"/>
      <sheetName val="CORPN_O?T13"/>
      <sheetName val="Labor_abs-NMR13"/>
      <sheetName val="Stress_Calculation13"/>
      <sheetName val="TBAL9697__x000a_grotp_wise_13"/>
      <sheetName val="labour_coeff11"/>
      <sheetName val="Shuttering_Analysis11"/>
      <sheetName val="General_P+M11"/>
      <sheetName val="Curing_Analysis_11"/>
      <sheetName val="Concrete_P+M_(_RMC_)11"/>
      <sheetName val="P+M_(_SMC_)11"/>
      <sheetName val="P+M_-EW11"/>
      <sheetName val="P&amp;L_-_AD11"/>
      <sheetName val="Fin__Assumpt__-_Sensitivities11"/>
      <sheetName val="LOAD_SHEET_11"/>
      <sheetName val="Fill_this_out_first___11"/>
      <sheetName val="Labour_productivity11"/>
      <sheetName val="RCC,Ret__Wall11"/>
      <sheetName val="CORPN_O_x005f_x0000_T13"/>
      <sheetName val="SUPPLY_-Sanitary_Fixtures13"/>
      <sheetName val="ITEMS_FOR_CIVIL_TENDER13"/>
      <sheetName val="_x005f_x005f_x005f_x0003_dpl_oth_Lia`13"/>
      <sheetName val="TBAL9697__x005f_x005f_x005f_x000d_grotp_w13"/>
      <sheetName val="CORPN_O13"/>
      <sheetName val="CORPN_O_T11"/>
      <sheetName val="Area_&amp;_Cate__Master11"/>
      <sheetName val="Bill_No_511"/>
      <sheetName val="TBAL9697__grotp_wise_22"/>
      <sheetName val="Detail_1A11"/>
      <sheetName val="DG_13"/>
      <sheetName val="11B_11"/>
      <sheetName val="BOQ_(2)11"/>
      <sheetName val="DLC_lookups11"/>
      <sheetName val="Structure_Bills_Qty11"/>
      <sheetName val="Fee_Rate_Summary11"/>
      <sheetName val="Name_List11"/>
      <sheetName val="CORPN_O_x005f_x005f_x005f_x0000_T11"/>
      <sheetName val="TBAL9697__x005f_x000a_grotp_wise_11"/>
      <sheetName val="220_11__BS_11"/>
      <sheetName val="ISO_Reconcilation_Statment11"/>
      <sheetName val="AVG_pur_rate11"/>
      <sheetName val="Driveway_Beams11"/>
      <sheetName val="Cat_A_Change_Control11"/>
      <sheetName val="Break_up_Sheet11"/>
      <sheetName val="Summary_of_P_&amp;_M11"/>
      <sheetName val="Break_Dw11"/>
      <sheetName val="FITZ_MORT_9411"/>
      <sheetName val="Sheet_111"/>
      <sheetName val="3BPA00132-5-3_W_plan_HVPNL11"/>
      <sheetName val="Mix_Design11"/>
      <sheetName val="BLOCK-A_(MEA_SHEET)11"/>
      <sheetName val="Quote_Sheet11"/>
      <sheetName val="d-safe_DELUXE11"/>
      <sheetName val="Works_-_Quote_Sheet11"/>
      <sheetName val="IO_LIST11"/>
      <sheetName val="TBAL9697__x005f_x000d_grotp_wis11"/>
      <sheetName val="TBAL9697__grotp_wise_23"/>
      <sheetName val="NLD_-_Assum11"/>
      <sheetName val="Intro_11"/>
      <sheetName val="TBAL9697__x005f_x005f_x005f_x005f_x005f_x005f_x11"/>
      <sheetName val="Form_611"/>
      <sheetName val="acevsSp_(ABC)11"/>
      <sheetName val="A_O_R_11"/>
      <sheetName val="LIST_OF_MAKES11"/>
      <sheetName val="Cash_Flow_Input_Data_ISC11"/>
      <sheetName val="DETAILED__BOQ11"/>
      <sheetName val="Civil_Works11"/>
      <sheetName val="Legal_Risk_Analysis11"/>
      <sheetName val="CABLE_DATA11"/>
      <sheetName val="Mat_-Rates11"/>
      <sheetName val="TBAL9697_-group_wise__sdpl16"/>
      <sheetName val="TBAL9697_-group_wise_15"/>
      <sheetName val="crs_-G-115"/>
      <sheetName val="TBAL9697_-group_wise__onpl15"/>
      <sheetName val="B_Sheet_97-OBPL15"/>
      <sheetName val="B_Sheet_97_sdpl15"/>
      <sheetName val="TBAL9697_-group_wise__sdpl215"/>
      <sheetName val="inout_consol_jan15"/>
      <sheetName val="consol_flow15"/>
      <sheetName val="D_Loan__Prom15"/>
      <sheetName val="E_Bank_Loan15"/>
      <sheetName val="G_work_Cap15"/>
      <sheetName val="H_land_adv-dec15"/>
      <sheetName val="J_Con_WIP15"/>
      <sheetName val="detail_J15"/>
      <sheetName val="L_Oth_Co15"/>
      <sheetName val="K_fix_asst__15"/>
      <sheetName val="C_fix_asst-SDPL_15"/>
      <sheetName val="TBAL9697__group_wise__sdpl15"/>
      <sheetName val="inout_consol_okg15"/>
      <sheetName val="detail_OIP_(2)15"/>
      <sheetName val="D_fix_ysst_scdl_15"/>
      <sheetName val="cre`itors_tb_obpl15"/>
      <sheetName val="3AL9697_-group_wise__onpl15"/>
      <sheetName val="3‰AL9697_-group_wise__onpl15"/>
      <sheetName val="L_Oth_Bo15"/>
      <sheetName val="Civil_Boq15"/>
      <sheetName val="Boq_Block_A14"/>
      <sheetName val="Staff_Acco_15"/>
      <sheetName val="SITE_OVERHEADS15"/>
      <sheetName val="Project-Material_14"/>
      <sheetName val="PRECAST_lightconc-II15"/>
      <sheetName val="1__PayRec14"/>
      <sheetName val="ino4t_conso,-nov14"/>
      <sheetName val="(nout_co,sol_(2)14"/>
      <sheetName val="Blr_hire14"/>
      <sheetName val="Cashflow_projection14"/>
      <sheetName val="SPT_vs_PHI14"/>
      <sheetName val="key_dates14"/>
      <sheetName val="INPUT_SHEET14"/>
      <sheetName val="_bpl,oth_lia_14"/>
      <sheetName val="G_,and_adv_nce14"/>
      <sheetName val="I,Wip-ot__2)14"/>
      <sheetName val="det!il_WIP_(2)14"/>
      <sheetName val="de4ail_G-114"/>
      <sheetName val="sobha_mennn_ac14"/>
      <sheetName val="C_&amp;ix_asst14"/>
      <sheetName val="3�AL9697_-group_wise__onpl14"/>
      <sheetName val="_x005f_x0003_dpl_oth_Lia`14"/>
      <sheetName val="TBAL9697__x005f_x000d_grotp_wise_14"/>
      <sheetName val="St_co_91_5lvl14"/>
      <sheetName val="Sun_E_Type14"/>
      <sheetName val="Fin_Sum14"/>
      <sheetName val="CORPN_O?T14"/>
      <sheetName val="Labor_abs-NMR14"/>
      <sheetName val="Stress_Calculation14"/>
      <sheetName val="TBAL9697__x000a_grotp_wise_14"/>
      <sheetName val="labour_coeff12"/>
      <sheetName val="Shuttering_Analysis12"/>
      <sheetName val="General_P+M12"/>
      <sheetName val="Curing_Analysis_12"/>
      <sheetName val="Concrete_P+M_(_RMC_)12"/>
      <sheetName val="P+M_(_SMC_)12"/>
      <sheetName val="P+M_-EW12"/>
      <sheetName val="P&amp;L_-_AD12"/>
      <sheetName val="Fin__Assumpt__-_Sensitivities12"/>
      <sheetName val="LOAD_SHEET_12"/>
      <sheetName val="Fill_this_out_first___12"/>
      <sheetName val="Labour_productivity12"/>
      <sheetName val="RCC,Ret__Wall12"/>
      <sheetName val="CORPN_O_x005f_x0000_T14"/>
      <sheetName val="SUPPLY_-Sanitary_Fixtures14"/>
      <sheetName val="ITEMS_FOR_CIVIL_TENDER14"/>
      <sheetName val="_x005f_x005f_x005f_x0003_dpl_oth_Lia`14"/>
      <sheetName val="TBAL9697__x005f_x005f_x005f_x000d_grotp_w14"/>
      <sheetName val="CORPN_O14"/>
      <sheetName val="CORPN_O_T12"/>
      <sheetName val="Area_&amp;_Cate__Master12"/>
      <sheetName val="Bill_No_512"/>
      <sheetName val="TBAL9697__grotp_wise_24"/>
      <sheetName val="Detail_1A12"/>
      <sheetName val="DG_14"/>
      <sheetName val="11B_12"/>
      <sheetName val="BOQ_(2)12"/>
      <sheetName val="DLC_lookups12"/>
      <sheetName val="Structure_Bills_Qty12"/>
      <sheetName val="Fee_Rate_Summary12"/>
      <sheetName val="Name_List12"/>
      <sheetName val="CORPN_O_x005f_x005f_x005f_x0000_T12"/>
      <sheetName val="TBAL9697__x005f_x000a_grotp_wise_12"/>
      <sheetName val="220_11__BS_12"/>
      <sheetName val="ISO_Reconcilation_Statment12"/>
      <sheetName val="AVG_pur_rate12"/>
      <sheetName val="Driveway_Beams12"/>
      <sheetName val="Cat_A_Change_Control12"/>
      <sheetName val="Break_up_Sheet12"/>
      <sheetName val="Summary_of_P_&amp;_M12"/>
      <sheetName val="Break_Dw12"/>
      <sheetName val="FITZ_MORT_9412"/>
      <sheetName val="Sheet_112"/>
      <sheetName val="3BPA00132-5-3_W_plan_HVPNL12"/>
      <sheetName val="Mix_Design12"/>
      <sheetName val="BLOCK-A_(MEA_SHEET)12"/>
      <sheetName val="Quote_Sheet12"/>
      <sheetName val="d-safe_DELUXE12"/>
      <sheetName val="Works_-_Quote_Sheet12"/>
      <sheetName val="IO_LIST12"/>
      <sheetName val="TBAL9697__x005f_x000d_grotp_wis12"/>
      <sheetName val="TBAL9697__grotp_wise_25"/>
      <sheetName val="NLD_-_Assum12"/>
      <sheetName val="Intro_12"/>
      <sheetName val="TBAL9697__x005f_x005f_x005f_x005f_x005f_x005f_x12"/>
      <sheetName val="Form_612"/>
      <sheetName val="acevsSp_(ABC)12"/>
      <sheetName val="A_O_R_12"/>
      <sheetName val="LIST_OF_MAKES12"/>
      <sheetName val="Cash_Flow_Input_Data_ISC12"/>
      <sheetName val="DETAILED__BOQ12"/>
      <sheetName val="Civil_Works12"/>
      <sheetName val="Legal_Risk_Analysis12"/>
      <sheetName val="CABLE_DATA12"/>
      <sheetName val="Mat_-Rates12"/>
      <sheetName val="TB9798OBPL06_(2)17"/>
      <sheetName val="CORPN_OCT17"/>
      <sheetName val="inout_consol-nov17"/>
      <sheetName val="inout_consol_(2)17"/>
      <sheetName val="AS_ON_DT_EXPS_Mar17"/>
      <sheetName val="fa-pl_&amp;_mach-site17"/>
      <sheetName val="fa_off_eqp17"/>
      <sheetName val="fa_fur&amp;_fix17"/>
      <sheetName val="fa-pl_&amp;_mach-Off17"/>
      <sheetName val="B_Equity-sdpl_INC17"/>
      <sheetName val="inout_consol_wkg17"/>
      <sheetName val="inout_consol_WKNG17"/>
      <sheetName val="B_Sheet_9717"/>
      <sheetName val="P&amp;L_97_17"/>
      <sheetName val="B_Sheet_97-BEXP17"/>
      <sheetName val="P&amp;L_97_-BEXP17"/>
      <sheetName val="consol_flows17"/>
      <sheetName val="sdpl_oth_Liab17"/>
      <sheetName val="obpl-oth_liab17"/>
      <sheetName val="G_land_advance17"/>
      <sheetName val="I-Wip-ot_(2)17"/>
      <sheetName val="detail_WIP_(2)17"/>
      <sheetName val="detail_G-117"/>
      <sheetName val="sobha_menon_ac17"/>
      <sheetName val="pnc_ac17"/>
      <sheetName val="fix_-p_&amp;_M_-SCC17"/>
      <sheetName val="C_fix_asst17"/>
      <sheetName val="D_fix_asst_scdl_17"/>
      <sheetName val="creditors_tb_obpl17"/>
      <sheetName val="Boq_Block_A15"/>
      <sheetName val="Project-Material_15"/>
      <sheetName val="PRECAST_lightconc-II16"/>
      <sheetName val="1__PayRec15"/>
      <sheetName val="ino4t_conso,-nov15"/>
      <sheetName val="(nout_co,sol_(2)15"/>
      <sheetName val="Blr_hire15"/>
      <sheetName val="Cashflow_projection15"/>
      <sheetName val="SPT_vs_PHI15"/>
      <sheetName val="key_dates15"/>
      <sheetName val="INPUT_SHEET15"/>
      <sheetName val="_bpl,oth_lia_15"/>
      <sheetName val="G_,and_adv_nce15"/>
      <sheetName val="I,Wip-ot__2)15"/>
      <sheetName val="det!il_WIP_(2)15"/>
      <sheetName val="de4ail_G-115"/>
      <sheetName val="sobha_mennn_ac15"/>
      <sheetName val="C_&amp;ix_asst15"/>
      <sheetName val="3�AL9697_-group_wise__onpl15"/>
      <sheetName val="_x005f_x0003_dpl_oth_Lia`15"/>
      <sheetName val="TBAL9697__x005f_x000d_grotp_wise_15"/>
      <sheetName val="St_co_91_5lvl15"/>
      <sheetName val="Sun_E_Type15"/>
      <sheetName val="Fin_Sum15"/>
      <sheetName val="CORPN_O?T15"/>
      <sheetName val="Labor_abs-NMR15"/>
      <sheetName val="Stress_Calculation15"/>
      <sheetName val="TBAL9697__x000a_grotp_wise_15"/>
      <sheetName val="labour_coeff13"/>
      <sheetName val="Shuttering_Analysis13"/>
      <sheetName val="General_P+M13"/>
      <sheetName val="Curing_Analysis_13"/>
      <sheetName val="Concrete_P+M_(_RMC_)13"/>
      <sheetName val="P+M_(_SMC_)13"/>
      <sheetName val="P+M_-EW13"/>
      <sheetName val="P&amp;L_-_AD13"/>
      <sheetName val="Fin__Assumpt__-_Sensitivities13"/>
      <sheetName val="LOAD_SHEET_13"/>
      <sheetName val="Fill_this_out_first___13"/>
      <sheetName val="Labour_productivity13"/>
      <sheetName val="RCC,Ret__Wall13"/>
      <sheetName val="CORPN_O_x005f_x0000_T15"/>
      <sheetName val="SUPPLY_-Sanitary_Fixtures15"/>
      <sheetName val="ITEMS_FOR_CIVIL_TENDER15"/>
      <sheetName val="_x005f_x005f_x005f_x0003_dpl_oth_Lia`15"/>
      <sheetName val="TBAL9697__x005f_x005f_x005f_x000d_grotp_w15"/>
      <sheetName val="CORPN_O15"/>
      <sheetName val="CORPN_O_T13"/>
      <sheetName val="Area_&amp;_Cate__Master13"/>
      <sheetName val="Bill_No_513"/>
      <sheetName val="TBAL9697__grotp_wise_26"/>
      <sheetName val="Detail_1A13"/>
      <sheetName val="DG_15"/>
      <sheetName val="11B_13"/>
      <sheetName val="BOQ_(2)13"/>
      <sheetName val="DLC_lookups13"/>
      <sheetName val="Structure_Bills_Qty13"/>
      <sheetName val="Fee_Rate_Summary13"/>
      <sheetName val="Name_List13"/>
      <sheetName val="CORPN_O_x005f_x005f_x005f_x0000_T13"/>
      <sheetName val="TBAL9697__x005f_x000a_grotp_wise_13"/>
      <sheetName val="220_11__BS_13"/>
      <sheetName val="ISO_Reconcilation_Statment13"/>
      <sheetName val="AVG_pur_rate13"/>
      <sheetName val="Driveway_Beams13"/>
      <sheetName val="Cat_A_Change_Control13"/>
      <sheetName val="Break_up_Sheet13"/>
      <sheetName val="Summary_of_P_&amp;_M13"/>
      <sheetName val="Break_Dw13"/>
      <sheetName val="FITZ_MORT_9413"/>
      <sheetName val="Sheet_113"/>
      <sheetName val="3BPA00132-5-3_W_plan_HVPNL13"/>
      <sheetName val="Mix_Design13"/>
      <sheetName val="BLOCK-A_(MEA_SHEET)13"/>
      <sheetName val="Quote_Sheet13"/>
      <sheetName val="d-safe_DELUXE13"/>
      <sheetName val="Works_-_Quote_Sheet13"/>
      <sheetName val="IO_LIST13"/>
      <sheetName val="TBAL9697__x005f_x000d_grotp_wis13"/>
      <sheetName val="TBAL9697__grotp_wise_27"/>
      <sheetName val="NLD_-_Assum13"/>
      <sheetName val="Intro_13"/>
      <sheetName val="TBAL9697__x005f_x005f_x005f_x005f_x005f_x005f_x13"/>
      <sheetName val="Form_613"/>
      <sheetName val="acevsSp_(ABC)13"/>
      <sheetName val="A_O_R_13"/>
      <sheetName val="LIST_OF_MAKES13"/>
      <sheetName val="Cash_Flow_Input_Data_ISC13"/>
      <sheetName val="DETAILED__BOQ13"/>
      <sheetName val="Civil_Works13"/>
      <sheetName val="Legal_Risk_Analysis13"/>
      <sheetName val="CABLE_DATA13"/>
      <sheetName val="Mat_-Rates13"/>
      <sheetName val="TB9798OBPL06_(2)24"/>
      <sheetName val="CORPN_OCT24"/>
      <sheetName val="inout_consol-nov24"/>
      <sheetName val="inout_consol_(2)24"/>
      <sheetName val="AS_ON_DT_EXPS_Mar24"/>
      <sheetName val="fa-pl_&amp;_mach-site24"/>
      <sheetName val="fa_off_eqp24"/>
      <sheetName val="fa_fur&amp;_fix24"/>
      <sheetName val="fa-pl_&amp;_mach-Off24"/>
      <sheetName val="B_Equity-sdpl_INC24"/>
      <sheetName val="inout_consol_wkg24"/>
      <sheetName val="inout_consol_WKNG24"/>
      <sheetName val="B_Sheet_9724"/>
      <sheetName val="P&amp;L_97_24"/>
      <sheetName val="B_Sheet_97-BEXP24"/>
      <sheetName val="P&amp;L_97_-BEXP24"/>
      <sheetName val="consol_flows24"/>
      <sheetName val="sdpl_oth_Liab24"/>
      <sheetName val="obpl-oth_liab24"/>
      <sheetName val="G_land_advance24"/>
      <sheetName val="I-Wip-ot_(2)24"/>
      <sheetName val="detail_WIP_(2)24"/>
      <sheetName val="detail_G-124"/>
      <sheetName val="sobha_menon_ac24"/>
      <sheetName val="pnc_ac24"/>
      <sheetName val="fix_-p_&amp;_M_-SCC24"/>
      <sheetName val="C_fix_asst24"/>
      <sheetName val="D_fix_asst_scdl_24"/>
      <sheetName val="creditors_tb_obpl24"/>
      <sheetName val="TBAL9697_-group_wise__sdpl33"/>
      <sheetName val="TBAL9697_-group_wise_23"/>
      <sheetName val="crs_-G-123"/>
      <sheetName val="TBAL9697_-group_wise__onpl23"/>
      <sheetName val="B_Sheet_97-OBPL23"/>
      <sheetName val="B_Sheet_97_sdpl23"/>
      <sheetName val="TBAL9697_-group_wise__sdpl223"/>
      <sheetName val="inout_consol_jan23"/>
      <sheetName val="consol_flow23"/>
      <sheetName val="D_Loan__Prom23"/>
      <sheetName val="E_Bank_Loan23"/>
      <sheetName val="G_work_Cap23"/>
      <sheetName val="H_land_adv-dec23"/>
      <sheetName val="J_Con_WIP23"/>
      <sheetName val="detail_J23"/>
      <sheetName val="L_Oth_Co23"/>
      <sheetName val="K_fix_asst__23"/>
      <sheetName val="C_fix_asst-SDPL_23"/>
      <sheetName val="TBAL9697__group_wise__sdpl23"/>
      <sheetName val="inout_consol_okg23"/>
      <sheetName val="detail_OIP_(2)23"/>
      <sheetName val="D_fix_ysst_scdl_23"/>
      <sheetName val="cre`itors_tb_obpl23"/>
      <sheetName val="3AL9697_-group_wise__onpl23"/>
      <sheetName val="3‰AL9697_-group_wise__onpl23"/>
      <sheetName val="L_Oth_Bo23"/>
      <sheetName val="Civil_Boq23"/>
      <sheetName val="Staff_Acco_23"/>
      <sheetName val="SITE_OVERHEADS23"/>
      <sheetName val="PRECAST_lightconc-II23"/>
      <sheetName val="1__PayRec22"/>
      <sheetName val="ino4t_conso,-nov22"/>
      <sheetName val="(nout_co,sol_(2)22"/>
      <sheetName val="Blr_hire22"/>
      <sheetName val="Cashflow_projection22"/>
      <sheetName val="SPT_vs_PHI22"/>
      <sheetName val="key_dates22"/>
      <sheetName val="INPUT_SHEET22"/>
      <sheetName val="_bpl,oth_lia_22"/>
      <sheetName val="G_,and_adv_nce22"/>
      <sheetName val="I,Wip-ot__2)22"/>
      <sheetName val="det!il_WIP_(2)22"/>
      <sheetName val="de4ail_G-122"/>
      <sheetName val="sobha_mennn_ac22"/>
      <sheetName val="C_&amp;ix_asst22"/>
      <sheetName val="_x005f_x0003_dpl_oth_Lia`22"/>
      <sheetName val="TBAL9697__x005f_x000d_grotp_wise_22"/>
      <sheetName val="St_co_91_5lvl22"/>
      <sheetName val="Sun_E_Type22"/>
      <sheetName val="Fin_Sum22"/>
      <sheetName val="CORPN_O?T22"/>
      <sheetName val="Labor_abs-NMR22"/>
      <sheetName val="Stress_Calculation22"/>
      <sheetName val="TBAL9697__x000a_grotp_wise_22"/>
      <sheetName val="labour_coeff20"/>
      <sheetName val="Shuttering_Analysis20"/>
      <sheetName val="General_P+M20"/>
      <sheetName val="Curing_Analysis_20"/>
      <sheetName val="Concrete_P+M_(_RMC_)20"/>
      <sheetName val="P+M_(_SMC_)20"/>
      <sheetName val="P+M_-EW20"/>
      <sheetName val="P&amp;L_-_AD20"/>
      <sheetName val="Fin__Assumpt__-_Sensitivities20"/>
      <sheetName val="LOAD_SHEET_20"/>
      <sheetName val="Fill_this_out_first___20"/>
      <sheetName val="Labour_productivity20"/>
      <sheetName val="RCC,Ret__Wall20"/>
      <sheetName val="CORPN_O_x005f_x0000_T22"/>
      <sheetName val="SUPPLY_-Sanitary_Fixtures22"/>
      <sheetName val="ITEMS_FOR_CIVIL_TENDER22"/>
      <sheetName val="_x005f_x005f_x005f_x0003_dpl_oth_Lia`22"/>
      <sheetName val="TBAL9697__x005f_x005f_x005f_x000d_grotp_w22"/>
      <sheetName val="CORPN_O22"/>
      <sheetName val="CORPN_O_T20"/>
      <sheetName val="Area_&amp;_Cate__Master20"/>
      <sheetName val="Bill_No_520"/>
      <sheetName val="TBAL9697__grotp_wise_40"/>
      <sheetName val="Detail_1A20"/>
      <sheetName val="DG_22"/>
      <sheetName val="11B_20"/>
      <sheetName val="BOQ_(2)20"/>
      <sheetName val="DLC_lookups20"/>
      <sheetName val="Structure_Bills_Qty20"/>
      <sheetName val="Fee_Rate_Summary20"/>
      <sheetName val="Name_List20"/>
      <sheetName val="CORPN_O_x005f_x005f_x005f_x0000_T20"/>
      <sheetName val="TBAL9697__x005f_x000a_grotp_wise_20"/>
      <sheetName val="220_11__BS_20"/>
      <sheetName val="ISO_Reconcilation_Statment20"/>
      <sheetName val="AVG_pur_rate20"/>
      <sheetName val="Driveway_Beams20"/>
      <sheetName val="Cat_A_Change_Control20"/>
      <sheetName val="Break_up_Sheet20"/>
      <sheetName val="Summary_of_P_&amp;_M20"/>
      <sheetName val="Break_Dw20"/>
      <sheetName val="FITZ_MORT_9420"/>
      <sheetName val="Sheet_120"/>
      <sheetName val="3BPA00132-5-3_W_plan_HVPNL20"/>
      <sheetName val="Mix_Design20"/>
      <sheetName val="BLOCK-A_(MEA_SHEET)20"/>
      <sheetName val="Quote_Sheet20"/>
      <sheetName val="d-safe_DELUXE20"/>
      <sheetName val="Works_-_Quote_Sheet20"/>
      <sheetName val="IO_LIST20"/>
      <sheetName val="TBAL9697__x005f_x000d_grotp_wis20"/>
      <sheetName val="TBAL9697__grotp_wise_41"/>
      <sheetName val="NLD_-_Assum20"/>
      <sheetName val="Intro_20"/>
      <sheetName val="TBAL9697__x005f_x005f_x005f_x005f_x005f_x005f_x20"/>
      <sheetName val="Form_620"/>
      <sheetName val="acevsSp_(ABC)20"/>
      <sheetName val="A_O_R_20"/>
      <sheetName val="LIST_OF_MAKES20"/>
      <sheetName val="Cash_Flow_Input_Data_ISC20"/>
      <sheetName val="DETAILED__BOQ20"/>
      <sheetName val="Civil_Works20"/>
      <sheetName val="Legal_Risk_Analysis20"/>
      <sheetName val="CABLE_DATA20"/>
      <sheetName val="Mat_-Rates20"/>
      <sheetName val="TB9798OBPL06_(2)19"/>
      <sheetName val="CORPN_OCT19"/>
      <sheetName val="inout_consol-nov19"/>
      <sheetName val="inout_consol_(2)19"/>
      <sheetName val="AS_ON_DT_EXPS_Mar19"/>
      <sheetName val="fa-pl_&amp;_mach-site19"/>
      <sheetName val="fa_off_eqp19"/>
      <sheetName val="fa_fur&amp;_fix19"/>
      <sheetName val="fa-pl_&amp;_mach-Off19"/>
      <sheetName val="B_Equity-sdpl_INC19"/>
      <sheetName val="inout_consol_wkg19"/>
      <sheetName val="inout_consol_WKNG19"/>
      <sheetName val="B_Sheet_9719"/>
      <sheetName val="P&amp;L_97_19"/>
      <sheetName val="B_Sheet_97-BEXP19"/>
      <sheetName val="P&amp;L_97_-BEXP19"/>
      <sheetName val="consol_flows19"/>
      <sheetName val="sdpl_oth_Liab19"/>
      <sheetName val="obpl-oth_liab19"/>
      <sheetName val="G_land_advance19"/>
      <sheetName val="I-Wip-ot_(2)19"/>
      <sheetName val="detail_WIP_(2)19"/>
      <sheetName val="detail_G-119"/>
      <sheetName val="sobha_menon_ac19"/>
      <sheetName val="pnc_ac19"/>
      <sheetName val="fix_-p_&amp;_M_-SCC19"/>
      <sheetName val="C_fix_asst19"/>
      <sheetName val="D_fix_asst_scdl_19"/>
      <sheetName val="creditors_tb_obpl19"/>
      <sheetName val="TBAL9697_-group_wise__sdpl19"/>
      <sheetName val="TBAL9697_-group_wise_18"/>
      <sheetName val="crs_-G-118"/>
      <sheetName val="TBAL9697_-group_wise__onpl18"/>
      <sheetName val="B_Sheet_97-OBPL18"/>
      <sheetName val="B_Sheet_97_sdpl18"/>
      <sheetName val="TBAL9697_-group_wise__sdpl218"/>
      <sheetName val="inout_consol_jan18"/>
      <sheetName val="consol_flow18"/>
      <sheetName val="D_Loan__Prom18"/>
      <sheetName val="E_Bank_Loan18"/>
      <sheetName val="G_work_Cap18"/>
      <sheetName val="H_land_adv-dec18"/>
      <sheetName val="J_Con_WIP18"/>
      <sheetName val="detail_J18"/>
      <sheetName val="L_Oth_Co18"/>
      <sheetName val="K_fix_asst__18"/>
      <sheetName val="C_fix_asst-SDPL_18"/>
      <sheetName val="TBAL9697__group_wise__sdpl18"/>
      <sheetName val="inout_consol_okg18"/>
      <sheetName val="detail_OIP_(2)18"/>
      <sheetName val="D_fix_ysst_scdl_18"/>
      <sheetName val="cre`itors_tb_obpl18"/>
      <sheetName val="3AL9697_-group_wise__onpl18"/>
      <sheetName val="3‰AL9697_-group_wise__onpl18"/>
      <sheetName val="L_Oth_Bo18"/>
      <sheetName val="Civil_Boq18"/>
      <sheetName val="Boq_Block_A17"/>
      <sheetName val="Staff_Acco_18"/>
      <sheetName val="SITE_OVERHEADS18"/>
      <sheetName val="Project-Material_17"/>
      <sheetName val="PRECAST_lightconc-II18"/>
      <sheetName val="1__PayRec17"/>
      <sheetName val="ino4t_conso,-nov17"/>
      <sheetName val="(nout_co,sol_(2)17"/>
      <sheetName val="Blr_hire17"/>
      <sheetName val="Cashflow_projection17"/>
      <sheetName val="SPT_vs_PHI17"/>
      <sheetName val="key_dates17"/>
      <sheetName val="INPUT_SHEET17"/>
      <sheetName val="_bpl,oth_lia_17"/>
      <sheetName val="G_,and_adv_nce17"/>
      <sheetName val="I,Wip-ot__2)17"/>
      <sheetName val="det!il_WIP_(2)17"/>
      <sheetName val="de4ail_G-117"/>
      <sheetName val="sobha_mennn_ac17"/>
      <sheetName val="C_&amp;ix_asst17"/>
      <sheetName val="3�AL9697_-group_wise__onpl17"/>
      <sheetName val="_x005f_x0003_dpl_oth_Lia`17"/>
      <sheetName val="TBAL9697__x005f_x000d_grotp_wise_17"/>
      <sheetName val="St_co_91_5lvl17"/>
      <sheetName val="Sun_E_Type17"/>
      <sheetName val="Fin_Sum17"/>
      <sheetName val="CORPN_O?T17"/>
      <sheetName val="Labor_abs-NMR17"/>
      <sheetName val="Stress_Calculation17"/>
      <sheetName val="TBAL9697__x000a_grotp_wise_17"/>
      <sheetName val="labour_coeff15"/>
      <sheetName val="Shuttering_Analysis15"/>
      <sheetName val="General_P+M15"/>
      <sheetName val="Curing_Analysis_15"/>
      <sheetName val="Concrete_P+M_(_RMC_)15"/>
      <sheetName val="P+M_(_SMC_)15"/>
      <sheetName val="P+M_-EW15"/>
      <sheetName val="P&amp;L_-_AD15"/>
      <sheetName val="Fin__Assumpt__-_Sensitivities15"/>
      <sheetName val="LOAD_SHEET_15"/>
      <sheetName val="Fill_this_out_first___15"/>
      <sheetName val="Labour_productivity15"/>
      <sheetName val="RCC,Ret__Wall15"/>
      <sheetName val="CORPN_O_x005f_x0000_T17"/>
      <sheetName val="SUPPLY_-Sanitary_Fixtures17"/>
      <sheetName val="ITEMS_FOR_CIVIL_TENDER17"/>
      <sheetName val="_x005f_x005f_x005f_x0003_dpl_oth_Lia`17"/>
      <sheetName val="TBAL9697__x005f_x005f_x005f_x000d_grotp_w17"/>
      <sheetName val="CORPN_O17"/>
      <sheetName val="CORPN_O_T15"/>
      <sheetName val="Area_&amp;_Cate__Master15"/>
      <sheetName val="Bill_No_515"/>
      <sheetName val="TBAL9697__grotp_wise_30"/>
      <sheetName val="Detail_1A15"/>
      <sheetName val="DG_17"/>
      <sheetName val="11B_15"/>
      <sheetName val="BOQ_(2)15"/>
      <sheetName val="DLC_lookups15"/>
      <sheetName val="Structure_Bills_Qty15"/>
      <sheetName val="Fee_Rate_Summary15"/>
      <sheetName val="Name_List15"/>
      <sheetName val="CORPN_O_x005f_x005f_x005f_x0000_T15"/>
      <sheetName val="TBAL9697__x005f_x000a_grotp_wise_15"/>
      <sheetName val="220_11__BS_15"/>
      <sheetName val="ISO_Reconcilation_Statment15"/>
      <sheetName val="AVG_pur_rate15"/>
      <sheetName val="Driveway_Beams15"/>
      <sheetName val="Cat_A_Change_Control15"/>
      <sheetName val="Break_up_Sheet15"/>
      <sheetName val="Summary_of_P_&amp;_M15"/>
      <sheetName val="Break_Dw15"/>
      <sheetName val="FITZ_MORT_9415"/>
      <sheetName val="Sheet_115"/>
      <sheetName val="3BPA00132-5-3_W_plan_HVPNL15"/>
      <sheetName val="Mix_Design15"/>
      <sheetName val="BLOCK-A_(MEA_SHEET)15"/>
      <sheetName val="Quote_Sheet15"/>
      <sheetName val="d-safe_DELUXE15"/>
      <sheetName val="Works_-_Quote_Sheet15"/>
      <sheetName val="IO_LIST15"/>
      <sheetName val="TBAL9697__x005f_x000d_grotp_wis15"/>
      <sheetName val="TBAL9697__grotp_wise_31"/>
      <sheetName val="NLD_-_Assum15"/>
      <sheetName val="Intro_15"/>
      <sheetName val="TBAL9697__x005f_x005f_x005f_x005f_x005f_x005f_x15"/>
      <sheetName val="Form_615"/>
      <sheetName val="acevsSp_(ABC)15"/>
      <sheetName val="A_O_R_15"/>
      <sheetName val="LIST_OF_MAKES15"/>
      <sheetName val="Cash_Flow_Input_Data_ISC15"/>
      <sheetName val="DETAILED__BOQ15"/>
      <sheetName val="Civil_Works15"/>
      <sheetName val="Legal_Risk_Analysis15"/>
      <sheetName val="CABLE_DATA15"/>
      <sheetName val="Mat_-Rates15"/>
      <sheetName val="TBAL9697_-group_wise__sdpl20"/>
      <sheetName val="TBAL9697_-group_wise_19"/>
      <sheetName val="crs_-G-119"/>
      <sheetName val="TBAL9697_-group_wise__onpl19"/>
      <sheetName val="B_Sheet_97-OBPL19"/>
      <sheetName val="B_Sheet_97_sdpl19"/>
      <sheetName val="TBAL9697_-group_wise__sdpl219"/>
      <sheetName val="inout_consol_jan19"/>
      <sheetName val="consol_flow19"/>
      <sheetName val="D_Loan__Prom19"/>
      <sheetName val="E_Bank_Loan19"/>
      <sheetName val="G_work_Cap19"/>
      <sheetName val="H_land_adv-dec19"/>
      <sheetName val="J_Con_WIP19"/>
      <sheetName val="detail_J19"/>
      <sheetName val="L_Oth_Co19"/>
      <sheetName val="K_fix_asst__19"/>
      <sheetName val="C_fix_asst-SDPL_19"/>
      <sheetName val="TBAL9697__group_wise__sdpl19"/>
      <sheetName val="inout_consol_okg19"/>
      <sheetName val="detail_OIP_(2)19"/>
      <sheetName val="D_fix_ysst_scdl_19"/>
      <sheetName val="cre`itors_tb_obpl19"/>
      <sheetName val="3AL9697_-group_wise__onpl19"/>
      <sheetName val="3‰AL9697_-group_wise__onpl19"/>
      <sheetName val="L_Oth_Bo19"/>
      <sheetName val="Civil_Boq19"/>
      <sheetName val="Boq_Block_A18"/>
      <sheetName val="Staff_Acco_19"/>
      <sheetName val="SITE_OVERHEADS19"/>
      <sheetName val="Project-Material_18"/>
      <sheetName val="PRECAST_lightconc-II19"/>
      <sheetName val="1__PayRec18"/>
      <sheetName val="ino4t_conso,-nov18"/>
      <sheetName val="(nout_co,sol_(2)18"/>
      <sheetName val="Blr_hire18"/>
      <sheetName val="Cashflow_projection18"/>
      <sheetName val="SPT_vs_PHI18"/>
      <sheetName val="key_dates18"/>
      <sheetName val="INPUT_SHEET18"/>
      <sheetName val="_bpl,oth_lia_18"/>
      <sheetName val="G_,and_adv_nce18"/>
      <sheetName val="I,Wip-ot__2)18"/>
      <sheetName val="det!il_WIP_(2)18"/>
      <sheetName val="de4ail_G-118"/>
      <sheetName val="sobha_mennn_ac18"/>
      <sheetName val="C_&amp;ix_asst18"/>
      <sheetName val="3�AL9697_-group_wise__onpl18"/>
      <sheetName val="_x005f_x0003_dpl_oth_Lia`18"/>
      <sheetName val="TBAL9697__x005f_x000d_grotp_wise_18"/>
      <sheetName val="St_co_91_5lvl18"/>
      <sheetName val="Sun_E_Type18"/>
      <sheetName val="Fin_Sum18"/>
      <sheetName val="CORPN_O?T18"/>
      <sheetName val="Labor_abs-NMR18"/>
      <sheetName val="Stress_Calculation18"/>
      <sheetName val="TBAL9697__x000a_grotp_wise_18"/>
      <sheetName val="labour_coeff16"/>
      <sheetName val="Shuttering_Analysis16"/>
      <sheetName val="General_P+M16"/>
      <sheetName val="Curing_Analysis_16"/>
      <sheetName val="Concrete_P+M_(_RMC_)16"/>
      <sheetName val="P+M_(_SMC_)16"/>
      <sheetName val="P+M_-EW16"/>
      <sheetName val="P&amp;L_-_AD16"/>
      <sheetName val="Fin__Assumpt__-_Sensitivities16"/>
      <sheetName val="LOAD_SHEET_16"/>
      <sheetName val="Fill_this_out_first___16"/>
      <sheetName val="Labour_productivity16"/>
      <sheetName val="RCC,Ret__Wall16"/>
      <sheetName val="CORPN_O_x005f_x0000_T18"/>
      <sheetName val="SUPPLY_-Sanitary_Fixtures18"/>
      <sheetName val="ITEMS_FOR_CIVIL_TENDER18"/>
      <sheetName val="_x005f_x005f_x005f_x0003_dpl_oth_Lia`18"/>
      <sheetName val="TBAL9697__x005f_x005f_x005f_x000d_grotp_w18"/>
      <sheetName val="CORPN_O18"/>
      <sheetName val="CORPN_O_T16"/>
      <sheetName val="Area_&amp;_Cate__Master16"/>
      <sheetName val="Bill_No_516"/>
      <sheetName val="TBAL9697__grotp_wise_32"/>
      <sheetName val="Detail_1A16"/>
      <sheetName val="DG_18"/>
      <sheetName val="11B_16"/>
      <sheetName val="BOQ_(2)16"/>
      <sheetName val="DLC_lookups16"/>
      <sheetName val="Structure_Bills_Qty16"/>
      <sheetName val="Fee_Rate_Summary16"/>
      <sheetName val="Name_List16"/>
      <sheetName val="CORPN_O_x005f_x005f_x005f_x0000_T16"/>
      <sheetName val="TBAL9697__x005f_x000a_grotp_wise_16"/>
      <sheetName val="220_11__BS_16"/>
      <sheetName val="ISO_Reconcilation_Statment16"/>
      <sheetName val="AVG_pur_rate16"/>
      <sheetName val="Driveway_Beams16"/>
      <sheetName val="Cat_A_Change_Control16"/>
      <sheetName val="Break_up_Sheet16"/>
      <sheetName val="Summary_of_P_&amp;_M16"/>
      <sheetName val="Break_Dw16"/>
      <sheetName val="FITZ_MORT_9416"/>
      <sheetName val="Sheet_116"/>
      <sheetName val="3BPA00132-5-3_W_plan_HVPNL16"/>
      <sheetName val="Mix_Design16"/>
      <sheetName val="BLOCK-A_(MEA_SHEET)16"/>
      <sheetName val="Quote_Sheet16"/>
      <sheetName val="d-safe_DELUXE16"/>
      <sheetName val="Works_-_Quote_Sheet16"/>
      <sheetName val="IO_LIST16"/>
      <sheetName val="TBAL9697__x005f_x000d_grotp_wis16"/>
      <sheetName val="TBAL9697__grotp_wise_33"/>
      <sheetName val="NLD_-_Assum16"/>
      <sheetName val="Intro_16"/>
      <sheetName val="TBAL9697__x005f_x005f_x005f_x005f_x005f_x005f_x16"/>
      <sheetName val="Form_616"/>
      <sheetName val="acevsSp_(ABC)16"/>
      <sheetName val="A_O_R_16"/>
      <sheetName val="LIST_OF_MAKES16"/>
      <sheetName val="Cash_Flow_Input_Data_ISC16"/>
      <sheetName val="DETAILED__BOQ16"/>
      <sheetName val="Civil_Works16"/>
      <sheetName val="Legal_Risk_Analysis16"/>
      <sheetName val="CABLE_DATA16"/>
      <sheetName val="Mat_-Rates16"/>
      <sheetName val="Assumption_Inputs3"/>
      <sheetName val="Tender_Summary3"/>
      <sheetName val="TB9798OBPL06_(2)21"/>
      <sheetName val="CORPN_OCT21"/>
      <sheetName val="inout_consol-nov21"/>
      <sheetName val="inout_consol_(2)21"/>
      <sheetName val="AS_ON_DT_EXPS_Mar21"/>
      <sheetName val="fa-pl_&amp;_mach-site21"/>
      <sheetName val="fa_off_eqp21"/>
      <sheetName val="fa_fur&amp;_fix21"/>
      <sheetName val="fa-pl_&amp;_mach-Off21"/>
      <sheetName val="B_Equity-sdpl_INC21"/>
      <sheetName val="inout_consol_wkg21"/>
      <sheetName val="inout_consol_WKNG21"/>
      <sheetName val="B_Sheet_9721"/>
      <sheetName val="P&amp;L_97_21"/>
      <sheetName val="B_Sheet_97-BEXP21"/>
      <sheetName val="P&amp;L_97_-BEXP21"/>
      <sheetName val="consol_flows21"/>
      <sheetName val="sdpl_oth_Liab21"/>
      <sheetName val="obpl-oth_liab21"/>
      <sheetName val="G_land_advance21"/>
      <sheetName val="I-Wip-ot_(2)21"/>
      <sheetName val="detail_WIP_(2)21"/>
      <sheetName val="detail_G-121"/>
      <sheetName val="sobha_menon_ac21"/>
      <sheetName val="pnc_ac21"/>
      <sheetName val="fix_-p_&amp;_M_-SCC21"/>
      <sheetName val="C_fix_asst21"/>
      <sheetName val="D_fix_asst_scdl_21"/>
      <sheetName val="creditors_tb_obpl21"/>
      <sheetName val="Boq_Block_A19"/>
      <sheetName val="Project-Material_19"/>
      <sheetName val="PRECAST_lightconc-II20"/>
      <sheetName val="1__PayRec19"/>
      <sheetName val="ino4t_conso,-nov19"/>
      <sheetName val="(nout_co,sol_(2)19"/>
      <sheetName val="Blr_hire19"/>
      <sheetName val="Cashflow_projection19"/>
      <sheetName val="SPT_vs_PHI19"/>
      <sheetName val="key_dates19"/>
      <sheetName val="INPUT_SHEET19"/>
      <sheetName val="_bpl,oth_lia_19"/>
      <sheetName val="G_,and_adv_nce19"/>
      <sheetName val="I,Wip-ot__2)19"/>
      <sheetName val="det!il_WIP_(2)19"/>
      <sheetName val="de4ail_G-119"/>
      <sheetName val="sobha_mennn_ac19"/>
      <sheetName val="C_&amp;ix_asst19"/>
      <sheetName val="3�AL9697_-group_wise__onpl19"/>
      <sheetName val="_x005f_x0003_dpl_oth_Lia`19"/>
      <sheetName val="TBAL9697__x005f_x000d_grotp_wise_19"/>
      <sheetName val="St_co_91_5lvl19"/>
      <sheetName val="Sun_E_Type19"/>
      <sheetName val="Fin_Sum19"/>
      <sheetName val="CORPN_O?T19"/>
      <sheetName val="Labor_abs-NMR19"/>
      <sheetName val="Stress_Calculation19"/>
      <sheetName val="TBAL9697__x000a_grotp_wise_19"/>
      <sheetName val="labour_coeff17"/>
      <sheetName val="Shuttering_Analysis17"/>
      <sheetName val="General_P+M17"/>
      <sheetName val="Curing_Analysis_17"/>
      <sheetName val="Concrete_P+M_(_RMC_)17"/>
      <sheetName val="P+M_(_SMC_)17"/>
      <sheetName val="P+M_-EW17"/>
      <sheetName val="P&amp;L_-_AD17"/>
      <sheetName val="Fin__Assumpt__-_Sensitivities17"/>
      <sheetName val="LOAD_SHEET_17"/>
      <sheetName val="Fill_this_out_first___17"/>
      <sheetName val="Labour_productivity17"/>
      <sheetName val="RCC,Ret__Wall17"/>
      <sheetName val="CORPN_O_x005f_x0000_T19"/>
      <sheetName val="SUPPLY_-Sanitary_Fixtures19"/>
      <sheetName val="ITEMS_FOR_CIVIL_TENDER19"/>
      <sheetName val="_x005f_x005f_x005f_x0003_dpl_oth_Lia`19"/>
      <sheetName val="TBAL9697__x005f_x005f_x005f_x000d_grotp_w19"/>
      <sheetName val="CORPN_O19"/>
      <sheetName val="CORPN_O_T17"/>
      <sheetName val="Area_&amp;_Cate__Master17"/>
      <sheetName val="Bill_No_517"/>
      <sheetName val="TBAL9697__grotp_wise_34"/>
      <sheetName val="Detail_1A17"/>
      <sheetName val="DG_19"/>
      <sheetName val="11B_17"/>
      <sheetName val="BOQ_(2)17"/>
      <sheetName val="DLC_lookups17"/>
      <sheetName val="Structure_Bills_Qty17"/>
      <sheetName val="Fee_Rate_Summary17"/>
      <sheetName val="Name_List17"/>
      <sheetName val="CORPN_O_x005f_x005f_x005f_x0000_T17"/>
      <sheetName val="TBAL9697__x005f_x000a_grotp_wise_17"/>
      <sheetName val="220_11__BS_17"/>
      <sheetName val="ISO_Reconcilation_Statment17"/>
      <sheetName val="AVG_pur_rate17"/>
      <sheetName val="Driveway_Beams17"/>
      <sheetName val="Cat_A_Change_Control17"/>
      <sheetName val="Break_up_Sheet17"/>
      <sheetName val="Summary_of_P_&amp;_M17"/>
      <sheetName val="Break_Dw17"/>
      <sheetName val="FITZ_MORT_9417"/>
      <sheetName val="Sheet_117"/>
      <sheetName val="3BPA00132-5-3_W_plan_HVPNL17"/>
      <sheetName val="Mix_Design17"/>
      <sheetName val="BLOCK-A_(MEA_SHEET)17"/>
      <sheetName val="Quote_Sheet17"/>
      <sheetName val="d-safe_DELUXE17"/>
      <sheetName val="Works_-_Quote_Sheet17"/>
      <sheetName val="IO_LIST17"/>
      <sheetName val="TBAL9697__x005f_x000d_grotp_wis17"/>
      <sheetName val="TBAL9697__grotp_wise_35"/>
      <sheetName val="NLD_-_Assum17"/>
      <sheetName val="Intro_17"/>
      <sheetName val="TBAL9697__x005f_x005f_x005f_x005f_x005f_x005f_x17"/>
      <sheetName val="Form_617"/>
      <sheetName val="acevsSp_(ABC)17"/>
      <sheetName val="A_O_R_17"/>
      <sheetName val="LIST_OF_MAKES17"/>
      <sheetName val="Cash_Flow_Input_Data_ISC17"/>
      <sheetName val="DETAILED__BOQ17"/>
      <sheetName val="Civil_Works17"/>
      <sheetName val="Legal_Risk_Analysis17"/>
      <sheetName val="CABLE_DATA17"/>
      <sheetName val="Mat_-Rates17"/>
      <sheetName val="Assumption_Inputs"/>
      <sheetName val="Tender_Summary"/>
      <sheetName val="TBAL9697_-group_wise__sdpl31"/>
      <sheetName val="TBAL9697_-group_wise_21"/>
      <sheetName val="crs_-G-121"/>
      <sheetName val="TBAL9697_-group_wise__onpl21"/>
      <sheetName val="B_Sheet_97-OBPL21"/>
      <sheetName val="B_Sheet_97_sdpl21"/>
      <sheetName val="TBAL9697_-group_wise__sdpl221"/>
      <sheetName val="inout_consol_jan21"/>
      <sheetName val="consol_flow21"/>
      <sheetName val="D_Loan__Prom21"/>
      <sheetName val="E_Bank_Loan21"/>
      <sheetName val="G_work_Cap21"/>
      <sheetName val="H_land_adv-dec21"/>
      <sheetName val="J_Con_WIP21"/>
      <sheetName val="detail_J21"/>
      <sheetName val="L_Oth_Co21"/>
      <sheetName val="K_fix_asst__21"/>
      <sheetName val="C_fix_asst-SDPL_21"/>
      <sheetName val="TBAL9697__group_wise__sdpl21"/>
      <sheetName val="inout_consol_okg21"/>
      <sheetName val="detail_OIP_(2)21"/>
      <sheetName val="D_fix_ysst_scdl_21"/>
      <sheetName val="cre`itors_tb_obpl21"/>
      <sheetName val="3AL9697_-group_wise__onpl21"/>
      <sheetName val="3‰AL9697_-group_wise__onpl21"/>
      <sheetName val="L_Oth_Bo21"/>
      <sheetName val="Civil_Boq21"/>
      <sheetName val="Staff_Acco_21"/>
      <sheetName val="SITE_OVERHEADS21"/>
      <sheetName val="PRECAST_lightconc-II21"/>
      <sheetName val="1__PayRec20"/>
      <sheetName val="ino4t_conso,-nov20"/>
      <sheetName val="(nout_co,sol_(2)20"/>
      <sheetName val="Blr_hire20"/>
      <sheetName val="Cashflow_projection20"/>
      <sheetName val="SPT_vs_PHI20"/>
      <sheetName val="key_dates20"/>
      <sheetName val="INPUT_SHEET20"/>
      <sheetName val="_bpl,oth_lia_20"/>
      <sheetName val="G_,and_adv_nce20"/>
      <sheetName val="I,Wip-ot__2)20"/>
      <sheetName val="det!il_WIP_(2)20"/>
      <sheetName val="de4ail_G-120"/>
      <sheetName val="sobha_mennn_ac20"/>
      <sheetName val="C_&amp;ix_asst20"/>
      <sheetName val="_x005f_x0003_dpl_oth_Lia`20"/>
      <sheetName val="TBAL9697__x005f_x000d_grotp_wise_20"/>
      <sheetName val="St_co_91_5lvl20"/>
      <sheetName val="Sun_E_Type20"/>
      <sheetName val="Fin_Sum20"/>
      <sheetName val="CORPN_O?T20"/>
      <sheetName val="Labor_abs-NMR20"/>
      <sheetName val="Stress_Calculation20"/>
      <sheetName val="TBAL9697__x000a_grotp_wise_20"/>
      <sheetName val="labour_coeff18"/>
      <sheetName val="Shuttering_Analysis18"/>
      <sheetName val="General_P+M18"/>
      <sheetName val="Curing_Analysis_18"/>
      <sheetName val="Concrete_P+M_(_RMC_)18"/>
      <sheetName val="P+M_(_SMC_)18"/>
      <sheetName val="P+M_-EW18"/>
      <sheetName val="P&amp;L_-_AD18"/>
      <sheetName val="Fin__Assumpt__-_Sensitivities18"/>
      <sheetName val="LOAD_SHEET_18"/>
      <sheetName val="Fill_this_out_first___18"/>
      <sheetName val="Labour_productivity18"/>
      <sheetName val="RCC,Ret__Wall18"/>
      <sheetName val="CORPN_O_x005f_x0000_T20"/>
      <sheetName val="SUPPLY_-Sanitary_Fixtures20"/>
      <sheetName val="ITEMS_FOR_CIVIL_TENDER20"/>
      <sheetName val="_x005f_x005f_x005f_x0003_dpl_oth_Lia`20"/>
      <sheetName val="TBAL9697__x005f_x005f_x005f_x000d_grotp_w20"/>
      <sheetName val="CORPN_O20"/>
      <sheetName val="CORPN_O_T18"/>
      <sheetName val="Area_&amp;_Cate__Master18"/>
      <sheetName val="Bill_No_518"/>
      <sheetName val="TBAL9697__grotp_wise_36"/>
      <sheetName val="Detail_1A18"/>
      <sheetName val="DG_20"/>
      <sheetName val="11B_18"/>
      <sheetName val="BOQ_(2)18"/>
      <sheetName val="DLC_lookups18"/>
      <sheetName val="Structure_Bills_Qty18"/>
      <sheetName val="Fee_Rate_Summary18"/>
      <sheetName val="Name_List18"/>
      <sheetName val="CORPN_O_x005f_x005f_x005f_x0000_T18"/>
      <sheetName val="TBAL9697__x005f_x000a_grotp_wise_18"/>
      <sheetName val="220_11__BS_18"/>
      <sheetName val="ISO_Reconcilation_Statment18"/>
      <sheetName val="AVG_pur_rate18"/>
      <sheetName val="Driveway_Beams18"/>
      <sheetName val="Cat_A_Change_Control18"/>
      <sheetName val="Break_up_Sheet18"/>
      <sheetName val="Summary_of_P_&amp;_M18"/>
      <sheetName val="Break_Dw18"/>
      <sheetName val="FITZ_MORT_9418"/>
      <sheetName val="Sheet_118"/>
      <sheetName val="3BPA00132-5-3_W_plan_HVPNL18"/>
      <sheetName val="Mix_Design18"/>
      <sheetName val="BLOCK-A_(MEA_SHEET)18"/>
      <sheetName val="Quote_Sheet18"/>
      <sheetName val="d-safe_DELUXE18"/>
      <sheetName val="Works_-_Quote_Sheet18"/>
      <sheetName val="IO_LIST18"/>
      <sheetName val="TBAL9697__x005f_x000d_grotp_wis18"/>
      <sheetName val="TBAL9697__grotp_wise_37"/>
      <sheetName val="NLD_-_Assum18"/>
      <sheetName val="Intro_18"/>
      <sheetName val="TBAL9697__x005f_x005f_x005f_x005f_x005f_x005f_x18"/>
      <sheetName val="Form_618"/>
      <sheetName val="acevsSp_(ABC)18"/>
      <sheetName val="A_O_R_18"/>
      <sheetName val="LIST_OF_MAKES18"/>
      <sheetName val="Cash_Flow_Input_Data_ISC18"/>
      <sheetName val="DETAILED__BOQ18"/>
      <sheetName val="Civil_Works18"/>
      <sheetName val="Legal_Risk_Analysis18"/>
      <sheetName val="CABLE_DATA18"/>
      <sheetName val="Mat_-Rates18"/>
      <sheetName val="Assumption_Inputs1"/>
      <sheetName val="Tender_Summary1"/>
      <sheetName val="TB9798OBPL06_(2)23"/>
      <sheetName val="CORPN_OCT23"/>
      <sheetName val="inout_consol-nov23"/>
      <sheetName val="inout_consol_(2)23"/>
      <sheetName val="AS_ON_DT_EXPS_Mar23"/>
      <sheetName val="fa-pl_&amp;_mach-site23"/>
      <sheetName val="fa_off_eqp23"/>
      <sheetName val="fa_fur&amp;_fix23"/>
      <sheetName val="fa-pl_&amp;_mach-Off23"/>
      <sheetName val="B_Equity-sdpl_INC23"/>
      <sheetName val="inout_consol_wkg23"/>
      <sheetName val="inout_consol_WKNG23"/>
      <sheetName val="B_Sheet_9723"/>
      <sheetName val="P&amp;L_97_23"/>
      <sheetName val="B_Sheet_97-BEXP23"/>
      <sheetName val="P&amp;L_97_-BEXP23"/>
      <sheetName val="consol_flows23"/>
      <sheetName val="sdpl_oth_Liab23"/>
      <sheetName val="obpl-oth_liab23"/>
      <sheetName val="G_land_advance23"/>
      <sheetName val="I-Wip-ot_(2)23"/>
      <sheetName val="detail_WIP_(2)23"/>
      <sheetName val="detail_G-123"/>
      <sheetName val="sobha_menon_ac23"/>
      <sheetName val="pnc_ac23"/>
      <sheetName val="fix_-p_&amp;_M_-SCC23"/>
      <sheetName val="C_fix_asst23"/>
      <sheetName val="D_fix_asst_scdl_23"/>
      <sheetName val="creditors_tb_obpl23"/>
      <sheetName val="Boq_Block_A21"/>
      <sheetName val="Project-Material_21"/>
      <sheetName val="PRECAST_lightconc-II22"/>
      <sheetName val="1__PayRec21"/>
      <sheetName val="ino4t_conso,-nov21"/>
      <sheetName val="(nout_co,sol_(2)21"/>
      <sheetName val="Blr_hire21"/>
      <sheetName val="Cashflow_projection21"/>
      <sheetName val="SPT_vs_PHI21"/>
      <sheetName val="key_dates21"/>
      <sheetName val="INPUT_SHEET21"/>
      <sheetName val="_bpl,oth_lia_21"/>
      <sheetName val="G_,and_adv_nce21"/>
      <sheetName val="I,Wip-ot__2)21"/>
      <sheetName val="det!il_WIP_(2)21"/>
      <sheetName val="de4ail_G-121"/>
      <sheetName val="sobha_mennn_ac21"/>
      <sheetName val="C_&amp;ix_asst21"/>
      <sheetName val="3�AL9697_-group_wise__onpl21"/>
      <sheetName val="_x005f_x0003_dpl_oth_Lia`21"/>
      <sheetName val="TBAL9697__x005f_x000d_grotp_wise_21"/>
      <sheetName val="St_co_91_5lvl21"/>
      <sheetName val="Sun_E_Type21"/>
      <sheetName val="Fin_Sum21"/>
      <sheetName val="CORPN_O?T21"/>
      <sheetName val="Labor_abs-NMR21"/>
      <sheetName val="Stress_Calculation21"/>
      <sheetName val="TBAL9697__x000a_grotp_wise_21"/>
      <sheetName val="labour_coeff19"/>
      <sheetName val="Shuttering_Analysis19"/>
      <sheetName val="General_P+M19"/>
      <sheetName val="Curing_Analysis_19"/>
      <sheetName val="Concrete_P+M_(_RMC_)19"/>
      <sheetName val="P+M_(_SMC_)19"/>
      <sheetName val="P+M_-EW19"/>
      <sheetName val="P&amp;L_-_AD19"/>
      <sheetName val="Fin__Assumpt__-_Sensitivities19"/>
      <sheetName val="LOAD_SHEET_19"/>
      <sheetName val="Fill_this_out_first___19"/>
      <sheetName val="Labour_productivity19"/>
      <sheetName val="RCC,Ret__Wall19"/>
      <sheetName val="CORPN_O_x005f_x0000_T21"/>
      <sheetName val="SUPPLY_-Sanitary_Fixtures21"/>
      <sheetName val="ITEMS_FOR_CIVIL_TENDER21"/>
      <sheetName val="_x005f_x005f_x005f_x0003_dpl_oth_Lia`21"/>
      <sheetName val="TBAL9697__x005f_x005f_x005f_x000d_grotp_w21"/>
      <sheetName val="CORPN_O21"/>
      <sheetName val="CORPN_O_T19"/>
      <sheetName val="Area_&amp;_Cate__Master19"/>
      <sheetName val="Bill_No_519"/>
      <sheetName val="TBAL9697__grotp_wise_38"/>
      <sheetName val="Detail_1A19"/>
      <sheetName val="DG_21"/>
      <sheetName val="11B_19"/>
      <sheetName val="BOQ_(2)19"/>
      <sheetName val="DLC_lookups19"/>
      <sheetName val="Structure_Bills_Qty19"/>
      <sheetName val="Fee_Rate_Summary19"/>
      <sheetName val="Name_List19"/>
      <sheetName val="CORPN_O_x005f_x005f_x005f_x0000_T19"/>
      <sheetName val="TBAL9697__x005f_x000a_grotp_wise_19"/>
      <sheetName val="220_11__BS_19"/>
      <sheetName val="ISO_Reconcilation_Statment19"/>
      <sheetName val="AVG_pur_rate19"/>
      <sheetName val="Driveway_Beams19"/>
      <sheetName val="Cat_A_Change_Control19"/>
      <sheetName val="Break_up_Sheet19"/>
      <sheetName val="Summary_of_P_&amp;_M19"/>
      <sheetName val="Break_Dw19"/>
      <sheetName val="FITZ_MORT_9419"/>
      <sheetName val="Sheet_119"/>
      <sheetName val="3BPA00132-5-3_W_plan_HVPNL19"/>
      <sheetName val="Mix_Design19"/>
      <sheetName val="BLOCK-A_(MEA_SHEET)19"/>
      <sheetName val="Quote_Sheet19"/>
      <sheetName val="d-safe_DELUXE19"/>
      <sheetName val="Works_-_Quote_Sheet19"/>
      <sheetName val="IO_LIST19"/>
      <sheetName val="TBAL9697__x005f_x000d_grotp_wis19"/>
      <sheetName val="TBAL9697__grotp_wise_39"/>
      <sheetName val="NLD_-_Assum19"/>
      <sheetName val="Intro_19"/>
      <sheetName val="TBAL9697__x005f_x005f_x005f_x005f_x005f_x005f_x19"/>
      <sheetName val="Form_619"/>
      <sheetName val="acevsSp_(ABC)19"/>
      <sheetName val="A_O_R_19"/>
      <sheetName val="LIST_OF_MAKES19"/>
      <sheetName val="Cash_Flow_Input_Data_ISC19"/>
      <sheetName val="DETAILED__BOQ19"/>
      <sheetName val="Civil_Works19"/>
      <sheetName val="Legal_Risk_Analysis19"/>
      <sheetName val="CABLE_DATA19"/>
      <sheetName val="Mat_-Rates19"/>
      <sheetName val="Assumption_Inputs2"/>
      <sheetName val="Tender_Summary2"/>
      <sheetName val="TB9798OBPL06_(2)25"/>
      <sheetName val="CORPN_OCT25"/>
      <sheetName val="inout_consol-nov25"/>
      <sheetName val="inout_consol_(2)25"/>
      <sheetName val="AS_ON_DT_EXPS_Mar25"/>
      <sheetName val="fa-pl_&amp;_mach-site25"/>
      <sheetName val="fa_off_eqp25"/>
      <sheetName val="fa_fur&amp;_fix25"/>
      <sheetName val="fa-pl_&amp;_mach-Off25"/>
      <sheetName val="B_Equity-sdpl_INC25"/>
      <sheetName val="inout_consol_wkg25"/>
      <sheetName val="inout_consol_WKNG25"/>
      <sheetName val="B_Sheet_9725"/>
      <sheetName val="P&amp;L_97_25"/>
      <sheetName val="B_Sheet_97-BEXP25"/>
      <sheetName val="P&amp;L_97_-BEXP25"/>
      <sheetName val="consol_flows25"/>
      <sheetName val="sdpl_oth_Liab25"/>
      <sheetName val="obpl-oth_liab25"/>
      <sheetName val="G_land_advance25"/>
      <sheetName val="I-Wip-ot_(2)25"/>
      <sheetName val="detail_WIP_(2)25"/>
      <sheetName val="detail_G-125"/>
      <sheetName val="sobha_menon_ac25"/>
      <sheetName val="pnc_ac25"/>
      <sheetName val="fix_-p_&amp;_M_-SCC25"/>
      <sheetName val="C_fix_asst25"/>
      <sheetName val="D_fix_asst_scdl_25"/>
      <sheetName val="creditors_tb_obpl25"/>
      <sheetName val="TBAL9697_-group_wise__sdpl34"/>
      <sheetName val="TBAL9697_-group_wise_24"/>
      <sheetName val="crs_-G-124"/>
      <sheetName val="TBAL9697_-group_wise__onpl24"/>
      <sheetName val="B_Sheet_97-OBPL24"/>
      <sheetName val="B_Sheet_97_sdpl24"/>
      <sheetName val="TBAL9697_-group_wise__sdpl224"/>
      <sheetName val="inout_consol_jan24"/>
      <sheetName val="consol_flow24"/>
      <sheetName val="D_Loan__Prom24"/>
      <sheetName val="E_Bank_Loan24"/>
      <sheetName val="G_work_Cap24"/>
      <sheetName val="H_land_adv-dec24"/>
      <sheetName val="J_Con_WIP24"/>
      <sheetName val="detail_J24"/>
      <sheetName val="L_Oth_Co24"/>
      <sheetName val="K_fix_asst__24"/>
      <sheetName val="C_fix_asst-SDPL_24"/>
      <sheetName val="TBAL9697__group_wise__sdpl24"/>
      <sheetName val="inout_consol_okg24"/>
      <sheetName val="detail_OIP_(2)24"/>
      <sheetName val="D_fix_ysst_scdl_24"/>
      <sheetName val="cre`itors_tb_obpl24"/>
      <sheetName val="3AL9697_-group_wise__onpl24"/>
      <sheetName val="3‰AL9697_-group_wise__onpl24"/>
      <sheetName val="L_Oth_Bo24"/>
      <sheetName val="Civil_Boq24"/>
      <sheetName val="Boq_Block_A23"/>
      <sheetName val="Staff_Acco_24"/>
      <sheetName val="SITE_OVERHEADS24"/>
      <sheetName val="Project-Material_23"/>
      <sheetName val="PRECAST_lightconc-II24"/>
      <sheetName val="1__PayRec23"/>
      <sheetName val="ino4t_conso,-nov23"/>
      <sheetName val="(nout_co,sol_(2)23"/>
      <sheetName val="Blr_hire23"/>
      <sheetName val="Cashflow_projection23"/>
      <sheetName val="SPT_vs_PHI23"/>
      <sheetName val="key_dates23"/>
      <sheetName val="INPUT_SHEET23"/>
      <sheetName val="_bpl,oth_lia_23"/>
      <sheetName val="G_,and_adv_nce23"/>
      <sheetName val="I,Wip-ot__2)23"/>
      <sheetName val="det!il_WIP_(2)23"/>
      <sheetName val="de4ail_G-123"/>
      <sheetName val="sobha_mennn_ac23"/>
      <sheetName val="C_&amp;ix_asst23"/>
      <sheetName val="3�AL9697_-group_wise__onpl23"/>
      <sheetName val="_x005f_x0003_dpl_oth_Lia`23"/>
      <sheetName val="TBAL9697__x005f_x000d_grotp_wise_23"/>
      <sheetName val="St_co_91_5lvl23"/>
      <sheetName val="Sun_E_Type23"/>
      <sheetName val="Fin_Sum23"/>
      <sheetName val="CORPN_O?T23"/>
      <sheetName val="Labor_abs-NMR23"/>
      <sheetName val="Stress_Calculation23"/>
      <sheetName val="TBAL9697__x000a_grotp_wise_23"/>
      <sheetName val="labour_coeff21"/>
      <sheetName val="Shuttering_Analysis21"/>
      <sheetName val="General_P+M21"/>
      <sheetName val="Curing_Analysis_21"/>
      <sheetName val="Concrete_P+M_(_RMC_)21"/>
      <sheetName val="P+M_(_SMC_)21"/>
      <sheetName val="P+M_-EW21"/>
      <sheetName val="P&amp;L_-_AD21"/>
      <sheetName val="Fin__Assumpt__-_Sensitivities21"/>
      <sheetName val="LOAD_SHEET_21"/>
      <sheetName val="Fill_this_out_first___21"/>
      <sheetName val="Labour_productivity21"/>
      <sheetName val="RCC,Ret__Wall21"/>
      <sheetName val="CORPN_O_x005f_x0000_T23"/>
      <sheetName val="SUPPLY_-Sanitary_Fixtures23"/>
      <sheetName val="ITEMS_FOR_CIVIL_TENDER23"/>
      <sheetName val="_x005f_x005f_x005f_x0003_dpl_oth_Lia`23"/>
      <sheetName val="TBAL9697__x005f_x005f_x005f_x000d_grotp_w23"/>
      <sheetName val="CORPN_O23"/>
      <sheetName val="CORPN_O_T21"/>
      <sheetName val="Area_&amp;_Cate__Master21"/>
      <sheetName val="Bill_No_521"/>
      <sheetName val="TBAL9697__grotp_wise_42"/>
      <sheetName val="Detail_1A21"/>
      <sheetName val="DG_23"/>
      <sheetName val="11B_21"/>
      <sheetName val="BOQ_(2)21"/>
      <sheetName val="DLC_lookups21"/>
      <sheetName val="Structure_Bills_Qty21"/>
      <sheetName val="Fee_Rate_Summary21"/>
      <sheetName val="Name_List21"/>
      <sheetName val="CORPN_O_x005f_x005f_x005f_x0000_T21"/>
      <sheetName val="TBAL9697__x005f_x000a_grotp_wise_21"/>
      <sheetName val="220_11__BS_21"/>
      <sheetName val="ISO_Reconcilation_Statment21"/>
      <sheetName val="AVG_pur_rate21"/>
      <sheetName val="Driveway_Beams21"/>
      <sheetName val="Cat_A_Change_Control21"/>
      <sheetName val="Break_up_Sheet21"/>
      <sheetName val="Summary_of_P_&amp;_M21"/>
      <sheetName val="Break_Dw21"/>
      <sheetName val="FITZ_MORT_9421"/>
      <sheetName val="Sheet_121"/>
      <sheetName val="3BPA00132-5-3_W_plan_HVPNL21"/>
      <sheetName val="Mix_Design21"/>
      <sheetName val="BLOCK-A_(MEA_SHEET)21"/>
      <sheetName val="Quote_Sheet21"/>
      <sheetName val="d-safe_DELUXE21"/>
      <sheetName val="Works_-_Quote_Sheet21"/>
      <sheetName val="IO_LIST21"/>
      <sheetName val="TBAL9697__x005f_x000d_grotp_wis21"/>
      <sheetName val="TBAL9697__grotp_wise_43"/>
      <sheetName val="NLD_-_Assum21"/>
      <sheetName val="Intro_21"/>
      <sheetName val="TBAL9697__x005f_x005f_x005f_x005f_x005f_x005f_x21"/>
      <sheetName val="Form_621"/>
      <sheetName val="acevsSp_(ABC)21"/>
      <sheetName val="A_O_R_21"/>
      <sheetName val="LIST_OF_MAKES21"/>
      <sheetName val="Cash_Flow_Input_Data_ISC21"/>
      <sheetName val="DETAILED__BOQ21"/>
      <sheetName val="Civil_Works21"/>
      <sheetName val="Legal_Risk_Analysis21"/>
      <sheetName val="CABLE_DATA21"/>
      <sheetName val="Mat_-Rates21"/>
      <sheetName val="Assumption_Inputs4"/>
      <sheetName val="Tender_Summary4"/>
      <sheetName val="TB9798OBPL06_(2)26"/>
      <sheetName val="CORPN_OCT26"/>
      <sheetName val="inout_consol-nov26"/>
      <sheetName val="inout_consol_(2)26"/>
      <sheetName val="AS_ON_DT_EXPS_Mar26"/>
      <sheetName val="fa-pl_&amp;_mach-site26"/>
      <sheetName val="fa_off_eqp26"/>
      <sheetName val="fa_fur&amp;_fix26"/>
      <sheetName val="fa-pl_&amp;_mach-Off26"/>
      <sheetName val="B_Equity-sdpl_INC26"/>
      <sheetName val="inout_consol_wkg26"/>
      <sheetName val="inout_consol_WKNG26"/>
      <sheetName val="B_Sheet_9726"/>
      <sheetName val="P&amp;L_97_26"/>
      <sheetName val="B_Sheet_97-BEXP26"/>
      <sheetName val="P&amp;L_97_-BEXP26"/>
      <sheetName val="consol_flows26"/>
      <sheetName val="sdpl_oth_Liab26"/>
      <sheetName val="obpl-oth_liab26"/>
      <sheetName val="G_land_advance26"/>
      <sheetName val="I-Wip-ot_(2)26"/>
      <sheetName val="detail_WIP_(2)26"/>
      <sheetName val="detail_G-126"/>
      <sheetName val="sobha_menon_ac26"/>
      <sheetName val="pnc_ac26"/>
      <sheetName val="fix_-p_&amp;_M_-SCC26"/>
      <sheetName val="C_fix_asst26"/>
      <sheetName val="D_fix_asst_scdl_26"/>
      <sheetName val="creditors_tb_obpl26"/>
      <sheetName val="TBAL9697_-group_wise__sdpl35"/>
      <sheetName val="TBAL9697_-group_wise_25"/>
      <sheetName val="crs_-G-125"/>
      <sheetName val="TBAL9697_-group_wise__onpl25"/>
      <sheetName val="B_Sheet_97-OBPL25"/>
      <sheetName val="B_Sheet_97_sdpl25"/>
      <sheetName val="TBAL9697_-group_wise__sdpl225"/>
      <sheetName val="inout_consol_jan25"/>
      <sheetName val="consol_flow25"/>
      <sheetName val="D_Loan__Prom25"/>
      <sheetName val="E_Bank_Loan25"/>
      <sheetName val="G_work_Cap25"/>
      <sheetName val="H_land_adv-dec25"/>
      <sheetName val="J_Con_WIP25"/>
      <sheetName val="detail_J25"/>
      <sheetName val="L_Oth_Co25"/>
      <sheetName val="K_fix_asst__25"/>
      <sheetName val="C_fix_asst-SDPL_25"/>
      <sheetName val="TBAL9697__group_wise__sdpl25"/>
      <sheetName val="inout_consol_okg25"/>
      <sheetName val="detail_OIP_(2)25"/>
      <sheetName val="D_fix_ysst_scdl_25"/>
      <sheetName val="cre`itors_tb_obpl25"/>
      <sheetName val="3AL9697_-group_wise__onpl25"/>
      <sheetName val="3‰AL9697_-group_wise__onpl25"/>
      <sheetName val="L_Oth_Bo25"/>
      <sheetName val="Civil_Boq25"/>
      <sheetName val="Boq_Block_A24"/>
      <sheetName val="Staff_Acco_25"/>
      <sheetName val="SITE_OVERHEADS25"/>
      <sheetName val="Project-Material_24"/>
      <sheetName val="PRECAST_lightconc-II25"/>
      <sheetName val="1__PayRec24"/>
      <sheetName val="ino4t_conso,-nov24"/>
      <sheetName val="(nout_co,sol_(2)24"/>
      <sheetName val="Blr_hire24"/>
      <sheetName val="Cashflow_projection24"/>
      <sheetName val="SPT_vs_PHI24"/>
      <sheetName val="key_dates24"/>
      <sheetName val="INPUT_SHEET24"/>
      <sheetName val="_bpl,oth_lia_24"/>
      <sheetName val="G_,and_adv_nce24"/>
      <sheetName val="I,Wip-ot__2)24"/>
      <sheetName val="det!il_WIP_(2)24"/>
      <sheetName val="de4ail_G-124"/>
      <sheetName val="sobha_mennn_ac24"/>
      <sheetName val="C_&amp;ix_asst24"/>
      <sheetName val="3�AL9697_-group_wise__onpl24"/>
      <sheetName val="_x005f_x0003_dpl_oth_Lia`24"/>
      <sheetName val="TBAL9697__x005f_x000d_grotp_wise_24"/>
      <sheetName val="St_co_91_5lvl24"/>
      <sheetName val="Sun_E_Type24"/>
      <sheetName val="Fin_Sum24"/>
      <sheetName val="CORPN_O?T24"/>
      <sheetName val="Labor_abs-NMR24"/>
      <sheetName val="Stress_Calculation24"/>
      <sheetName val="TBAL9697__x000a_grotp_wise_24"/>
      <sheetName val="labour_coeff22"/>
      <sheetName val="Shuttering_Analysis22"/>
      <sheetName val="General_P+M22"/>
      <sheetName val="Curing_Analysis_22"/>
      <sheetName val="Concrete_P+M_(_RMC_)22"/>
      <sheetName val="P+M_(_SMC_)22"/>
      <sheetName val="P+M_-EW22"/>
      <sheetName val="P&amp;L_-_AD22"/>
      <sheetName val="Fin__Assumpt__-_Sensitivities22"/>
      <sheetName val="LOAD_SHEET_22"/>
      <sheetName val="Fill_this_out_first___22"/>
      <sheetName val="Labour_productivity22"/>
      <sheetName val="RCC,Ret__Wall22"/>
      <sheetName val="CORPN_O_x005f_x0000_T24"/>
      <sheetName val="SUPPLY_-Sanitary_Fixtures24"/>
      <sheetName val="ITEMS_FOR_CIVIL_TENDER24"/>
      <sheetName val="_x005f_x005f_x005f_x0003_dpl_oth_Lia`24"/>
      <sheetName val="TBAL9697__x005f_x005f_x005f_x000d_grotp_w24"/>
      <sheetName val="CORPN_O24"/>
      <sheetName val="CORPN_O_T22"/>
      <sheetName val="Area_&amp;_Cate__Master22"/>
      <sheetName val="Bill_No_522"/>
      <sheetName val="TBAL9697__grotp_wise_44"/>
      <sheetName val="Detail_1A22"/>
      <sheetName val="DG_24"/>
      <sheetName val="11B_22"/>
      <sheetName val="BOQ_(2)22"/>
      <sheetName val="DLC_lookups22"/>
      <sheetName val="Structure_Bills_Qty22"/>
      <sheetName val="Fee_Rate_Summary22"/>
      <sheetName val="Name_List22"/>
      <sheetName val="CORPN_O_x005f_x005f_x005f_x0000_T22"/>
      <sheetName val="TBAL9697__x005f_x000a_grotp_wise_22"/>
      <sheetName val="220_11__BS_22"/>
      <sheetName val="ISO_Reconcilation_Statment22"/>
      <sheetName val="AVG_pur_rate22"/>
      <sheetName val="Driveway_Beams22"/>
      <sheetName val="Cat_A_Change_Control22"/>
      <sheetName val="Break_up_Sheet22"/>
      <sheetName val="Summary_of_P_&amp;_M22"/>
      <sheetName val="Break_Dw22"/>
      <sheetName val="FITZ_MORT_9422"/>
      <sheetName val="Sheet_122"/>
      <sheetName val="3BPA00132-5-3_W_plan_HVPNL22"/>
      <sheetName val="Mix_Design22"/>
      <sheetName val="BLOCK-A_(MEA_SHEET)22"/>
      <sheetName val="Quote_Sheet22"/>
      <sheetName val="d-safe_DELUXE22"/>
      <sheetName val="Works_-_Quote_Sheet22"/>
      <sheetName val="IO_LIST22"/>
      <sheetName val="TBAL9697__x005f_x000d_grotp_wis22"/>
      <sheetName val="TBAL9697__grotp_wise_45"/>
      <sheetName val="NLD_-_Assum22"/>
      <sheetName val="Intro_22"/>
      <sheetName val="TBAL9697__x005f_x005f_x005f_x005f_x005f_x005f_x22"/>
      <sheetName val="Form_622"/>
      <sheetName val="acevsSp_(ABC)22"/>
      <sheetName val="A_O_R_22"/>
      <sheetName val="LIST_OF_MAKES22"/>
      <sheetName val="Cash_Flow_Input_Data_ISC22"/>
      <sheetName val="DETAILED__BOQ22"/>
      <sheetName val="Civil_Works22"/>
      <sheetName val="Legal_Risk_Analysis22"/>
      <sheetName val="CABLE_DATA22"/>
      <sheetName val="Mat_-Rates22"/>
      <sheetName val="Assumption_Inputs5"/>
      <sheetName val="Tender_Summary5"/>
      <sheetName val="Admin"/>
      <sheetName val="Elect."/>
      <sheetName val="10"/>
      <sheetName val="11A"/>
      <sheetName val="6A"/>
      <sheetName val="5"/>
      <sheetName val="13"/>
      <sheetName val="14"/>
      <sheetName val="hyperstatic"/>
      <sheetName val="Pentaerythritol"/>
      <sheetName val="final abstract"/>
      <sheetName val="tie_beam"/>
      <sheetName val="Section_Catalogue"/>
      <sheetName val="Assumptions"/>
      <sheetName val="Meas.-Hotel Part"/>
      <sheetName val="tie_beam2"/>
      <sheetName val="Section_Catalogue2"/>
      <sheetName val="tie_beam1"/>
      <sheetName val="Section_Catalogue1"/>
      <sheetName val="Deduction of assets"/>
      <sheetName val="sumary(3)"/>
      <sheetName val="COP Final"/>
      <sheetName val="Detail In Door Stad"/>
      <sheetName val="TBAL9697 _x005f_x005f_x005f_x000a_grotp wis"/>
      <sheetName val="TBL9798_x005f_x005f_x005f_x005f_x005f_x005f_x0010"/>
      <sheetName val="CORPN O_x005f_x005f_x005f_x005f_x005f_x005f_x0000"/>
      <sheetName val="G_1_obpl_x005f_x005f_x005f_x005f_x005f_x005f_x005"/>
      <sheetName val="_x005f_x005f_x005f_x005f_x005f_x005f_x005f_x005f_x005f_x005f_"/>
      <sheetName val="TEXT"/>
      <sheetName val="P&amp;L-BDMC"/>
      <sheetName val="dyes"/>
      <sheetName val="UTILITY"/>
      <sheetName val="BASIC RATES"/>
      <sheetName val="RA"/>
      <sheetName val="Excess Calc"/>
      <sheetName val="Contract Night Staff"/>
      <sheetName val="Contract Day Staff"/>
      <sheetName val="Day Shift"/>
      <sheetName val="Night Shift"/>
      <sheetName val="annx-1(Boq)"/>
      <sheetName val="Labels"/>
      <sheetName val="PO Payroll"/>
      <sheetName val="COLUMN"/>
      <sheetName val="Cost summary"/>
      <sheetName val="TBAL9697 _x000d_grotp wis"/>
      <sheetName val="Invoice"/>
      <sheetName val="P&amp;L(F)"/>
      <sheetName val="BS(F)"/>
      <sheetName val="Gen Info"/>
      <sheetName val="Report"/>
      <sheetName val="General input"/>
      <sheetName val="6.05"/>
      <sheetName val="Abstract Sheet"/>
      <sheetName val="Boq- Civil"/>
      <sheetName val="288-1"/>
      <sheetName val="TB9798OBPL06_(2)27"/>
      <sheetName val="CORPN_OCT27"/>
      <sheetName val="inout_consol-nov27"/>
      <sheetName val="inout_consol_(2)27"/>
      <sheetName val="AS_ON_DT_EXPS_Mar27"/>
      <sheetName val="fa-pl_&amp;_mach-site27"/>
      <sheetName val="fa_off_eqp27"/>
      <sheetName val="fa_fur&amp;_fix27"/>
      <sheetName val="fa-pl_&amp;_mach-Off27"/>
      <sheetName val="B_Equity-sdpl_INC27"/>
      <sheetName val="inout_consol_wkg27"/>
      <sheetName val="inout_consol_WKNG27"/>
      <sheetName val="B_Sheet_9727"/>
      <sheetName val="P&amp;L_97_27"/>
      <sheetName val="B_Sheet_97-BEXP27"/>
      <sheetName val="P&amp;L_97_-BEXP27"/>
      <sheetName val="consol_flows27"/>
      <sheetName val="sdpl_oth_Liab27"/>
      <sheetName val="obpl-oth_liab27"/>
      <sheetName val="G_land_advance27"/>
      <sheetName val="I-Wip-ot_(2)27"/>
      <sheetName val="detail_WIP_(2)27"/>
      <sheetName val="detail_G-127"/>
      <sheetName val="sobha_menon_ac27"/>
      <sheetName val="pnc_ac27"/>
      <sheetName val="fix_-p_&amp;_M_-SCC27"/>
      <sheetName val="C_fix_asst27"/>
      <sheetName val="D_fix_asst_scdl_27"/>
      <sheetName val="creditors_tb_obpl27"/>
      <sheetName val="TBAL9697_-group_wise__sdpl36"/>
      <sheetName val="TBAL9697_-group_wise_26"/>
      <sheetName val="crs_-G-126"/>
      <sheetName val="TBAL9697_-group_wise__onpl26"/>
      <sheetName val="B_Sheet_97-OBPL26"/>
      <sheetName val="B_Sheet_97_sdpl26"/>
      <sheetName val="TBAL9697_-group_wise__sdpl226"/>
      <sheetName val="inout_consol_jan26"/>
      <sheetName val="consol_flow26"/>
      <sheetName val="D_Loan__Prom26"/>
      <sheetName val="E_Bank_Loan26"/>
      <sheetName val="G_work_Cap26"/>
      <sheetName val="H_land_adv-dec26"/>
      <sheetName val="J_Con_WIP26"/>
      <sheetName val="detail_J26"/>
      <sheetName val="L_Oth_Co26"/>
      <sheetName val="K_fix_asst__26"/>
      <sheetName val="C_fix_asst-SDPL_26"/>
      <sheetName val="TBAL9697__group_wise__sdpl26"/>
      <sheetName val="inout_consol_okg26"/>
      <sheetName val="detail_OIP_(2)26"/>
      <sheetName val="D_fix_ysst_scdl_26"/>
      <sheetName val="cre`itors_tb_obpl26"/>
      <sheetName val="3AL9697_-group_wise__onpl26"/>
      <sheetName val="3‰AL9697_-group_wise__onpl26"/>
      <sheetName val="L_Oth_Bo26"/>
      <sheetName val="Civil_Boq26"/>
      <sheetName val="Boq_Block_A25"/>
      <sheetName val="Staff_Acco_26"/>
      <sheetName val="SITE_OVERHEADS26"/>
      <sheetName val="Project-Material_25"/>
      <sheetName val="PRECAST_lightconc-II26"/>
      <sheetName val="1__PayRec25"/>
      <sheetName val="ino4t_conso,-nov25"/>
      <sheetName val="(nout_co,sol_(2)25"/>
      <sheetName val="Blr_hire25"/>
      <sheetName val="Cashflow_projection25"/>
      <sheetName val="SPT_vs_PHI25"/>
      <sheetName val="key_dates25"/>
      <sheetName val="INPUT_SHEET25"/>
      <sheetName val="_bpl,oth_lia_25"/>
      <sheetName val="G_,and_adv_nce25"/>
      <sheetName val="I,Wip-ot__2)25"/>
      <sheetName val="det!il_WIP_(2)25"/>
      <sheetName val="de4ail_G-125"/>
      <sheetName val="sobha_mennn_ac25"/>
      <sheetName val="C_&amp;ix_asst25"/>
      <sheetName val="3�AL9697_-group_wise__onpl25"/>
      <sheetName val="_x005f_x0003_dpl_oth_Lia`25"/>
      <sheetName val="TBAL9697__x005f_x000d_grotp_wise_25"/>
      <sheetName val="St_co_91_5lvl25"/>
      <sheetName val="Sun_E_Type25"/>
      <sheetName val="Fin_Sum25"/>
      <sheetName val="CORPN_O?T25"/>
      <sheetName val="Labor_abs-NMR25"/>
      <sheetName val="Stress_Calculation25"/>
      <sheetName val="TBAL9697__x000a_grotp_wise_25"/>
      <sheetName val="labour_coeff23"/>
      <sheetName val="Shuttering_Analysis23"/>
      <sheetName val="General_P+M23"/>
      <sheetName val="Curing_Analysis_23"/>
      <sheetName val="Concrete_P+M_(_RMC_)23"/>
      <sheetName val="P+M_(_SMC_)23"/>
      <sheetName val="P+M_-EW23"/>
      <sheetName val="P&amp;L_-_AD23"/>
      <sheetName val="Fin__Assumpt__-_Sensitivities23"/>
      <sheetName val="LOAD_SHEET_23"/>
      <sheetName val="Fill_this_out_first___23"/>
      <sheetName val="Labour_productivity23"/>
      <sheetName val="RCC,Ret__Wall23"/>
      <sheetName val="CORPN_O_x005f_x0000_T25"/>
      <sheetName val="SUPPLY_-Sanitary_Fixtures25"/>
      <sheetName val="ITEMS_FOR_CIVIL_TENDER25"/>
      <sheetName val="_x005f_x005f_x005f_x0003_dpl_oth_Lia`25"/>
      <sheetName val="TBAL9697__x005f_x005f_x005f_x000d_grotp_w25"/>
      <sheetName val="CORPN_O25"/>
      <sheetName val="CORPN_O_T23"/>
      <sheetName val="Area_&amp;_Cate__Master23"/>
      <sheetName val="Bill_No_523"/>
      <sheetName val="TBAL9697__grotp_wise_46"/>
      <sheetName val="Detail_1A23"/>
      <sheetName val="DG_25"/>
      <sheetName val="11B_23"/>
      <sheetName val="BOQ_(2)23"/>
      <sheetName val="DLC_lookups23"/>
      <sheetName val="Structure_Bills_Qty23"/>
      <sheetName val="Fee_Rate_Summary23"/>
      <sheetName val="Name_List23"/>
      <sheetName val="CORPN_O_x005f_x005f_x005f_x0000_T23"/>
      <sheetName val="TBAL9697__x005f_x000a_grotp_wise_23"/>
      <sheetName val="220_11__BS_23"/>
      <sheetName val="ISO_Reconcilation_Statment23"/>
      <sheetName val="AVG_pur_rate23"/>
      <sheetName val="Driveway_Beams23"/>
      <sheetName val="Cat_A_Change_Control23"/>
      <sheetName val="Break_up_Sheet23"/>
      <sheetName val="Summary_of_P_&amp;_M23"/>
      <sheetName val="Break_Dw23"/>
      <sheetName val="FITZ_MORT_9423"/>
      <sheetName val="Sheet_123"/>
      <sheetName val="3BPA00132-5-3_W_plan_HVPNL23"/>
      <sheetName val="Mix_Design23"/>
      <sheetName val="BLOCK-A_(MEA_SHEET)23"/>
      <sheetName val="Quote_Sheet23"/>
      <sheetName val="d-safe_DELUXE23"/>
      <sheetName val="Works_-_Quote_Sheet23"/>
      <sheetName val="IO_LIST23"/>
      <sheetName val="TBAL9697__x005f_x000d_grotp_wis23"/>
      <sheetName val="TBAL9697__grotp_wise_47"/>
      <sheetName val="NLD_-_Assum23"/>
      <sheetName val="Intro_23"/>
      <sheetName val="TBAL9697__x005f_x005f_x005f_x005f_x005f_x005f_x23"/>
      <sheetName val="Form_623"/>
      <sheetName val="acevsSp_(ABC)23"/>
      <sheetName val="A_O_R_23"/>
      <sheetName val="LIST_OF_MAKES23"/>
      <sheetName val="Cash_Flow_Input_Data_ISC23"/>
      <sheetName val="DETAILED__BOQ23"/>
      <sheetName val="Civil_Works23"/>
      <sheetName val="Legal_Risk_Analysis23"/>
      <sheetName val="CABLE_DATA23"/>
      <sheetName val="Mat_-Rates23"/>
      <sheetName val="Assumption_Inputs6"/>
      <sheetName val="Tender_Summary6"/>
      <sheetName val="TB9798OBPL06_(2)28"/>
      <sheetName val="CORPN_OCT28"/>
      <sheetName val="inout_consol-nov28"/>
      <sheetName val="inout_consol_(2)28"/>
      <sheetName val="AS_ON_DT_EXPS_Mar28"/>
      <sheetName val="fa-pl_&amp;_mach-site28"/>
      <sheetName val="fa_off_eqp28"/>
      <sheetName val="fa_fur&amp;_fix28"/>
      <sheetName val="fa-pl_&amp;_mach-Off28"/>
      <sheetName val="B_Equity-sdpl_INC28"/>
      <sheetName val="inout_consol_wkg28"/>
      <sheetName val="inout_consol_WKNG28"/>
      <sheetName val="B_Sheet_9728"/>
      <sheetName val="P&amp;L_97_28"/>
      <sheetName val="B_Sheet_97-BEXP28"/>
      <sheetName val="P&amp;L_97_-BEXP28"/>
      <sheetName val="consol_flows28"/>
      <sheetName val="sdpl_oth_Liab28"/>
      <sheetName val="obpl-oth_liab28"/>
      <sheetName val="G_land_advance28"/>
      <sheetName val="I-Wip-ot_(2)28"/>
      <sheetName val="detail_WIP_(2)28"/>
      <sheetName val="detail_G-128"/>
      <sheetName val="sobha_menon_ac28"/>
      <sheetName val="pnc_ac28"/>
      <sheetName val="fix_-p_&amp;_M_-SCC28"/>
      <sheetName val="C_fix_asst28"/>
      <sheetName val="D_fix_asst_scdl_28"/>
      <sheetName val="creditors_tb_obpl28"/>
      <sheetName val="TBAL9697_-group_wise__sdpl37"/>
      <sheetName val="TBAL9697_-group_wise_27"/>
      <sheetName val="crs_-G-127"/>
      <sheetName val="TBAL9697_-group_wise__onpl27"/>
      <sheetName val="B_Sheet_97-OBPL27"/>
      <sheetName val="B_Sheet_97_sdpl27"/>
      <sheetName val="TBAL9697_-group_wise__sdpl227"/>
      <sheetName val="inout_consol_jan27"/>
      <sheetName val="consol_flow27"/>
      <sheetName val="D_Loan__Prom27"/>
      <sheetName val="E_Bank_Loan27"/>
      <sheetName val="G_work_Cap27"/>
      <sheetName val="H_land_adv-dec27"/>
      <sheetName val="J_Con_WIP27"/>
      <sheetName val="detail_J27"/>
      <sheetName val="L_Oth_Co27"/>
      <sheetName val="K_fix_asst__27"/>
      <sheetName val="C_fix_asst-SDPL_27"/>
      <sheetName val="TBAL9697__group_wise__sdpl27"/>
      <sheetName val="inout_consol_okg27"/>
      <sheetName val="detail_OIP_(2)27"/>
      <sheetName val="D_fix_ysst_scdl_27"/>
      <sheetName val="cre`itors_tb_obpl27"/>
      <sheetName val="3AL9697_-group_wise__onpl27"/>
      <sheetName val="3‰AL9697_-group_wise__onpl27"/>
      <sheetName val="L_Oth_Bo27"/>
      <sheetName val="Civil_Boq27"/>
      <sheetName val="Boq_Block_A26"/>
      <sheetName val="Staff_Acco_27"/>
      <sheetName val="SITE_OVERHEADS27"/>
      <sheetName val="Project-Material_26"/>
      <sheetName val="PRECAST_lightconc-II27"/>
      <sheetName val="1__PayRec26"/>
      <sheetName val="ino4t_conso,-nov26"/>
      <sheetName val="(nout_co,sol_(2)26"/>
      <sheetName val="Blr_hire26"/>
      <sheetName val="Cashflow_projection26"/>
      <sheetName val="SPT_vs_PHI26"/>
      <sheetName val="key_dates26"/>
      <sheetName val="INPUT_SHEET26"/>
      <sheetName val="_bpl,oth_lia_26"/>
      <sheetName val="G_,and_adv_nce26"/>
      <sheetName val="I,Wip-ot__2)26"/>
      <sheetName val="det!il_WIP_(2)26"/>
      <sheetName val="de4ail_G-126"/>
      <sheetName val="sobha_mennn_ac26"/>
      <sheetName val="C_&amp;ix_asst26"/>
      <sheetName val="3�AL9697_-group_wise__onpl26"/>
      <sheetName val="_x005f_x0003_dpl_oth_Lia`26"/>
      <sheetName val="TBAL9697__x005f_x000d_grotp_wise_26"/>
      <sheetName val="St_co_91_5lvl26"/>
      <sheetName val="Sun_E_Type26"/>
      <sheetName val="Fin_Sum26"/>
      <sheetName val="CORPN_O?T26"/>
      <sheetName val="Labor_abs-NMR26"/>
      <sheetName val="Stress_Calculation26"/>
      <sheetName val="TBAL9697__x000a_grotp_wise_26"/>
      <sheetName val="labour_coeff24"/>
      <sheetName val="Shuttering_Analysis24"/>
      <sheetName val="General_P+M24"/>
      <sheetName val="Curing_Analysis_24"/>
      <sheetName val="Concrete_P+M_(_RMC_)24"/>
      <sheetName val="P+M_(_SMC_)24"/>
      <sheetName val="P+M_-EW24"/>
      <sheetName val="P&amp;L_-_AD24"/>
      <sheetName val="Fin__Assumpt__-_Sensitivities24"/>
      <sheetName val="LOAD_SHEET_24"/>
      <sheetName val="Fill_this_out_first___24"/>
      <sheetName val="Labour_productivity24"/>
      <sheetName val="RCC,Ret__Wall24"/>
      <sheetName val="CORPN_O_x005f_x0000_T26"/>
      <sheetName val="SUPPLY_-Sanitary_Fixtures26"/>
      <sheetName val="ITEMS_FOR_CIVIL_TENDER26"/>
      <sheetName val="_x005f_x005f_x005f_x0003_dpl_oth_Lia`26"/>
      <sheetName val="TBAL9697__x005f_x005f_x005f_x000d_grotp_w26"/>
      <sheetName val="CORPN_O26"/>
      <sheetName val="CORPN_O_T24"/>
      <sheetName val="Area_&amp;_Cate__Master24"/>
      <sheetName val="Bill_No_524"/>
      <sheetName val="TBAL9697__grotp_wise_48"/>
      <sheetName val="Detail_1A24"/>
      <sheetName val="DG_26"/>
      <sheetName val="11B_24"/>
      <sheetName val="BOQ_(2)24"/>
      <sheetName val="DLC_lookups24"/>
      <sheetName val="Structure_Bills_Qty24"/>
      <sheetName val="Fee_Rate_Summary24"/>
      <sheetName val="Name_List24"/>
      <sheetName val="CORPN_O_x005f_x005f_x005f_x0000_T24"/>
      <sheetName val="TBAL9697__x005f_x000a_grotp_wise_24"/>
      <sheetName val="220_11__BS_24"/>
      <sheetName val="ISO_Reconcilation_Statment24"/>
      <sheetName val="AVG_pur_rate24"/>
      <sheetName val="Driveway_Beams24"/>
      <sheetName val="Cat_A_Change_Control24"/>
      <sheetName val="Break_up_Sheet24"/>
      <sheetName val="Summary_of_P_&amp;_M24"/>
      <sheetName val="Break_Dw24"/>
      <sheetName val="FITZ_MORT_9424"/>
      <sheetName val="Sheet_124"/>
      <sheetName val="3BPA00132-5-3_W_plan_HVPNL24"/>
      <sheetName val="Mix_Design24"/>
      <sheetName val="BLOCK-A_(MEA_SHEET)24"/>
      <sheetName val="Quote_Sheet24"/>
      <sheetName val="d-safe_DELUXE24"/>
      <sheetName val="Works_-_Quote_Sheet24"/>
      <sheetName val="IO_LIST24"/>
      <sheetName val="TBAL9697__x005f_x000d_grotp_wis24"/>
      <sheetName val="TBAL9697__grotp_wise_49"/>
      <sheetName val="NLD_-_Assum24"/>
      <sheetName val="Intro_24"/>
      <sheetName val="TBAL9697__x005f_x005f_x005f_x005f_x005f_x005f_x24"/>
      <sheetName val="Form_624"/>
      <sheetName val="acevsSp_(ABC)24"/>
      <sheetName val="A_O_R_24"/>
      <sheetName val="LIST_OF_MAKES24"/>
      <sheetName val="Cash_Flow_Input_Data_ISC24"/>
      <sheetName val="DETAILED__BOQ24"/>
      <sheetName val="Civil_Works24"/>
      <sheetName val="Legal_Risk_Analysis24"/>
      <sheetName val="CABLE_DATA24"/>
      <sheetName val="Mat_-Rates24"/>
      <sheetName val="Assumption_Inputs7"/>
      <sheetName val="Tender_Summary7"/>
      <sheetName val="SPILL OVER"/>
      <sheetName val="Pacakges split"/>
      <sheetName val="TBAL9697_ grotp_wise_2"/>
      <sheetName val="TBAL9697_ grotp_wise_4"/>
      <sheetName val="TBAL9697_ grotp_wise_3"/>
      <sheetName val="TBAL9697_ grotp_wise_5"/>
      <sheetName val="TBAL9697_ grotp_wise_6"/>
      <sheetName val="TBAL9697_ grotp_wise_7"/>
      <sheetName val="TBAL9697_ grotp_wise_8"/>
      <sheetName val="TBAL9697_ grotp_wise_9"/>
      <sheetName val="TBAL9697_ grotp_wise_10"/>
      <sheetName val="TBAL9697_ grotp_wise_16"/>
      <sheetName val="TBAL9697_ grotp_wise_12"/>
      <sheetName val="TBAL9697_ grotp_wise_11"/>
      <sheetName val="TBAL9697_ grotp_wise_13"/>
      <sheetName val="TBAL9697_ grotp_wise_14"/>
      <sheetName val="TBAL9697_ grotp_wise_15"/>
      <sheetName val="TBAL9697_ grotp_wise_22"/>
      <sheetName val="TBAL9697_ grotp_wise_17"/>
      <sheetName val="TBAL9697_ grotp_wise_18"/>
      <sheetName val="TBAL9697_ grotp_wise_19"/>
      <sheetName val="TBAL9697_ grotp_wise_20"/>
      <sheetName val="TBAL9697_ grotp_wise_21"/>
      <sheetName val="TBAL9697_ grotp_wise_23"/>
      <sheetName val="TBAL9697_ grotp_wise_24"/>
      <sheetName val="Data sheet"/>
      <sheetName val="Door"/>
      <sheetName val="Per Unit"/>
      <sheetName val="Window"/>
      <sheetName val="Main Gate House"/>
      <sheetName val="lineby line consolidation"/>
      <sheetName val="Base Assumptions"/>
      <sheetName val=" COP 100%"/>
      <sheetName val="Package-2"/>
      <sheetName val="AutoOpen Stub Data"/>
      <sheetName val="Material "/>
      <sheetName val="Extra Item"/>
      <sheetName val="Labour &amp; Plant"/>
      <sheetName val="Debits as on 12.04.08"/>
      <sheetName val="G_1_obpl_x005f_x005f_x000"/>
      <sheetName val="_x005f_x005f_x005f_x0003_dpl_ot"/>
      <sheetName val="TBAL9697 _x005f_x005f_x00"/>
      <sheetName val="TBL9798_x005f_x005f_x0010"/>
      <sheetName val="CORPN O_x005f_x005f_x0000"/>
      <sheetName val="TBAL9697 _x005f_x000a_grotp wis"/>
      <sheetName val="G_1_obpl_x005f_x005f_x005"/>
      <sheetName val="_x005f_x005f_x005f_x005f_"/>
      <sheetName val="TBAL9697__x005f_x005f_x00"/>
      <sheetName val="fa-pl &amp; myy_x000b__x000b__x00"/>
      <sheetName val="Labor abs-PW"/>
      <sheetName val="zone-2"/>
      <sheetName val="Reinforcement"/>
      <sheetName val="M40"/>
      <sheetName val="TBAL9697__x000d_grotp_wise_"/>
      <sheetName val="TBAL9697__x000d_grotp_wise_1"/>
      <sheetName val="RA_markate"/>
      <sheetName val="Columns"/>
      <sheetName val="appendix 2.5 final accounts"/>
      <sheetName val="Lintel Beam 104.70 (GF)  "/>
      <sheetName val=" "/>
      <sheetName val="Groupings-final"/>
      <sheetName val="Sched"/>
      <sheetName val="Trial"/>
      <sheetName val="FA_Final"/>
      <sheetName val="labor"/>
      <sheetName val="equipment"/>
      <sheetName val="upa"/>
      <sheetName val="TS"/>
      <sheetName val="Risk Assmnt"/>
      <sheetName val="DS"/>
      <sheetName val="MBOQ"/>
      <sheetName val="Escalation"/>
      <sheetName val="Loading"/>
      <sheetName val="Summary-Jaipur"/>
      <sheetName val="BoQ-Jaipur"/>
      <sheetName val="Enquiry"/>
      <sheetName val="VAT-cal"/>
      <sheetName val="Capex"/>
      <sheetName val="Comparison"/>
      <sheetName val="TC"/>
      <sheetName val="BP"/>
      <sheetName val="FitOutConfCentre"/>
      <sheetName val="TBAL9697_ grotp_wise_25"/>
      <sheetName val="TBAL9697_ grotp_wise_26"/>
      <sheetName val="office"/>
      <sheetName val="Lab"/>
      <sheetName val="Safety"/>
      <sheetName val="L+M"/>
      <sheetName val="TBAL9697 -group wise sdpl"/>
      <sheetName val="Global"/>
      <sheetName val="Area Statement"/>
      <sheetName val="Risk Analysis"/>
      <sheetName val="Quotation"/>
      <sheetName val="BFS"/>
      <sheetName val="Material Rate"/>
      <sheetName val="Infrastructure"/>
      <sheetName val="ecc_res"/>
      <sheetName val="detail'02"/>
      <sheetName val="SCHEDULE OF RATES"/>
      <sheetName val="RES-PLANNING"/>
      <sheetName val="Rate analysis"/>
      <sheetName val="Approved MTD Proj #'s"/>
      <sheetName val="9. Package split - Cost "/>
      <sheetName val="Project Budget Worksheet"/>
      <sheetName val="Deduction_of_assets"/>
      <sheetName val="Elect_"/>
      <sheetName val="Site_Dev_BOQ"/>
      <sheetName val="TBAL9697__x005f_x000a_grotp_wis"/>
      <sheetName val="CORPN_O_x005f_x005f_x0000"/>
      <sheetName val="TBL9798_x005f_x005f_x005f"/>
      <sheetName val="CORPN O_x005f_x005f_x005f"/>
      <sheetName val="CORPN_O_T25"/>
      <sheetName val="CORPN_O_T26"/>
      <sheetName val="GR.slab-reinft"/>
      <sheetName val="Section_Catalogue3"/>
      <sheetName val="tie_beam3"/>
      <sheetName val="INDIGINEOUS_ITEMS_"/>
      <sheetName val="final_abstract"/>
      <sheetName val="BASIC_RATES"/>
      <sheetName val="TBAL9697__x005f_x005f_x005f_x000a_grotp_wis"/>
      <sheetName val="CORPN_O_x005f_x005f_x005f_x005f_x005f_x005f_x0000"/>
      <sheetName val="Excess_Calc"/>
      <sheetName val="Meas_-Hotel_Part"/>
      <sheetName val="Capital_by_Years_Valuation"/>
      <sheetName val="ReportsParameters"/>
      <sheetName val="Nopat_by_Years_Valuation"/>
      <sheetName val="TB9798OBPL06_(2)29"/>
      <sheetName val="CORPN_OCT29"/>
      <sheetName val="inout_consol-nov29"/>
      <sheetName val="inout_consol_(2)29"/>
      <sheetName val="AS_ON_DT_EXPS_Mar29"/>
      <sheetName val="fa-pl_&amp;_mach-site29"/>
      <sheetName val="fa_off_eqp29"/>
      <sheetName val="fa_fur&amp;_fix29"/>
      <sheetName val="fa-pl_&amp;_mach-Off29"/>
      <sheetName val="B_Equity-sdpl_INC29"/>
      <sheetName val="inout_consol_wkg29"/>
      <sheetName val="inout_consol_WKNG29"/>
      <sheetName val="B_Sheet_9729"/>
      <sheetName val="P&amp;L_97_29"/>
      <sheetName val="B_Sheet_97-BEXP29"/>
      <sheetName val="P&amp;L_97_-BEXP29"/>
      <sheetName val="consol_flows29"/>
      <sheetName val="sdpl_oth_Liab29"/>
      <sheetName val="obpl-oth_liab29"/>
      <sheetName val="G_land_advance29"/>
      <sheetName val="I-Wip-ot_(2)29"/>
      <sheetName val="detail_WIP_(2)29"/>
      <sheetName val="detail_G-129"/>
      <sheetName val="sobha_menon_ac29"/>
      <sheetName val="pnc_ac29"/>
      <sheetName val="fix_-p_&amp;_M_-SCC29"/>
      <sheetName val="C_fix_asst29"/>
      <sheetName val="D_fix_asst_scdl_29"/>
      <sheetName val="creditors_tb_obpl29"/>
      <sheetName val="TBAL9697_-group_wise__sdpl38"/>
      <sheetName val="TBAL9697_-group_wise_28"/>
      <sheetName val="crs_-G-128"/>
      <sheetName val="TBAL9697_-group_wise__onpl28"/>
      <sheetName val="B_Sheet_97-OBPL28"/>
      <sheetName val="B_Sheet_97_sdpl28"/>
      <sheetName val="TBAL9697_-group_wise__sdpl228"/>
      <sheetName val="inout_consol_jan28"/>
      <sheetName val="consol_flow28"/>
      <sheetName val="D_Loan__Prom28"/>
      <sheetName val="E_Bank_Loan28"/>
      <sheetName val="G_work_Cap28"/>
      <sheetName val="H_land_adv-dec28"/>
      <sheetName val="J_Con_WIP28"/>
      <sheetName val="detail_J28"/>
      <sheetName val="L_Oth_Co28"/>
      <sheetName val="K_fix_asst__28"/>
      <sheetName val="C_fix_asst-SDPL_28"/>
      <sheetName val="TBAL9697__group_wise__sdpl28"/>
      <sheetName val="inout_consol_okg28"/>
      <sheetName val="detail_OIP_(2)28"/>
      <sheetName val="D_fix_ysst_scdl_28"/>
      <sheetName val="cre`itors_tb_obpl28"/>
      <sheetName val="3AL9697_-group_wise__onpl28"/>
      <sheetName val="L_Oth_Bo28"/>
      <sheetName val="3‰AL9697_-group_wise__onpl28"/>
      <sheetName val="Civil_Boq28"/>
      <sheetName val="Staff_Acco_28"/>
      <sheetName val="SITE_OVERHEADS28"/>
      <sheetName val="3�AL9697_-group_wise__onpl27"/>
      <sheetName val="PRECAST_lightconc-II28"/>
      <sheetName val="Cashflow_projection27"/>
      <sheetName val="INPUT_SHEET27"/>
      <sheetName val="Boq_Block_A27"/>
      <sheetName val="SPT_vs_PHI27"/>
      <sheetName val="Project-Material_27"/>
      <sheetName val="1__PayRec27"/>
      <sheetName val="key_dates27"/>
      <sheetName val="ino4t_conso,-nov27"/>
      <sheetName val="(nout_co,sol_(2)27"/>
      <sheetName val="Blr_hire27"/>
      <sheetName val="Sun_E_Type27"/>
      <sheetName val="_bpl,oth_lia_27"/>
      <sheetName val="G_,and_adv_nce27"/>
      <sheetName val="I,Wip-ot__2)27"/>
      <sheetName val="det!il_WIP_(2)27"/>
      <sheetName val="de4ail_G-127"/>
      <sheetName val="sobha_mennn_ac27"/>
      <sheetName val="C_&amp;ix_asst27"/>
      <sheetName val="Fin_Sum27"/>
      <sheetName val="_x005f_x0003_dpl_oth_Lia`27"/>
      <sheetName val="TBAL9697__x005f_x000d_grotp_wise_27"/>
      <sheetName val="St_co_91_5lvl27"/>
      <sheetName val="CORPN_O?T27"/>
      <sheetName val="Labor_abs-NMR27"/>
      <sheetName val="Stress_Calculation27"/>
      <sheetName val="TBAL9697__x000a_grotp_wise_27"/>
      <sheetName val="labour_coeff25"/>
      <sheetName val="Shuttering_Analysis25"/>
      <sheetName val="General_P+M25"/>
      <sheetName val="Curing_Analysis_25"/>
      <sheetName val="Concrete_P+M_(_RMC_)25"/>
      <sheetName val="P+M_(_SMC_)25"/>
      <sheetName val="P+M_-EW25"/>
      <sheetName val="P&amp;L_-_AD25"/>
      <sheetName val="CORPN_O_x005f_x0000_T27"/>
      <sheetName val="SUPPLY_-Sanitary_Fixtures27"/>
      <sheetName val="ITEMS_FOR_CIVIL_TENDER27"/>
      <sheetName val="_x005f_x005f_x005f_x0003_dpl_oth_Lia`27"/>
      <sheetName val="TBAL9697__x005f_x005f_x005f_x000d_grotp_w27"/>
      <sheetName val="Fin__Assumpt__-_Sensitivities25"/>
      <sheetName val="LOAD_SHEET_25"/>
      <sheetName val="Fill_this_out_first___25"/>
      <sheetName val="Labour_productivity25"/>
      <sheetName val="RCC,Ret__Wall25"/>
      <sheetName val="CORPN_O27"/>
      <sheetName val="Area_&amp;_Cate__Master25"/>
      <sheetName val="Bill_No_525"/>
      <sheetName val="TBAL9697__grotp_wise_50"/>
      <sheetName val="Detail_1A25"/>
      <sheetName val="DG_27"/>
      <sheetName val="11B_25"/>
      <sheetName val="BOQ_(2)25"/>
      <sheetName val="Fee_Rate_Summary25"/>
      <sheetName val="Name_List25"/>
      <sheetName val="CORPN_O_x005f_x005f_x005f_x0000_T25"/>
      <sheetName val="Quote_Sheet25"/>
      <sheetName val="d-safe_DELUXE25"/>
      <sheetName val="DLC_lookups25"/>
      <sheetName val="LIST_OF_MAKES25"/>
      <sheetName val="Break_Dw25"/>
      <sheetName val="Form_625"/>
      <sheetName val="acevsSp_(ABC)25"/>
      <sheetName val="A_O_R_25"/>
      <sheetName val="Works_-_Quote_Sheet25"/>
      <sheetName val="IO_LIST25"/>
      <sheetName val="TBAL9697__x005f_x000d_grotp_wis25"/>
      <sheetName val="TBAL9697__grotp_wise_51"/>
      <sheetName val="BLOCK-A_(MEA_SHEET)25"/>
      <sheetName val="Cat_A_Change_Control25"/>
      <sheetName val="Break_up_Sheet25"/>
      <sheetName val="Summary_of_P_&amp;_M25"/>
      <sheetName val="Sheet_125"/>
      <sheetName val="3BPA00132-5-3_W_plan_HVPNL25"/>
      <sheetName val="Mix_Design25"/>
      <sheetName val="Structure_Bills_Qty25"/>
      <sheetName val="Driveway_Beams25"/>
      <sheetName val="220_11__BS_25"/>
      <sheetName val="TBAL9697__x005f_x000a_grotp_wise_25"/>
      <sheetName val="ISO_Reconcilation_Statment25"/>
      <sheetName val="AVG_pur_rate25"/>
      <sheetName val="FITZ_MORT_9425"/>
      <sheetName val="Civil_Works25"/>
      <sheetName val="NLD_-_Assum25"/>
      <sheetName val="Intro_25"/>
      <sheetName val="Cash_Flow_Input_Data_ISC25"/>
      <sheetName val="Mat_-Rates25"/>
      <sheetName val="Assumption_Inputs8"/>
      <sheetName val="TBAL9697__x005f_x005f_x005f_x005f_x005f_x005f_x25"/>
      <sheetName val="Legal_Risk_Analysis25"/>
      <sheetName val="DETAILED__BOQ25"/>
      <sheetName val="CABLE_DATA25"/>
      <sheetName val="TBAL9697__grotp_wise_52"/>
      <sheetName val="TBAL9697__grotp_wise_110"/>
      <sheetName val="Tender_Summary8"/>
      <sheetName val="PO_Payroll"/>
      <sheetName val="BOQ_"/>
      <sheetName val="Detail_In_Door_Stad"/>
      <sheetName val="Contract_Night_Staff"/>
      <sheetName val="Contract_Day_Staff"/>
      <sheetName val="Day_Shift"/>
      <sheetName val="Night_Shift"/>
      <sheetName val="Base_Assumptions"/>
      <sheetName val="Abstract_Sheet"/>
      <sheetName val="_COP_100%"/>
      <sheetName val="Gen_Info"/>
      <sheetName val="COP_Final"/>
      <sheetName val="TBAL9697__x000a_grotp_wis"/>
      <sheetName val="General_input"/>
      <sheetName val="6_05"/>
      <sheetName val="Boq-_Civil"/>
      <sheetName val="SPILL_OVER"/>
      <sheetName val="Pacakges_split"/>
      <sheetName val="Cost_summary"/>
      <sheetName val="TBAL9697__grotp_wise_210"/>
      <sheetName val="TBAL9697__grotp_wise_410"/>
      <sheetName val="TBAL9697__grotp_wise_310"/>
      <sheetName val="TBAL9697__grotp_wise_53"/>
      <sheetName val="TBAL9697__grotp_wise_61"/>
      <sheetName val="TBAL9697__grotp_wise_71"/>
      <sheetName val="TBAL9697__grotp_wise_81"/>
      <sheetName val="TBAL9697__grotp_wise_91"/>
      <sheetName val="TBAL9697__grotp_wise_101"/>
      <sheetName val="TBAL9697__grotp_wise_161"/>
      <sheetName val="TBAL9697__grotp_wise_121"/>
      <sheetName val="TBAL9697__grotp_wise_111"/>
      <sheetName val="TBAL9697__grotp_wise_131"/>
      <sheetName val="TBAL9697__grotp_wise_141"/>
      <sheetName val="TBAL9697__grotp_wise_151"/>
      <sheetName val="TBAL9697__grotp_wise_221"/>
      <sheetName val="TBAL9697__grotp_wise_171"/>
      <sheetName val="TBAL9697__grotp_wise_181"/>
      <sheetName val="TBAL9697__grotp_wise_191"/>
      <sheetName val="TBAL9697__grotp_wise_201"/>
      <sheetName val="TBAL9697__grotp_wise_211"/>
      <sheetName val="TBAL9697__grotp_wise_231"/>
      <sheetName val="TBAL9697__grotp_wise_241"/>
      <sheetName val="Data_sheet"/>
      <sheetName val="Per_Unit"/>
      <sheetName val="Main_Gate_House"/>
      <sheetName val="lineby_line_consolidation"/>
      <sheetName val="Material_"/>
      <sheetName val="Extra_Item"/>
      <sheetName val="Labour_&amp;_Plant"/>
      <sheetName val="AutoOpen_Stub_Data"/>
      <sheetName val="Debits_as_on_12_04_08"/>
      <sheetName val="Labor_abs-PW"/>
      <sheetName val="Area_Statement"/>
      <sheetName val="Risk_Analysis"/>
      <sheetName val="Material List "/>
      <sheetName val="banilad"/>
      <sheetName val="Mactan"/>
      <sheetName val="Mandaue"/>
      <sheetName val="DDETABLE "/>
      <sheetName val="Sch-3"/>
      <sheetName val="STAFFSCHED_"/>
      <sheetName val="01"/>
      <sheetName val="Section_Catalogue8"/>
      <sheetName val="Section_Catalogue7"/>
      <sheetName val="Section_Catalogue4"/>
      <sheetName val="Section_Catalogue5"/>
      <sheetName val="Section_Catalogue6"/>
      <sheetName val="Section_Catalogue9"/>
      <sheetName val="Section_Catalogue11"/>
      <sheetName val="Section_Catalogue10"/>
      <sheetName val="Section_Catalogue15"/>
      <sheetName val="INDIGINEOUS_ITEMS_1"/>
      <sheetName val="Section_Catalogue14"/>
      <sheetName val="Section_Catalogue13"/>
      <sheetName val="Section_Catalogue12"/>
      <sheetName val="Section_Catalogue16"/>
      <sheetName val="Section_Catalogue17"/>
      <sheetName val="INDIGINEOUS_ITEMS_2"/>
      <sheetName val="Section_Catalogue18"/>
      <sheetName val="INDIGINEOUS_ITEMS_3"/>
      <sheetName val="Section_Catalogue19"/>
      <sheetName val="INDIGINEOUS_ITEMS_4"/>
      <sheetName val="tie_beam4"/>
      <sheetName val="Section_Catalogue20"/>
      <sheetName val="INDIGINEOUS_ITEMS_5"/>
      <sheetName val="tie_beam5"/>
      <sheetName val="Section_Catalogue21"/>
      <sheetName val="INDIGINEOUS_ITEMS_6"/>
      <sheetName val="tie_beam6"/>
      <sheetName val="TB9798OBPL06_(2)30"/>
      <sheetName val="CORPN_OCT30"/>
      <sheetName val="inout_consol-nov30"/>
      <sheetName val="inout_consol_(2)30"/>
      <sheetName val="AS_ON_DT_EXPS_Mar30"/>
      <sheetName val="fa-pl_&amp;_mach-site30"/>
      <sheetName val="fa_off_eqp30"/>
      <sheetName val="fa_fur&amp;_fix30"/>
      <sheetName val="fa-pl_&amp;_mach-Off30"/>
      <sheetName val="B_Equity-sdpl_INC30"/>
      <sheetName val="inout_consol_wkg30"/>
      <sheetName val="inout_consol_WKNG30"/>
      <sheetName val="B_Sheet_9730"/>
      <sheetName val="P&amp;L_97_30"/>
      <sheetName val="B_Sheet_97-BEXP30"/>
      <sheetName val="P&amp;L_97_-BEXP30"/>
      <sheetName val="consol_flows30"/>
      <sheetName val="sdpl_oth_Liab30"/>
      <sheetName val="obpl-oth_liab30"/>
      <sheetName val="G_land_advance30"/>
      <sheetName val="I-Wip-ot_(2)30"/>
      <sheetName val="detail_WIP_(2)30"/>
      <sheetName val="detail_G-130"/>
      <sheetName val="sobha_menon_ac30"/>
      <sheetName val="pnc_ac30"/>
      <sheetName val="fix_-p_&amp;_M_-SCC30"/>
      <sheetName val="C_fix_asst30"/>
      <sheetName val="D_fix_asst_scdl_30"/>
      <sheetName val="TBAL9697_-group_wise__sdpl39"/>
      <sheetName val="TBAL9697_-group_wise_29"/>
      <sheetName val="crs_-G-129"/>
      <sheetName val="TBAL9697_-group_wise__onpl29"/>
      <sheetName val="B_Sheet_97-OBPL29"/>
      <sheetName val="B_Sheet_97_sdpl29"/>
      <sheetName val="TBAL9697_-group_wise__sdpl229"/>
      <sheetName val="inout_consol_jan29"/>
      <sheetName val="consol_flow29"/>
      <sheetName val="D_Loan__Prom29"/>
      <sheetName val="E_Bank_Loan29"/>
      <sheetName val="G_work_Cap29"/>
      <sheetName val="H_land_adv-dec29"/>
      <sheetName val="J_Con_WIP29"/>
      <sheetName val="detail_J29"/>
      <sheetName val="L_Oth_Co29"/>
      <sheetName val="K_fix_asst__29"/>
      <sheetName val="C_fix_asst-SDPL_29"/>
      <sheetName val="TBAL9697__group_wise__sdpl29"/>
      <sheetName val="inout_consol_okg29"/>
      <sheetName val="detail_OIP_(2)29"/>
      <sheetName val="D_fix_ysst_scdl_29"/>
      <sheetName val="cre`itors_tb_obpl29"/>
      <sheetName val="3AL9697_-group_wise__onpl29"/>
      <sheetName val="3‰AL9697_-group_wise__onpl29"/>
      <sheetName val="L_Oth_Bo29"/>
      <sheetName val="Civil_Boq29"/>
      <sheetName val="Boq_Block_A28"/>
      <sheetName val="Staff_Acco_29"/>
      <sheetName val="SITE_OVERHEADS29"/>
      <sheetName val="Project-Material_28"/>
      <sheetName val="3�AL9697_-group_wise__onpl28"/>
      <sheetName val="Section_Catalogue22"/>
      <sheetName val="INDIGINEOUS_ITEMS_7"/>
      <sheetName val="tie_beam7"/>
      <sheetName val="TB9798OBPL06_(2)33"/>
      <sheetName val="CORPN_OCT33"/>
      <sheetName val="inout_consol-nov33"/>
      <sheetName val="inout_consol_(2)33"/>
      <sheetName val="AS_ON_DT_EXPS_Mar33"/>
      <sheetName val="fa-pl_&amp;_mach-site33"/>
      <sheetName val="fa_off_eqp33"/>
      <sheetName val="fa_fur&amp;_fix33"/>
      <sheetName val="fa-pl_&amp;_mach-Off33"/>
      <sheetName val="B_Equity-sdpl_INC33"/>
      <sheetName val="inout_consol_wkg33"/>
      <sheetName val="inout_consol_WKNG33"/>
      <sheetName val="B_Sheet_9733"/>
      <sheetName val="P&amp;L_97_33"/>
      <sheetName val="B_Sheet_97-BEXP33"/>
      <sheetName val="P&amp;L_97_-BEXP33"/>
      <sheetName val="consol_flows33"/>
      <sheetName val="sdpl_oth_Liab33"/>
      <sheetName val="obpl-oth_liab33"/>
      <sheetName val="G_land_advance33"/>
      <sheetName val="I-Wip-ot_(2)33"/>
      <sheetName val="detail_WIP_(2)33"/>
      <sheetName val="detail_G-133"/>
      <sheetName val="sobha_menon_ac33"/>
      <sheetName val="pnc_ac33"/>
      <sheetName val="fix_-p_&amp;_M_-SCC33"/>
      <sheetName val="C_fix_asst33"/>
      <sheetName val="D_fix_asst_scdl_33"/>
      <sheetName val="creditors_tb_obpl32"/>
      <sheetName val="TBAL9697_-group_wise__sdpl42"/>
      <sheetName val="TBAL9697_-group_wise_32"/>
      <sheetName val="crs_-G-132"/>
      <sheetName val="TBAL9697_-group_wise__onpl32"/>
      <sheetName val="B_Sheet_97-OBPL32"/>
      <sheetName val="B_Sheet_97_sdpl32"/>
      <sheetName val="TBAL9697_-group_wise__sdpl232"/>
      <sheetName val="inout_consol_jan32"/>
      <sheetName val="consol_flow32"/>
      <sheetName val="D_Loan__Prom32"/>
      <sheetName val="E_Bank_Loan32"/>
      <sheetName val="G_work_Cap32"/>
      <sheetName val="H_land_adv-dec32"/>
      <sheetName val="J_Con_WIP32"/>
      <sheetName val="detail_J32"/>
      <sheetName val="L_Oth_Co32"/>
      <sheetName val="K_fix_asst__32"/>
      <sheetName val="C_fix_asst-SDPL_32"/>
      <sheetName val="TBAL9697__group_wise__sdpl32"/>
      <sheetName val="inout_consol_okg32"/>
      <sheetName val="detail_OIP_(2)32"/>
      <sheetName val="D_fix_ysst_scdl_32"/>
      <sheetName val="cre`itors_tb_obpl32"/>
      <sheetName val="3AL9697_-group_wise__onpl32"/>
      <sheetName val="3‰AL9697_-group_wise__onpl32"/>
      <sheetName val="L_Oth_Bo32"/>
      <sheetName val="Civil_Boq32"/>
      <sheetName val="Boq_Block_A31"/>
      <sheetName val="Staff_Acco_32"/>
      <sheetName val="SITE_OVERHEADS32"/>
      <sheetName val="Project-Material_31"/>
      <sheetName val="PRECAST_lightconc-II31"/>
      <sheetName val="1__PayRec30"/>
      <sheetName val="Cashflow_projection30"/>
      <sheetName val="SPT_vs_PHI30"/>
      <sheetName val="key_dates30"/>
      <sheetName val="ino4t_conso,-nov30"/>
      <sheetName val="(nout_co,sol_(2)30"/>
      <sheetName val="Blr_hire30"/>
      <sheetName val="_bpl,oth_lia_30"/>
      <sheetName val="G_,and_adv_nce30"/>
      <sheetName val="I,Wip-ot__2)30"/>
      <sheetName val="det!il_WIP_(2)30"/>
      <sheetName val="de4ail_G-130"/>
      <sheetName val="sobha_mennn_ac30"/>
      <sheetName val="C_&amp;ix_asst30"/>
      <sheetName val="_x005f_x0003_dpl_oth_Lia`30"/>
      <sheetName val="TBAL9697__x005f_x000d_grotp_wise_30"/>
      <sheetName val="St_co_91_5lvl30"/>
      <sheetName val="INPUT_SHEET30"/>
      <sheetName val="3�AL9697_-group_wise__onpl31"/>
      <sheetName val="Stress_Calculation30"/>
      <sheetName val="Labor_abs-NMR29"/>
      <sheetName val="Sun_E_Type29"/>
      <sheetName val="TBAL9697__x000a_grotp_wise_29"/>
      <sheetName val="Fin_Sum29"/>
      <sheetName val="CORPN_O?T29"/>
      <sheetName val="labour_coeff27"/>
      <sheetName val="Shuttering_Analysis27"/>
      <sheetName val="General_P+M27"/>
      <sheetName val="Curing_Analysis_27"/>
      <sheetName val="Concrete_P+M_(_RMC_)27"/>
      <sheetName val="P+M_(_SMC_)27"/>
      <sheetName val="P+M_-EW27"/>
      <sheetName val="CORPN_O29"/>
      <sheetName val="LIST_OF_MAKES27"/>
      <sheetName val="Fill_this_out_first___27"/>
      <sheetName val="CORPN_O_x005f_x0000_T29"/>
      <sheetName val="SUPPLY_-Sanitary_Fixtures29"/>
      <sheetName val="ITEMS_FOR_CIVIL_TENDER29"/>
      <sheetName val="P&amp;L_-_AD27"/>
      <sheetName val="_x005f_x005f_x005f_x0003_dpl_oth_Lia`29"/>
      <sheetName val="TBAL9697__x005f_x005f_x005f_x000d_grotp_w29"/>
      <sheetName val="DG_29"/>
      <sheetName val="Assumption_Inputs10"/>
      <sheetName val="Section_Catalogue25"/>
      <sheetName val="INDIGINEOUS_ITEMS_10"/>
      <sheetName val="tie_beam10"/>
      <sheetName val="TB9798OBPL06_(2)32"/>
      <sheetName val="CORPN_OCT32"/>
      <sheetName val="inout_consol-nov32"/>
      <sheetName val="inout_consol_(2)32"/>
      <sheetName val="AS_ON_DT_EXPS_Mar32"/>
      <sheetName val="fa-pl_&amp;_mach-site32"/>
      <sheetName val="fa_off_eqp32"/>
      <sheetName val="fa_fur&amp;_fix32"/>
      <sheetName val="fa-pl_&amp;_mach-Off32"/>
      <sheetName val="B_Equity-sdpl_INC32"/>
      <sheetName val="inout_consol_wkg32"/>
      <sheetName val="inout_consol_WKNG32"/>
      <sheetName val="B_Sheet_9732"/>
      <sheetName val="P&amp;L_97_32"/>
      <sheetName val="B_Sheet_97-BEXP32"/>
      <sheetName val="P&amp;L_97_-BEXP32"/>
      <sheetName val="consol_flows32"/>
      <sheetName val="sdpl_oth_Liab32"/>
      <sheetName val="obpl-oth_liab32"/>
      <sheetName val="G_land_advance32"/>
      <sheetName val="I-Wip-ot_(2)32"/>
      <sheetName val="detail_WIP_(2)32"/>
      <sheetName val="detail_G-132"/>
      <sheetName val="sobha_menon_ac32"/>
      <sheetName val="pnc_ac32"/>
      <sheetName val="fix_-p_&amp;_M_-SCC32"/>
      <sheetName val="C_fix_asst32"/>
      <sheetName val="D_fix_asst_scdl_32"/>
      <sheetName val="creditors_tb_obpl31"/>
      <sheetName val="TBAL9697_-group_wise__sdpl41"/>
      <sheetName val="TBAL9697_-group_wise_31"/>
      <sheetName val="crs_-G-131"/>
      <sheetName val="TBAL9697_-group_wise__onpl31"/>
      <sheetName val="B_Sheet_97-OBPL31"/>
      <sheetName val="B_Sheet_97_sdpl31"/>
      <sheetName val="TBAL9697_-group_wise__sdpl231"/>
      <sheetName val="inout_consol_jan31"/>
      <sheetName val="consol_flow31"/>
      <sheetName val="D_Loan__Prom31"/>
      <sheetName val="E_Bank_Loan31"/>
      <sheetName val="G_work_Cap31"/>
      <sheetName val="H_land_adv-dec31"/>
      <sheetName val="J_Con_WIP31"/>
      <sheetName val="detail_J31"/>
      <sheetName val="L_Oth_Co31"/>
      <sheetName val="K_fix_asst__31"/>
      <sheetName val="C_fix_asst-SDPL_31"/>
      <sheetName val="TBAL9697__group_wise__sdpl31"/>
      <sheetName val="inout_consol_okg31"/>
      <sheetName val="detail_OIP_(2)31"/>
      <sheetName val="D_fix_ysst_scdl_31"/>
      <sheetName val="cre`itors_tb_obpl31"/>
      <sheetName val="3AL9697_-group_wise__onpl31"/>
      <sheetName val="3‰AL9697_-group_wise__onpl31"/>
      <sheetName val="L_Oth_Bo31"/>
      <sheetName val="Civil_Boq31"/>
      <sheetName val="Boq_Block_A30"/>
      <sheetName val="Staff_Acco_31"/>
      <sheetName val="SITE_OVERHEADS31"/>
      <sheetName val="Project-Material_30"/>
      <sheetName val="PRECAST_lightconc-II30"/>
      <sheetName val="1__PayRec29"/>
      <sheetName val="Cashflow_projection29"/>
      <sheetName val="SPT_vs_PHI29"/>
      <sheetName val="key_dates29"/>
      <sheetName val="ino4t_conso,-nov29"/>
      <sheetName val="(nout_co,sol_(2)29"/>
      <sheetName val="Blr_hire29"/>
      <sheetName val="_bpl,oth_lia_29"/>
      <sheetName val="G_,and_adv_nce29"/>
      <sheetName val="I,Wip-ot__2)29"/>
      <sheetName val="det!il_WIP_(2)29"/>
      <sheetName val="de4ail_G-129"/>
      <sheetName val="sobha_mennn_ac29"/>
      <sheetName val="C_&amp;ix_asst29"/>
      <sheetName val="_x005f_x0003_dpl_oth_Lia`29"/>
      <sheetName val="TBAL9697__x005f_x000d_grotp_wise_29"/>
      <sheetName val="St_co_91_5lvl29"/>
      <sheetName val="INPUT_SHEET29"/>
      <sheetName val="3�AL9697_-group_wise__onpl30"/>
      <sheetName val="Stress_Calculation29"/>
      <sheetName val="Labor_abs-NMR28"/>
      <sheetName val="Sun_E_Type28"/>
      <sheetName val="TBAL9697__x000a_grotp_wise_28"/>
      <sheetName val="Fin_Sum28"/>
      <sheetName val="CORPN_O?T28"/>
      <sheetName val="labour_coeff26"/>
      <sheetName val="Shuttering_Analysis26"/>
      <sheetName val="General_P+M26"/>
      <sheetName val="Curing_Analysis_26"/>
      <sheetName val="Concrete_P+M_(_RMC_)26"/>
      <sheetName val="P+M_(_SMC_)26"/>
      <sheetName val="P+M_-EW26"/>
      <sheetName val="CORPN_O28"/>
      <sheetName val="LIST_OF_MAKES26"/>
      <sheetName val="Fill_this_out_first___26"/>
      <sheetName val="CORPN_O_x005f_x0000_T28"/>
      <sheetName val="SUPPLY_-Sanitary_Fixtures28"/>
      <sheetName val="ITEMS_FOR_CIVIL_TENDER28"/>
      <sheetName val="P&amp;L_-_AD26"/>
      <sheetName val="_x005f_x005f_x005f_x0003_dpl_oth_Lia`28"/>
      <sheetName val="TBAL9697__x005f_x005f_x005f_x000d_grotp_w28"/>
      <sheetName val="DG_28"/>
      <sheetName val="Assumption_Inputs9"/>
      <sheetName val="Section_Catalogue24"/>
      <sheetName val="INDIGINEOUS_ITEMS_9"/>
      <sheetName val="tie_beam9"/>
      <sheetName val="TB9798OBPL06_(2)31"/>
      <sheetName val="CORPN_OCT31"/>
      <sheetName val="inout_consol-nov31"/>
      <sheetName val="inout_consol_(2)31"/>
      <sheetName val="AS_ON_DT_EXPS_Mar31"/>
      <sheetName val="fa-pl_&amp;_mach-site31"/>
      <sheetName val="fa_off_eqp31"/>
      <sheetName val="fa_fur&amp;_fix31"/>
      <sheetName val="fa-pl_&amp;_mach-Off31"/>
      <sheetName val="B_Equity-sdpl_INC31"/>
      <sheetName val="inout_consol_wkg31"/>
      <sheetName val="inout_consol_WKNG31"/>
      <sheetName val="B_Sheet_9731"/>
      <sheetName val="P&amp;L_97_31"/>
      <sheetName val="B_Sheet_97-BEXP31"/>
      <sheetName val="P&amp;L_97_-BEXP31"/>
      <sheetName val="consol_flows31"/>
      <sheetName val="sdpl_oth_Liab31"/>
      <sheetName val="obpl-oth_liab31"/>
      <sheetName val="G_land_advance31"/>
      <sheetName val="I-Wip-ot_(2)31"/>
      <sheetName val="detail_WIP_(2)31"/>
      <sheetName val="detail_G-131"/>
      <sheetName val="sobha_menon_ac31"/>
      <sheetName val="pnc_ac31"/>
      <sheetName val="fix_-p_&amp;_M_-SCC31"/>
      <sheetName val="C_fix_asst31"/>
      <sheetName val="D_fix_asst_scdl_31"/>
      <sheetName val="creditors_tb_obpl30"/>
      <sheetName val="TBAL9697_-group_wise__sdpl40"/>
      <sheetName val="TBAL9697_-group_wise_30"/>
      <sheetName val="crs_-G-130"/>
      <sheetName val="TBAL9697_-group_wise__onpl30"/>
      <sheetName val="B_Sheet_97-OBPL30"/>
      <sheetName val="B_Sheet_97_sdpl30"/>
      <sheetName val="TBAL9697_-group_wise__sdpl230"/>
      <sheetName val="inout_consol_jan30"/>
      <sheetName val="consol_flow30"/>
      <sheetName val="D_Loan__Prom30"/>
      <sheetName val="E_Bank_Loan30"/>
      <sheetName val="G_work_Cap30"/>
      <sheetName val="H_land_adv-dec30"/>
      <sheetName val="J_Con_WIP30"/>
      <sheetName val="detail_J30"/>
      <sheetName val="L_Oth_Co30"/>
      <sheetName val="K_fix_asst__30"/>
      <sheetName val="C_fix_asst-SDPL_30"/>
      <sheetName val="TBAL9697__group_wise__sdpl30"/>
      <sheetName val="inout_consol_okg30"/>
      <sheetName val="detail_OIP_(2)30"/>
      <sheetName val="D_fix_ysst_scdl_30"/>
      <sheetName val="cre`itors_tb_obpl30"/>
      <sheetName val="3AL9697_-group_wise__onpl30"/>
      <sheetName val="3‰AL9697_-group_wise__onpl30"/>
      <sheetName val="L_Oth_Bo30"/>
      <sheetName val="Civil_Boq30"/>
      <sheetName val="Boq_Block_A29"/>
      <sheetName val="Staff_Acco_30"/>
      <sheetName val="SITE_OVERHEADS30"/>
      <sheetName val="Project-Material_29"/>
      <sheetName val="PRECAST_lightconc-II29"/>
      <sheetName val="1__PayRec28"/>
      <sheetName val="Cashflow_projection28"/>
      <sheetName val="SPT_vs_PHI28"/>
      <sheetName val="key_dates28"/>
      <sheetName val="ino4t_conso,-nov28"/>
      <sheetName val="(nout_co,sol_(2)28"/>
      <sheetName val="Blr_hire28"/>
      <sheetName val="_bpl,oth_lia_28"/>
      <sheetName val="G_,and_adv_nce28"/>
      <sheetName val="I,Wip-ot__2)28"/>
      <sheetName val="det!il_WIP_(2)28"/>
      <sheetName val="de4ail_G-128"/>
      <sheetName val="sobha_mennn_ac28"/>
      <sheetName val="C_&amp;ix_asst28"/>
      <sheetName val="_x005f_x0003_dpl_oth_Lia`28"/>
      <sheetName val="TBAL9697__x005f_x000d_grotp_wise_28"/>
      <sheetName val="St_co_91_5lvl28"/>
      <sheetName val="INPUT_SHEET28"/>
      <sheetName val="3�AL9697_-group_wise__onpl29"/>
      <sheetName val="Stress_Calculation28"/>
      <sheetName val="Section_Catalogue23"/>
      <sheetName val="INDIGINEOUS_ITEMS_8"/>
      <sheetName val="tie_beam8"/>
      <sheetName val="TB9798OBPL06_(2)34"/>
      <sheetName val="CORPN_OCT34"/>
      <sheetName val="inout_consol-nov34"/>
      <sheetName val="inout_consol_(2)34"/>
      <sheetName val="AS_ON_DT_EXPS_Mar34"/>
      <sheetName val="fa-pl_&amp;_mach-site34"/>
      <sheetName val="fa_off_eqp34"/>
      <sheetName val="fa_fur&amp;_fix34"/>
      <sheetName val="fa-pl_&amp;_mach-Off34"/>
      <sheetName val="B_Equity-sdpl_INC34"/>
      <sheetName val="inout_consol_wkg34"/>
      <sheetName val="inout_consol_WKNG34"/>
      <sheetName val="B_Sheet_9734"/>
      <sheetName val="P&amp;L_97_34"/>
      <sheetName val="B_Sheet_97-BEXP34"/>
      <sheetName val="P&amp;L_97_-BEXP34"/>
      <sheetName val="consol_flows34"/>
      <sheetName val="sdpl_oth_Liab34"/>
      <sheetName val="obpl-oth_liab34"/>
      <sheetName val="G_land_advance34"/>
      <sheetName val="I-Wip-ot_(2)34"/>
      <sheetName val="detail_WIP_(2)34"/>
      <sheetName val="detail_G-134"/>
      <sheetName val="sobha_menon_ac34"/>
      <sheetName val="pnc_ac34"/>
      <sheetName val="fix_-p_&amp;_M_-SCC34"/>
      <sheetName val="C_fix_asst34"/>
      <sheetName val="D_fix_asst_scdl_34"/>
      <sheetName val="creditors_tb_obpl33"/>
      <sheetName val="TBAL9697_-group_wise__sdpl43"/>
      <sheetName val="TBAL9697_-group_wise_33"/>
      <sheetName val="crs_-G-133"/>
      <sheetName val="TBAL9697_-group_wise__onpl33"/>
      <sheetName val="B_Sheet_97-OBPL33"/>
      <sheetName val="B_Sheet_97_sdpl33"/>
      <sheetName val="TBAL9697_-group_wise__sdpl233"/>
      <sheetName val="inout_consol_jan33"/>
      <sheetName val="consol_flow33"/>
      <sheetName val="D_Loan__Prom33"/>
      <sheetName val="E_Bank_Loan33"/>
      <sheetName val="G_work_Cap33"/>
      <sheetName val="H_land_adv-dec33"/>
      <sheetName val="J_Con_WIP33"/>
      <sheetName val="detail_J33"/>
      <sheetName val="L_Oth_Co33"/>
      <sheetName val="K_fix_asst__33"/>
      <sheetName val="C_fix_asst-SDPL_33"/>
      <sheetName val="TBAL9697__group_wise__sdpl33"/>
      <sheetName val="inout_consol_okg33"/>
      <sheetName val="detail_OIP_(2)33"/>
      <sheetName val="D_fix_ysst_scdl_33"/>
      <sheetName val="cre`itors_tb_obpl33"/>
      <sheetName val="3AL9697_-group_wise__onpl33"/>
      <sheetName val="3‰AL9697_-group_wise__onpl33"/>
      <sheetName val="L_Oth_Bo33"/>
      <sheetName val="Civil_Boq33"/>
      <sheetName val="Boq_Block_A32"/>
      <sheetName val="Staff_Acco_33"/>
      <sheetName val="SITE_OVERHEADS33"/>
      <sheetName val="Project-Material_32"/>
      <sheetName val="PRECAST_lightconc-II32"/>
      <sheetName val="1__PayRec31"/>
      <sheetName val="Cashflow_projection31"/>
      <sheetName val="SPT_vs_PHI31"/>
      <sheetName val="key_dates31"/>
      <sheetName val="ino4t_conso,-nov31"/>
      <sheetName val="(nout_co,sol_(2)31"/>
      <sheetName val="Blr_hire31"/>
      <sheetName val="_bpl,oth_lia_31"/>
      <sheetName val="G_,and_adv_nce31"/>
      <sheetName val="I,Wip-ot__2)31"/>
      <sheetName val="det!il_WIP_(2)31"/>
      <sheetName val="de4ail_G-131"/>
      <sheetName val="sobha_mennn_ac31"/>
      <sheetName val="C_&amp;ix_asst31"/>
      <sheetName val="_x005f_x0003_dpl_oth_Lia`31"/>
      <sheetName val="TBAL9697__x005f_x000d_grotp_wise_31"/>
      <sheetName val="St_co_91_5lvl31"/>
      <sheetName val="INPUT_SHEET31"/>
      <sheetName val="3�AL9697_-group_wise__onpl32"/>
      <sheetName val="Stress_Calculation31"/>
      <sheetName val="Labor_abs-NMR30"/>
      <sheetName val="Sun_E_Type30"/>
      <sheetName val="TBAL9697__x000a_grotp_wise_30"/>
      <sheetName val="Fin_Sum30"/>
      <sheetName val="CORPN_O?T30"/>
      <sheetName val="labour_coeff28"/>
      <sheetName val="Shuttering_Analysis28"/>
      <sheetName val="General_P+M28"/>
      <sheetName val="Curing_Analysis_28"/>
      <sheetName val="Concrete_P+M_(_RMC_)28"/>
      <sheetName val="P+M_(_SMC_)28"/>
      <sheetName val="P+M_-EW28"/>
      <sheetName val="CORPN_O30"/>
      <sheetName val="LIST_OF_MAKES28"/>
      <sheetName val="Fill_this_out_first___28"/>
      <sheetName val="CORPN_O_x005f_x0000_T30"/>
      <sheetName val="SUPPLY_-Sanitary_Fixtures30"/>
      <sheetName val="ITEMS_FOR_CIVIL_TENDER30"/>
      <sheetName val="P&amp;L_-_AD28"/>
      <sheetName val="_x005f_x005f_x005f_x0003_dpl_oth_Lia`30"/>
      <sheetName val="TBAL9697__x005f_x005f_x005f_x000d_grotp_w30"/>
      <sheetName val="DG_30"/>
      <sheetName val="Fin__Assumpt__-_Sensitivities26"/>
      <sheetName val="LOAD_SHEET_26"/>
      <sheetName val="Labour_productivity26"/>
      <sheetName val="RCC,Ret__Wall26"/>
      <sheetName val="Area_&amp;_Cate__Master26"/>
      <sheetName val="Bill_No_526"/>
      <sheetName val="11B_26"/>
      <sheetName val="BOQ_(2)26"/>
      <sheetName val="DLC_lookups26"/>
      <sheetName val="Driveway_Beams26"/>
      <sheetName val="Fee_Rate_Summary26"/>
      <sheetName val="Name_List26"/>
      <sheetName val="Quote_Sheet26"/>
      <sheetName val="d-safe_DELUXE26"/>
      <sheetName val="Works_-_Quote_Sheet26"/>
      <sheetName val="Cat_A_Change_Control26"/>
      <sheetName val="Break_up_Sheet26"/>
      <sheetName val="Summary_of_P_&amp;_M26"/>
      <sheetName val="Break_Dw26"/>
      <sheetName val="Detail_1A26"/>
      <sheetName val="Structure_Bills_Qty26"/>
      <sheetName val="Form_626"/>
      <sheetName val="TBAL9697__x005f_x000a_grotp_wise_26"/>
      <sheetName val="ISO_Reconcilation_Statment26"/>
      <sheetName val="AVG_pur_rate26"/>
      <sheetName val="CORPN_O_x005f_x005f_x005f_x0000_T26"/>
      <sheetName val="220_11__BS_26"/>
      <sheetName val="IO_LIST26"/>
      <sheetName val="TBAL9697__x005f_x000d_grotp_wis26"/>
      <sheetName val="Sheet_126"/>
      <sheetName val="3BPA00132-5-3_W_plan_HVPNL26"/>
      <sheetName val="Mix_Design26"/>
      <sheetName val="FITZ_MORT_9426"/>
      <sheetName val="Assumption_Inputs11"/>
      <sheetName val="Section_Catalogue26"/>
      <sheetName val="INDIGINEOUS_ITEMS_11"/>
      <sheetName val="tie_beam11"/>
      <sheetName val="ANNEXURE-A"/>
      <sheetName val="Xenon(R2)"/>
      <sheetName val="Bill 3 - Site Works"/>
      <sheetName val="KP1590_E"/>
      <sheetName val="G_1_obpl_x000"/>
      <sheetName val="_x005f_x0003_dpl_ot"/>
      <sheetName val="TBAL9697 _x00"/>
      <sheetName val="TBL9798_x0010"/>
      <sheetName val="CORPN O_x0000"/>
      <sheetName val="TBAL9697 _x000a_grotp wis"/>
      <sheetName val="G_1_obpl_x005"/>
      <sheetName val="_x005f_x005f_"/>
      <sheetName val="_x0003_dpl_oth_Lia`"/>
      <sheetName val="TBAL9697__x000d_grotp_wis"/>
      <sheetName val="CORPN_O_x0000_T"/>
      <sheetName val="TBAL9697__x00"/>
      <sheetName val="CORPN_O_x0000"/>
      <sheetName val="_x0003_dpl_oth_Lia`1"/>
      <sheetName val="CORPN_O_x0000_T1"/>
      <sheetName val="TBL9798_x005f"/>
      <sheetName val="CORPN O_x005f"/>
      <sheetName val="_x0003_dpl_oth_Lia`2"/>
      <sheetName val="CORPN_O_x0000_T2"/>
      <sheetName val="_x0003_dpl_oth_Lia`4"/>
      <sheetName val="CORPN_O_x0000_T4"/>
      <sheetName val="_x0003_dpl_oth_Lia`3"/>
      <sheetName val="CORPN_O_x0000_T3"/>
      <sheetName val="_x0003_dpl_oth_Lia`5"/>
      <sheetName val="CORPN_O_x0000_T5"/>
      <sheetName val="_x0003_dpl_oth_Lia`6"/>
      <sheetName val="CORPN_O_x0000_T6"/>
      <sheetName val="_x0003_dpl_oth_Lia`7"/>
      <sheetName val="CORPN_O_x0000_T7"/>
      <sheetName val="_x0003_dpl_oth_Lia`8"/>
      <sheetName val="CORPN_O_x0000_T8"/>
      <sheetName val="_x0003_dpl_oth_Lia`9"/>
      <sheetName val="CORPN_O_x0000_T9"/>
      <sheetName val="_x0003_dpl_oth_Lia`10"/>
      <sheetName val="CORPN_O_x0000_T10"/>
      <sheetName val="_x0003_dpl_oth_Lia`16"/>
      <sheetName val="CORPN_O_x0000_T16"/>
      <sheetName val="_x0003_dpl_oth_Lia`12"/>
      <sheetName val="CORPN_O_x0000_T12"/>
      <sheetName val="_x0003_dpl_oth_Lia`11"/>
      <sheetName val="CORPN_O_x0000_T11"/>
      <sheetName val="_x0003_dpl_oth_Lia`13"/>
      <sheetName val="CORPN_O_x0000_T13"/>
      <sheetName val="_x0003_dpl_oth_Lia`14"/>
      <sheetName val="CORPN_O_x0000_T14"/>
      <sheetName val="_x0003_dpl_oth_Lia`15"/>
      <sheetName val="CORPN_O_x0000_T15"/>
      <sheetName val="_x0003_dpl_oth_Lia`22"/>
      <sheetName val="CORPN_O_x0000_T22"/>
      <sheetName val="_x0003_dpl_oth_Lia`17"/>
      <sheetName val="CORPN_O_x0000_T17"/>
      <sheetName val="_x0003_dpl_oth_Lia`18"/>
      <sheetName val="CORPN_O_x0000_T18"/>
      <sheetName val="_x0003_dpl_oth_Lia`19"/>
      <sheetName val="CORPN_O_x0000_T19"/>
      <sheetName val="_x0003_dpl_oth_Lia`20"/>
      <sheetName val="CORPN_O_x0000_T20"/>
      <sheetName val="_x0003_dpl_oth_Lia`21"/>
      <sheetName val="CORPN_O_x0000_T21"/>
      <sheetName val="_x0003_dpl_oth_Lia`23"/>
      <sheetName val="CORPN_O_x0000_T23"/>
      <sheetName val="_x0003_dpl_oth_Lia`24"/>
      <sheetName val="CORPN_O_x0000_T24"/>
      <sheetName val="_x0003_dpl_oth_Lia`25"/>
      <sheetName val="CORPN_O_x0000_T25"/>
      <sheetName val="_x0003_dpl_oth_Lia`26"/>
      <sheetName val="CORPN_O_x0000_T26"/>
      <sheetName val="TBAL9697__x005f_x000d_grotp_wi1"/>
      <sheetName val="TBAL9697__x000d_grotp_wise_2"/>
      <sheetName val="TBAL9697__x005f_x000d_grotp_wi2"/>
      <sheetName val="TBAL9697__x000d_grotp_wise_4"/>
      <sheetName val="TBAL9697__x005f_x000d_grotp_wi4"/>
      <sheetName val="TBAL9697__x000d_grotp_wis2"/>
      <sheetName val="TBAL9697__x005f_x005f_x02"/>
      <sheetName val="TBAL9697__x000d_grotp_wise_3"/>
      <sheetName val="TBAL9697__x005f_x000d_grotp_wi3"/>
      <sheetName val="TBAL9697__x000d_grotp_wis1"/>
      <sheetName val="TBAL9697__x005f_x005f_x01"/>
      <sheetName val="TBAL9697__x000d_grotp_wise_5"/>
      <sheetName val="TBAL9697__x005f_x000d_grotp_wi5"/>
      <sheetName val="TBAL9697__x000d_grotp_wis3"/>
      <sheetName val="TBAL9697__x005f_x005f_x03"/>
      <sheetName val="TBAL9697__x000d_grotp_wise_6"/>
      <sheetName val="TBAL9697__x005f_x000d_grotp_wi6"/>
      <sheetName val="TBAL9697__x000d_grotp_wis4"/>
      <sheetName val="TBAL9697__x005f_x005f_x04"/>
      <sheetName val="TBAL9697__x000d_grotp_wise_7"/>
      <sheetName val="TBAL9697__x005f_x000d_grotp_wi7"/>
      <sheetName val="TBAL9697__x000d_grotp_wis5"/>
      <sheetName val="TBAL9697__x005f_x005f_x05"/>
      <sheetName val="TBAL9697__x000d_grotp_wise_8"/>
      <sheetName val="TBAL9697__x005f_x000d_grotp_wi8"/>
      <sheetName val="TBAL9697__x000d_grotp_wis6"/>
      <sheetName val="TBAL9697__x005f_x005f_x06"/>
      <sheetName val="TBAL9697__x000d_grotp_wise_9"/>
      <sheetName val="TBAL9697__x005f_x000d_grotp_wi9"/>
      <sheetName val="TBAL9697__x000d_grotp_wis7"/>
      <sheetName val="TBAL9697__x005f_x005f_x07"/>
      <sheetName val="TBAL9697__x000d_grotp_wise_10"/>
      <sheetName val="TBAL9697__x005f_x000d_grotp_w10"/>
      <sheetName val="TBAL9697__x000d_grotp_wis8"/>
      <sheetName val="TBAL9697__x005f_x005f_x08"/>
      <sheetName val="TBAL9697__x000d_grotp_wise_16"/>
      <sheetName val="TBAL9697__x005f_x000d_grotp_w16"/>
      <sheetName val="TBAL9697__x000d_grotp_wis14"/>
      <sheetName val="TBAL9697__x005f_x005f_x14"/>
      <sheetName val="TBAL9697__x000d_grotp_wise_12"/>
      <sheetName val="TBAL9697__x005f_x000d_grotp_w12"/>
      <sheetName val="TBAL9697__x000d_grotp_wis10"/>
      <sheetName val="TBAL9697__x005f_x005f_x10"/>
      <sheetName val="TBAL9697__x000d_grotp_wise_11"/>
      <sheetName val="TBAL9697__x005f_x000d_grotp_w11"/>
      <sheetName val="TBAL9697__x000d_grotp_wis9"/>
      <sheetName val="TBAL9697__x005f_x005f_x09"/>
      <sheetName val="TBAL9697__x000d_grotp_wise_13"/>
      <sheetName val="TBAL9697__x005f_x000d_grotp_w13"/>
      <sheetName val="TBAL9697__x000d_grotp_wis11"/>
      <sheetName val="TBAL9697__x005f_x005f_x11"/>
      <sheetName val="TBAL9697__x000d_grotp_wise_14"/>
      <sheetName val="TBAL9697__x005f_x000d_grotp_w14"/>
      <sheetName val="TBAL9697__x000d_grotp_wis12"/>
      <sheetName val="TBAL9697__x005f_x005f_x12"/>
      <sheetName val="TBAL9697__x000d_grotp_wise_15"/>
      <sheetName val="TBAL9697__x005f_x000d_grotp_w15"/>
      <sheetName val="TBAL9697__x000d_grotp_wis13"/>
      <sheetName val="TBAL9697__x005f_x005f_x13"/>
      <sheetName val="TBAL9697__x000d_grotp_wise_22"/>
      <sheetName val="TBAL9697__x005f_x000d_grotp_w22"/>
      <sheetName val="TBAL9697__x000d_grotp_wis20"/>
      <sheetName val="TBAL9697__x005f_x005f_x20"/>
      <sheetName val="TBAL9697__x000d_grotp_wise_17"/>
      <sheetName val="TBAL9697__x005f_x000d_grotp_w17"/>
      <sheetName val="TBAL9697__x000d_grotp_wis15"/>
      <sheetName val="TBAL9697__x005f_x005f_x15"/>
      <sheetName val="TBAL9697__x000d_grotp_wise_18"/>
      <sheetName val="TBAL9697__x005f_x000d_grotp_w18"/>
      <sheetName val="TBAL9697__x000d_grotp_wis16"/>
      <sheetName val="TBAL9697__x005f_x005f_x16"/>
      <sheetName val="TBAL9697__x000d_grotp_wise_19"/>
      <sheetName val="TBAL9697__x005f_x000d_grotp_w19"/>
      <sheetName val="TBAL9697__x000d_grotp_wis17"/>
      <sheetName val="TBAL9697__x005f_x005f_x17"/>
      <sheetName val="TBAL9697__x000d_grotp_wise_20"/>
      <sheetName val="TBAL9697__x005f_x000d_grotp_w20"/>
      <sheetName val="TBAL9697__x000d_grotp_wis18"/>
      <sheetName val="TBAL9697__x005f_x005f_x18"/>
      <sheetName val="TBAL9697__x000d_grotp_wise_21"/>
      <sheetName val="TBAL9697__x005f_x000d_grotp_w21"/>
      <sheetName val="TBAL9697__x000d_grotp_wis19"/>
      <sheetName val="TBAL9697__x005f_x005f_x19"/>
      <sheetName val="TBAL9697__x000d_grotp_wise_23"/>
      <sheetName val="TBAL9697__x005f_x000d_grotp_w23"/>
      <sheetName val="TBAL9697__x000d_grotp_wis21"/>
      <sheetName val="TBAL9697__x005f_x005f_x21"/>
      <sheetName val="TBAL9697__x000d_grotp_wise_24"/>
      <sheetName val="TBAL9697__x005f_x000d_grotp_w24"/>
      <sheetName val="TBAL9697__x000d_grotp_wis22"/>
      <sheetName val="TBAL9697__x005f_x005f_x22"/>
      <sheetName val="TBAL9697__x000d_grotp_wise_25"/>
      <sheetName val="TBAL9697__x005f_x000d_grotp_w25"/>
      <sheetName val="TBAL9697__x000d_grotp_wis23"/>
      <sheetName val="TBAL9697__x005f_x005f_x23"/>
      <sheetName val="TBAL9697__x000d_grotp_wise_26"/>
      <sheetName val="TBAL9697__x005f_x000d_grotp_w26"/>
      <sheetName val="TBAL9697__x000d_grotp_wis24"/>
      <sheetName val="TBAL9697__x005f_x005f_x24"/>
      <sheetName val="New Construction"/>
      <sheetName val="fco"/>
      <sheetName val="Basic Rate"/>
      <sheetName val="INFLUENCES ON GM"/>
      <sheetName val="Load Details(B2)"/>
      <sheetName val="INDEX"/>
      <sheetName val="AREAS"/>
      <sheetName val="Indirect expenses"/>
      <sheetName val="Sheet 2"/>
      <sheetName val="TBAL9697_ grotp_wise_27"/>
      <sheetName val="TBAL9697_ grotp_wis"/>
      <sheetName val="GN-ST-10"/>
      <sheetName val="Customize Your Purchase Order"/>
      <sheetName val="Customize Your Invoice"/>
      <sheetName val="sumary"/>
      <sheetName val="Rate Analysis "/>
      <sheetName val="TAX INCOME"/>
      <sheetName val="Depart Budget"/>
      <sheetName val="Corporate"/>
      <sheetName val="Masters"/>
      <sheetName val="Detail_P&amp;L"/>
      <sheetName val="2.civil-RA"/>
      <sheetName val="Detail P&amp;L"/>
      <sheetName val="Assumption Sheet"/>
      <sheetName val="Check"/>
      <sheetName val="ELEC2071"/>
      <sheetName val="SUBSCRIPTION"/>
      <sheetName val="STRUCTURAL"/>
      <sheetName val="ARCHITECTURAL"/>
      <sheetName val="SITE DEVELOPMENT"/>
      <sheetName val="Categories"/>
      <sheetName val="indices "/>
      <sheetName val="month"/>
      <sheetName val="partner"/>
      <sheetName val="year"/>
      <sheetName val="calcul"/>
      <sheetName val="2gii"/>
      <sheetName val="Cash2"/>
      <sheetName val="F1a-Pile"/>
      <sheetName val="GUT (2)"/>
      <sheetName val="ACE-OUT"/>
      <sheetName val="MB.Prod"/>
      <sheetName val="FINOLEX"/>
      <sheetName val="fa-pl &amp; myy_x005f_x000b__x005f_x000b__x00"/>
      <sheetName val="estimate"/>
      <sheetName val="NetBQ"/>
      <sheetName val="Sheet7"/>
      <sheetName val="Building 1"/>
      <sheetName val="Lead (Final)"/>
      <sheetName val="Pile cap"/>
      <sheetName val="M.S."/>
      <sheetName val="5_Calculation"/>
      <sheetName val="Subhead_IV"/>
      <sheetName val="Register"/>
      <sheetName val="CFForecast detail"/>
      <sheetName val="CFForecast_detail"/>
      <sheetName val="CABLE"/>
      <sheetName val="number"/>
      <sheetName val="Input &amp; Calculations"/>
      <sheetName val="Values"/>
      <sheetName val="SCHEDULE"/>
      <sheetName val="Database"/>
      <sheetName val="schedule nos"/>
      <sheetName val="TBAL9697  grotp wis"/>
      <sheetName val="ACS(1)"/>
      <sheetName val="FAS-C(4)"/>
      <sheetName val="CCTV(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ow r="34">
          <cell r="A34" t="str">
            <v>Investments Govt Securities</v>
          </cell>
        </row>
      </sheetData>
      <sheetData sheetId="66">
        <row r="34">
          <cell r="A34" t="str">
            <v>Investments Govt Securities</v>
          </cell>
        </row>
      </sheetData>
      <sheetData sheetId="67">
        <row r="34">
          <cell r="A34" t="str">
            <v>Investments Govt Securities</v>
          </cell>
        </row>
      </sheetData>
      <sheetData sheetId="68">
        <row r="34">
          <cell r="A34" t="str">
            <v>Investments Govt Securities</v>
          </cell>
        </row>
      </sheetData>
      <sheetData sheetId="69">
        <row r="34">
          <cell r="A34" t="str">
            <v>Investments Govt Securities</v>
          </cell>
        </row>
      </sheetData>
      <sheetData sheetId="70">
        <row r="34">
          <cell r="A34" t="str">
            <v>Investments Govt Securities</v>
          </cell>
        </row>
      </sheetData>
      <sheetData sheetId="71"/>
      <sheetData sheetId="72">
        <row r="34">
          <cell r="A34" t="str">
            <v>Investments Govt Securities</v>
          </cell>
        </row>
      </sheetData>
      <sheetData sheetId="73" refreshError="1"/>
      <sheetData sheetId="74">
        <row r="34">
          <cell r="A34" t="str">
            <v>Investments Govt Securities</v>
          </cell>
        </row>
      </sheetData>
      <sheetData sheetId="75" refreshError="1"/>
      <sheetData sheetId="76">
        <row r="34">
          <cell r="A34" t="str">
            <v>Investments Govt Securities</v>
          </cell>
        </row>
      </sheetData>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ow r="34">
          <cell r="A34" t="str">
            <v>Investments Govt Securities</v>
          </cell>
        </row>
      </sheetData>
      <sheetData sheetId="352">
        <row r="34">
          <cell r="A34" t="str">
            <v>Investments Govt Securities</v>
          </cell>
        </row>
      </sheetData>
      <sheetData sheetId="353">
        <row r="34">
          <cell r="A34" t="str">
            <v>Investments Govt Securities</v>
          </cell>
        </row>
      </sheetData>
      <sheetData sheetId="354">
        <row r="34">
          <cell r="A34" t="str">
            <v>Investments Govt Securities</v>
          </cell>
        </row>
      </sheetData>
      <sheetData sheetId="355">
        <row r="34">
          <cell r="A34" t="str">
            <v>Investments Govt Securities</v>
          </cell>
        </row>
      </sheetData>
      <sheetData sheetId="356">
        <row r="34">
          <cell r="A34" t="str">
            <v>Investments Govt Securities</v>
          </cell>
        </row>
      </sheetData>
      <sheetData sheetId="357">
        <row r="34">
          <cell r="A34" t="str">
            <v>Investments Govt Securities</v>
          </cell>
        </row>
      </sheetData>
      <sheetData sheetId="358">
        <row r="34">
          <cell r="A34" t="str">
            <v>Investments Govt Securities</v>
          </cell>
        </row>
      </sheetData>
      <sheetData sheetId="359">
        <row r="34">
          <cell r="A34" t="str">
            <v>Investments Govt Securities</v>
          </cell>
        </row>
      </sheetData>
      <sheetData sheetId="360">
        <row r="34">
          <cell r="A34" t="str">
            <v>Investments Govt Securities</v>
          </cell>
        </row>
      </sheetData>
      <sheetData sheetId="361">
        <row r="34">
          <cell r="A34" t="str">
            <v>Investments Govt Securities</v>
          </cell>
        </row>
      </sheetData>
      <sheetData sheetId="362">
        <row r="34">
          <cell r="A34" t="str">
            <v>Investments Govt Securities</v>
          </cell>
        </row>
      </sheetData>
      <sheetData sheetId="363">
        <row r="34">
          <cell r="A34" t="str">
            <v>Investments Govt Securities</v>
          </cell>
        </row>
      </sheetData>
      <sheetData sheetId="364">
        <row r="34">
          <cell r="A34" t="str">
            <v>Investments Govt Securities</v>
          </cell>
        </row>
      </sheetData>
      <sheetData sheetId="365">
        <row r="34">
          <cell r="A34" t="str">
            <v>Investments Govt Securities</v>
          </cell>
        </row>
      </sheetData>
      <sheetData sheetId="366">
        <row r="34">
          <cell r="A34" t="str">
            <v>Investments Govt Securities</v>
          </cell>
        </row>
      </sheetData>
      <sheetData sheetId="367">
        <row r="34">
          <cell r="A34" t="str">
            <v>Investments Govt Securities</v>
          </cell>
        </row>
      </sheetData>
      <sheetData sheetId="368">
        <row r="34">
          <cell r="A34" t="str">
            <v>Investments Govt Securities</v>
          </cell>
        </row>
      </sheetData>
      <sheetData sheetId="369">
        <row r="34">
          <cell r="A34" t="str">
            <v>Investments Govt Securities</v>
          </cell>
        </row>
      </sheetData>
      <sheetData sheetId="370">
        <row r="34">
          <cell r="A34" t="str">
            <v>Investments Govt Securities</v>
          </cell>
        </row>
      </sheetData>
      <sheetData sheetId="371">
        <row r="34">
          <cell r="A34" t="str">
            <v>Investments Govt Securities</v>
          </cell>
        </row>
      </sheetData>
      <sheetData sheetId="372">
        <row r="34">
          <cell r="A34" t="str">
            <v>Investments Govt Securities</v>
          </cell>
        </row>
      </sheetData>
      <sheetData sheetId="373">
        <row r="34">
          <cell r="A34" t="str">
            <v>Investments Govt Securities</v>
          </cell>
        </row>
      </sheetData>
      <sheetData sheetId="374">
        <row r="34">
          <cell r="A34" t="str">
            <v>Investments Govt Securities</v>
          </cell>
        </row>
      </sheetData>
      <sheetData sheetId="375">
        <row r="34">
          <cell r="A34" t="str">
            <v>Investments Govt Securities</v>
          </cell>
        </row>
      </sheetData>
      <sheetData sheetId="376">
        <row r="34">
          <cell r="A34" t="str">
            <v>Investments Govt Securities</v>
          </cell>
        </row>
      </sheetData>
      <sheetData sheetId="377">
        <row r="34">
          <cell r="A34" t="str">
            <v>Investments Govt Securities</v>
          </cell>
        </row>
      </sheetData>
      <sheetData sheetId="378">
        <row r="34">
          <cell r="A34" t="str">
            <v>Investments Govt Securities</v>
          </cell>
        </row>
      </sheetData>
      <sheetData sheetId="379">
        <row r="34">
          <cell r="A34" t="str">
            <v>Investments Govt Securities</v>
          </cell>
        </row>
      </sheetData>
      <sheetData sheetId="380">
        <row r="34">
          <cell r="A34" t="str">
            <v>Investments Govt Securities</v>
          </cell>
        </row>
      </sheetData>
      <sheetData sheetId="381">
        <row r="34">
          <cell r="A34" t="str">
            <v>Investments Govt Securities</v>
          </cell>
        </row>
      </sheetData>
      <sheetData sheetId="382">
        <row r="34">
          <cell r="A34" t="str">
            <v>Investments Govt Securities</v>
          </cell>
        </row>
      </sheetData>
      <sheetData sheetId="383">
        <row r="34">
          <cell r="A34" t="str">
            <v>Investments Govt Securities</v>
          </cell>
        </row>
      </sheetData>
      <sheetData sheetId="384">
        <row r="34">
          <cell r="A34" t="str">
            <v>Investments Govt Securities</v>
          </cell>
        </row>
      </sheetData>
      <sheetData sheetId="385">
        <row r="34">
          <cell r="A34" t="str">
            <v>Investments Govt Securities</v>
          </cell>
        </row>
      </sheetData>
      <sheetData sheetId="386">
        <row r="34">
          <cell r="A34" t="str">
            <v>Investments Govt Securities</v>
          </cell>
        </row>
      </sheetData>
      <sheetData sheetId="387">
        <row r="34">
          <cell r="A34" t="str">
            <v>Investments Govt Securities</v>
          </cell>
        </row>
      </sheetData>
      <sheetData sheetId="388">
        <row r="34">
          <cell r="A34" t="str">
            <v>Investments Govt Securities</v>
          </cell>
        </row>
      </sheetData>
      <sheetData sheetId="389">
        <row r="34">
          <cell r="A34" t="str">
            <v>Investments Govt Securities</v>
          </cell>
        </row>
      </sheetData>
      <sheetData sheetId="390">
        <row r="34">
          <cell r="A34" t="str">
            <v>Investments Govt Securities</v>
          </cell>
        </row>
      </sheetData>
      <sheetData sheetId="391">
        <row r="34">
          <cell r="A34" t="str">
            <v>Investments Govt Securities</v>
          </cell>
        </row>
      </sheetData>
      <sheetData sheetId="392">
        <row r="34">
          <cell r="A34" t="str">
            <v>Investments Govt Securities</v>
          </cell>
        </row>
      </sheetData>
      <sheetData sheetId="393">
        <row r="34">
          <cell r="A34" t="str">
            <v>Investments Govt Securities</v>
          </cell>
        </row>
      </sheetData>
      <sheetData sheetId="394">
        <row r="34">
          <cell r="A34" t="str">
            <v>Investments Govt Securities</v>
          </cell>
        </row>
      </sheetData>
      <sheetData sheetId="395">
        <row r="34">
          <cell r="A34" t="str">
            <v>Investments Govt Securities</v>
          </cell>
        </row>
      </sheetData>
      <sheetData sheetId="396">
        <row r="34">
          <cell r="A34" t="str">
            <v>Investments Govt Securities</v>
          </cell>
        </row>
      </sheetData>
      <sheetData sheetId="397">
        <row r="34">
          <cell r="A34" t="str">
            <v>Investments Govt Securities</v>
          </cell>
        </row>
      </sheetData>
      <sheetData sheetId="398">
        <row r="34">
          <cell r="A34" t="str">
            <v>Investments Govt Securities</v>
          </cell>
        </row>
      </sheetData>
      <sheetData sheetId="399">
        <row r="34">
          <cell r="A34" t="str">
            <v>Investments Govt Securities</v>
          </cell>
        </row>
      </sheetData>
      <sheetData sheetId="400">
        <row r="34">
          <cell r="A34" t="str">
            <v>Investments Govt Securities</v>
          </cell>
        </row>
      </sheetData>
      <sheetData sheetId="401">
        <row r="34">
          <cell r="A34" t="str">
            <v>Investments Govt Securities</v>
          </cell>
        </row>
      </sheetData>
      <sheetData sheetId="402">
        <row r="34">
          <cell r="A34" t="str">
            <v>Investments Govt Securities</v>
          </cell>
        </row>
      </sheetData>
      <sheetData sheetId="403">
        <row r="34">
          <cell r="A34" t="str">
            <v>Investments Govt Securities</v>
          </cell>
        </row>
      </sheetData>
      <sheetData sheetId="404">
        <row r="34">
          <cell r="A34" t="str">
            <v>Investments Govt Securities</v>
          </cell>
        </row>
      </sheetData>
      <sheetData sheetId="405">
        <row r="34">
          <cell r="A34" t="str">
            <v>Investments Govt Securities</v>
          </cell>
        </row>
      </sheetData>
      <sheetData sheetId="406">
        <row r="34">
          <cell r="A34" t="str">
            <v>Investments Govt Securities</v>
          </cell>
        </row>
      </sheetData>
      <sheetData sheetId="407">
        <row r="34">
          <cell r="A34" t="str">
            <v>Investments Govt Securities</v>
          </cell>
        </row>
      </sheetData>
      <sheetData sheetId="408">
        <row r="34">
          <cell r="A34" t="str">
            <v>Investments Govt Securities</v>
          </cell>
        </row>
      </sheetData>
      <sheetData sheetId="409">
        <row r="34">
          <cell r="A34" t="str">
            <v>Investments Govt Securities</v>
          </cell>
        </row>
      </sheetData>
      <sheetData sheetId="410">
        <row r="34">
          <cell r="A34" t="str">
            <v>Investments Govt Securities</v>
          </cell>
        </row>
      </sheetData>
      <sheetData sheetId="411">
        <row r="34">
          <cell r="A34" t="str">
            <v>Investments Govt Securities</v>
          </cell>
        </row>
      </sheetData>
      <sheetData sheetId="412">
        <row r="34">
          <cell r="A34" t="str">
            <v>Investments Govt Securities</v>
          </cell>
        </row>
      </sheetData>
      <sheetData sheetId="413">
        <row r="34">
          <cell r="A34" t="str">
            <v>Investments Govt Securities</v>
          </cell>
        </row>
      </sheetData>
      <sheetData sheetId="414">
        <row r="34">
          <cell r="A34" t="str">
            <v>Investments Govt Securities</v>
          </cell>
        </row>
      </sheetData>
      <sheetData sheetId="415">
        <row r="34">
          <cell r="A34" t="str">
            <v>Investments Govt Securities</v>
          </cell>
        </row>
      </sheetData>
      <sheetData sheetId="416">
        <row r="34">
          <cell r="A34" t="str">
            <v>Investments Govt Securities</v>
          </cell>
        </row>
      </sheetData>
      <sheetData sheetId="417">
        <row r="34">
          <cell r="A34" t="str">
            <v>Investments Govt Securities</v>
          </cell>
        </row>
      </sheetData>
      <sheetData sheetId="418">
        <row r="34">
          <cell r="A34" t="str">
            <v>Investments Govt Securities</v>
          </cell>
        </row>
      </sheetData>
      <sheetData sheetId="419">
        <row r="34">
          <cell r="A34" t="str">
            <v>Investments Govt Securities</v>
          </cell>
        </row>
      </sheetData>
      <sheetData sheetId="420">
        <row r="34">
          <cell r="A34" t="str">
            <v>Investments Govt Securities</v>
          </cell>
        </row>
      </sheetData>
      <sheetData sheetId="421">
        <row r="34">
          <cell r="A34" t="str">
            <v>Investments Govt Securities</v>
          </cell>
        </row>
      </sheetData>
      <sheetData sheetId="422">
        <row r="34">
          <cell r="A34" t="str">
            <v>Investments Govt Securities</v>
          </cell>
        </row>
      </sheetData>
      <sheetData sheetId="423">
        <row r="34">
          <cell r="A34" t="str">
            <v>Investments Govt Securities</v>
          </cell>
        </row>
      </sheetData>
      <sheetData sheetId="424">
        <row r="34">
          <cell r="A34" t="str">
            <v>Investments Govt Securities</v>
          </cell>
        </row>
      </sheetData>
      <sheetData sheetId="425">
        <row r="34">
          <cell r="A34" t="str">
            <v>Investments Govt Securities</v>
          </cell>
        </row>
      </sheetData>
      <sheetData sheetId="426">
        <row r="34">
          <cell r="A34" t="str">
            <v>Investments Govt Securities</v>
          </cell>
        </row>
      </sheetData>
      <sheetData sheetId="427">
        <row r="34">
          <cell r="A34" t="str">
            <v>Investments Govt Securities</v>
          </cell>
        </row>
      </sheetData>
      <sheetData sheetId="428">
        <row r="34">
          <cell r="A34" t="str">
            <v>Investments Govt Securities</v>
          </cell>
        </row>
      </sheetData>
      <sheetData sheetId="429">
        <row r="34">
          <cell r="A34" t="str">
            <v>Investments Govt Securities</v>
          </cell>
        </row>
      </sheetData>
      <sheetData sheetId="430">
        <row r="34">
          <cell r="A34" t="str">
            <v>Investments Govt Securities</v>
          </cell>
        </row>
      </sheetData>
      <sheetData sheetId="431">
        <row r="34">
          <cell r="A34" t="str">
            <v>Investments Govt Securities</v>
          </cell>
        </row>
      </sheetData>
      <sheetData sheetId="432">
        <row r="34">
          <cell r="A34" t="str">
            <v>Investments Govt Securities</v>
          </cell>
        </row>
      </sheetData>
      <sheetData sheetId="433">
        <row r="34">
          <cell r="A34" t="str">
            <v>Investments Govt Securities</v>
          </cell>
        </row>
      </sheetData>
      <sheetData sheetId="434">
        <row r="34">
          <cell r="A34" t="str">
            <v>Investments Govt Securities</v>
          </cell>
        </row>
      </sheetData>
      <sheetData sheetId="435">
        <row r="34">
          <cell r="A34" t="str">
            <v>Investments Govt Securities</v>
          </cell>
        </row>
      </sheetData>
      <sheetData sheetId="436">
        <row r="34">
          <cell r="A34" t="str">
            <v>Investments Govt Securities</v>
          </cell>
        </row>
      </sheetData>
      <sheetData sheetId="437">
        <row r="34">
          <cell r="A34" t="str">
            <v>Investments Govt Securities</v>
          </cell>
        </row>
      </sheetData>
      <sheetData sheetId="438">
        <row r="34">
          <cell r="A34" t="str">
            <v>Investments Govt Securities</v>
          </cell>
        </row>
      </sheetData>
      <sheetData sheetId="439">
        <row r="34">
          <cell r="A34" t="str">
            <v>Investments Govt Securities</v>
          </cell>
        </row>
      </sheetData>
      <sheetData sheetId="440">
        <row r="34">
          <cell r="A34" t="str">
            <v>Investments Govt Securities</v>
          </cell>
        </row>
      </sheetData>
      <sheetData sheetId="441">
        <row r="34">
          <cell r="A34" t="str">
            <v>Investments Govt Securities</v>
          </cell>
        </row>
      </sheetData>
      <sheetData sheetId="442">
        <row r="34">
          <cell r="A34" t="str">
            <v>Investments Govt Securities</v>
          </cell>
        </row>
      </sheetData>
      <sheetData sheetId="443">
        <row r="34">
          <cell r="A34" t="str">
            <v>Investments Govt Securities</v>
          </cell>
        </row>
      </sheetData>
      <sheetData sheetId="444">
        <row r="34">
          <cell r="A34" t="str">
            <v>Investments Govt Securities</v>
          </cell>
        </row>
      </sheetData>
      <sheetData sheetId="445">
        <row r="34">
          <cell r="A34" t="str">
            <v>Investments Govt Securities</v>
          </cell>
        </row>
      </sheetData>
      <sheetData sheetId="446">
        <row r="34">
          <cell r="A34" t="str">
            <v>Investments Govt Securities</v>
          </cell>
        </row>
      </sheetData>
      <sheetData sheetId="447">
        <row r="34">
          <cell r="A34" t="str">
            <v>Investments Govt Securities</v>
          </cell>
        </row>
      </sheetData>
      <sheetData sheetId="448">
        <row r="34">
          <cell r="A34" t="str">
            <v>Investments Govt Securities</v>
          </cell>
        </row>
      </sheetData>
      <sheetData sheetId="449">
        <row r="34">
          <cell r="A34" t="str">
            <v>Investments Govt Securities</v>
          </cell>
        </row>
      </sheetData>
      <sheetData sheetId="450">
        <row r="34">
          <cell r="A34" t="str">
            <v>Investments Govt Securities</v>
          </cell>
        </row>
      </sheetData>
      <sheetData sheetId="451">
        <row r="34">
          <cell r="A34" t="str">
            <v>Investments Govt Securities</v>
          </cell>
        </row>
      </sheetData>
      <sheetData sheetId="452">
        <row r="34">
          <cell r="A34" t="str">
            <v>Investments Govt Securities</v>
          </cell>
        </row>
      </sheetData>
      <sheetData sheetId="453">
        <row r="34">
          <cell r="A34" t="str">
            <v>Investments Govt Securities</v>
          </cell>
        </row>
      </sheetData>
      <sheetData sheetId="454">
        <row r="34">
          <cell r="A34" t="str">
            <v>Investments Govt Securities</v>
          </cell>
        </row>
      </sheetData>
      <sheetData sheetId="455">
        <row r="34">
          <cell r="A34" t="str">
            <v>Investments Govt Securities</v>
          </cell>
        </row>
      </sheetData>
      <sheetData sheetId="456">
        <row r="34">
          <cell r="A34" t="str">
            <v>Investments Govt Securities</v>
          </cell>
        </row>
      </sheetData>
      <sheetData sheetId="457">
        <row r="34">
          <cell r="A34" t="str">
            <v>Investments Govt Securities</v>
          </cell>
        </row>
      </sheetData>
      <sheetData sheetId="458">
        <row r="34">
          <cell r="A34" t="str">
            <v>Investments Govt Securities</v>
          </cell>
        </row>
      </sheetData>
      <sheetData sheetId="459">
        <row r="34">
          <cell r="A34" t="str">
            <v>Investments Govt Securities</v>
          </cell>
        </row>
      </sheetData>
      <sheetData sheetId="460">
        <row r="34">
          <cell r="A34" t="str">
            <v>Investments Govt Securities</v>
          </cell>
        </row>
      </sheetData>
      <sheetData sheetId="461">
        <row r="34">
          <cell r="A34" t="str">
            <v>Investments Govt Securities</v>
          </cell>
        </row>
      </sheetData>
      <sheetData sheetId="462">
        <row r="34">
          <cell r="A34" t="str">
            <v>Investments Govt Securities</v>
          </cell>
        </row>
      </sheetData>
      <sheetData sheetId="463">
        <row r="34">
          <cell r="A34" t="str">
            <v>Investments Govt Securities</v>
          </cell>
        </row>
      </sheetData>
      <sheetData sheetId="464">
        <row r="34">
          <cell r="A34" t="str">
            <v>Investments Govt Securities</v>
          </cell>
        </row>
      </sheetData>
      <sheetData sheetId="465">
        <row r="34">
          <cell r="A34" t="str">
            <v>Investments Govt Securities</v>
          </cell>
        </row>
      </sheetData>
      <sheetData sheetId="466">
        <row r="34">
          <cell r="A34" t="str">
            <v>Investments Govt Securities</v>
          </cell>
        </row>
      </sheetData>
      <sheetData sheetId="467">
        <row r="34">
          <cell r="A34" t="str">
            <v>Investments Govt Securities</v>
          </cell>
        </row>
      </sheetData>
      <sheetData sheetId="468">
        <row r="34">
          <cell r="A34" t="str">
            <v>Investments Govt Securities</v>
          </cell>
        </row>
      </sheetData>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ow r="34">
          <cell r="A34" t="str">
            <v>Investments Govt Securities</v>
          </cell>
        </row>
      </sheetData>
      <sheetData sheetId="719">
        <row r="34">
          <cell r="A34" t="str">
            <v>Investments Govt Securities</v>
          </cell>
        </row>
      </sheetData>
      <sheetData sheetId="720">
        <row r="34">
          <cell r="A34" t="str">
            <v>Investments Govt Securities</v>
          </cell>
        </row>
      </sheetData>
      <sheetData sheetId="721">
        <row r="34">
          <cell r="A34" t="str">
            <v>Investments Govt Securities</v>
          </cell>
        </row>
      </sheetData>
      <sheetData sheetId="722">
        <row r="34">
          <cell r="A34" t="str">
            <v>Investments Govt Securities</v>
          </cell>
        </row>
      </sheetData>
      <sheetData sheetId="723">
        <row r="34">
          <cell r="A34" t="str">
            <v>Investments Govt Securities</v>
          </cell>
        </row>
      </sheetData>
      <sheetData sheetId="724">
        <row r="34">
          <cell r="A34" t="str">
            <v>Investments Govt Securities</v>
          </cell>
        </row>
      </sheetData>
      <sheetData sheetId="725">
        <row r="34">
          <cell r="A34" t="str">
            <v>Investments Govt Securities</v>
          </cell>
        </row>
      </sheetData>
      <sheetData sheetId="726">
        <row r="34">
          <cell r="A34" t="str">
            <v>Investments Govt Securities</v>
          </cell>
        </row>
      </sheetData>
      <sheetData sheetId="727">
        <row r="34">
          <cell r="A34" t="str">
            <v>Investments Govt Securities</v>
          </cell>
        </row>
      </sheetData>
      <sheetData sheetId="728">
        <row r="34">
          <cell r="A34" t="str">
            <v>Investments Govt Securities</v>
          </cell>
        </row>
      </sheetData>
      <sheetData sheetId="729">
        <row r="34">
          <cell r="A34" t="str">
            <v>Investments Govt Securities</v>
          </cell>
        </row>
      </sheetData>
      <sheetData sheetId="730">
        <row r="34">
          <cell r="A34" t="str">
            <v>Investments Govt Securities</v>
          </cell>
        </row>
      </sheetData>
      <sheetData sheetId="731">
        <row r="34">
          <cell r="A34" t="str">
            <v>Investments Govt Securities</v>
          </cell>
        </row>
      </sheetData>
      <sheetData sheetId="732">
        <row r="34">
          <cell r="A34" t="str">
            <v>Investments Govt Securities</v>
          </cell>
        </row>
      </sheetData>
      <sheetData sheetId="733">
        <row r="34">
          <cell r="A34" t="str">
            <v>Investments Govt Securities</v>
          </cell>
        </row>
      </sheetData>
      <sheetData sheetId="734">
        <row r="34">
          <cell r="A34" t="str">
            <v>Investments Govt Securities</v>
          </cell>
        </row>
      </sheetData>
      <sheetData sheetId="735">
        <row r="34">
          <cell r="A34" t="str">
            <v>Investments Govt Securities</v>
          </cell>
        </row>
      </sheetData>
      <sheetData sheetId="736">
        <row r="34">
          <cell r="A34" t="str">
            <v>Investments Govt Securities</v>
          </cell>
        </row>
      </sheetData>
      <sheetData sheetId="737">
        <row r="34">
          <cell r="A34" t="str">
            <v>Investments Govt Securities</v>
          </cell>
        </row>
      </sheetData>
      <sheetData sheetId="738">
        <row r="34">
          <cell r="A34" t="str">
            <v>Investments Govt Securities</v>
          </cell>
        </row>
      </sheetData>
      <sheetData sheetId="739">
        <row r="34">
          <cell r="A34" t="str">
            <v>Investments Govt Securities</v>
          </cell>
        </row>
      </sheetData>
      <sheetData sheetId="740">
        <row r="34">
          <cell r="A34" t="str">
            <v>Investments Govt Securities</v>
          </cell>
        </row>
      </sheetData>
      <sheetData sheetId="741">
        <row r="34">
          <cell r="A34" t="str">
            <v>Investments Govt Securities</v>
          </cell>
        </row>
      </sheetData>
      <sheetData sheetId="742">
        <row r="34">
          <cell r="A34" t="str">
            <v>Investments Govt Securities</v>
          </cell>
        </row>
      </sheetData>
      <sheetData sheetId="743">
        <row r="34">
          <cell r="A34" t="str">
            <v>Investments Govt Securities</v>
          </cell>
        </row>
      </sheetData>
      <sheetData sheetId="744">
        <row r="34">
          <cell r="A34" t="str">
            <v>Investments Govt Securities</v>
          </cell>
        </row>
      </sheetData>
      <sheetData sheetId="745">
        <row r="34">
          <cell r="A34" t="str">
            <v>Investments Govt Securities</v>
          </cell>
        </row>
      </sheetData>
      <sheetData sheetId="746">
        <row r="34">
          <cell r="A34" t="str">
            <v>Investments Govt Securities</v>
          </cell>
        </row>
      </sheetData>
      <sheetData sheetId="747">
        <row r="34">
          <cell r="A34" t="str">
            <v>Investments Govt Securities</v>
          </cell>
        </row>
      </sheetData>
      <sheetData sheetId="748">
        <row r="34">
          <cell r="A34" t="str">
            <v>Investments Govt Securities</v>
          </cell>
        </row>
      </sheetData>
      <sheetData sheetId="749">
        <row r="34">
          <cell r="A34" t="str">
            <v>Investments Govt Securities</v>
          </cell>
        </row>
      </sheetData>
      <sheetData sheetId="750">
        <row r="34">
          <cell r="A34" t="str">
            <v>Investments Govt Securities</v>
          </cell>
        </row>
      </sheetData>
      <sheetData sheetId="751">
        <row r="34">
          <cell r="A34" t="str">
            <v>Investments Govt Securities</v>
          </cell>
        </row>
      </sheetData>
      <sheetData sheetId="752">
        <row r="34">
          <cell r="A34" t="str">
            <v>Investments Govt Securities</v>
          </cell>
        </row>
      </sheetData>
      <sheetData sheetId="753">
        <row r="34">
          <cell r="A34" t="str">
            <v>Investments Govt Securities</v>
          </cell>
        </row>
      </sheetData>
      <sheetData sheetId="754">
        <row r="34">
          <cell r="A34" t="str">
            <v>Investments Govt Securities</v>
          </cell>
        </row>
      </sheetData>
      <sheetData sheetId="755">
        <row r="34">
          <cell r="A34" t="str">
            <v>Investments Govt Securities</v>
          </cell>
        </row>
      </sheetData>
      <sheetData sheetId="756">
        <row r="34">
          <cell r="A34" t="str">
            <v>Investments Govt Securities</v>
          </cell>
        </row>
      </sheetData>
      <sheetData sheetId="757">
        <row r="34">
          <cell r="A34" t="str">
            <v>Investments Govt Securities</v>
          </cell>
        </row>
      </sheetData>
      <sheetData sheetId="758">
        <row r="34">
          <cell r="A34" t="str">
            <v>Investments Govt Securities</v>
          </cell>
        </row>
      </sheetData>
      <sheetData sheetId="759">
        <row r="34">
          <cell r="A34" t="str">
            <v>Investments Govt Securities</v>
          </cell>
        </row>
      </sheetData>
      <sheetData sheetId="760">
        <row r="34">
          <cell r="A34" t="str">
            <v>Investments Govt Securities</v>
          </cell>
        </row>
      </sheetData>
      <sheetData sheetId="761">
        <row r="34">
          <cell r="A34" t="str">
            <v>Investments Govt Securities</v>
          </cell>
        </row>
      </sheetData>
      <sheetData sheetId="762">
        <row r="34">
          <cell r="A34" t="str">
            <v>Investments Govt Securities</v>
          </cell>
        </row>
      </sheetData>
      <sheetData sheetId="763">
        <row r="34">
          <cell r="A34" t="str">
            <v>Investments Govt Securities</v>
          </cell>
        </row>
      </sheetData>
      <sheetData sheetId="764">
        <row r="34">
          <cell r="A34" t="str">
            <v>Investments Govt Securities</v>
          </cell>
        </row>
      </sheetData>
      <sheetData sheetId="765">
        <row r="34">
          <cell r="A34" t="str">
            <v>Investments Govt Securities</v>
          </cell>
        </row>
      </sheetData>
      <sheetData sheetId="766">
        <row r="34">
          <cell r="A34" t="str">
            <v>Investments Govt Securities</v>
          </cell>
        </row>
      </sheetData>
      <sheetData sheetId="767">
        <row r="34">
          <cell r="A34" t="str">
            <v>Investments Govt Securities</v>
          </cell>
        </row>
      </sheetData>
      <sheetData sheetId="768">
        <row r="34">
          <cell r="A34" t="str">
            <v>Investments Govt Securities</v>
          </cell>
        </row>
      </sheetData>
      <sheetData sheetId="769">
        <row r="34">
          <cell r="A34" t="str">
            <v>Investments Govt Securities</v>
          </cell>
        </row>
      </sheetData>
      <sheetData sheetId="770">
        <row r="34">
          <cell r="A34" t="str">
            <v>Investments Govt Securities</v>
          </cell>
        </row>
      </sheetData>
      <sheetData sheetId="771">
        <row r="34">
          <cell r="A34" t="str">
            <v>Investments Govt Securities</v>
          </cell>
        </row>
      </sheetData>
      <sheetData sheetId="772">
        <row r="34">
          <cell r="A34" t="str">
            <v>Investments Govt Securities</v>
          </cell>
        </row>
      </sheetData>
      <sheetData sheetId="773">
        <row r="34">
          <cell r="A34" t="str">
            <v>Investments Govt Securities</v>
          </cell>
        </row>
      </sheetData>
      <sheetData sheetId="774">
        <row r="34">
          <cell r="A34" t="str">
            <v>Investments Govt Securities</v>
          </cell>
        </row>
      </sheetData>
      <sheetData sheetId="775">
        <row r="34">
          <cell r="A34" t="str">
            <v>Investments Govt Securities</v>
          </cell>
        </row>
      </sheetData>
      <sheetData sheetId="776">
        <row r="34">
          <cell r="A34" t="str">
            <v>Investments Govt Securities</v>
          </cell>
        </row>
      </sheetData>
      <sheetData sheetId="777">
        <row r="34">
          <cell r="A34" t="str">
            <v>Investments Govt Securities</v>
          </cell>
        </row>
      </sheetData>
      <sheetData sheetId="778">
        <row r="34">
          <cell r="A34" t="str">
            <v>Investments Govt Securities</v>
          </cell>
        </row>
      </sheetData>
      <sheetData sheetId="779">
        <row r="34">
          <cell r="A34" t="str">
            <v>Investments Govt Securities</v>
          </cell>
        </row>
      </sheetData>
      <sheetData sheetId="780">
        <row r="34">
          <cell r="A34" t="str">
            <v>Investments Govt Securities</v>
          </cell>
        </row>
      </sheetData>
      <sheetData sheetId="781">
        <row r="34">
          <cell r="A34" t="str">
            <v>Investments Govt Securities</v>
          </cell>
        </row>
      </sheetData>
      <sheetData sheetId="782">
        <row r="34">
          <cell r="A34" t="str">
            <v>Investments Govt Securities</v>
          </cell>
        </row>
      </sheetData>
      <sheetData sheetId="783">
        <row r="34">
          <cell r="A34" t="str">
            <v>Investments Govt Securities</v>
          </cell>
        </row>
      </sheetData>
      <sheetData sheetId="784">
        <row r="34">
          <cell r="A34" t="str">
            <v>Investments Govt Securities</v>
          </cell>
        </row>
      </sheetData>
      <sheetData sheetId="785">
        <row r="34">
          <cell r="A34" t="str">
            <v>Investments Govt Securities</v>
          </cell>
        </row>
      </sheetData>
      <sheetData sheetId="786">
        <row r="34">
          <cell r="A34" t="str">
            <v>Investments Govt Securities</v>
          </cell>
        </row>
      </sheetData>
      <sheetData sheetId="787">
        <row r="34">
          <cell r="A34" t="str">
            <v>Investments Govt Securities</v>
          </cell>
        </row>
      </sheetData>
      <sheetData sheetId="788">
        <row r="34">
          <cell r="A34" t="str">
            <v>Investments Govt Securities</v>
          </cell>
        </row>
      </sheetData>
      <sheetData sheetId="789">
        <row r="34">
          <cell r="A34" t="str">
            <v>Investments Govt Securities</v>
          </cell>
        </row>
      </sheetData>
      <sheetData sheetId="790">
        <row r="34">
          <cell r="A34" t="str">
            <v>Investments Govt Securities</v>
          </cell>
        </row>
      </sheetData>
      <sheetData sheetId="791">
        <row r="34">
          <cell r="A34" t="str">
            <v>Investments Govt Securities</v>
          </cell>
        </row>
      </sheetData>
      <sheetData sheetId="792">
        <row r="34">
          <cell r="A34" t="str">
            <v>Investments Govt Securities</v>
          </cell>
        </row>
      </sheetData>
      <sheetData sheetId="793">
        <row r="34">
          <cell r="A34" t="str">
            <v>Investments Govt Securities</v>
          </cell>
        </row>
      </sheetData>
      <sheetData sheetId="794">
        <row r="34">
          <cell r="A34" t="str">
            <v>Investments Govt Securities</v>
          </cell>
        </row>
      </sheetData>
      <sheetData sheetId="795">
        <row r="34">
          <cell r="A34" t="str">
            <v>Investments Govt Securities</v>
          </cell>
        </row>
      </sheetData>
      <sheetData sheetId="796">
        <row r="34">
          <cell r="A34" t="str">
            <v>Investments Govt Securities</v>
          </cell>
        </row>
      </sheetData>
      <sheetData sheetId="797">
        <row r="34">
          <cell r="A34" t="str">
            <v>Investments Govt Securities</v>
          </cell>
        </row>
      </sheetData>
      <sheetData sheetId="798">
        <row r="34">
          <cell r="A34" t="str">
            <v>Investments Govt Securities</v>
          </cell>
        </row>
      </sheetData>
      <sheetData sheetId="799">
        <row r="34">
          <cell r="A34" t="str">
            <v>Investments Govt Securities</v>
          </cell>
        </row>
      </sheetData>
      <sheetData sheetId="800">
        <row r="34">
          <cell r="A34" t="str">
            <v>Investments Govt Securities</v>
          </cell>
        </row>
      </sheetData>
      <sheetData sheetId="801">
        <row r="34">
          <cell r="A34" t="str">
            <v>Investments Govt Securities</v>
          </cell>
        </row>
      </sheetData>
      <sheetData sheetId="802">
        <row r="34">
          <cell r="A34" t="str">
            <v>Investments Govt Securities</v>
          </cell>
        </row>
      </sheetData>
      <sheetData sheetId="803">
        <row r="34">
          <cell r="A34" t="str">
            <v>Investments Govt Securities</v>
          </cell>
        </row>
      </sheetData>
      <sheetData sheetId="804">
        <row r="34">
          <cell r="A34" t="str">
            <v>Investments Govt Securities</v>
          </cell>
        </row>
      </sheetData>
      <sheetData sheetId="805">
        <row r="34">
          <cell r="A34" t="str">
            <v>Investments Govt Securities</v>
          </cell>
        </row>
      </sheetData>
      <sheetData sheetId="806">
        <row r="34">
          <cell r="A34" t="str">
            <v>Investments Govt Securities</v>
          </cell>
        </row>
      </sheetData>
      <sheetData sheetId="807">
        <row r="34">
          <cell r="A34" t="str">
            <v>Investments Govt Securities</v>
          </cell>
        </row>
      </sheetData>
      <sheetData sheetId="808">
        <row r="34">
          <cell r="A34" t="str">
            <v>Investments Govt Securities</v>
          </cell>
        </row>
      </sheetData>
      <sheetData sheetId="809">
        <row r="34">
          <cell r="A34" t="str">
            <v>Investments Govt Securities</v>
          </cell>
        </row>
      </sheetData>
      <sheetData sheetId="810">
        <row r="34">
          <cell r="A34" t="str">
            <v>Investments Govt Securities</v>
          </cell>
        </row>
      </sheetData>
      <sheetData sheetId="811">
        <row r="34">
          <cell r="A34" t="str">
            <v>Investments Govt Securities</v>
          </cell>
        </row>
      </sheetData>
      <sheetData sheetId="812">
        <row r="34">
          <cell r="A34" t="str">
            <v>Investments Govt Securities</v>
          </cell>
        </row>
      </sheetData>
      <sheetData sheetId="813">
        <row r="34">
          <cell r="A34" t="str">
            <v>Investments Govt Securities</v>
          </cell>
        </row>
      </sheetData>
      <sheetData sheetId="814">
        <row r="34">
          <cell r="A34" t="str">
            <v>Investments Govt Securities</v>
          </cell>
        </row>
      </sheetData>
      <sheetData sheetId="815">
        <row r="34">
          <cell r="A34" t="str">
            <v>Investments Govt Securities</v>
          </cell>
        </row>
      </sheetData>
      <sheetData sheetId="816">
        <row r="34">
          <cell r="A34" t="str">
            <v>Investments Govt Securities</v>
          </cell>
        </row>
      </sheetData>
      <sheetData sheetId="817">
        <row r="34">
          <cell r="A34" t="str">
            <v>Investments Govt Securities</v>
          </cell>
        </row>
      </sheetData>
      <sheetData sheetId="818">
        <row r="34">
          <cell r="A34" t="str">
            <v>Investments Govt Securities</v>
          </cell>
        </row>
      </sheetData>
      <sheetData sheetId="819">
        <row r="34">
          <cell r="A34" t="str">
            <v>Investments Govt Securities</v>
          </cell>
        </row>
      </sheetData>
      <sheetData sheetId="820">
        <row r="34">
          <cell r="A34" t="str">
            <v>Investments Govt Securities</v>
          </cell>
        </row>
      </sheetData>
      <sheetData sheetId="821">
        <row r="34">
          <cell r="A34" t="str">
            <v>Investments Govt Securities</v>
          </cell>
        </row>
      </sheetData>
      <sheetData sheetId="822">
        <row r="34">
          <cell r="A34" t="str">
            <v>Investments Govt Securities</v>
          </cell>
        </row>
      </sheetData>
      <sheetData sheetId="823">
        <row r="34">
          <cell r="A34" t="str">
            <v>Investments Govt Securities</v>
          </cell>
        </row>
      </sheetData>
      <sheetData sheetId="824">
        <row r="34">
          <cell r="A34" t="str">
            <v>Investments Govt Securities</v>
          </cell>
        </row>
      </sheetData>
      <sheetData sheetId="825">
        <row r="34">
          <cell r="A34" t="str">
            <v>Investments Govt Securities</v>
          </cell>
        </row>
      </sheetData>
      <sheetData sheetId="826">
        <row r="34">
          <cell r="A34" t="str">
            <v>Investments Govt Securities</v>
          </cell>
        </row>
      </sheetData>
      <sheetData sheetId="827">
        <row r="34">
          <cell r="A34" t="str">
            <v>Investments Govt Securities</v>
          </cell>
        </row>
      </sheetData>
      <sheetData sheetId="828">
        <row r="34">
          <cell r="A34" t="str">
            <v>Investments Govt Securities</v>
          </cell>
        </row>
      </sheetData>
      <sheetData sheetId="829">
        <row r="34">
          <cell r="A34" t="str">
            <v>Investments Govt Securities</v>
          </cell>
        </row>
      </sheetData>
      <sheetData sheetId="830">
        <row r="34">
          <cell r="A34" t="str">
            <v>Investments Govt Securities</v>
          </cell>
        </row>
      </sheetData>
      <sheetData sheetId="831">
        <row r="34">
          <cell r="A34" t="str">
            <v>Investments Govt Securities</v>
          </cell>
        </row>
      </sheetData>
      <sheetData sheetId="832">
        <row r="34">
          <cell r="A34" t="str">
            <v>Investments Govt Securities</v>
          </cell>
        </row>
      </sheetData>
      <sheetData sheetId="833">
        <row r="34">
          <cell r="A34" t="str">
            <v>Investments Govt Securities</v>
          </cell>
        </row>
      </sheetData>
      <sheetData sheetId="834">
        <row r="34">
          <cell r="A34" t="str">
            <v>Investments Govt Securities</v>
          </cell>
        </row>
      </sheetData>
      <sheetData sheetId="835">
        <row r="34">
          <cell r="A34" t="str">
            <v>Investments Govt Securities</v>
          </cell>
        </row>
      </sheetData>
      <sheetData sheetId="836">
        <row r="34">
          <cell r="A34" t="str">
            <v>Investments Govt Securities</v>
          </cell>
        </row>
      </sheetData>
      <sheetData sheetId="837">
        <row r="34">
          <cell r="A34" t="str">
            <v>Investments Govt Securities</v>
          </cell>
        </row>
      </sheetData>
      <sheetData sheetId="838">
        <row r="34">
          <cell r="A34" t="str">
            <v>Investments Govt Securities</v>
          </cell>
        </row>
      </sheetData>
      <sheetData sheetId="839">
        <row r="34">
          <cell r="A34" t="str">
            <v>Investments Govt Securities</v>
          </cell>
        </row>
      </sheetData>
      <sheetData sheetId="840">
        <row r="34">
          <cell r="A34" t="str">
            <v>Investments Govt Securities</v>
          </cell>
        </row>
      </sheetData>
      <sheetData sheetId="841">
        <row r="34">
          <cell r="A34" t="str">
            <v>Investments Govt Securities</v>
          </cell>
        </row>
      </sheetData>
      <sheetData sheetId="842">
        <row r="34">
          <cell r="A34" t="str">
            <v>Investments Govt Securities</v>
          </cell>
        </row>
      </sheetData>
      <sheetData sheetId="843">
        <row r="34">
          <cell r="A34" t="str">
            <v>Investments Govt Securities</v>
          </cell>
        </row>
      </sheetData>
      <sheetData sheetId="844">
        <row r="34">
          <cell r="A34" t="str">
            <v>Investments Govt Securities</v>
          </cell>
        </row>
      </sheetData>
      <sheetData sheetId="845">
        <row r="34">
          <cell r="A34" t="str">
            <v>Investments Govt Securities</v>
          </cell>
        </row>
      </sheetData>
      <sheetData sheetId="846">
        <row r="34">
          <cell r="A34" t="str">
            <v>Investments Govt Securities</v>
          </cell>
        </row>
      </sheetData>
      <sheetData sheetId="847">
        <row r="34">
          <cell r="A34" t="str">
            <v>Investments Govt Securities</v>
          </cell>
        </row>
      </sheetData>
      <sheetData sheetId="848">
        <row r="34">
          <cell r="A34" t="str">
            <v>Investments Govt Securities</v>
          </cell>
        </row>
      </sheetData>
      <sheetData sheetId="849">
        <row r="34">
          <cell r="A34" t="str">
            <v>Investments Govt Securities</v>
          </cell>
        </row>
      </sheetData>
      <sheetData sheetId="850">
        <row r="34">
          <cell r="A34" t="str">
            <v>Investments Govt Securities</v>
          </cell>
        </row>
      </sheetData>
      <sheetData sheetId="851">
        <row r="34">
          <cell r="A34" t="str">
            <v>Investments Govt Securities</v>
          </cell>
        </row>
      </sheetData>
      <sheetData sheetId="852">
        <row r="34">
          <cell r="A34" t="str">
            <v>Investments Govt Securities</v>
          </cell>
        </row>
      </sheetData>
      <sheetData sheetId="853">
        <row r="34">
          <cell r="A34" t="str">
            <v>Investments Govt Securities</v>
          </cell>
        </row>
      </sheetData>
      <sheetData sheetId="854">
        <row r="34">
          <cell r="A34" t="str">
            <v>Investments Govt Securities</v>
          </cell>
        </row>
      </sheetData>
      <sheetData sheetId="855">
        <row r="34">
          <cell r="A34" t="str">
            <v>Investments Govt Securities</v>
          </cell>
        </row>
      </sheetData>
      <sheetData sheetId="856">
        <row r="34">
          <cell r="A34" t="str">
            <v>Investments Govt Securities</v>
          </cell>
        </row>
      </sheetData>
      <sheetData sheetId="857">
        <row r="34">
          <cell r="A34" t="str">
            <v>Investments Govt Securities</v>
          </cell>
        </row>
      </sheetData>
      <sheetData sheetId="858">
        <row r="34">
          <cell r="A34" t="str">
            <v>Investments Govt Securities</v>
          </cell>
        </row>
      </sheetData>
      <sheetData sheetId="859">
        <row r="34">
          <cell r="A34" t="str">
            <v>Investments Govt Securities</v>
          </cell>
        </row>
      </sheetData>
      <sheetData sheetId="860">
        <row r="34">
          <cell r="A34" t="str">
            <v>Investments Govt Securities</v>
          </cell>
        </row>
      </sheetData>
      <sheetData sheetId="861">
        <row r="34">
          <cell r="A34" t="str">
            <v>Investments Govt Securities</v>
          </cell>
        </row>
      </sheetData>
      <sheetData sheetId="862">
        <row r="34">
          <cell r="A34" t="str">
            <v>Investments Govt Securities</v>
          </cell>
        </row>
      </sheetData>
      <sheetData sheetId="863">
        <row r="34">
          <cell r="A34" t="str">
            <v>Investments Govt Securities</v>
          </cell>
        </row>
      </sheetData>
      <sheetData sheetId="864">
        <row r="34">
          <cell r="A34" t="str">
            <v>Investments Govt Securities</v>
          </cell>
        </row>
      </sheetData>
      <sheetData sheetId="865">
        <row r="34">
          <cell r="A34" t="str">
            <v>Investments Govt Securities</v>
          </cell>
        </row>
      </sheetData>
      <sheetData sheetId="866">
        <row r="34">
          <cell r="A34" t="str">
            <v>Investments Govt Securities</v>
          </cell>
        </row>
      </sheetData>
      <sheetData sheetId="867">
        <row r="34">
          <cell r="A34" t="str">
            <v>Investments Govt Securities</v>
          </cell>
        </row>
      </sheetData>
      <sheetData sheetId="868">
        <row r="34">
          <cell r="A34" t="str">
            <v>Investments Govt Securities</v>
          </cell>
        </row>
      </sheetData>
      <sheetData sheetId="869">
        <row r="34">
          <cell r="A34" t="str">
            <v>Investments Govt Securities</v>
          </cell>
        </row>
      </sheetData>
      <sheetData sheetId="870">
        <row r="34">
          <cell r="A34" t="str">
            <v>Investments Govt Securities</v>
          </cell>
        </row>
      </sheetData>
      <sheetData sheetId="871">
        <row r="34">
          <cell r="A34" t="str">
            <v>Investments Govt Securities</v>
          </cell>
        </row>
      </sheetData>
      <sheetData sheetId="872">
        <row r="34">
          <cell r="A34" t="str">
            <v>Investments Govt Securities</v>
          </cell>
        </row>
      </sheetData>
      <sheetData sheetId="873">
        <row r="34">
          <cell r="A34" t="str">
            <v>Investments Govt Securities</v>
          </cell>
        </row>
      </sheetData>
      <sheetData sheetId="874">
        <row r="34">
          <cell r="A34" t="str">
            <v>Investments Govt Securities</v>
          </cell>
        </row>
      </sheetData>
      <sheetData sheetId="875">
        <row r="34">
          <cell r="A34" t="str">
            <v>Investments Govt Securities</v>
          </cell>
        </row>
      </sheetData>
      <sheetData sheetId="876">
        <row r="34">
          <cell r="A34" t="str">
            <v>Investments Govt Securities</v>
          </cell>
        </row>
      </sheetData>
      <sheetData sheetId="877">
        <row r="34">
          <cell r="A34" t="str">
            <v>Investments Govt Securities</v>
          </cell>
        </row>
      </sheetData>
      <sheetData sheetId="878">
        <row r="34">
          <cell r="A34" t="str">
            <v>Investments Govt Securities</v>
          </cell>
        </row>
      </sheetData>
      <sheetData sheetId="879">
        <row r="34">
          <cell r="A34" t="str">
            <v>Investments Govt Securities</v>
          </cell>
        </row>
      </sheetData>
      <sheetData sheetId="880">
        <row r="34">
          <cell r="A34" t="str">
            <v>Investments Govt Securities</v>
          </cell>
        </row>
      </sheetData>
      <sheetData sheetId="881">
        <row r="34">
          <cell r="A34" t="str">
            <v>Investments Govt Securities</v>
          </cell>
        </row>
      </sheetData>
      <sheetData sheetId="882">
        <row r="34">
          <cell r="A34" t="str">
            <v>Investments Govt Securities</v>
          </cell>
        </row>
      </sheetData>
      <sheetData sheetId="883">
        <row r="34">
          <cell r="A34" t="str">
            <v>Investments Govt Securities</v>
          </cell>
        </row>
      </sheetData>
      <sheetData sheetId="884">
        <row r="34">
          <cell r="A34" t="str">
            <v>Investments Govt Securities</v>
          </cell>
        </row>
      </sheetData>
      <sheetData sheetId="885">
        <row r="34">
          <cell r="A34" t="str">
            <v>Investments Govt Securities</v>
          </cell>
        </row>
      </sheetData>
      <sheetData sheetId="886">
        <row r="34">
          <cell r="A34" t="str">
            <v>Investments Govt Securities</v>
          </cell>
        </row>
      </sheetData>
      <sheetData sheetId="887">
        <row r="34">
          <cell r="A34" t="str">
            <v>Investments Govt Securities</v>
          </cell>
        </row>
      </sheetData>
      <sheetData sheetId="888">
        <row r="34">
          <cell r="A34" t="str">
            <v>Investments Govt Securities</v>
          </cell>
        </row>
      </sheetData>
      <sheetData sheetId="889">
        <row r="34">
          <cell r="A34" t="str">
            <v>Investments Govt Securities</v>
          </cell>
        </row>
      </sheetData>
      <sheetData sheetId="890">
        <row r="34">
          <cell r="A34" t="str">
            <v>Investments Govt Securities</v>
          </cell>
        </row>
      </sheetData>
      <sheetData sheetId="891">
        <row r="34">
          <cell r="A34" t="str">
            <v>Investments Govt Securities</v>
          </cell>
        </row>
      </sheetData>
      <sheetData sheetId="892">
        <row r="34">
          <cell r="A34" t="str">
            <v>Investments Govt Securities</v>
          </cell>
        </row>
      </sheetData>
      <sheetData sheetId="893">
        <row r="34">
          <cell r="A34" t="str">
            <v>Investments Govt Securities</v>
          </cell>
        </row>
      </sheetData>
      <sheetData sheetId="894">
        <row r="34">
          <cell r="A34" t="str">
            <v>Investments Govt Securities</v>
          </cell>
        </row>
      </sheetData>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ow r="34">
          <cell r="A34" t="str">
            <v>Investments Govt Securities</v>
          </cell>
        </row>
      </sheetData>
      <sheetData sheetId="912" refreshError="1"/>
      <sheetData sheetId="913" refreshError="1"/>
      <sheetData sheetId="914">
        <row r="34">
          <cell r="A34" t="str">
            <v>Investments Govt Securities</v>
          </cell>
        </row>
      </sheetData>
      <sheetData sheetId="915">
        <row r="34">
          <cell r="A34" t="str">
            <v>Investments Govt Securities</v>
          </cell>
        </row>
      </sheetData>
      <sheetData sheetId="916" refreshError="1"/>
      <sheetData sheetId="917">
        <row r="34">
          <cell r="A34" t="str">
            <v>Investments Govt Securities</v>
          </cell>
        </row>
      </sheetData>
      <sheetData sheetId="918">
        <row r="34">
          <cell r="A34" t="str">
            <v>Investments Govt Securities</v>
          </cell>
        </row>
      </sheetData>
      <sheetData sheetId="919">
        <row r="34">
          <cell r="A34" t="str">
            <v>Investments Govt Securities</v>
          </cell>
        </row>
      </sheetData>
      <sheetData sheetId="920" refreshError="1"/>
      <sheetData sheetId="921">
        <row r="34">
          <cell r="A34" t="str">
            <v>Investments Govt Securities</v>
          </cell>
        </row>
      </sheetData>
      <sheetData sheetId="922">
        <row r="34">
          <cell r="A34" t="str">
            <v>Investments Govt Securities</v>
          </cell>
        </row>
      </sheetData>
      <sheetData sheetId="923">
        <row r="34">
          <cell r="A34" t="str">
            <v>Investments Govt Securities</v>
          </cell>
        </row>
      </sheetData>
      <sheetData sheetId="924">
        <row r="34">
          <cell r="A34" t="str">
            <v>Investments Govt Securities</v>
          </cell>
        </row>
      </sheetData>
      <sheetData sheetId="925">
        <row r="34">
          <cell r="A34" t="str">
            <v>Investments Govt Securities</v>
          </cell>
        </row>
      </sheetData>
      <sheetData sheetId="926" refreshError="1"/>
      <sheetData sheetId="927" refreshError="1"/>
      <sheetData sheetId="928" refreshError="1"/>
      <sheetData sheetId="929">
        <row r="34">
          <cell r="A34" t="str">
            <v>Investments Govt Securities</v>
          </cell>
        </row>
      </sheetData>
      <sheetData sheetId="930">
        <row r="34">
          <cell r="A34" t="str">
            <v>Investments Govt Securities</v>
          </cell>
        </row>
      </sheetData>
      <sheetData sheetId="931">
        <row r="34">
          <cell r="A34" t="str">
            <v>Investments Govt Securities</v>
          </cell>
        </row>
      </sheetData>
      <sheetData sheetId="932">
        <row r="34">
          <cell r="A34" t="str">
            <v>Investments Govt Securities</v>
          </cell>
        </row>
      </sheetData>
      <sheetData sheetId="933">
        <row r="34">
          <cell r="A34" t="str">
            <v>Investments Govt Securities</v>
          </cell>
        </row>
      </sheetData>
      <sheetData sheetId="934">
        <row r="34">
          <cell r="A34" t="str">
            <v>Investments Govt Securities</v>
          </cell>
        </row>
      </sheetData>
      <sheetData sheetId="935">
        <row r="34">
          <cell r="A34" t="str">
            <v>Investments Govt Securities</v>
          </cell>
        </row>
      </sheetData>
      <sheetData sheetId="936">
        <row r="34">
          <cell r="A34" t="str">
            <v>Investments Govt Securities</v>
          </cell>
        </row>
      </sheetData>
      <sheetData sheetId="937">
        <row r="34">
          <cell r="A34" t="str">
            <v>Investments Govt Securities</v>
          </cell>
        </row>
      </sheetData>
      <sheetData sheetId="938">
        <row r="34">
          <cell r="A34" t="str">
            <v>Investments Govt Securities</v>
          </cell>
        </row>
      </sheetData>
      <sheetData sheetId="939">
        <row r="34">
          <cell r="A34" t="str">
            <v>Investments Govt Securities</v>
          </cell>
        </row>
      </sheetData>
      <sheetData sheetId="940">
        <row r="34">
          <cell r="A34" t="str">
            <v>Investments Govt Securities</v>
          </cell>
        </row>
      </sheetData>
      <sheetData sheetId="941">
        <row r="34">
          <cell r="A34" t="str">
            <v>Investments Govt Securities</v>
          </cell>
        </row>
      </sheetData>
      <sheetData sheetId="942">
        <row r="34">
          <cell r="A34" t="str">
            <v>Investments Govt Securities</v>
          </cell>
        </row>
      </sheetData>
      <sheetData sheetId="943">
        <row r="34">
          <cell r="A34" t="str">
            <v>Investments Govt Securities</v>
          </cell>
        </row>
      </sheetData>
      <sheetData sheetId="944">
        <row r="34">
          <cell r="A34" t="str">
            <v>Investments Govt Securities</v>
          </cell>
        </row>
      </sheetData>
      <sheetData sheetId="945">
        <row r="34">
          <cell r="A34" t="str">
            <v>Investments Govt Securities</v>
          </cell>
        </row>
      </sheetData>
      <sheetData sheetId="946">
        <row r="34">
          <cell r="A34" t="str">
            <v>Investments Govt Securities</v>
          </cell>
        </row>
      </sheetData>
      <sheetData sheetId="947">
        <row r="34">
          <cell r="A34" t="str">
            <v>Investments Govt Securities</v>
          </cell>
        </row>
      </sheetData>
      <sheetData sheetId="948">
        <row r="34">
          <cell r="A34" t="str">
            <v>Investments Govt Securities</v>
          </cell>
        </row>
      </sheetData>
      <sheetData sheetId="949">
        <row r="34">
          <cell r="A34" t="str">
            <v>Investments Govt Securities</v>
          </cell>
        </row>
      </sheetData>
      <sheetData sheetId="950">
        <row r="34">
          <cell r="A34" t="str">
            <v>Investments Govt Securities</v>
          </cell>
        </row>
      </sheetData>
      <sheetData sheetId="951">
        <row r="34">
          <cell r="A34" t="str">
            <v>Investments Govt Securities</v>
          </cell>
        </row>
      </sheetData>
      <sheetData sheetId="952">
        <row r="34">
          <cell r="A34" t="str">
            <v>Investments Govt Securities</v>
          </cell>
        </row>
      </sheetData>
      <sheetData sheetId="953">
        <row r="34">
          <cell r="A34" t="str">
            <v>Investments Govt Securities</v>
          </cell>
        </row>
      </sheetData>
      <sheetData sheetId="954">
        <row r="34">
          <cell r="A34" t="str">
            <v>Investments Govt Securities</v>
          </cell>
        </row>
      </sheetData>
      <sheetData sheetId="955">
        <row r="34">
          <cell r="A34" t="str">
            <v>Investments Govt Securities</v>
          </cell>
        </row>
      </sheetData>
      <sheetData sheetId="956">
        <row r="34">
          <cell r="A34" t="str">
            <v>Investments Govt Securities</v>
          </cell>
        </row>
      </sheetData>
      <sheetData sheetId="957">
        <row r="34">
          <cell r="A34" t="str">
            <v>Investments Govt Securities</v>
          </cell>
        </row>
      </sheetData>
      <sheetData sheetId="958">
        <row r="34">
          <cell r="A34" t="str">
            <v>Investments Govt Securities</v>
          </cell>
        </row>
      </sheetData>
      <sheetData sheetId="959">
        <row r="34">
          <cell r="A34" t="str">
            <v>Investments Govt Securities</v>
          </cell>
        </row>
      </sheetData>
      <sheetData sheetId="960">
        <row r="34">
          <cell r="A34" t="str">
            <v>Investments Govt Securities</v>
          </cell>
        </row>
      </sheetData>
      <sheetData sheetId="961">
        <row r="34">
          <cell r="A34" t="str">
            <v>Investments Govt Securities</v>
          </cell>
        </row>
      </sheetData>
      <sheetData sheetId="962">
        <row r="34">
          <cell r="A34" t="str">
            <v>Investments Govt Securities</v>
          </cell>
        </row>
      </sheetData>
      <sheetData sheetId="963">
        <row r="34">
          <cell r="A34" t="str">
            <v>Investments Govt Securities</v>
          </cell>
        </row>
      </sheetData>
      <sheetData sheetId="964">
        <row r="34">
          <cell r="A34" t="str">
            <v>Investments Govt Securities</v>
          </cell>
        </row>
      </sheetData>
      <sheetData sheetId="965">
        <row r="34">
          <cell r="A34" t="str">
            <v>Investments Govt Securities</v>
          </cell>
        </row>
      </sheetData>
      <sheetData sheetId="966">
        <row r="34">
          <cell r="A34" t="str">
            <v>Investments Govt Securities</v>
          </cell>
        </row>
      </sheetData>
      <sheetData sheetId="967">
        <row r="34">
          <cell r="A34" t="str">
            <v>Investments Govt Securities</v>
          </cell>
        </row>
      </sheetData>
      <sheetData sheetId="968">
        <row r="34">
          <cell r="A34" t="str">
            <v>Investments Govt Securities</v>
          </cell>
        </row>
      </sheetData>
      <sheetData sheetId="969">
        <row r="34">
          <cell r="A34" t="str">
            <v>Investments Govt Securities</v>
          </cell>
        </row>
      </sheetData>
      <sheetData sheetId="970">
        <row r="34">
          <cell r="A34" t="str">
            <v>Investments Govt Securities</v>
          </cell>
        </row>
      </sheetData>
      <sheetData sheetId="971">
        <row r="34">
          <cell r="A34" t="str">
            <v>Investments Govt Securities</v>
          </cell>
        </row>
      </sheetData>
      <sheetData sheetId="972">
        <row r="34">
          <cell r="A34" t="str">
            <v>Investments Govt Securities</v>
          </cell>
        </row>
      </sheetData>
      <sheetData sheetId="973">
        <row r="34">
          <cell r="A34" t="str">
            <v>Investments Govt Securities</v>
          </cell>
        </row>
      </sheetData>
      <sheetData sheetId="974">
        <row r="34">
          <cell r="A34" t="str">
            <v>Investments Govt Securities</v>
          </cell>
        </row>
      </sheetData>
      <sheetData sheetId="975">
        <row r="34">
          <cell r="A34" t="str">
            <v>Investments Govt Securities</v>
          </cell>
        </row>
      </sheetData>
      <sheetData sheetId="976">
        <row r="34">
          <cell r="A34" t="str">
            <v>Investments Govt Securities</v>
          </cell>
        </row>
      </sheetData>
      <sheetData sheetId="977">
        <row r="34">
          <cell r="A34" t="str">
            <v>Investments Govt Securities</v>
          </cell>
        </row>
      </sheetData>
      <sheetData sheetId="978">
        <row r="34">
          <cell r="A34" t="str">
            <v>Investments Govt Securities</v>
          </cell>
        </row>
      </sheetData>
      <sheetData sheetId="979">
        <row r="34">
          <cell r="A34" t="str">
            <v>Investments Govt Securities</v>
          </cell>
        </row>
      </sheetData>
      <sheetData sheetId="980">
        <row r="34">
          <cell r="A34" t="str">
            <v>Investments Govt Securities</v>
          </cell>
        </row>
      </sheetData>
      <sheetData sheetId="981">
        <row r="34">
          <cell r="A34" t="str">
            <v>Investments Govt Securities</v>
          </cell>
        </row>
      </sheetData>
      <sheetData sheetId="982">
        <row r="34">
          <cell r="A34" t="str">
            <v>Investments Govt Securities</v>
          </cell>
        </row>
      </sheetData>
      <sheetData sheetId="983">
        <row r="34">
          <cell r="A34" t="str">
            <v>Investments Govt Securities</v>
          </cell>
        </row>
      </sheetData>
      <sheetData sheetId="984">
        <row r="34">
          <cell r="A34" t="str">
            <v>Investments Govt Securities</v>
          </cell>
        </row>
      </sheetData>
      <sheetData sheetId="985">
        <row r="34">
          <cell r="A34" t="str">
            <v>Investments Govt Securities</v>
          </cell>
        </row>
      </sheetData>
      <sheetData sheetId="986">
        <row r="34">
          <cell r="A34" t="str">
            <v>Investments Govt Securities</v>
          </cell>
        </row>
      </sheetData>
      <sheetData sheetId="987">
        <row r="34">
          <cell r="A34" t="str">
            <v>Investments Govt Securities</v>
          </cell>
        </row>
      </sheetData>
      <sheetData sheetId="988">
        <row r="34">
          <cell r="A34" t="str">
            <v>Investments Govt Securities</v>
          </cell>
        </row>
      </sheetData>
      <sheetData sheetId="989">
        <row r="34">
          <cell r="A34" t="str">
            <v>Investments Govt Securities</v>
          </cell>
        </row>
      </sheetData>
      <sheetData sheetId="990">
        <row r="34">
          <cell r="A34" t="str">
            <v>Investments Govt Securities</v>
          </cell>
        </row>
      </sheetData>
      <sheetData sheetId="991">
        <row r="34">
          <cell r="A34" t="str">
            <v>Investments Govt Securities</v>
          </cell>
        </row>
      </sheetData>
      <sheetData sheetId="992">
        <row r="34">
          <cell r="A34" t="str">
            <v>Investments Govt Securities</v>
          </cell>
        </row>
      </sheetData>
      <sheetData sheetId="993">
        <row r="34">
          <cell r="A34" t="str">
            <v>Investments Govt Securities</v>
          </cell>
        </row>
      </sheetData>
      <sheetData sheetId="994">
        <row r="34">
          <cell r="A34" t="str">
            <v>Investments Govt Securities</v>
          </cell>
        </row>
      </sheetData>
      <sheetData sheetId="995">
        <row r="34">
          <cell r="A34" t="str">
            <v>Investments Govt Securities</v>
          </cell>
        </row>
      </sheetData>
      <sheetData sheetId="996">
        <row r="34">
          <cell r="A34" t="str">
            <v>Investments Govt Securities</v>
          </cell>
        </row>
      </sheetData>
      <sheetData sheetId="997">
        <row r="34">
          <cell r="A34" t="str">
            <v>Investments Govt Securities</v>
          </cell>
        </row>
      </sheetData>
      <sheetData sheetId="998">
        <row r="34">
          <cell r="A34" t="str">
            <v>Investments Govt Securities</v>
          </cell>
        </row>
      </sheetData>
      <sheetData sheetId="999">
        <row r="34">
          <cell r="A34" t="str">
            <v>Investments Govt Securities</v>
          </cell>
        </row>
      </sheetData>
      <sheetData sheetId="1000">
        <row r="34">
          <cell r="A34" t="str">
            <v>Investments Govt Securities</v>
          </cell>
        </row>
      </sheetData>
      <sheetData sheetId="1001">
        <row r="34">
          <cell r="A34" t="str">
            <v>Investments Govt Securities</v>
          </cell>
        </row>
      </sheetData>
      <sheetData sheetId="1002">
        <row r="34">
          <cell r="A34" t="str">
            <v>Investments Govt Securities</v>
          </cell>
        </row>
      </sheetData>
      <sheetData sheetId="1003">
        <row r="34">
          <cell r="A34" t="str">
            <v>Investments Govt Securities</v>
          </cell>
        </row>
      </sheetData>
      <sheetData sheetId="1004">
        <row r="34">
          <cell r="A34" t="str">
            <v>Investments Govt Securities</v>
          </cell>
        </row>
      </sheetData>
      <sheetData sheetId="1005">
        <row r="34">
          <cell r="A34" t="str">
            <v>Investments Govt Securities</v>
          </cell>
        </row>
      </sheetData>
      <sheetData sheetId="1006">
        <row r="34">
          <cell r="A34" t="str">
            <v>Investments Govt Securities</v>
          </cell>
        </row>
      </sheetData>
      <sheetData sheetId="1007">
        <row r="34">
          <cell r="A34" t="str">
            <v>Investments Govt Securities</v>
          </cell>
        </row>
      </sheetData>
      <sheetData sheetId="1008">
        <row r="34">
          <cell r="A34" t="str">
            <v>Investments Govt Securities</v>
          </cell>
        </row>
      </sheetData>
      <sheetData sheetId="1009">
        <row r="34">
          <cell r="A34" t="str">
            <v>Investments Govt Securities</v>
          </cell>
        </row>
      </sheetData>
      <sheetData sheetId="1010">
        <row r="34">
          <cell r="A34" t="str">
            <v>Investments Govt Securities</v>
          </cell>
        </row>
      </sheetData>
      <sheetData sheetId="1011">
        <row r="34">
          <cell r="A34" t="str">
            <v>Investments Govt Securities</v>
          </cell>
        </row>
      </sheetData>
      <sheetData sheetId="1012">
        <row r="34">
          <cell r="A34" t="str">
            <v>Investments Govt Securities</v>
          </cell>
        </row>
      </sheetData>
      <sheetData sheetId="1013">
        <row r="34">
          <cell r="A34" t="str">
            <v>Investments Govt Securities</v>
          </cell>
        </row>
      </sheetData>
      <sheetData sheetId="1014">
        <row r="34">
          <cell r="A34" t="str">
            <v>Investments Govt Securities</v>
          </cell>
        </row>
      </sheetData>
      <sheetData sheetId="1015">
        <row r="34">
          <cell r="A34" t="str">
            <v>Investments Govt Securities</v>
          </cell>
        </row>
      </sheetData>
      <sheetData sheetId="1016">
        <row r="34">
          <cell r="A34" t="str">
            <v>Investments Govt Securities</v>
          </cell>
        </row>
      </sheetData>
      <sheetData sheetId="1017">
        <row r="34">
          <cell r="A34" t="str">
            <v>Investments Govt Securities</v>
          </cell>
        </row>
      </sheetData>
      <sheetData sheetId="1018">
        <row r="34">
          <cell r="A34" t="str">
            <v>Investments Govt Securities</v>
          </cell>
        </row>
      </sheetData>
      <sheetData sheetId="1019">
        <row r="34">
          <cell r="A34" t="str">
            <v>Investments Govt Securities</v>
          </cell>
        </row>
      </sheetData>
      <sheetData sheetId="1020">
        <row r="34">
          <cell r="A34" t="str">
            <v>Investments Govt Securities</v>
          </cell>
        </row>
      </sheetData>
      <sheetData sheetId="1021">
        <row r="34">
          <cell r="A34" t="str">
            <v>Investments Govt Securities</v>
          </cell>
        </row>
      </sheetData>
      <sheetData sheetId="1022" refreshError="1"/>
      <sheetData sheetId="1023" refreshError="1"/>
      <sheetData sheetId="1024" refreshError="1"/>
      <sheetData sheetId="1025">
        <row r="34">
          <cell r="A34" t="str">
            <v>Investments Govt Securities</v>
          </cell>
        </row>
      </sheetData>
      <sheetData sheetId="1026">
        <row r="34">
          <cell r="A34" t="str">
            <v>Investments Govt Securities</v>
          </cell>
        </row>
      </sheetData>
      <sheetData sheetId="1027">
        <row r="34">
          <cell r="A34" t="str">
            <v>Investments Govt Securities</v>
          </cell>
        </row>
      </sheetData>
      <sheetData sheetId="1028">
        <row r="34">
          <cell r="A34" t="str">
            <v>Investments Govt Securities</v>
          </cell>
        </row>
      </sheetData>
      <sheetData sheetId="1029">
        <row r="34">
          <cell r="A34" t="str">
            <v>Investments Govt Securities</v>
          </cell>
        </row>
      </sheetData>
      <sheetData sheetId="1030">
        <row r="34">
          <cell r="A34" t="str">
            <v>Investments Govt Securities</v>
          </cell>
        </row>
      </sheetData>
      <sheetData sheetId="1031">
        <row r="34">
          <cell r="A34" t="str">
            <v>Investments Govt Securities</v>
          </cell>
        </row>
      </sheetData>
      <sheetData sheetId="1032">
        <row r="34">
          <cell r="A34" t="str">
            <v>Investments Govt Securities</v>
          </cell>
        </row>
      </sheetData>
      <sheetData sheetId="1033">
        <row r="34">
          <cell r="A34" t="str">
            <v>Investments Govt Securities</v>
          </cell>
        </row>
      </sheetData>
      <sheetData sheetId="1034">
        <row r="34">
          <cell r="A34" t="str">
            <v>Investments Govt Securities</v>
          </cell>
        </row>
      </sheetData>
      <sheetData sheetId="1035">
        <row r="34">
          <cell r="A34" t="str">
            <v>Investments Govt Securities</v>
          </cell>
        </row>
      </sheetData>
      <sheetData sheetId="1036">
        <row r="34">
          <cell r="A34" t="str">
            <v>Investments Govt Securities</v>
          </cell>
        </row>
      </sheetData>
      <sheetData sheetId="1037">
        <row r="34">
          <cell r="A34" t="str">
            <v>Investments Govt Securities</v>
          </cell>
        </row>
      </sheetData>
      <sheetData sheetId="1038">
        <row r="34">
          <cell r="A34" t="str">
            <v>Investments Govt Securities</v>
          </cell>
        </row>
      </sheetData>
      <sheetData sheetId="1039">
        <row r="34">
          <cell r="A34" t="str">
            <v>Investments Govt Securities</v>
          </cell>
        </row>
      </sheetData>
      <sheetData sheetId="1040">
        <row r="34">
          <cell r="A34" t="str">
            <v>Investments Govt Securities</v>
          </cell>
        </row>
      </sheetData>
      <sheetData sheetId="1041">
        <row r="34">
          <cell r="A34" t="str">
            <v>Investments Govt Securities</v>
          </cell>
        </row>
      </sheetData>
      <sheetData sheetId="1042">
        <row r="34">
          <cell r="A34" t="str">
            <v>Investments Govt Securities</v>
          </cell>
        </row>
      </sheetData>
      <sheetData sheetId="1043">
        <row r="34">
          <cell r="A34" t="str">
            <v>Investments Govt Securities</v>
          </cell>
        </row>
      </sheetData>
      <sheetData sheetId="1044">
        <row r="34">
          <cell r="A34" t="str">
            <v>Investments Govt Securities</v>
          </cell>
        </row>
      </sheetData>
      <sheetData sheetId="1045">
        <row r="34">
          <cell r="A34" t="str">
            <v>Investments Govt Securities</v>
          </cell>
        </row>
      </sheetData>
      <sheetData sheetId="1046">
        <row r="34">
          <cell r="A34" t="str">
            <v>Investments Govt Securities</v>
          </cell>
        </row>
      </sheetData>
      <sheetData sheetId="1047">
        <row r="34">
          <cell r="A34" t="str">
            <v>Investments Govt Securities</v>
          </cell>
        </row>
      </sheetData>
      <sheetData sheetId="1048">
        <row r="34">
          <cell r="A34" t="str">
            <v>Investments Govt Securities</v>
          </cell>
        </row>
      </sheetData>
      <sheetData sheetId="1049">
        <row r="34">
          <cell r="A34" t="str">
            <v>Investments Govt Securities</v>
          </cell>
        </row>
      </sheetData>
      <sheetData sheetId="1050">
        <row r="34">
          <cell r="A34" t="str">
            <v>Investments Govt Securities</v>
          </cell>
        </row>
      </sheetData>
      <sheetData sheetId="1051">
        <row r="34">
          <cell r="A34" t="str">
            <v>Investments Govt Securities</v>
          </cell>
        </row>
      </sheetData>
      <sheetData sheetId="1052">
        <row r="34">
          <cell r="A34" t="str">
            <v>Investments Govt Securities</v>
          </cell>
        </row>
      </sheetData>
      <sheetData sheetId="1053">
        <row r="34">
          <cell r="A34" t="str">
            <v>Investments Govt Securities</v>
          </cell>
        </row>
      </sheetData>
      <sheetData sheetId="1054">
        <row r="34">
          <cell r="A34" t="str">
            <v>Investments Govt Securities</v>
          </cell>
        </row>
      </sheetData>
      <sheetData sheetId="1055">
        <row r="34">
          <cell r="A34" t="str">
            <v>Investments Govt Securities</v>
          </cell>
        </row>
      </sheetData>
      <sheetData sheetId="1056">
        <row r="34">
          <cell r="A34" t="str">
            <v>Investments Govt Securities</v>
          </cell>
        </row>
      </sheetData>
      <sheetData sheetId="1057">
        <row r="34">
          <cell r="A34" t="str">
            <v>Investments Govt Securities</v>
          </cell>
        </row>
      </sheetData>
      <sheetData sheetId="1058">
        <row r="34">
          <cell r="A34" t="str">
            <v>Investments Govt Securities</v>
          </cell>
        </row>
      </sheetData>
      <sheetData sheetId="1059">
        <row r="34">
          <cell r="A34" t="str">
            <v>Investments Govt Securities</v>
          </cell>
        </row>
      </sheetData>
      <sheetData sheetId="1060">
        <row r="34">
          <cell r="A34" t="str">
            <v>Investments Govt Securities</v>
          </cell>
        </row>
      </sheetData>
      <sheetData sheetId="1061">
        <row r="34">
          <cell r="A34" t="str">
            <v>Investments Govt Securities</v>
          </cell>
        </row>
      </sheetData>
      <sheetData sheetId="1062">
        <row r="34">
          <cell r="A34" t="str">
            <v>Investments Govt Securities</v>
          </cell>
        </row>
      </sheetData>
      <sheetData sheetId="1063">
        <row r="34">
          <cell r="A34" t="str">
            <v>Investments Govt Securities</v>
          </cell>
        </row>
      </sheetData>
      <sheetData sheetId="1064">
        <row r="34">
          <cell r="A34" t="str">
            <v>Investments Govt Securities</v>
          </cell>
        </row>
      </sheetData>
      <sheetData sheetId="1065">
        <row r="34">
          <cell r="A34" t="str">
            <v>Investments Govt Securities</v>
          </cell>
        </row>
      </sheetData>
      <sheetData sheetId="1066">
        <row r="34">
          <cell r="A34" t="str">
            <v>Investments Govt Securities</v>
          </cell>
        </row>
      </sheetData>
      <sheetData sheetId="1067">
        <row r="34">
          <cell r="A34" t="str">
            <v>Investments Govt Securities</v>
          </cell>
        </row>
      </sheetData>
      <sheetData sheetId="1068">
        <row r="34">
          <cell r="A34" t="str">
            <v>Investments Govt Securities</v>
          </cell>
        </row>
      </sheetData>
      <sheetData sheetId="1069">
        <row r="34">
          <cell r="A34" t="str">
            <v>Investments Govt Securities</v>
          </cell>
        </row>
      </sheetData>
      <sheetData sheetId="1070">
        <row r="34">
          <cell r="A34" t="str">
            <v>Investments Govt Securities</v>
          </cell>
        </row>
      </sheetData>
      <sheetData sheetId="1071">
        <row r="34">
          <cell r="A34" t="str">
            <v>Investments Govt Securities</v>
          </cell>
        </row>
      </sheetData>
      <sheetData sheetId="1072">
        <row r="34">
          <cell r="A34" t="str">
            <v>Investments Govt Securities</v>
          </cell>
        </row>
      </sheetData>
      <sheetData sheetId="1073">
        <row r="34">
          <cell r="A34" t="str">
            <v>Investments Govt Securities</v>
          </cell>
        </row>
      </sheetData>
      <sheetData sheetId="1074">
        <row r="34">
          <cell r="A34" t="str">
            <v>Investments Govt Securities</v>
          </cell>
        </row>
      </sheetData>
      <sheetData sheetId="1075">
        <row r="34">
          <cell r="A34" t="str">
            <v>Investments Govt Securities</v>
          </cell>
        </row>
      </sheetData>
      <sheetData sheetId="1076">
        <row r="34">
          <cell r="A34" t="str">
            <v>Investments Govt Securities</v>
          </cell>
        </row>
      </sheetData>
      <sheetData sheetId="1077">
        <row r="34">
          <cell r="A34" t="str">
            <v>Investments Govt Securities</v>
          </cell>
        </row>
      </sheetData>
      <sheetData sheetId="1078">
        <row r="34">
          <cell r="A34" t="str">
            <v>Investments Govt Securities</v>
          </cell>
        </row>
      </sheetData>
      <sheetData sheetId="1079">
        <row r="34">
          <cell r="A34" t="str">
            <v>Investments Govt Securities</v>
          </cell>
        </row>
      </sheetData>
      <sheetData sheetId="1080">
        <row r="34">
          <cell r="A34" t="str">
            <v>Investments Govt Securities</v>
          </cell>
        </row>
      </sheetData>
      <sheetData sheetId="1081">
        <row r="34">
          <cell r="A34" t="str">
            <v>Investments Govt Securities</v>
          </cell>
        </row>
      </sheetData>
      <sheetData sheetId="1082">
        <row r="34">
          <cell r="A34" t="str">
            <v>Investments Govt Securities</v>
          </cell>
        </row>
      </sheetData>
      <sheetData sheetId="1083">
        <row r="34">
          <cell r="A34" t="str">
            <v>Investments Govt Securities</v>
          </cell>
        </row>
      </sheetData>
      <sheetData sheetId="1084">
        <row r="34">
          <cell r="A34" t="str">
            <v>Investments Govt Securities</v>
          </cell>
        </row>
      </sheetData>
      <sheetData sheetId="1085">
        <row r="34">
          <cell r="A34" t="str">
            <v>Investments Govt Securities</v>
          </cell>
        </row>
      </sheetData>
      <sheetData sheetId="1086">
        <row r="34">
          <cell r="A34" t="str">
            <v>Investments Govt Securities</v>
          </cell>
        </row>
      </sheetData>
      <sheetData sheetId="1087">
        <row r="34">
          <cell r="A34" t="str">
            <v>Investments Govt Securities</v>
          </cell>
        </row>
      </sheetData>
      <sheetData sheetId="1088">
        <row r="34">
          <cell r="A34" t="str">
            <v>Investments Govt Securities</v>
          </cell>
        </row>
      </sheetData>
      <sheetData sheetId="1089">
        <row r="34">
          <cell r="A34" t="str">
            <v>Investments Govt Securities</v>
          </cell>
        </row>
      </sheetData>
      <sheetData sheetId="1090">
        <row r="34">
          <cell r="A34" t="str">
            <v>Investments Govt Securities</v>
          </cell>
        </row>
      </sheetData>
      <sheetData sheetId="1091">
        <row r="34">
          <cell r="A34" t="str">
            <v>Investments Govt Securities</v>
          </cell>
        </row>
      </sheetData>
      <sheetData sheetId="1092">
        <row r="34">
          <cell r="A34" t="str">
            <v>Investments Govt Securities</v>
          </cell>
        </row>
      </sheetData>
      <sheetData sheetId="1093">
        <row r="34">
          <cell r="A34" t="str">
            <v>Investments Govt Securities</v>
          </cell>
        </row>
      </sheetData>
      <sheetData sheetId="1094">
        <row r="34">
          <cell r="A34" t="str">
            <v>Investments Govt Securities</v>
          </cell>
        </row>
      </sheetData>
      <sheetData sheetId="1095">
        <row r="34">
          <cell r="A34" t="str">
            <v>Investments Govt Securities</v>
          </cell>
        </row>
      </sheetData>
      <sheetData sheetId="1096">
        <row r="34">
          <cell r="A34" t="str">
            <v>Investments Govt Securities</v>
          </cell>
        </row>
      </sheetData>
      <sheetData sheetId="1097">
        <row r="34">
          <cell r="A34" t="str">
            <v>Investments Govt Securities</v>
          </cell>
        </row>
      </sheetData>
      <sheetData sheetId="1098">
        <row r="34">
          <cell r="A34" t="str">
            <v>Investments Govt Securities</v>
          </cell>
        </row>
      </sheetData>
      <sheetData sheetId="1099">
        <row r="34">
          <cell r="A34" t="str">
            <v>Investments Govt Securities</v>
          </cell>
        </row>
      </sheetData>
      <sheetData sheetId="1100">
        <row r="34">
          <cell r="A34" t="str">
            <v>Investments Govt Securities</v>
          </cell>
        </row>
      </sheetData>
      <sheetData sheetId="1101">
        <row r="34">
          <cell r="A34" t="str">
            <v>Investments Govt Securities</v>
          </cell>
        </row>
      </sheetData>
      <sheetData sheetId="1102">
        <row r="34">
          <cell r="A34" t="str">
            <v>Investments Govt Securities</v>
          </cell>
        </row>
      </sheetData>
      <sheetData sheetId="1103">
        <row r="34">
          <cell r="A34" t="str">
            <v>Investments Govt Securities</v>
          </cell>
        </row>
      </sheetData>
      <sheetData sheetId="1104">
        <row r="34">
          <cell r="A34" t="str">
            <v>Investments Govt Securities</v>
          </cell>
        </row>
      </sheetData>
      <sheetData sheetId="1105">
        <row r="34">
          <cell r="A34" t="str">
            <v>Investments Govt Securities</v>
          </cell>
        </row>
      </sheetData>
      <sheetData sheetId="1106">
        <row r="34">
          <cell r="A34" t="str">
            <v>Investments Govt Securities</v>
          </cell>
        </row>
      </sheetData>
      <sheetData sheetId="1107">
        <row r="34">
          <cell r="A34" t="str">
            <v>Investments Govt Securities</v>
          </cell>
        </row>
      </sheetData>
      <sheetData sheetId="1108">
        <row r="34">
          <cell r="A34" t="str">
            <v>Investments Govt Securities</v>
          </cell>
        </row>
      </sheetData>
      <sheetData sheetId="1109">
        <row r="34">
          <cell r="A34" t="str">
            <v>Investments Govt Securities</v>
          </cell>
        </row>
      </sheetData>
      <sheetData sheetId="1110">
        <row r="34">
          <cell r="A34" t="str">
            <v>Investments Govt Securities</v>
          </cell>
        </row>
      </sheetData>
      <sheetData sheetId="1111">
        <row r="34">
          <cell r="A34" t="str">
            <v>Investments Govt Securities</v>
          </cell>
        </row>
      </sheetData>
      <sheetData sheetId="1112">
        <row r="34">
          <cell r="A34" t="str">
            <v>Investments Govt Securities</v>
          </cell>
        </row>
      </sheetData>
      <sheetData sheetId="1113">
        <row r="34">
          <cell r="A34" t="str">
            <v>Investments Govt Securities</v>
          </cell>
        </row>
      </sheetData>
      <sheetData sheetId="1114">
        <row r="34">
          <cell r="A34" t="str">
            <v>Investments Govt Securities</v>
          </cell>
        </row>
      </sheetData>
      <sheetData sheetId="1115">
        <row r="34">
          <cell r="A34" t="str">
            <v>Investments Govt Securities</v>
          </cell>
        </row>
      </sheetData>
      <sheetData sheetId="1116">
        <row r="34">
          <cell r="A34" t="str">
            <v>Investments Govt Securities</v>
          </cell>
        </row>
      </sheetData>
      <sheetData sheetId="1117">
        <row r="34">
          <cell r="A34" t="str">
            <v>Investments Govt Securities</v>
          </cell>
        </row>
      </sheetData>
      <sheetData sheetId="1118">
        <row r="34">
          <cell r="A34" t="str">
            <v>Investments Govt Securities</v>
          </cell>
        </row>
      </sheetData>
      <sheetData sheetId="1119">
        <row r="34">
          <cell r="A34" t="str">
            <v>Investments Govt Securities</v>
          </cell>
        </row>
      </sheetData>
      <sheetData sheetId="1120">
        <row r="34">
          <cell r="A34" t="str">
            <v>Investments Govt Securities</v>
          </cell>
        </row>
      </sheetData>
      <sheetData sheetId="1121">
        <row r="34">
          <cell r="A34" t="str">
            <v>Investments Govt Securities</v>
          </cell>
        </row>
      </sheetData>
      <sheetData sheetId="1122">
        <row r="34">
          <cell r="A34" t="str">
            <v>Investments Govt Securities</v>
          </cell>
        </row>
      </sheetData>
      <sheetData sheetId="1123">
        <row r="34">
          <cell r="A34" t="str">
            <v>Investments Govt Securities</v>
          </cell>
        </row>
      </sheetData>
      <sheetData sheetId="1124">
        <row r="34">
          <cell r="A34" t="str">
            <v>Investments Govt Securities</v>
          </cell>
        </row>
      </sheetData>
      <sheetData sheetId="1125">
        <row r="34">
          <cell r="A34" t="str">
            <v>Investments Govt Securities</v>
          </cell>
        </row>
      </sheetData>
      <sheetData sheetId="1126">
        <row r="34">
          <cell r="A34" t="str">
            <v>Investments Govt Securities</v>
          </cell>
        </row>
      </sheetData>
      <sheetData sheetId="1127">
        <row r="34">
          <cell r="A34" t="str">
            <v>Investments Govt Securities</v>
          </cell>
        </row>
      </sheetData>
      <sheetData sheetId="1128">
        <row r="34">
          <cell r="A34" t="str">
            <v>Investments Govt Securities</v>
          </cell>
        </row>
      </sheetData>
      <sheetData sheetId="1129">
        <row r="34">
          <cell r="A34" t="str">
            <v>Investments Govt Securities</v>
          </cell>
        </row>
      </sheetData>
      <sheetData sheetId="1130">
        <row r="34">
          <cell r="A34" t="str">
            <v>Investments Govt Securities</v>
          </cell>
        </row>
      </sheetData>
      <sheetData sheetId="1131">
        <row r="34">
          <cell r="A34" t="str">
            <v>Investments Govt Securities</v>
          </cell>
        </row>
      </sheetData>
      <sheetData sheetId="1132">
        <row r="34">
          <cell r="A34" t="str">
            <v>Investments Govt Securities</v>
          </cell>
        </row>
      </sheetData>
      <sheetData sheetId="1133">
        <row r="34">
          <cell r="A34" t="str">
            <v>Investments Govt Securities</v>
          </cell>
        </row>
      </sheetData>
      <sheetData sheetId="1134">
        <row r="34">
          <cell r="A34" t="str">
            <v>Investments Govt Securities</v>
          </cell>
        </row>
      </sheetData>
      <sheetData sheetId="1135">
        <row r="34">
          <cell r="A34" t="str">
            <v>Investments Govt Securities</v>
          </cell>
        </row>
      </sheetData>
      <sheetData sheetId="1136">
        <row r="34">
          <cell r="A34" t="str">
            <v>Investments Govt Securities</v>
          </cell>
        </row>
      </sheetData>
      <sheetData sheetId="1137">
        <row r="34">
          <cell r="A34" t="str">
            <v>Investments Govt Securities</v>
          </cell>
        </row>
      </sheetData>
      <sheetData sheetId="1138">
        <row r="34">
          <cell r="A34" t="str">
            <v>Investments Govt Securities</v>
          </cell>
        </row>
      </sheetData>
      <sheetData sheetId="1139">
        <row r="34">
          <cell r="A34" t="str">
            <v>Investments Govt Securities</v>
          </cell>
        </row>
      </sheetData>
      <sheetData sheetId="1140">
        <row r="34">
          <cell r="A34" t="str">
            <v>Investments Govt Securities</v>
          </cell>
        </row>
      </sheetData>
      <sheetData sheetId="1141">
        <row r="34">
          <cell r="A34" t="str">
            <v>Investments Govt Securities</v>
          </cell>
        </row>
      </sheetData>
      <sheetData sheetId="1142">
        <row r="34">
          <cell r="A34" t="str">
            <v>Investments Govt Securities</v>
          </cell>
        </row>
      </sheetData>
      <sheetData sheetId="1143">
        <row r="34">
          <cell r="A34" t="str">
            <v>Investments Govt Securities</v>
          </cell>
        </row>
      </sheetData>
      <sheetData sheetId="1144">
        <row r="34">
          <cell r="A34" t="str">
            <v>Investments Govt Securities</v>
          </cell>
        </row>
      </sheetData>
      <sheetData sheetId="1145">
        <row r="34">
          <cell r="A34" t="str">
            <v>Investments Govt Securities</v>
          </cell>
        </row>
      </sheetData>
      <sheetData sheetId="1146">
        <row r="34">
          <cell r="A34" t="str">
            <v>Investments Govt Securities</v>
          </cell>
        </row>
      </sheetData>
      <sheetData sheetId="1147">
        <row r="34">
          <cell r="A34" t="str">
            <v>Investments Govt Securities</v>
          </cell>
        </row>
      </sheetData>
      <sheetData sheetId="1148">
        <row r="34">
          <cell r="A34" t="str">
            <v>Investments Govt Securities</v>
          </cell>
        </row>
      </sheetData>
      <sheetData sheetId="1149">
        <row r="34">
          <cell r="A34" t="str">
            <v>Investments Govt Securities</v>
          </cell>
        </row>
      </sheetData>
      <sheetData sheetId="1150">
        <row r="34">
          <cell r="A34" t="str">
            <v>Investments Govt Securities</v>
          </cell>
        </row>
      </sheetData>
      <sheetData sheetId="1151">
        <row r="34">
          <cell r="A34" t="str">
            <v>Investments Govt Securities</v>
          </cell>
        </row>
      </sheetData>
      <sheetData sheetId="1152">
        <row r="34">
          <cell r="A34" t="str">
            <v>Investments Govt Securities</v>
          </cell>
        </row>
      </sheetData>
      <sheetData sheetId="1153">
        <row r="34">
          <cell r="A34" t="str">
            <v>Investments Govt Securities</v>
          </cell>
        </row>
      </sheetData>
      <sheetData sheetId="1154">
        <row r="34">
          <cell r="A34" t="str">
            <v>Investments Govt Securities</v>
          </cell>
        </row>
      </sheetData>
      <sheetData sheetId="1155">
        <row r="34">
          <cell r="A34" t="str">
            <v>Investments Govt Securities</v>
          </cell>
        </row>
      </sheetData>
      <sheetData sheetId="1156">
        <row r="34">
          <cell r="A34" t="str">
            <v>Investments Govt Securities</v>
          </cell>
        </row>
      </sheetData>
      <sheetData sheetId="1157">
        <row r="34">
          <cell r="A34" t="str">
            <v>Investments Govt Securities</v>
          </cell>
        </row>
      </sheetData>
      <sheetData sheetId="1158">
        <row r="34">
          <cell r="A34" t="str">
            <v>Investments Govt Securities</v>
          </cell>
        </row>
      </sheetData>
      <sheetData sheetId="1159">
        <row r="34">
          <cell r="A34" t="str">
            <v>Investments Govt Securities</v>
          </cell>
        </row>
      </sheetData>
      <sheetData sheetId="1160">
        <row r="34">
          <cell r="A34" t="str">
            <v>Investments Govt Securities</v>
          </cell>
        </row>
      </sheetData>
      <sheetData sheetId="1161">
        <row r="34">
          <cell r="A34" t="str">
            <v>Investments Govt Securities</v>
          </cell>
        </row>
      </sheetData>
      <sheetData sheetId="1162">
        <row r="34">
          <cell r="A34" t="str">
            <v>Investments Govt Securities</v>
          </cell>
        </row>
      </sheetData>
      <sheetData sheetId="1163">
        <row r="34">
          <cell r="A34" t="str">
            <v>Investments Govt Securities</v>
          </cell>
        </row>
      </sheetData>
      <sheetData sheetId="1164">
        <row r="34">
          <cell r="A34" t="str">
            <v>Investments Govt Securities</v>
          </cell>
        </row>
      </sheetData>
      <sheetData sheetId="1165">
        <row r="34">
          <cell r="A34" t="str">
            <v>Investments Govt Securities</v>
          </cell>
        </row>
      </sheetData>
      <sheetData sheetId="1166">
        <row r="34">
          <cell r="A34" t="str">
            <v>Investments Govt Securities</v>
          </cell>
        </row>
      </sheetData>
      <sheetData sheetId="1167">
        <row r="34">
          <cell r="A34" t="str">
            <v>Investments Govt Securities</v>
          </cell>
        </row>
      </sheetData>
      <sheetData sheetId="1168">
        <row r="34">
          <cell r="A34" t="str">
            <v>Investments Govt Securities</v>
          </cell>
        </row>
      </sheetData>
      <sheetData sheetId="1169">
        <row r="34">
          <cell r="A34" t="str">
            <v>Investments Govt Securities</v>
          </cell>
        </row>
      </sheetData>
      <sheetData sheetId="1170">
        <row r="34">
          <cell r="A34" t="str">
            <v>Investments Govt Securities</v>
          </cell>
        </row>
      </sheetData>
      <sheetData sheetId="1171">
        <row r="34">
          <cell r="A34" t="str">
            <v>Investments Govt Securities</v>
          </cell>
        </row>
      </sheetData>
      <sheetData sheetId="1172">
        <row r="34">
          <cell r="A34" t="str">
            <v>Investments Govt Securities</v>
          </cell>
        </row>
      </sheetData>
      <sheetData sheetId="1173">
        <row r="34">
          <cell r="A34" t="str">
            <v>Investments Govt Securities</v>
          </cell>
        </row>
      </sheetData>
      <sheetData sheetId="1174">
        <row r="34">
          <cell r="A34" t="str">
            <v>Investments Govt Securities</v>
          </cell>
        </row>
      </sheetData>
      <sheetData sheetId="1175">
        <row r="34">
          <cell r="A34" t="str">
            <v>Investments Govt Securities</v>
          </cell>
        </row>
      </sheetData>
      <sheetData sheetId="1176">
        <row r="34">
          <cell r="A34" t="str">
            <v>Investments Govt Securities</v>
          </cell>
        </row>
      </sheetData>
      <sheetData sheetId="1177">
        <row r="34">
          <cell r="A34" t="str">
            <v>Investments Govt Securities</v>
          </cell>
        </row>
      </sheetData>
      <sheetData sheetId="1178">
        <row r="34">
          <cell r="A34" t="str">
            <v>Investments Govt Securities</v>
          </cell>
        </row>
      </sheetData>
      <sheetData sheetId="1179">
        <row r="34">
          <cell r="A34" t="str">
            <v>Investments Govt Securities</v>
          </cell>
        </row>
      </sheetData>
      <sheetData sheetId="1180">
        <row r="34">
          <cell r="A34" t="str">
            <v>Investments Govt Securities</v>
          </cell>
        </row>
      </sheetData>
      <sheetData sheetId="1181">
        <row r="34">
          <cell r="A34" t="str">
            <v>Investments Govt Securities</v>
          </cell>
        </row>
      </sheetData>
      <sheetData sheetId="1182">
        <row r="34">
          <cell r="A34" t="str">
            <v>Investments Govt Securities</v>
          </cell>
        </row>
      </sheetData>
      <sheetData sheetId="1183">
        <row r="34">
          <cell r="A34" t="str">
            <v>Investments Govt Securities</v>
          </cell>
        </row>
      </sheetData>
      <sheetData sheetId="1184">
        <row r="34">
          <cell r="A34" t="str">
            <v>Investments Govt Securities</v>
          </cell>
        </row>
      </sheetData>
      <sheetData sheetId="1185">
        <row r="34">
          <cell r="A34" t="str">
            <v>Investments Govt Securities</v>
          </cell>
        </row>
      </sheetData>
      <sheetData sheetId="1186">
        <row r="34">
          <cell r="A34" t="str">
            <v>Investments Govt Securities</v>
          </cell>
        </row>
      </sheetData>
      <sheetData sheetId="1187">
        <row r="34">
          <cell r="A34" t="str">
            <v>Investments Govt Securities</v>
          </cell>
        </row>
      </sheetData>
      <sheetData sheetId="1188">
        <row r="34">
          <cell r="A34" t="str">
            <v>Investments Govt Securities</v>
          </cell>
        </row>
      </sheetData>
      <sheetData sheetId="1189">
        <row r="34">
          <cell r="A34" t="str">
            <v>Investments Govt Securities</v>
          </cell>
        </row>
      </sheetData>
      <sheetData sheetId="1190">
        <row r="34">
          <cell r="A34" t="str">
            <v>Investments Govt Securities</v>
          </cell>
        </row>
      </sheetData>
      <sheetData sheetId="1191">
        <row r="34">
          <cell r="A34" t="str">
            <v>Investments Govt Securities</v>
          </cell>
        </row>
      </sheetData>
      <sheetData sheetId="1192">
        <row r="34">
          <cell r="A34" t="str">
            <v>Investments Govt Securities</v>
          </cell>
        </row>
      </sheetData>
      <sheetData sheetId="1193">
        <row r="34">
          <cell r="A34" t="str">
            <v>Investments Govt Securities</v>
          </cell>
        </row>
      </sheetData>
      <sheetData sheetId="1194">
        <row r="34">
          <cell r="A34" t="str">
            <v>Investments Govt Securities</v>
          </cell>
        </row>
      </sheetData>
      <sheetData sheetId="1195">
        <row r="34">
          <cell r="A34" t="str">
            <v>Investments Govt Securities</v>
          </cell>
        </row>
      </sheetData>
      <sheetData sheetId="1196">
        <row r="34">
          <cell r="A34" t="str">
            <v>Investments Govt Securities</v>
          </cell>
        </row>
      </sheetData>
      <sheetData sheetId="1197">
        <row r="34">
          <cell r="A34" t="str">
            <v>Investments Govt Securities</v>
          </cell>
        </row>
      </sheetData>
      <sheetData sheetId="1198">
        <row r="34">
          <cell r="A34" t="str">
            <v>Investments Govt Securities</v>
          </cell>
        </row>
      </sheetData>
      <sheetData sheetId="1199">
        <row r="34">
          <cell r="A34" t="str">
            <v>Investments Govt Securities</v>
          </cell>
        </row>
      </sheetData>
      <sheetData sheetId="1200">
        <row r="34">
          <cell r="A34" t="str">
            <v>Investments Govt Securities</v>
          </cell>
        </row>
      </sheetData>
      <sheetData sheetId="1201">
        <row r="34">
          <cell r="A34" t="str">
            <v>Investments Govt Securities</v>
          </cell>
        </row>
      </sheetData>
      <sheetData sheetId="1202">
        <row r="34">
          <cell r="A34" t="str">
            <v>Investments Govt Securities</v>
          </cell>
        </row>
      </sheetData>
      <sheetData sheetId="1203">
        <row r="34">
          <cell r="A34" t="str">
            <v>Investments Govt Securities</v>
          </cell>
        </row>
      </sheetData>
      <sheetData sheetId="1204">
        <row r="34">
          <cell r="A34" t="str">
            <v>Investments Govt Securities</v>
          </cell>
        </row>
      </sheetData>
      <sheetData sheetId="1205">
        <row r="34">
          <cell r="A34" t="str">
            <v>Investments Govt Securities</v>
          </cell>
        </row>
      </sheetData>
      <sheetData sheetId="1206">
        <row r="34">
          <cell r="A34" t="str">
            <v>Investments Govt Securities</v>
          </cell>
        </row>
      </sheetData>
      <sheetData sheetId="1207">
        <row r="34">
          <cell r="A34" t="str">
            <v>Investments Govt Securities</v>
          </cell>
        </row>
      </sheetData>
      <sheetData sheetId="1208">
        <row r="34">
          <cell r="A34" t="str">
            <v>Investments Govt Securities</v>
          </cell>
        </row>
      </sheetData>
      <sheetData sheetId="1209">
        <row r="34">
          <cell r="A34" t="str">
            <v>Investments Govt Securities</v>
          </cell>
        </row>
      </sheetData>
      <sheetData sheetId="1210">
        <row r="34">
          <cell r="A34" t="str">
            <v>Investments Govt Securities</v>
          </cell>
        </row>
      </sheetData>
      <sheetData sheetId="1211">
        <row r="34">
          <cell r="A34" t="str">
            <v>Investments Govt Securities</v>
          </cell>
        </row>
      </sheetData>
      <sheetData sheetId="1212">
        <row r="34">
          <cell r="A34" t="str">
            <v>Investments Govt Securities</v>
          </cell>
        </row>
      </sheetData>
      <sheetData sheetId="1213">
        <row r="34">
          <cell r="A34" t="str">
            <v>Investments Govt Securities</v>
          </cell>
        </row>
      </sheetData>
      <sheetData sheetId="1214">
        <row r="34">
          <cell r="A34" t="str">
            <v>Investments Govt Securities</v>
          </cell>
        </row>
      </sheetData>
      <sheetData sheetId="1215">
        <row r="34">
          <cell r="A34" t="str">
            <v>Investments Govt Securities</v>
          </cell>
        </row>
      </sheetData>
      <sheetData sheetId="1216">
        <row r="34">
          <cell r="A34" t="str">
            <v>Investments Govt Securities</v>
          </cell>
        </row>
      </sheetData>
      <sheetData sheetId="1217">
        <row r="34">
          <cell r="A34" t="str">
            <v>Investments Govt Securities</v>
          </cell>
        </row>
      </sheetData>
      <sheetData sheetId="1218">
        <row r="34">
          <cell r="A34" t="str">
            <v>Investments Govt Securities</v>
          </cell>
        </row>
      </sheetData>
      <sheetData sheetId="1219">
        <row r="34">
          <cell r="A34" t="str">
            <v>Investments Govt Securities</v>
          </cell>
        </row>
      </sheetData>
      <sheetData sheetId="1220">
        <row r="34">
          <cell r="A34" t="str">
            <v>Investments Govt Securities</v>
          </cell>
        </row>
      </sheetData>
      <sheetData sheetId="1221">
        <row r="34">
          <cell r="A34" t="str">
            <v>Investments Govt Securities</v>
          </cell>
        </row>
      </sheetData>
      <sheetData sheetId="1222">
        <row r="34">
          <cell r="A34" t="str">
            <v>Investments Govt Securities</v>
          </cell>
        </row>
      </sheetData>
      <sheetData sheetId="1223">
        <row r="34">
          <cell r="A34" t="str">
            <v>Investments Govt Securities</v>
          </cell>
        </row>
      </sheetData>
      <sheetData sheetId="1224">
        <row r="34">
          <cell r="A34" t="str">
            <v>Investments Govt Securities</v>
          </cell>
        </row>
      </sheetData>
      <sheetData sheetId="1225">
        <row r="34">
          <cell r="A34" t="str">
            <v>Investments Govt Securities</v>
          </cell>
        </row>
      </sheetData>
      <sheetData sheetId="1226">
        <row r="34">
          <cell r="A34" t="str">
            <v>Investments Govt Securities</v>
          </cell>
        </row>
      </sheetData>
      <sheetData sheetId="1227">
        <row r="34">
          <cell r="A34" t="str">
            <v>Investments Govt Securities</v>
          </cell>
        </row>
      </sheetData>
      <sheetData sheetId="1228">
        <row r="34">
          <cell r="A34" t="str">
            <v>Investments Govt Securities</v>
          </cell>
        </row>
      </sheetData>
      <sheetData sheetId="1229">
        <row r="34">
          <cell r="A34" t="str">
            <v>Investments Govt Securities</v>
          </cell>
        </row>
      </sheetData>
      <sheetData sheetId="1230">
        <row r="34">
          <cell r="A34" t="str">
            <v>Investments Govt Securities</v>
          </cell>
        </row>
      </sheetData>
      <sheetData sheetId="1231">
        <row r="34">
          <cell r="A34" t="str">
            <v>Investments Govt Securities</v>
          </cell>
        </row>
      </sheetData>
      <sheetData sheetId="1232">
        <row r="34">
          <cell r="A34" t="str">
            <v>Investments Govt Securities</v>
          </cell>
        </row>
      </sheetData>
      <sheetData sheetId="1233">
        <row r="34">
          <cell r="A34" t="str">
            <v>Investments Govt Securities</v>
          </cell>
        </row>
      </sheetData>
      <sheetData sheetId="1234">
        <row r="34">
          <cell r="A34" t="str">
            <v>Investments Govt Securities</v>
          </cell>
        </row>
      </sheetData>
      <sheetData sheetId="1235">
        <row r="34">
          <cell r="A34" t="str">
            <v>Investments Govt Securities</v>
          </cell>
        </row>
      </sheetData>
      <sheetData sheetId="1236">
        <row r="34">
          <cell r="A34" t="str">
            <v>Investments Govt Securities</v>
          </cell>
        </row>
      </sheetData>
      <sheetData sheetId="1237">
        <row r="34">
          <cell r="A34" t="str">
            <v>Investments Govt Securities</v>
          </cell>
        </row>
      </sheetData>
      <sheetData sheetId="1238">
        <row r="34">
          <cell r="A34" t="str">
            <v>Investments Govt Securities</v>
          </cell>
        </row>
      </sheetData>
      <sheetData sheetId="1239">
        <row r="34">
          <cell r="A34" t="str">
            <v>Investments Govt Securities</v>
          </cell>
        </row>
      </sheetData>
      <sheetData sheetId="1240">
        <row r="34">
          <cell r="A34" t="str">
            <v>Investments Govt Securities</v>
          </cell>
        </row>
      </sheetData>
      <sheetData sheetId="1241">
        <row r="34">
          <cell r="A34" t="str">
            <v>Investments Govt Securities</v>
          </cell>
        </row>
      </sheetData>
      <sheetData sheetId="1242">
        <row r="34">
          <cell r="A34" t="str">
            <v>Investments Govt Securities</v>
          </cell>
        </row>
      </sheetData>
      <sheetData sheetId="1243">
        <row r="34">
          <cell r="A34" t="str">
            <v>Investments Govt Securities</v>
          </cell>
        </row>
      </sheetData>
      <sheetData sheetId="1244">
        <row r="34">
          <cell r="A34" t="str">
            <v>Investments Govt Securities</v>
          </cell>
        </row>
      </sheetData>
      <sheetData sheetId="1245">
        <row r="34">
          <cell r="A34" t="str">
            <v>Investments Govt Securities</v>
          </cell>
        </row>
      </sheetData>
      <sheetData sheetId="1246">
        <row r="34">
          <cell r="A34" t="str">
            <v>Investments Govt Securities</v>
          </cell>
        </row>
      </sheetData>
      <sheetData sheetId="1247">
        <row r="34">
          <cell r="A34" t="str">
            <v>Investments Govt Securities</v>
          </cell>
        </row>
      </sheetData>
      <sheetData sheetId="1248">
        <row r="34">
          <cell r="A34" t="str">
            <v>Investments Govt Securities</v>
          </cell>
        </row>
      </sheetData>
      <sheetData sheetId="1249">
        <row r="34">
          <cell r="A34" t="str">
            <v>Investments Govt Securities</v>
          </cell>
        </row>
      </sheetData>
      <sheetData sheetId="1250">
        <row r="34">
          <cell r="A34" t="str">
            <v>Investments Govt Securities</v>
          </cell>
        </row>
      </sheetData>
      <sheetData sheetId="1251">
        <row r="34">
          <cell r="A34" t="str">
            <v>Investments Govt Securities</v>
          </cell>
        </row>
      </sheetData>
      <sheetData sheetId="1252">
        <row r="34">
          <cell r="A34" t="str">
            <v>Investments Govt Securities</v>
          </cell>
        </row>
      </sheetData>
      <sheetData sheetId="1253">
        <row r="34">
          <cell r="A34" t="str">
            <v>Investments Govt Securities</v>
          </cell>
        </row>
      </sheetData>
      <sheetData sheetId="1254">
        <row r="34">
          <cell r="A34" t="str">
            <v>Investments Govt Securities</v>
          </cell>
        </row>
      </sheetData>
      <sheetData sheetId="1255">
        <row r="34">
          <cell r="A34" t="str">
            <v>Investments Govt Securities</v>
          </cell>
        </row>
      </sheetData>
      <sheetData sheetId="1256">
        <row r="34">
          <cell r="A34" t="str">
            <v>Investments Govt Securities</v>
          </cell>
        </row>
      </sheetData>
      <sheetData sheetId="1257">
        <row r="34">
          <cell r="A34" t="str">
            <v>Investments Govt Securities</v>
          </cell>
        </row>
      </sheetData>
      <sheetData sheetId="1258">
        <row r="34">
          <cell r="A34" t="str">
            <v>Investments Govt Securities</v>
          </cell>
        </row>
      </sheetData>
      <sheetData sheetId="1259">
        <row r="34">
          <cell r="A34" t="str">
            <v>Investments Govt Securities</v>
          </cell>
        </row>
      </sheetData>
      <sheetData sheetId="1260">
        <row r="34">
          <cell r="A34" t="str">
            <v>Investments Govt Securities</v>
          </cell>
        </row>
      </sheetData>
      <sheetData sheetId="1261">
        <row r="34">
          <cell r="A34" t="str">
            <v>Investments Govt Securities</v>
          </cell>
        </row>
      </sheetData>
      <sheetData sheetId="1262">
        <row r="34">
          <cell r="A34" t="str">
            <v>Investments Govt Securities</v>
          </cell>
        </row>
      </sheetData>
      <sheetData sheetId="1263">
        <row r="34">
          <cell r="A34" t="str">
            <v>Investments Govt Securities</v>
          </cell>
        </row>
      </sheetData>
      <sheetData sheetId="1264">
        <row r="34">
          <cell r="A34" t="str">
            <v>Investments Govt Securities</v>
          </cell>
        </row>
      </sheetData>
      <sheetData sheetId="1265">
        <row r="34">
          <cell r="A34" t="str">
            <v>Investments Govt Securities</v>
          </cell>
        </row>
      </sheetData>
      <sheetData sheetId="1266">
        <row r="34">
          <cell r="A34" t="str">
            <v>Investments Govt Securities</v>
          </cell>
        </row>
      </sheetData>
      <sheetData sheetId="1267">
        <row r="34">
          <cell r="A34" t="str">
            <v>Investments Govt Securities</v>
          </cell>
        </row>
      </sheetData>
      <sheetData sheetId="1268">
        <row r="34">
          <cell r="A34" t="str">
            <v>Investments Govt Securities</v>
          </cell>
        </row>
      </sheetData>
      <sheetData sheetId="1269">
        <row r="34">
          <cell r="A34" t="str">
            <v>Investments Govt Securities</v>
          </cell>
        </row>
      </sheetData>
      <sheetData sheetId="1270">
        <row r="34">
          <cell r="A34" t="str">
            <v>Investments Govt Securities</v>
          </cell>
        </row>
      </sheetData>
      <sheetData sheetId="1271">
        <row r="34">
          <cell r="A34" t="str">
            <v>Investments Govt Securities</v>
          </cell>
        </row>
      </sheetData>
      <sheetData sheetId="1272">
        <row r="34">
          <cell r="A34" t="str">
            <v>Investments Govt Securities</v>
          </cell>
        </row>
      </sheetData>
      <sheetData sheetId="1273">
        <row r="34">
          <cell r="A34" t="str">
            <v>Investments Govt Securities</v>
          </cell>
        </row>
      </sheetData>
      <sheetData sheetId="1274">
        <row r="34">
          <cell r="A34" t="str">
            <v>Investments Govt Securities</v>
          </cell>
        </row>
      </sheetData>
      <sheetData sheetId="1275">
        <row r="34">
          <cell r="A34" t="str">
            <v>Investments Govt Securities</v>
          </cell>
        </row>
      </sheetData>
      <sheetData sheetId="1276">
        <row r="34">
          <cell r="A34" t="str">
            <v>Investments Govt Securities</v>
          </cell>
        </row>
      </sheetData>
      <sheetData sheetId="1277">
        <row r="34">
          <cell r="A34" t="str">
            <v>Investments Govt Securities</v>
          </cell>
        </row>
      </sheetData>
      <sheetData sheetId="1278">
        <row r="34">
          <cell r="A34" t="str">
            <v>Investments Govt Securities</v>
          </cell>
        </row>
      </sheetData>
      <sheetData sheetId="1279">
        <row r="34">
          <cell r="A34" t="str">
            <v>Investments Govt Securities</v>
          </cell>
        </row>
      </sheetData>
      <sheetData sheetId="1280">
        <row r="34">
          <cell r="A34" t="str">
            <v>Investments Govt Securities</v>
          </cell>
        </row>
      </sheetData>
      <sheetData sheetId="1281">
        <row r="34">
          <cell r="A34" t="str">
            <v>Investments Govt Securities</v>
          </cell>
        </row>
      </sheetData>
      <sheetData sheetId="1282">
        <row r="34">
          <cell r="A34" t="str">
            <v>Investments Govt Securities</v>
          </cell>
        </row>
      </sheetData>
      <sheetData sheetId="1283">
        <row r="34">
          <cell r="A34" t="str">
            <v>Investments Govt Securities</v>
          </cell>
        </row>
      </sheetData>
      <sheetData sheetId="1284">
        <row r="34">
          <cell r="A34" t="str">
            <v>Investments Govt Securities</v>
          </cell>
        </row>
      </sheetData>
      <sheetData sheetId="1285">
        <row r="34">
          <cell r="A34" t="str">
            <v>Investments Govt Securities</v>
          </cell>
        </row>
      </sheetData>
      <sheetData sheetId="1286">
        <row r="34">
          <cell r="A34" t="str">
            <v>Investments Govt Securities</v>
          </cell>
        </row>
      </sheetData>
      <sheetData sheetId="1287">
        <row r="34">
          <cell r="A34" t="str">
            <v>Investments Govt Securities</v>
          </cell>
        </row>
      </sheetData>
      <sheetData sheetId="1288">
        <row r="34">
          <cell r="A34" t="str">
            <v>Investments Govt Securities</v>
          </cell>
        </row>
      </sheetData>
      <sheetData sheetId="1289">
        <row r="34">
          <cell r="A34" t="str">
            <v>Investments Govt Securities</v>
          </cell>
        </row>
      </sheetData>
      <sheetData sheetId="1290">
        <row r="34">
          <cell r="A34" t="str">
            <v>Investments Govt Securities</v>
          </cell>
        </row>
      </sheetData>
      <sheetData sheetId="1291">
        <row r="34">
          <cell r="A34" t="str">
            <v>Investments Govt Securities</v>
          </cell>
        </row>
      </sheetData>
      <sheetData sheetId="1292">
        <row r="34">
          <cell r="A34" t="str">
            <v>Investments Govt Securities</v>
          </cell>
        </row>
      </sheetData>
      <sheetData sheetId="1293">
        <row r="34">
          <cell r="A34" t="str">
            <v>Investments Govt Securities</v>
          </cell>
        </row>
      </sheetData>
      <sheetData sheetId="1294">
        <row r="34">
          <cell r="A34" t="str">
            <v>Investments Govt Securities</v>
          </cell>
        </row>
      </sheetData>
      <sheetData sheetId="1295">
        <row r="34">
          <cell r="A34" t="str">
            <v>Investments Govt Securities</v>
          </cell>
        </row>
      </sheetData>
      <sheetData sheetId="1296">
        <row r="34">
          <cell r="A34" t="str">
            <v>Investments Govt Securities</v>
          </cell>
        </row>
      </sheetData>
      <sheetData sheetId="1297">
        <row r="34">
          <cell r="A34" t="str">
            <v>Investments Govt Securities</v>
          </cell>
        </row>
      </sheetData>
      <sheetData sheetId="1298">
        <row r="34">
          <cell r="A34" t="str">
            <v>Investments Govt Securities</v>
          </cell>
        </row>
      </sheetData>
      <sheetData sheetId="1299">
        <row r="34">
          <cell r="A34" t="str">
            <v>Investments Govt Securities</v>
          </cell>
        </row>
      </sheetData>
      <sheetData sheetId="1300">
        <row r="34">
          <cell r="A34" t="str">
            <v>Investments Govt Securities</v>
          </cell>
        </row>
      </sheetData>
      <sheetData sheetId="1301">
        <row r="34">
          <cell r="A34" t="str">
            <v>Investments Govt Securities</v>
          </cell>
        </row>
      </sheetData>
      <sheetData sheetId="1302">
        <row r="34">
          <cell r="A34" t="str">
            <v>Investments Govt Securities</v>
          </cell>
        </row>
      </sheetData>
      <sheetData sheetId="1303">
        <row r="34">
          <cell r="A34" t="str">
            <v>Investments Govt Securities</v>
          </cell>
        </row>
      </sheetData>
      <sheetData sheetId="1304">
        <row r="34">
          <cell r="A34" t="str">
            <v>Investments Govt Securities</v>
          </cell>
        </row>
      </sheetData>
      <sheetData sheetId="1305">
        <row r="34">
          <cell r="A34" t="str">
            <v>Investments Govt Securities</v>
          </cell>
        </row>
      </sheetData>
      <sheetData sheetId="1306">
        <row r="34">
          <cell r="A34" t="str">
            <v>Investments Govt Securities</v>
          </cell>
        </row>
      </sheetData>
      <sheetData sheetId="1307">
        <row r="34">
          <cell r="A34" t="str">
            <v>Investments Govt Securities</v>
          </cell>
        </row>
      </sheetData>
      <sheetData sheetId="1308">
        <row r="34">
          <cell r="A34" t="str">
            <v>Investments Govt Securities</v>
          </cell>
        </row>
      </sheetData>
      <sheetData sheetId="1309">
        <row r="34">
          <cell r="A34" t="str">
            <v>Investments Govt Securities</v>
          </cell>
        </row>
      </sheetData>
      <sheetData sheetId="1310">
        <row r="34">
          <cell r="A34" t="str">
            <v>Investments Govt Securities</v>
          </cell>
        </row>
      </sheetData>
      <sheetData sheetId="1311">
        <row r="34">
          <cell r="A34" t="str">
            <v>Investments Govt Securities</v>
          </cell>
        </row>
      </sheetData>
      <sheetData sheetId="1312">
        <row r="34">
          <cell r="A34" t="str">
            <v>Investments Govt Securities</v>
          </cell>
        </row>
      </sheetData>
      <sheetData sheetId="1313">
        <row r="34">
          <cell r="A34" t="str">
            <v>Investments Govt Securities</v>
          </cell>
        </row>
      </sheetData>
      <sheetData sheetId="1314">
        <row r="34">
          <cell r="A34" t="str">
            <v>Investments Govt Securities</v>
          </cell>
        </row>
      </sheetData>
      <sheetData sheetId="1315">
        <row r="34">
          <cell r="A34" t="str">
            <v>Investments Govt Securities</v>
          </cell>
        </row>
      </sheetData>
      <sheetData sheetId="1316">
        <row r="34">
          <cell r="A34" t="str">
            <v>Investments Govt Securities</v>
          </cell>
        </row>
      </sheetData>
      <sheetData sheetId="1317">
        <row r="34">
          <cell r="A34" t="str">
            <v>Investments Govt Securities</v>
          </cell>
        </row>
      </sheetData>
      <sheetData sheetId="1318">
        <row r="34">
          <cell r="A34" t="str">
            <v>Investments Govt Securities</v>
          </cell>
        </row>
      </sheetData>
      <sheetData sheetId="1319">
        <row r="34">
          <cell r="A34" t="str">
            <v>Investments Govt Securities</v>
          </cell>
        </row>
      </sheetData>
      <sheetData sheetId="1320">
        <row r="34">
          <cell r="A34" t="str">
            <v>Investments Govt Securities</v>
          </cell>
        </row>
      </sheetData>
      <sheetData sheetId="1321">
        <row r="34">
          <cell r="A34" t="str">
            <v>Investments Govt Securities</v>
          </cell>
        </row>
      </sheetData>
      <sheetData sheetId="1322">
        <row r="34">
          <cell r="A34" t="str">
            <v>Investments Govt Securities</v>
          </cell>
        </row>
      </sheetData>
      <sheetData sheetId="1323" refreshError="1"/>
      <sheetData sheetId="1324" refreshError="1"/>
      <sheetData sheetId="1325" refreshError="1"/>
      <sheetData sheetId="1326">
        <row r="34">
          <cell r="A34" t="str">
            <v>Investments Govt Securities</v>
          </cell>
        </row>
      </sheetData>
      <sheetData sheetId="1327">
        <row r="34">
          <cell r="A34" t="str">
            <v>Investments Govt Securities</v>
          </cell>
        </row>
      </sheetData>
      <sheetData sheetId="1328">
        <row r="34">
          <cell r="A34" t="str">
            <v>Investments Govt Securities</v>
          </cell>
        </row>
      </sheetData>
      <sheetData sheetId="1329">
        <row r="34">
          <cell r="A34" t="str">
            <v>Investments Govt Securities</v>
          </cell>
        </row>
      </sheetData>
      <sheetData sheetId="1330">
        <row r="34">
          <cell r="A34" t="str">
            <v>Investments Govt Securities</v>
          </cell>
        </row>
      </sheetData>
      <sheetData sheetId="1331">
        <row r="34">
          <cell r="A34" t="str">
            <v>Investments Govt Securities</v>
          </cell>
        </row>
      </sheetData>
      <sheetData sheetId="1332">
        <row r="34">
          <cell r="A34" t="str">
            <v>Investments Govt Securities</v>
          </cell>
        </row>
      </sheetData>
      <sheetData sheetId="1333">
        <row r="34">
          <cell r="A34" t="str">
            <v>Investments Govt Securities</v>
          </cell>
        </row>
      </sheetData>
      <sheetData sheetId="1334">
        <row r="34">
          <cell r="A34" t="str">
            <v>Investments Govt Securities</v>
          </cell>
        </row>
      </sheetData>
      <sheetData sheetId="1335">
        <row r="34">
          <cell r="A34" t="str">
            <v>Investments Govt Securities</v>
          </cell>
        </row>
      </sheetData>
      <sheetData sheetId="1336">
        <row r="34">
          <cell r="A34" t="str">
            <v>Investments Govt Securities</v>
          </cell>
        </row>
      </sheetData>
      <sheetData sheetId="1337">
        <row r="34">
          <cell r="A34" t="str">
            <v>Investments Govt Securities</v>
          </cell>
        </row>
      </sheetData>
      <sheetData sheetId="1338">
        <row r="34">
          <cell r="A34" t="str">
            <v>Investments Govt Securities</v>
          </cell>
        </row>
      </sheetData>
      <sheetData sheetId="1339">
        <row r="34">
          <cell r="A34" t="str">
            <v>Investments Govt Securities</v>
          </cell>
        </row>
      </sheetData>
      <sheetData sheetId="1340">
        <row r="34">
          <cell r="A34" t="str">
            <v>Investments Govt Securities</v>
          </cell>
        </row>
      </sheetData>
      <sheetData sheetId="1341">
        <row r="34">
          <cell r="A34" t="str">
            <v>Investments Govt Securities</v>
          </cell>
        </row>
      </sheetData>
      <sheetData sheetId="1342">
        <row r="34">
          <cell r="A34" t="str">
            <v>Investments Govt Securities</v>
          </cell>
        </row>
      </sheetData>
      <sheetData sheetId="1343">
        <row r="34">
          <cell r="A34" t="str">
            <v>Investments Govt Securities</v>
          </cell>
        </row>
      </sheetData>
      <sheetData sheetId="1344">
        <row r="34">
          <cell r="A34" t="str">
            <v>Investments Govt Securities</v>
          </cell>
        </row>
      </sheetData>
      <sheetData sheetId="1345">
        <row r="34">
          <cell r="A34" t="str">
            <v>Investments Govt Securities</v>
          </cell>
        </row>
      </sheetData>
      <sheetData sheetId="1346">
        <row r="34">
          <cell r="A34" t="str">
            <v>Investments Govt Securities</v>
          </cell>
        </row>
      </sheetData>
      <sheetData sheetId="1347">
        <row r="34">
          <cell r="A34" t="str">
            <v>Investments Govt Securities</v>
          </cell>
        </row>
      </sheetData>
      <sheetData sheetId="1348">
        <row r="34">
          <cell r="A34" t="str">
            <v>Investments Govt Securities</v>
          </cell>
        </row>
      </sheetData>
      <sheetData sheetId="1349">
        <row r="34">
          <cell r="A34" t="str">
            <v>Investments Govt Securities</v>
          </cell>
        </row>
      </sheetData>
      <sheetData sheetId="1350">
        <row r="34">
          <cell r="A34" t="str">
            <v>Investments Govt Securities</v>
          </cell>
        </row>
      </sheetData>
      <sheetData sheetId="1351">
        <row r="34">
          <cell r="A34" t="str">
            <v>Investments Govt Securities</v>
          </cell>
        </row>
      </sheetData>
      <sheetData sheetId="1352">
        <row r="34">
          <cell r="A34" t="str">
            <v>Investments Govt Securities</v>
          </cell>
        </row>
      </sheetData>
      <sheetData sheetId="1353">
        <row r="34">
          <cell r="A34" t="str">
            <v>Investments Govt Securities</v>
          </cell>
        </row>
      </sheetData>
      <sheetData sheetId="1354">
        <row r="34">
          <cell r="A34" t="str">
            <v>Investments Govt Securities</v>
          </cell>
        </row>
      </sheetData>
      <sheetData sheetId="1355">
        <row r="34">
          <cell r="A34" t="str">
            <v>Investments Govt Securities</v>
          </cell>
        </row>
      </sheetData>
      <sheetData sheetId="1356">
        <row r="34">
          <cell r="A34" t="str">
            <v>Investments Govt Securities</v>
          </cell>
        </row>
      </sheetData>
      <sheetData sheetId="1357" refreshError="1"/>
      <sheetData sheetId="1358" refreshError="1"/>
      <sheetData sheetId="1359" refreshError="1"/>
      <sheetData sheetId="1360">
        <row r="34">
          <cell r="A34" t="str">
            <v>Investments Govt Securities</v>
          </cell>
        </row>
      </sheetData>
      <sheetData sheetId="1361" refreshError="1"/>
      <sheetData sheetId="1362" refreshError="1"/>
      <sheetData sheetId="1363">
        <row r="34">
          <cell r="A34" t="str">
            <v>Investments Govt Securities</v>
          </cell>
        </row>
      </sheetData>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ow r="34">
          <cell r="A34" t="str">
            <v>Investments Govt Securities</v>
          </cell>
        </row>
      </sheetData>
      <sheetData sheetId="1376">
        <row r="34">
          <cell r="A34" t="str">
            <v>Investments Govt Securities</v>
          </cell>
        </row>
      </sheetData>
      <sheetData sheetId="1377">
        <row r="34">
          <cell r="A34" t="str">
            <v>Investments Govt Securities</v>
          </cell>
        </row>
      </sheetData>
      <sheetData sheetId="1378">
        <row r="34">
          <cell r="A34" t="str">
            <v>Investments Govt Securities</v>
          </cell>
        </row>
      </sheetData>
      <sheetData sheetId="1379">
        <row r="34">
          <cell r="A34" t="str">
            <v>Investments Govt Securities</v>
          </cell>
        </row>
      </sheetData>
      <sheetData sheetId="1380">
        <row r="34">
          <cell r="A34" t="str">
            <v>Investments Govt Securities</v>
          </cell>
        </row>
      </sheetData>
      <sheetData sheetId="1381">
        <row r="34">
          <cell r="A34" t="str">
            <v>Investments Govt Securities</v>
          </cell>
        </row>
      </sheetData>
      <sheetData sheetId="1382">
        <row r="34">
          <cell r="A34" t="str">
            <v>Investments Govt Securities</v>
          </cell>
        </row>
      </sheetData>
      <sheetData sheetId="1383">
        <row r="34">
          <cell r="A34" t="str">
            <v>Investments Govt Securities</v>
          </cell>
        </row>
      </sheetData>
      <sheetData sheetId="1384">
        <row r="34">
          <cell r="A34" t="str">
            <v>Investments Govt Securities</v>
          </cell>
        </row>
      </sheetData>
      <sheetData sheetId="1385">
        <row r="34">
          <cell r="A34" t="str">
            <v>Investments Govt Securities</v>
          </cell>
        </row>
      </sheetData>
      <sheetData sheetId="1386">
        <row r="34">
          <cell r="A34" t="str">
            <v>Investments Govt Securities</v>
          </cell>
        </row>
      </sheetData>
      <sheetData sheetId="1387">
        <row r="34">
          <cell r="A34" t="str">
            <v>Investments Govt Securities</v>
          </cell>
        </row>
      </sheetData>
      <sheetData sheetId="1388">
        <row r="34">
          <cell r="A34" t="str">
            <v>Investments Govt Securities</v>
          </cell>
        </row>
      </sheetData>
      <sheetData sheetId="1389">
        <row r="34">
          <cell r="A34" t="str">
            <v>Investments Govt Securities</v>
          </cell>
        </row>
      </sheetData>
      <sheetData sheetId="1390">
        <row r="34">
          <cell r="A34" t="str">
            <v>Investments Govt Securities</v>
          </cell>
        </row>
      </sheetData>
      <sheetData sheetId="1391">
        <row r="34">
          <cell r="A34" t="str">
            <v>Investments Govt Securities</v>
          </cell>
        </row>
      </sheetData>
      <sheetData sheetId="1392">
        <row r="34">
          <cell r="A34" t="str">
            <v>Investments Govt Securities</v>
          </cell>
        </row>
      </sheetData>
      <sheetData sheetId="1393">
        <row r="34">
          <cell r="A34" t="str">
            <v>Investments Govt Securities</v>
          </cell>
        </row>
      </sheetData>
      <sheetData sheetId="1394">
        <row r="34">
          <cell r="A34" t="str">
            <v>Investments Govt Securities</v>
          </cell>
        </row>
      </sheetData>
      <sheetData sheetId="1395">
        <row r="34">
          <cell r="A34" t="str">
            <v>Investments Govt Securities</v>
          </cell>
        </row>
      </sheetData>
      <sheetData sheetId="1396">
        <row r="34">
          <cell r="A34" t="str">
            <v>Investments Govt Securities</v>
          </cell>
        </row>
      </sheetData>
      <sheetData sheetId="1397">
        <row r="34">
          <cell r="A34" t="str">
            <v>Investments Govt Securities</v>
          </cell>
        </row>
      </sheetData>
      <sheetData sheetId="1398">
        <row r="34">
          <cell r="A34" t="str">
            <v>Investments Govt Securities</v>
          </cell>
        </row>
      </sheetData>
      <sheetData sheetId="1399">
        <row r="34">
          <cell r="A34" t="str">
            <v>Investments Govt Securities</v>
          </cell>
        </row>
      </sheetData>
      <sheetData sheetId="1400">
        <row r="34">
          <cell r="A34" t="str">
            <v>Investments Govt Securities</v>
          </cell>
        </row>
      </sheetData>
      <sheetData sheetId="1401">
        <row r="34">
          <cell r="A34" t="str">
            <v>Investments Govt Securities</v>
          </cell>
        </row>
      </sheetData>
      <sheetData sheetId="1402">
        <row r="34">
          <cell r="A34" t="str">
            <v>Investments Govt Securities</v>
          </cell>
        </row>
      </sheetData>
      <sheetData sheetId="1403">
        <row r="34">
          <cell r="A34" t="str">
            <v>Investments Govt Securities</v>
          </cell>
        </row>
      </sheetData>
      <sheetData sheetId="1404">
        <row r="34">
          <cell r="A34" t="str">
            <v>Investments Govt Securities</v>
          </cell>
        </row>
      </sheetData>
      <sheetData sheetId="1405">
        <row r="34">
          <cell r="A34" t="str">
            <v>Investments Govt Securities</v>
          </cell>
        </row>
      </sheetData>
      <sheetData sheetId="1406">
        <row r="34">
          <cell r="A34" t="str">
            <v>Investments Govt Securities</v>
          </cell>
        </row>
      </sheetData>
      <sheetData sheetId="1407">
        <row r="34">
          <cell r="A34" t="str">
            <v>Investments Govt Securities</v>
          </cell>
        </row>
      </sheetData>
      <sheetData sheetId="1408">
        <row r="34">
          <cell r="A34" t="str">
            <v>Investments Govt Securities</v>
          </cell>
        </row>
      </sheetData>
      <sheetData sheetId="1409">
        <row r="34">
          <cell r="A34" t="str">
            <v>Investments Govt Securities</v>
          </cell>
        </row>
      </sheetData>
      <sheetData sheetId="1410">
        <row r="34">
          <cell r="A34" t="str">
            <v>Investments Govt Securities</v>
          </cell>
        </row>
      </sheetData>
      <sheetData sheetId="1411">
        <row r="34">
          <cell r="A34" t="str">
            <v>Investments Govt Securities</v>
          </cell>
        </row>
      </sheetData>
      <sheetData sheetId="1412">
        <row r="34">
          <cell r="A34" t="str">
            <v>Investments Govt Securities</v>
          </cell>
        </row>
      </sheetData>
      <sheetData sheetId="1413">
        <row r="34">
          <cell r="A34" t="str">
            <v>Investments Govt Securities</v>
          </cell>
        </row>
      </sheetData>
      <sheetData sheetId="1414">
        <row r="34">
          <cell r="A34" t="str">
            <v>Investments Govt Securities</v>
          </cell>
        </row>
      </sheetData>
      <sheetData sheetId="1415">
        <row r="34">
          <cell r="A34" t="str">
            <v>Investments Govt Securities</v>
          </cell>
        </row>
      </sheetData>
      <sheetData sheetId="1416">
        <row r="34">
          <cell r="A34" t="str">
            <v>Investments Govt Securities</v>
          </cell>
        </row>
      </sheetData>
      <sheetData sheetId="1417">
        <row r="34">
          <cell r="A34" t="str">
            <v>Investments Govt Securities</v>
          </cell>
        </row>
      </sheetData>
      <sheetData sheetId="1418">
        <row r="34">
          <cell r="A34" t="str">
            <v>Investments Govt Securities</v>
          </cell>
        </row>
      </sheetData>
      <sheetData sheetId="1419">
        <row r="34">
          <cell r="A34" t="str">
            <v>Investments Govt Securities</v>
          </cell>
        </row>
      </sheetData>
      <sheetData sheetId="1420">
        <row r="34">
          <cell r="A34" t="str">
            <v>Investments Govt Securities</v>
          </cell>
        </row>
      </sheetData>
      <sheetData sheetId="1421">
        <row r="34">
          <cell r="A34" t="str">
            <v>Investments Govt Securities</v>
          </cell>
        </row>
      </sheetData>
      <sheetData sheetId="1422">
        <row r="34">
          <cell r="A34" t="str">
            <v>Investments Govt Securities</v>
          </cell>
        </row>
      </sheetData>
      <sheetData sheetId="1423">
        <row r="34">
          <cell r="A34" t="str">
            <v>Investments Govt Securities</v>
          </cell>
        </row>
      </sheetData>
      <sheetData sheetId="1424">
        <row r="34">
          <cell r="A34" t="str">
            <v>Investments Govt Securities</v>
          </cell>
        </row>
      </sheetData>
      <sheetData sheetId="1425">
        <row r="34">
          <cell r="A34" t="str">
            <v>Investments Govt Securities</v>
          </cell>
        </row>
      </sheetData>
      <sheetData sheetId="1426">
        <row r="34">
          <cell r="A34" t="str">
            <v>Investments Govt Securities</v>
          </cell>
        </row>
      </sheetData>
      <sheetData sheetId="1427">
        <row r="34">
          <cell r="A34" t="str">
            <v>Investments Govt Securities</v>
          </cell>
        </row>
      </sheetData>
      <sheetData sheetId="1428">
        <row r="34">
          <cell r="A34" t="str">
            <v>Investments Govt Securities</v>
          </cell>
        </row>
      </sheetData>
      <sheetData sheetId="1429">
        <row r="34">
          <cell r="A34" t="str">
            <v>Investments Govt Securities</v>
          </cell>
        </row>
      </sheetData>
      <sheetData sheetId="1430">
        <row r="34">
          <cell r="A34" t="str">
            <v>Investments Govt Securities</v>
          </cell>
        </row>
      </sheetData>
      <sheetData sheetId="1431">
        <row r="34">
          <cell r="A34" t="str">
            <v>Investments Govt Securities</v>
          </cell>
        </row>
      </sheetData>
      <sheetData sheetId="1432">
        <row r="34">
          <cell r="A34" t="str">
            <v>Investments Govt Securities</v>
          </cell>
        </row>
      </sheetData>
      <sheetData sheetId="1433">
        <row r="34">
          <cell r="A34" t="str">
            <v>Investments Govt Securities</v>
          </cell>
        </row>
      </sheetData>
      <sheetData sheetId="1434">
        <row r="34">
          <cell r="A34" t="str">
            <v>Investments Govt Securities</v>
          </cell>
        </row>
      </sheetData>
      <sheetData sheetId="1435">
        <row r="34">
          <cell r="A34" t="str">
            <v>Investments Govt Securities</v>
          </cell>
        </row>
      </sheetData>
      <sheetData sheetId="1436">
        <row r="34">
          <cell r="A34" t="str">
            <v>Investments Govt Securities</v>
          </cell>
        </row>
      </sheetData>
      <sheetData sheetId="1437">
        <row r="34">
          <cell r="A34" t="str">
            <v>Investments Govt Securities</v>
          </cell>
        </row>
      </sheetData>
      <sheetData sheetId="1438">
        <row r="34">
          <cell r="A34" t="str">
            <v>Investments Govt Securities</v>
          </cell>
        </row>
      </sheetData>
      <sheetData sheetId="1439">
        <row r="34">
          <cell r="A34" t="str">
            <v>Investments Govt Securities</v>
          </cell>
        </row>
      </sheetData>
      <sheetData sheetId="1440">
        <row r="34">
          <cell r="A34" t="str">
            <v>Investments Govt Securities</v>
          </cell>
        </row>
      </sheetData>
      <sheetData sheetId="1441">
        <row r="34">
          <cell r="A34" t="str">
            <v>Investments Govt Securities</v>
          </cell>
        </row>
      </sheetData>
      <sheetData sheetId="1442">
        <row r="34">
          <cell r="A34" t="str">
            <v>Investments Govt Securities</v>
          </cell>
        </row>
      </sheetData>
      <sheetData sheetId="1443">
        <row r="34">
          <cell r="A34" t="str">
            <v>Investments Govt Securities</v>
          </cell>
        </row>
      </sheetData>
      <sheetData sheetId="1444">
        <row r="34">
          <cell r="A34" t="str">
            <v>Investments Govt Securities</v>
          </cell>
        </row>
      </sheetData>
      <sheetData sheetId="1445">
        <row r="34">
          <cell r="A34" t="str">
            <v>Investments Govt Securities</v>
          </cell>
        </row>
      </sheetData>
      <sheetData sheetId="1446">
        <row r="34">
          <cell r="A34" t="str">
            <v>Investments Govt Securities</v>
          </cell>
        </row>
      </sheetData>
      <sheetData sheetId="1447">
        <row r="34">
          <cell r="A34" t="str">
            <v>Investments Govt Securities</v>
          </cell>
        </row>
      </sheetData>
      <sheetData sheetId="1448">
        <row r="34">
          <cell r="A34" t="str">
            <v>Investments Govt Securities</v>
          </cell>
        </row>
      </sheetData>
      <sheetData sheetId="1449">
        <row r="34">
          <cell r="A34" t="str">
            <v>Investments Govt Securities</v>
          </cell>
        </row>
      </sheetData>
      <sheetData sheetId="1450">
        <row r="34">
          <cell r="A34" t="str">
            <v>Investments Govt Securities</v>
          </cell>
        </row>
      </sheetData>
      <sheetData sheetId="1451">
        <row r="34">
          <cell r="A34" t="str">
            <v>Investments Govt Securities</v>
          </cell>
        </row>
      </sheetData>
      <sheetData sheetId="1452">
        <row r="34">
          <cell r="A34" t="str">
            <v>Investments Govt Securities</v>
          </cell>
        </row>
      </sheetData>
      <sheetData sheetId="1453">
        <row r="34">
          <cell r="A34" t="str">
            <v>Investments Govt Securities</v>
          </cell>
        </row>
      </sheetData>
      <sheetData sheetId="1454">
        <row r="34">
          <cell r="A34" t="str">
            <v>Investments Govt Securities</v>
          </cell>
        </row>
      </sheetData>
      <sheetData sheetId="1455">
        <row r="34">
          <cell r="A34" t="str">
            <v>Investments Govt Securities</v>
          </cell>
        </row>
      </sheetData>
      <sheetData sheetId="1456">
        <row r="34">
          <cell r="A34" t="str">
            <v>Investments Govt Securities</v>
          </cell>
        </row>
      </sheetData>
      <sheetData sheetId="1457">
        <row r="34">
          <cell r="A34" t="str">
            <v>Investments Govt Securities</v>
          </cell>
        </row>
      </sheetData>
      <sheetData sheetId="1458">
        <row r="34">
          <cell r="A34" t="str">
            <v>Investments Govt Securities</v>
          </cell>
        </row>
      </sheetData>
      <sheetData sheetId="1459">
        <row r="34">
          <cell r="A34" t="str">
            <v>Investments Govt Securities</v>
          </cell>
        </row>
      </sheetData>
      <sheetData sheetId="1460">
        <row r="34">
          <cell r="A34" t="str">
            <v>Investments Govt Securities</v>
          </cell>
        </row>
      </sheetData>
      <sheetData sheetId="1461">
        <row r="34">
          <cell r="A34" t="str">
            <v>Investments Govt Securities</v>
          </cell>
        </row>
      </sheetData>
      <sheetData sheetId="1462">
        <row r="34">
          <cell r="A34" t="str">
            <v>Investments Govt Securities</v>
          </cell>
        </row>
      </sheetData>
      <sheetData sheetId="1463">
        <row r="34">
          <cell r="A34" t="str">
            <v>Investments Govt Securities</v>
          </cell>
        </row>
      </sheetData>
      <sheetData sheetId="1464">
        <row r="34">
          <cell r="A34" t="str">
            <v>Investments Govt Securities</v>
          </cell>
        </row>
      </sheetData>
      <sheetData sheetId="1465">
        <row r="34">
          <cell r="A34" t="str">
            <v>Investments Govt Securities</v>
          </cell>
        </row>
      </sheetData>
      <sheetData sheetId="1466">
        <row r="34">
          <cell r="A34" t="str">
            <v>Investments Govt Securities</v>
          </cell>
        </row>
      </sheetData>
      <sheetData sheetId="1467">
        <row r="34">
          <cell r="A34" t="str">
            <v>Investments Govt Securities</v>
          </cell>
        </row>
      </sheetData>
      <sheetData sheetId="1468">
        <row r="34">
          <cell r="A34" t="str">
            <v>Investments Govt Securities</v>
          </cell>
        </row>
      </sheetData>
      <sheetData sheetId="1469">
        <row r="34">
          <cell r="A34" t="str">
            <v>Investments Govt Securities</v>
          </cell>
        </row>
      </sheetData>
      <sheetData sheetId="1470">
        <row r="34">
          <cell r="A34" t="str">
            <v>Investments Govt Securities</v>
          </cell>
        </row>
      </sheetData>
      <sheetData sheetId="1471">
        <row r="34">
          <cell r="A34" t="str">
            <v>Investments Govt Securities</v>
          </cell>
        </row>
      </sheetData>
      <sheetData sheetId="1472">
        <row r="34">
          <cell r="A34" t="str">
            <v>Investments Govt Securities</v>
          </cell>
        </row>
      </sheetData>
      <sheetData sheetId="1473">
        <row r="34">
          <cell r="A34" t="str">
            <v>Investments Govt Securities</v>
          </cell>
        </row>
      </sheetData>
      <sheetData sheetId="1474">
        <row r="34">
          <cell r="A34" t="str">
            <v>Investments Govt Securities</v>
          </cell>
        </row>
      </sheetData>
      <sheetData sheetId="1475">
        <row r="34">
          <cell r="A34" t="str">
            <v>Investments Govt Securities</v>
          </cell>
        </row>
      </sheetData>
      <sheetData sheetId="1476">
        <row r="34">
          <cell r="A34" t="str">
            <v>Investments Govt Securities</v>
          </cell>
        </row>
      </sheetData>
      <sheetData sheetId="1477">
        <row r="34">
          <cell r="A34" t="str">
            <v>Investments Govt Securities</v>
          </cell>
        </row>
      </sheetData>
      <sheetData sheetId="1478">
        <row r="34">
          <cell r="A34" t="str">
            <v>Investments Govt Securities</v>
          </cell>
        </row>
      </sheetData>
      <sheetData sheetId="1479">
        <row r="34">
          <cell r="A34" t="str">
            <v>Investments Govt Securities</v>
          </cell>
        </row>
      </sheetData>
      <sheetData sheetId="1480">
        <row r="34">
          <cell r="A34" t="str">
            <v>Investments Govt Securities</v>
          </cell>
        </row>
      </sheetData>
      <sheetData sheetId="1481">
        <row r="34">
          <cell r="A34" t="str">
            <v>Investments Govt Securities</v>
          </cell>
        </row>
      </sheetData>
      <sheetData sheetId="1482">
        <row r="34">
          <cell r="A34" t="str">
            <v>Investments Govt Securities</v>
          </cell>
        </row>
      </sheetData>
      <sheetData sheetId="1483">
        <row r="34">
          <cell r="A34" t="str">
            <v>Investments Govt Securities</v>
          </cell>
        </row>
      </sheetData>
      <sheetData sheetId="1484">
        <row r="34">
          <cell r="A34" t="str">
            <v>Investments Govt Securities</v>
          </cell>
        </row>
      </sheetData>
      <sheetData sheetId="1485">
        <row r="34">
          <cell r="A34" t="str">
            <v>Investments Govt Securities</v>
          </cell>
        </row>
      </sheetData>
      <sheetData sheetId="1486">
        <row r="34">
          <cell r="A34" t="str">
            <v>Investments Govt Securities</v>
          </cell>
        </row>
      </sheetData>
      <sheetData sheetId="1487">
        <row r="34">
          <cell r="A34" t="str">
            <v>Investments Govt Securities</v>
          </cell>
        </row>
      </sheetData>
      <sheetData sheetId="1488">
        <row r="34">
          <cell r="A34" t="str">
            <v>Investments Govt Securities</v>
          </cell>
        </row>
      </sheetData>
      <sheetData sheetId="1489">
        <row r="34">
          <cell r="A34" t="str">
            <v>Investments Govt Securities</v>
          </cell>
        </row>
      </sheetData>
      <sheetData sheetId="1490">
        <row r="34">
          <cell r="A34" t="str">
            <v>Investments Govt Securities</v>
          </cell>
        </row>
      </sheetData>
      <sheetData sheetId="1491">
        <row r="34">
          <cell r="A34" t="str">
            <v>Investments Govt Securities</v>
          </cell>
        </row>
      </sheetData>
      <sheetData sheetId="1492">
        <row r="34">
          <cell r="A34" t="str">
            <v>Investments Govt Securities</v>
          </cell>
        </row>
      </sheetData>
      <sheetData sheetId="1493">
        <row r="34">
          <cell r="A34" t="str">
            <v>Investments Govt Securities</v>
          </cell>
        </row>
      </sheetData>
      <sheetData sheetId="1494">
        <row r="34">
          <cell r="A34" t="str">
            <v>Investments Govt Securities</v>
          </cell>
        </row>
      </sheetData>
      <sheetData sheetId="1495">
        <row r="34">
          <cell r="A34" t="str">
            <v>Investments Govt Securities</v>
          </cell>
        </row>
      </sheetData>
      <sheetData sheetId="1496">
        <row r="34">
          <cell r="A34" t="str">
            <v>Investments Govt Securities</v>
          </cell>
        </row>
      </sheetData>
      <sheetData sheetId="1497">
        <row r="34">
          <cell r="A34" t="str">
            <v>Investments Govt Securities</v>
          </cell>
        </row>
      </sheetData>
      <sheetData sheetId="1498">
        <row r="34">
          <cell r="A34" t="str">
            <v>Investments Govt Securities</v>
          </cell>
        </row>
      </sheetData>
      <sheetData sheetId="1499">
        <row r="34">
          <cell r="A34" t="str">
            <v>Investments Govt Securities</v>
          </cell>
        </row>
      </sheetData>
      <sheetData sheetId="1500">
        <row r="34">
          <cell r="A34" t="str">
            <v>Investments Govt Securities</v>
          </cell>
        </row>
      </sheetData>
      <sheetData sheetId="1501">
        <row r="34">
          <cell r="A34" t="str">
            <v>Investments Govt Securities</v>
          </cell>
        </row>
      </sheetData>
      <sheetData sheetId="1502">
        <row r="34">
          <cell r="A34" t="str">
            <v>Investments Govt Securities</v>
          </cell>
        </row>
      </sheetData>
      <sheetData sheetId="1503">
        <row r="34">
          <cell r="A34" t="str">
            <v>Investments Govt Securities</v>
          </cell>
        </row>
      </sheetData>
      <sheetData sheetId="1504">
        <row r="34">
          <cell r="A34" t="str">
            <v>Investments Govt Securities</v>
          </cell>
        </row>
      </sheetData>
      <sheetData sheetId="1505">
        <row r="34">
          <cell r="A34" t="str">
            <v>Investments Govt Securities</v>
          </cell>
        </row>
      </sheetData>
      <sheetData sheetId="1506">
        <row r="34">
          <cell r="A34" t="str">
            <v>Investments Govt Securities</v>
          </cell>
        </row>
      </sheetData>
      <sheetData sheetId="1507">
        <row r="34">
          <cell r="A34" t="str">
            <v>Investments Govt Securities</v>
          </cell>
        </row>
      </sheetData>
      <sheetData sheetId="1508">
        <row r="34">
          <cell r="A34" t="str">
            <v>Investments Govt Securities</v>
          </cell>
        </row>
      </sheetData>
      <sheetData sheetId="1509">
        <row r="34">
          <cell r="A34" t="str">
            <v>Investments Govt Securities</v>
          </cell>
        </row>
      </sheetData>
      <sheetData sheetId="1510">
        <row r="34">
          <cell r="A34" t="str">
            <v>Investments Govt Securities</v>
          </cell>
        </row>
      </sheetData>
      <sheetData sheetId="1511">
        <row r="34">
          <cell r="A34" t="str">
            <v>Investments Govt Securities</v>
          </cell>
        </row>
      </sheetData>
      <sheetData sheetId="1512">
        <row r="34">
          <cell r="A34" t="str">
            <v>Investments Govt Securities</v>
          </cell>
        </row>
      </sheetData>
      <sheetData sheetId="1513">
        <row r="34">
          <cell r="A34" t="str">
            <v>Investments Govt Securities</v>
          </cell>
        </row>
      </sheetData>
      <sheetData sheetId="1514">
        <row r="34">
          <cell r="A34" t="str">
            <v>Investments Govt Securities</v>
          </cell>
        </row>
      </sheetData>
      <sheetData sheetId="1515">
        <row r="34">
          <cell r="A34" t="str">
            <v>Investments Govt Securities</v>
          </cell>
        </row>
      </sheetData>
      <sheetData sheetId="1516">
        <row r="34">
          <cell r="A34" t="str">
            <v>Investments Govt Securities</v>
          </cell>
        </row>
      </sheetData>
      <sheetData sheetId="1517">
        <row r="34">
          <cell r="A34" t="str">
            <v>Investments Govt Securities</v>
          </cell>
        </row>
      </sheetData>
      <sheetData sheetId="1518">
        <row r="34">
          <cell r="A34" t="str">
            <v>Investments Govt Securities</v>
          </cell>
        </row>
      </sheetData>
      <sheetData sheetId="1519">
        <row r="34">
          <cell r="A34" t="str">
            <v>Investments Govt Securities</v>
          </cell>
        </row>
      </sheetData>
      <sheetData sheetId="1520">
        <row r="34">
          <cell r="A34" t="str">
            <v>Investments Govt Securities</v>
          </cell>
        </row>
      </sheetData>
      <sheetData sheetId="1521">
        <row r="34">
          <cell r="A34" t="str">
            <v>Investments Govt Securities</v>
          </cell>
        </row>
      </sheetData>
      <sheetData sheetId="1522">
        <row r="34">
          <cell r="A34" t="str">
            <v>Investments Govt Securities</v>
          </cell>
        </row>
      </sheetData>
      <sheetData sheetId="1523">
        <row r="34">
          <cell r="A34" t="str">
            <v>Investments Govt Securities</v>
          </cell>
        </row>
      </sheetData>
      <sheetData sheetId="1524">
        <row r="34">
          <cell r="A34" t="str">
            <v>Investments Govt Securities</v>
          </cell>
        </row>
      </sheetData>
      <sheetData sheetId="1525">
        <row r="34">
          <cell r="A34" t="str">
            <v>Investments Govt Securities</v>
          </cell>
        </row>
      </sheetData>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ow r="34">
          <cell r="A34" t="str">
            <v>Investments Govt Securities</v>
          </cell>
        </row>
      </sheetData>
      <sheetData sheetId="1554" refreshError="1"/>
      <sheetData sheetId="1555" refreshError="1"/>
      <sheetData sheetId="1556">
        <row r="34">
          <cell r="A34" t="str">
            <v>Investments Govt Securities</v>
          </cell>
        </row>
      </sheetData>
      <sheetData sheetId="1557">
        <row r="34">
          <cell r="A34" t="str">
            <v>Investments Govt Securities</v>
          </cell>
        </row>
      </sheetData>
      <sheetData sheetId="1558">
        <row r="34">
          <cell r="A34" t="str">
            <v>Investments Govt Securities</v>
          </cell>
        </row>
      </sheetData>
      <sheetData sheetId="1559">
        <row r="34">
          <cell r="A34" t="str">
            <v>Investments Govt Securities</v>
          </cell>
        </row>
      </sheetData>
      <sheetData sheetId="1560">
        <row r="34">
          <cell r="A34" t="str">
            <v>Investments Govt Securities</v>
          </cell>
        </row>
      </sheetData>
      <sheetData sheetId="1561">
        <row r="34">
          <cell r="A34" t="str">
            <v>Investments Govt Securities</v>
          </cell>
        </row>
      </sheetData>
      <sheetData sheetId="1562">
        <row r="34">
          <cell r="A34" t="str">
            <v>Investments Govt Securities</v>
          </cell>
        </row>
      </sheetData>
      <sheetData sheetId="1563">
        <row r="34">
          <cell r="A34" t="str">
            <v>Investments Govt Securities</v>
          </cell>
        </row>
      </sheetData>
      <sheetData sheetId="1564">
        <row r="34">
          <cell r="A34" t="str">
            <v>Investments Govt Securities</v>
          </cell>
        </row>
      </sheetData>
      <sheetData sheetId="1565">
        <row r="34">
          <cell r="A34" t="str">
            <v>Investments Govt Securities</v>
          </cell>
        </row>
      </sheetData>
      <sheetData sheetId="1566">
        <row r="34">
          <cell r="A34" t="str">
            <v>Investments Govt Securities</v>
          </cell>
        </row>
      </sheetData>
      <sheetData sheetId="1567">
        <row r="34">
          <cell r="A34" t="str">
            <v>Investments Govt Securities</v>
          </cell>
        </row>
      </sheetData>
      <sheetData sheetId="1568">
        <row r="34">
          <cell r="A34" t="str">
            <v>Investments Govt Securities</v>
          </cell>
        </row>
      </sheetData>
      <sheetData sheetId="1569">
        <row r="34">
          <cell r="A34" t="str">
            <v>Investments Govt Securities</v>
          </cell>
        </row>
      </sheetData>
      <sheetData sheetId="1570">
        <row r="34">
          <cell r="A34" t="str">
            <v>Investments Govt Securities</v>
          </cell>
        </row>
      </sheetData>
      <sheetData sheetId="1571">
        <row r="34">
          <cell r="A34" t="str">
            <v>Investments Govt Securities</v>
          </cell>
        </row>
      </sheetData>
      <sheetData sheetId="1572">
        <row r="34">
          <cell r="A34" t="str">
            <v>Investments Govt Securities</v>
          </cell>
        </row>
      </sheetData>
      <sheetData sheetId="1573">
        <row r="34">
          <cell r="A34" t="str">
            <v>Investments Govt Securities</v>
          </cell>
        </row>
      </sheetData>
      <sheetData sheetId="1574">
        <row r="34">
          <cell r="A34" t="str">
            <v>Investments Govt Securities</v>
          </cell>
        </row>
      </sheetData>
      <sheetData sheetId="1575">
        <row r="34">
          <cell r="A34" t="str">
            <v>Investments Govt Securities</v>
          </cell>
        </row>
      </sheetData>
      <sheetData sheetId="1576">
        <row r="34">
          <cell r="A34" t="str">
            <v>Investments Govt Securities</v>
          </cell>
        </row>
      </sheetData>
      <sheetData sheetId="1577">
        <row r="34">
          <cell r="A34" t="str">
            <v>Investments Govt Securities</v>
          </cell>
        </row>
      </sheetData>
      <sheetData sheetId="1578">
        <row r="34">
          <cell r="A34" t="str">
            <v>Investments Govt Securities</v>
          </cell>
        </row>
      </sheetData>
      <sheetData sheetId="1579">
        <row r="34">
          <cell r="A34" t="str">
            <v>Investments Govt Securities</v>
          </cell>
        </row>
      </sheetData>
      <sheetData sheetId="1580">
        <row r="34">
          <cell r="A34" t="str">
            <v>Investments Govt Securities</v>
          </cell>
        </row>
      </sheetData>
      <sheetData sheetId="1581">
        <row r="34">
          <cell r="A34" t="str">
            <v>Investments Govt Securities</v>
          </cell>
        </row>
      </sheetData>
      <sheetData sheetId="1582">
        <row r="34">
          <cell r="A34" t="str">
            <v>Investments Govt Securities</v>
          </cell>
        </row>
      </sheetData>
      <sheetData sheetId="1583">
        <row r="34">
          <cell r="A34" t="str">
            <v>Investments Govt Securities</v>
          </cell>
        </row>
      </sheetData>
      <sheetData sheetId="1584">
        <row r="34">
          <cell r="A34" t="str">
            <v>Investments Govt Securities</v>
          </cell>
        </row>
      </sheetData>
      <sheetData sheetId="1585">
        <row r="34">
          <cell r="A34" t="str">
            <v>Investments Govt Securities</v>
          </cell>
        </row>
      </sheetData>
      <sheetData sheetId="1586">
        <row r="34">
          <cell r="A34" t="str">
            <v>Investments Govt Securities</v>
          </cell>
        </row>
      </sheetData>
      <sheetData sheetId="1587">
        <row r="34">
          <cell r="A34" t="str">
            <v>Investments Govt Securities</v>
          </cell>
        </row>
      </sheetData>
      <sheetData sheetId="1588">
        <row r="34">
          <cell r="A34" t="str">
            <v>Investments Govt Securities</v>
          </cell>
        </row>
      </sheetData>
      <sheetData sheetId="1589">
        <row r="34">
          <cell r="A34" t="str">
            <v>Investments Govt Securities</v>
          </cell>
        </row>
      </sheetData>
      <sheetData sheetId="1590">
        <row r="34">
          <cell r="A34" t="str">
            <v>Investments Govt Securities</v>
          </cell>
        </row>
      </sheetData>
      <sheetData sheetId="1591">
        <row r="34">
          <cell r="A34" t="str">
            <v>Investments Govt Securities</v>
          </cell>
        </row>
      </sheetData>
      <sheetData sheetId="1592">
        <row r="34">
          <cell r="A34" t="str">
            <v>Investments Govt Securities</v>
          </cell>
        </row>
      </sheetData>
      <sheetData sheetId="1593">
        <row r="34">
          <cell r="A34" t="str">
            <v>Investments Govt Securities</v>
          </cell>
        </row>
      </sheetData>
      <sheetData sheetId="1594">
        <row r="34">
          <cell r="A34" t="str">
            <v>Investments Govt Securities</v>
          </cell>
        </row>
      </sheetData>
      <sheetData sheetId="1595">
        <row r="34">
          <cell r="A34" t="str">
            <v>Investments Govt Securities</v>
          </cell>
        </row>
      </sheetData>
      <sheetData sheetId="1596">
        <row r="34">
          <cell r="A34" t="str">
            <v>Investments Govt Securities</v>
          </cell>
        </row>
      </sheetData>
      <sheetData sheetId="1597">
        <row r="34">
          <cell r="A34" t="str">
            <v>Investments Govt Securities</v>
          </cell>
        </row>
      </sheetData>
      <sheetData sheetId="1598">
        <row r="34">
          <cell r="A34" t="str">
            <v>Investments Govt Securities</v>
          </cell>
        </row>
      </sheetData>
      <sheetData sheetId="1599">
        <row r="34">
          <cell r="A34" t="str">
            <v>Investments Govt Securities</v>
          </cell>
        </row>
      </sheetData>
      <sheetData sheetId="1600">
        <row r="34">
          <cell r="A34" t="str">
            <v>Investments Govt Securities</v>
          </cell>
        </row>
      </sheetData>
      <sheetData sheetId="1601">
        <row r="34">
          <cell r="A34" t="str">
            <v>Investments Govt Securities</v>
          </cell>
        </row>
      </sheetData>
      <sheetData sheetId="1602">
        <row r="34">
          <cell r="A34" t="str">
            <v>Investments Govt Securities</v>
          </cell>
        </row>
      </sheetData>
      <sheetData sheetId="1603">
        <row r="34">
          <cell r="A34" t="str">
            <v>Investments Govt Securities</v>
          </cell>
        </row>
      </sheetData>
      <sheetData sheetId="1604">
        <row r="34">
          <cell r="A34" t="str">
            <v>Investments Govt Securities</v>
          </cell>
        </row>
      </sheetData>
      <sheetData sheetId="1605">
        <row r="34">
          <cell r="A34" t="str">
            <v>Investments Govt Securities</v>
          </cell>
        </row>
      </sheetData>
      <sheetData sheetId="1606">
        <row r="34">
          <cell r="A34" t="str">
            <v>Investments Govt Securities</v>
          </cell>
        </row>
      </sheetData>
      <sheetData sheetId="1607">
        <row r="34">
          <cell r="A34" t="str">
            <v>Investments Govt Securities</v>
          </cell>
        </row>
      </sheetData>
      <sheetData sheetId="1608">
        <row r="34">
          <cell r="A34" t="str">
            <v>Investments Govt Securities</v>
          </cell>
        </row>
      </sheetData>
      <sheetData sheetId="1609">
        <row r="34">
          <cell r="A34" t="str">
            <v>Investments Govt Securities</v>
          </cell>
        </row>
      </sheetData>
      <sheetData sheetId="1610">
        <row r="34">
          <cell r="A34" t="str">
            <v>Investments Govt Securities</v>
          </cell>
        </row>
      </sheetData>
      <sheetData sheetId="1611">
        <row r="34">
          <cell r="A34" t="str">
            <v>Investments Govt Securities</v>
          </cell>
        </row>
      </sheetData>
      <sheetData sheetId="1612">
        <row r="34">
          <cell r="A34" t="str">
            <v>Investments Govt Securities</v>
          </cell>
        </row>
      </sheetData>
      <sheetData sheetId="1613">
        <row r="34">
          <cell r="A34" t="str">
            <v>Investments Govt Securities</v>
          </cell>
        </row>
      </sheetData>
      <sheetData sheetId="1614">
        <row r="34">
          <cell r="A34" t="str">
            <v>Investments Govt Securities</v>
          </cell>
        </row>
      </sheetData>
      <sheetData sheetId="1615">
        <row r="34">
          <cell r="A34" t="str">
            <v>Investments Govt Securities</v>
          </cell>
        </row>
      </sheetData>
      <sheetData sheetId="1616">
        <row r="34">
          <cell r="A34" t="str">
            <v>Investments Govt Securities</v>
          </cell>
        </row>
      </sheetData>
      <sheetData sheetId="1617">
        <row r="34">
          <cell r="A34" t="str">
            <v>Investments Govt Securities</v>
          </cell>
        </row>
      </sheetData>
      <sheetData sheetId="1618">
        <row r="34">
          <cell r="A34" t="str">
            <v>Investments Govt Securities</v>
          </cell>
        </row>
      </sheetData>
      <sheetData sheetId="1619">
        <row r="34">
          <cell r="A34" t="str">
            <v>Investments Govt Securities</v>
          </cell>
        </row>
      </sheetData>
      <sheetData sheetId="1620">
        <row r="34">
          <cell r="A34" t="str">
            <v>Investments Govt Securities</v>
          </cell>
        </row>
      </sheetData>
      <sheetData sheetId="1621">
        <row r="34">
          <cell r="A34" t="str">
            <v>Investments Govt Securities</v>
          </cell>
        </row>
      </sheetData>
      <sheetData sheetId="1622">
        <row r="34">
          <cell r="A34" t="str">
            <v>Investments Govt Securities</v>
          </cell>
        </row>
      </sheetData>
      <sheetData sheetId="1623">
        <row r="34">
          <cell r="A34" t="str">
            <v>Investments Govt Securities</v>
          </cell>
        </row>
      </sheetData>
      <sheetData sheetId="1624">
        <row r="34">
          <cell r="A34" t="str">
            <v>Investments Govt Securities</v>
          </cell>
        </row>
      </sheetData>
      <sheetData sheetId="1625">
        <row r="34">
          <cell r="A34" t="str">
            <v>Investments Govt Securities</v>
          </cell>
        </row>
      </sheetData>
      <sheetData sheetId="1626">
        <row r="34">
          <cell r="A34" t="str">
            <v>Investments Govt Securities</v>
          </cell>
        </row>
      </sheetData>
      <sheetData sheetId="1627">
        <row r="34">
          <cell r="A34" t="str">
            <v>Investments Govt Securities</v>
          </cell>
        </row>
      </sheetData>
      <sheetData sheetId="1628">
        <row r="34">
          <cell r="A34" t="str">
            <v>Investments Govt Securities</v>
          </cell>
        </row>
      </sheetData>
      <sheetData sheetId="1629">
        <row r="34">
          <cell r="A34" t="str">
            <v>Investments Govt Securities</v>
          </cell>
        </row>
      </sheetData>
      <sheetData sheetId="1630">
        <row r="34">
          <cell r="A34" t="str">
            <v>Investments Govt Securities</v>
          </cell>
        </row>
      </sheetData>
      <sheetData sheetId="1631">
        <row r="34">
          <cell r="A34" t="str">
            <v>Investments Govt Securities</v>
          </cell>
        </row>
      </sheetData>
      <sheetData sheetId="1632">
        <row r="34">
          <cell r="A34" t="str">
            <v>Investments Govt Securities</v>
          </cell>
        </row>
      </sheetData>
      <sheetData sheetId="1633">
        <row r="34">
          <cell r="A34" t="str">
            <v>Investments Govt Securities</v>
          </cell>
        </row>
      </sheetData>
      <sheetData sheetId="1634">
        <row r="34">
          <cell r="A34" t="str">
            <v>Investments Govt Securities</v>
          </cell>
        </row>
      </sheetData>
      <sheetData sheetId="1635">
        <row r="34">
          <cell r="A34" t="str">
            <v>Investments Govt Securities</v>
          </cell>
        </row>
      </sheetData>
      <sheetData sheetId="1636">
        <row r="34">
          <cell r="A34" t="str">
            <v>Investments Govt Securities</v>
          </cell>
        </row>
      </sheetData>
      <sheetData sheetId="1637">
        <row r="34">
          <cell r="A34" t="str">
            <v>Investments Govt Securities</v>
          </cell>
        </row>
      </sheetData>
      <sheetData sheetId="1638">
        <row r="34">
          <cell r="A34" t="str">
            <v>Investments Govt Securities</v>
          </cell>
        </row>
      </sheetData>
      <sheetData sheetId="1639">
        <row r="34">
          <cell r="A34" t="str">
            <v>Investments Govt Securities</v>
          </cell>
        </row>
      </sheetData>
      <sheetData sheetId="1640">
        <row r="34">
          <cell r="A34" t="str">
            <v>Investments Govt Securities</v>
          </cell>
        </row>
      </sheetData>
      <sheetData sheetId="1641">
        <row r="34">
          <cell r="A34" t="str">
            <v>Investments Govt Securities</v>
          </cell>
        </row>
      </sheetData>
      <sheetData sheetId="1642">
        <row r="34">
          <cell r="A34" t="str">
            <v>Investments Govt Securities</v>
          </cell>
        </row>
      </sheetData>
      <sheetData sheetId="1643">
        <row r="34">
          <cell r="A34" t="str">
            <v>Investments Govt Securities</v>
          </cell>
        </row>
      </sheetData>
      <sheetData sheetId="1644">
        <row r="34">
          <cell r="A34" t="str">
            <v>Investments Govt Securities</v>
          </cell>
        </row>
      </sheetData>
      <sheetData sheetId="1645">
        <row r="34">
          <cell r="A34" t="str">
            <v>Investments Govt Securities</v>
          </cell>
        </row>
      </sheetData>
      <sheetData sheetId="1646">
        <row r="34">
          <cell r="A34" t="str">
            <v>Investments Govt Securities</v>
          </cell>
        </row>
      </sheetData>
      <sheetData sheetId="1647">
        <row r="34">
          <cell r="A34" t="str">
            <v>Investments Govt Securities</v>
          </cell>
        </row>
      </sheetData>
      <sheetData sheetId="1648">
        <row r="34">
          <cell r="A34" t="str">
            <v>Investments Govt Securities</v>
          </cell>
        </row>
      </sheetData>
      <sheetData sheetId="1649">
        <row r="34">
          <cell r="A34" t="str">
            <v>Investments Govt Securities</v>
          </cell>
        </row>
      </sheetData>
      <sheetData sheetId="1650">
        <row r="34">
          <cell r="A34" t="str">
            <v>Investments Govt Securities</v>
          </cell>
        </row>
      </sheetData>
      <sheetData sheetId="1651">
        <row r="34">
          <cell r="A34" t="str">
            <v>Investments Govt Securities</v>
          </cell>
        </row>
      </sheetData>
      <sheetData sheetId="1652">
        <row r="34">
          <cell r="A34" t="str">
            <v>Investments Govt Securities</v>
          </cell>
        </row>
      </sheetData>
      <sheetData sheetId="1653">
        <row r="34">
          <cell r="A34" t="str">
            <v>Investments Govt Securities</v>
          </cell>
        </row>
      </sheetData>
      <sheetData sheetId="1654">
        <row r="34">
          <cell r="A34" t="str">
            <v>Investments Govt Securities</v>
          </cell>
        </row>
      </sheetData>
      <sheetData sheetId="1655">
        <row r="34">
          <cell r="A34" t="str">
            <v>Investments Govt Securities</v>
          </cell>
        </row>
      </sheetData>
      <sheetData sheetId="1656">
        <row r="34">
          <cell r="A34" t="str">
            <v>Investments Govt Securities</v>
          </cell>
        </row>
      </sheetData>
      <sheetData sheetId="1657">
        <row r="34">
          <cell r="A34" t="str">
            <v>Investments Govt Securities</v>
          </cell>
        </row>
      </sheetData>
      <sheetData sheetId="1658">
        <row r="34">
          <cell r="A34" t="str">
            <v>Investments Govt Securities</v>
          </cell>
        </row>
      </sheetData>
      <sheetData sheetId="1659">
        <row r="34">
          <cell r="A34" t="str">
            <v>Investments Govt Securities</v>
          </cell>
        </row>
      </sheetData>
      <sheetData sheetId="1660">
        <row r="34">
          <cell r="A34" t="str">
            <v>Investments Govt Securities</v>
          </cell>
        </row>
      </sheetData>
      <sheetData sheetId="1661">
        <row r="34">
          <cell r="A34" t="str">
            <v>Investments Govt Securities</v>
          </cell>
        </row>
      </sheetData>
      <sheetData sheetId="1662">
        <row r="34">
          <cell r="A34" t="str">
            <v>Investments Govt Securities</v>
          </cell>
        </row>
      </sheetData>
      <sheetData sheetId="1663">
        <row r="34">
          <cell r="A34" t="str">
            <v>Investments Govt Securities</v>
          </cell>
        </row>
      </sheetData>
      <sheetData sheetId="1664">
        <row r="34">
          <cell r="A34" t="str">
            <v>Investments Govt Securities</v>
          </cell>
        </row>
      </sheetData>
      <sheetData sheetId="1665">
        <row r="34">
          <cell r="A34" t="str">
            <v>Investments Govt Securities</v>
          </cell>
        </row>
      </sheetData>
      <sheetData sheetId="1666">
        <row r="34">
          <cell r="A34" t="str">
            <v>Investments Govt Securities</v>
          </cell>
        </row>
      </sheetData>
      <sheetData sheetId="1667">
        <row r="34">
          <cell r="A34" t="str">
            <v>Investments Govt Securities</v>
          </cell>
        </row>
      </sheetData>
      <sheetData sheetId="1668">
        <row r="34">
          <cell r="A34" t="str">
            <v>Investments Govt Securities</v>
          </cell>
        </row>
      </sheetData>
      <sheetData sheetId="1669">
        <row r="34">
          <cell r="A34" t="str">
            <v>Investments Govt Securities</v>
          </cell>
        </row>
      </sheetData>
      <sheetData sheetId="1670">
        <row r="34">
          <cell r="A34" t="str">
            <v>Investments Govt Securities</v>
          </cell>
        </row>
      </sheetData>
      <sheetData sheetId="1671">
        <row r="34">
          <cell r="A34" t="str">
            <v>Investments Govt Securities</v>
          </cell>
        </row>
      </sheetData>
      <sheetData sheetId="1672">
        <row r="34">
          <cell r="A34" t="str">
            <v>Investments Govt Securities</v>
          </cell>
        </row>
      </sheetData>
      <sheetData sheetId="1673">
        <row r="34">
          <cell r="A34" t="str">
            <v>Investments Govt Securities</v>
          </cell>
        </row>
      </sheetData>
      <sheetData sheetId="1674">
        <row r="34">
          <cell r="A34" t="str">
            <v>Investments Govt Securities</v>
          </cell>
        </row>
      </sheetData>
      <sheetData sheetId="1675">
        <row r="34">
          <cell r="A34" t="str">
            <v>Investments Govt Securities</v>
          </cell>
        </row>
      </sheetData>
      <sheetData sheetId="1676">
        <row r="34">
          <cell r="A34" t="str">
            <v>Investments Govt Securities</v>
          </cell>
        </row>
      </sheetData>
      <sheetData sheetId="1677">
        <row r="34">
          <cell r="A34" t="str">
            <v>Investments Govt Securities</v>
          </cell>
        </row>
      </sheetData>
      <sheetData sheetId="1678">
        <row r="34">
          <cell r="A34" t="str">
            <v>Investments Govt Securities</v>
          </cell>
        </row>
      </sheetData>
      <sheetData sheetId="1679">
        <row r="34">
          <cell r="A34" t="str">
            <v>Investments Govt Securities</v>
          </cell>
        </row>
      </sheetData>
      <sheetData sheetId="1680">
        <row r="34">
          <cell r="A34" t="str">
            <v>Investments Govt Securities</v>
          </cell>
        </row>
      </sheetData>
      <sheetData sheetId="1681">
        <row r="34">
          <cell r="A34" t="str">
            <v>Investments Govt Securities</v>
          </cell>
        </row>
      </sheetData>
      <sheetData sheetId="1682">
        <row r="34">
          <cell r="A34" t="str">
            <v>Investments Govt Securities</v>
          </cell>
        </row>
      </sheetData>
      <sheetData sheetId="1683">
        <row r="34">
          <cell r="A34" t="str">
            <v>Investments Govt Securities</v>
          </cell>
        </row>
      </sheetData>
      <sheetData sheetId="1684">
        <row r="34">
          <cell r="A34" t="str">
            <v>Investments Govt Securities</v>
          </cell>
        </row>
      </sheetData>
      <sheetData sheetId="1685">
        <row r="34">
          <cell r="A34" t="str">
            <v>Investments Govt Securities</v>
          </cell>
        </row>
      </sheetData>
      <sheetData sheetId="1686">
        <row r="34">
          <cell r="A34" t="str">
            <v>Investments Govt Securities</v>
          </cell>
        </row>
      </sheetData>
      <sheetData sheetId="1687">
        <row r="34">
          <cell r="A34" t="str">
            <v>Investments Govt Securities</v>
          </cell>
        </row>
      </sheetData>
      <sheetData sheetId="1688">
        <row r="34">
          <cell r="A34" t="str">
            <v>Investments Govt Securities</v>
          </cell>
        </row>
      </sheetData>
      <sheetData sheetId="1689">
        <row r="34">
          <cell r="A34" t="str">
            <v>Investments Govt Securities</v>
          </cell>
        </row>
      </sheetData>
      <sheetData sheetId="1690">
        <row r="34">
          <cell r="A34" t="str">
            <v>Investments Govt Securities</v>
          </cell>
        </row>
      </sheetData>
      <sheetData sheetId="1691">
        <row r="34">
          <cell r="A34" t="str">
            <v>Investments Govt Securities</v>
          </cell>
        </row>
      </sheetData>
      <sheetData sheetId="1692">
        <row r="34">
          <cell r="A34" t="str">
            <v>Investments Govt Securities</v>
          </cell>
        </row>
      </sheetData>
      <sheetData sheetId="1693">
        <row r="34">
          <cell r="A34" t="str">
            <v>Investments Govt Securities</v>
          </cell>
        </row>
      </sheetData>
      <sheetData sheetId="1694">
        <row r="34">
          <cell r="A34" t="str">
            <v>Investments Govt Securities</v>
          </cell>
        </row>
      </sheetData>
      <sheetData sheetId="1695">
        <row r="34">
          <cell r="A34" t="str">
            <v>Investments Govt Securities</v>
          </cell>
        </row>
      </sheetData>
      <sheetData sheetId="1696">
        <row r="34">
          <cell r="A34" t="str">
            <v>Investments Govt Securities</v>
          </cell>
        </row>
      </sheetData>
      <sheetData sheetId="1697">
        <row r="34">
          <cell r="A34" t="str">
            <v>Investments Govt Securities</v>
          </cell>
        </row>
      </sheetData>
      <sheetData sheetId="1698">
        <row r="34">
          <cell r="A34" t="str">
            <v>Investments Govt Securities</v>
          </cell>
        </row>
      </sheetData>
      <sheetData sheetId="1699">
        <row r="34">
          <cell r="A34" t="str">
            <v>Investments Govt Securities</v>
          </cell>
        </row>
      </sheetData>
      <sheetData sheetId="1700">
        <row r="34">
          <cell r="A34" t="str">
            <v>Investments Govt Securities</v>
          </cell>
        </row>
      </sheetData>
      <sheetData sheetId="1701">
        <row r="34">
          <cell r="A34" t="str">
            <v>Investments Govt Securities</v>
          </cell>
        </row>
      </sheetData>
      <sheetData sheetId="1702">
        <row r="34">
          <cell r="A34" t="str">
            <v>Investments Govt Securities</v>
          </cell>
        </row>
      </sheetData>
      <sheetData sheetId="1703">
        <row r="34">
          <cell r="A34" t="str">
            <v>Investments Govt Securities</v>
          </cell>
        </row>
      </sheetData>
      <sheetData sheetId="1704" refreshError="1"/>
      <sheetData sheetId="1705">
        <row r="34">
          <cell r="A34" t="str">
            <v>Investments Govt Securities</v>
          </cell>
        </row>
      </sheetData>
      <sheetData sheetId="1706">
        <row r="34">
          <cell r="A34" t="str">
            <v>Investments Govt Securities</v>
          </cell>
        </row>
      </sheetData>
      <sheetData sheetId="1707" refreshError="1"/>
      <sheetData sheetId="1708">
        <row r="34">
          <cell r="A34" t="str">
            <v>Investments Govt Securities</v>
          </cell>
        </row>
      </sheetData>
      <sheetData sheetId="1709">
        <row r="34">
          <cell r="A34" t="str">
            <v>Investments Govt Securities</v>
          </cell>
        </row>
      </sheetData>
      <sheetData sheetId="1710">
        <row r="34">
          <cell r="A34" t="str">
            <v>Investments Govt Securities</v>
          </cell>
        </row>
      </sheetData>
      <sheetData sheetId="1711">
        <row r="34">
          <cell r="A34" t="str">
            <v>Investments Govt Securities</v>
          </cell>
        </row>
      </sheetData>
      <sheetData sheetId="1712">
        <row r="34">
          <cell r="A34" t="str">
            <v>Investments Govt Securities</v>
          </cell>
        </row>
      </sheetData>
      <sheetData sheetId="1713">
        <row r="34">
          <cell r="A34" t="str">
            <v>Investments Govt Securities</v>
          </cell>
        </row>
      </sheetData>
      <sheetData sheetId="1714">
        <row r="34">
          <cell r="A34" t="str">
            <v>Investments Govt Securities</v>
          </cell>
        </row>
      </sheetData>
      <sheetData sheetId="1715">
        <row r="34">
          <cell r="A34" t="str">
            <v>Investments Govt Securities</v>
          </cell>
        </row>
      </sheetData>
      <sheetData sheetId="1716">
        <row r="34">
          <cell r="A34" t="str">
            <v>Investments Govt Securities</v>
          </cell>
        </row>
      </sheetData>
      <sheetData sheetId="1717">
        <row r="34">
          <cell r="A34" t="str">
            <v>Investments Govt Securities</v>
          </cell>
        </row>
      </sheetData>
      <sheetData sheetId="1718">
        <row r="34">
          <cell r="A34" t="str">
            <v>Investments Govt Securities</v>
          </cell>
        </row>
      </sheetData>
      <sheetData sheetId="1719">
        <row r="34">
          <cell r="A34" t="str">
            <v>Investments Govt Securities</v>
          </cell>
        </row>
      </sheetData>
      <sheetData sheetId="1720">
        <row r="34">
          <cell r="A34" t="str">
            <v>Investments Govt Securities</v>
          </cell>
        </row>
      </sheetData>
      <sheetData sheetId="1721">
        <row r="34">
          <cell r="A34" t="str">
            <v>Investments Govt Securities</v>
          </cell>
        </row>
      </sheetData>
      <sheetData sheetId="1722">
        <row r="34">
          <cell r="A34" t="str">
            <v>Investments Govt Securities</v>
          </cell>
        </row>
      </sheetData>
      <sheetData sheetId="1723">
        <row r="34">
          <cell r="A34" t="str">
            <v>Investments Govt Securities</v>
          </cell>
        </row>
      </sheetData>
      <sheetData sheetId="1724" refreshError="1"/>
      <sheetData sheetId="1725">
        <row r="34">
          <cell r="A34" t="str">
            <v>Investments Govt Securities</v>
          </cell>
        </row>
      </sheetData>
      <sheetData sheetId="1726">
        <row r="34">
          <cell r="A34" t="str">
            <v>Investments Govt Securities</v>
          </cell>
        </row>
      </sheetData>
      <sheetData sheetId="1727">
        <row r="34">
          <cell r="A34" t="str">
            <v>Investments Govt Securities</v>
          </cell>
        </row>
      </sheetData>
      <sheetData sheetId="1728">
        <row r="34">
          <cell r="A34" t="str">
            <v>Investments Govt Securities</v>
          </cell>
        </row>
      </sheetData>
      <sheetData sheetId="1729">
        <row r="34">
          <cell r="A34" t="str">
            <v>Investments Govt Securities</v>
          </cell>
        </row>
      </sheetData>
      <sheetData sheetId="1730">
        <row r="34">
          <cell r="A34" t="str">
            <v>Investments Govt Securities</v>
          </cell>
        </row>
      </sheetData>
      <sheetData sheetId="1731">
        <row r="34">
          <cell r="A34" t="str">
            <v>Investments Govt Securities</v>
          </cell>
        </row>
      </sheetData>
      <sheetData sheetId="1732">
        <row r="34">
          <cell r="A34" t="str">
            <v>Investments Govt Securities</v>
          </cell>
        </row>
      </sheetData>
      <sheetData sheetId="1733">
        <row r="34">
          <cell r="A34" t="str">
            <v>Investments Govt Securities</v>
          </cell>
        </row>
      </sheetData>
      <sheetData sheetId="1734">
        <row r="34">
          <cell r="A34" t="str">
            <v>Investments Govt Securities</v>
          </cell>
        </row>
      </sheetData>
      <sheetData sheetId="1735">
        <row r="34">
          <cell r="A34" t="str">
            <v>Investments Govt Securities</v>
          </cell>
        </row>
      </sheetData>
      <sheetData sheetId="1736">
        <row r="34">
          <cell r="A34" t="str">
            <v>Investments Govt Securities</v>
          </cell>
        </row>
      </sheetData>
      <sheetData sheetId="1737">
        <row r="34">
          <cell r="A34" t="str">
            <v>Investments Govt Securities</v>
          </cell>
        </row>
      </sheetData>
      <sheetData sheetId="1738">
        <row r="34">
          <cell r="A34" t="str">
            <v>Investments Govt Securities</v>
          </cell>
        </row>
      </sheetData>
      <sheetData sheetId="1739">
        <row r="34">
          <cell r="A34" t="str">
            <v>Investments Govt Securities</v>
          </cell>
        </row>
      </sheetData>
      <sheetData sheetId="1740">
        <row r="34">
          <cell r="A34" t="str">
            <v>Investments Govt Securities</v>
          </cell>
        </row>
      </sheetData>
      <sheetData sheetId="1741">
        <row r="34">
          <cell r="A34" t="str">
            <v>Investments Govt Securities</v>
          </cell>
        </row>
      </sheetData>
      <sheetData sheetId="1742">
        <row r="34">
          <cell r="A34" t="str">
            <v>Investments Govt Securities</v>
          </cell>
        </row>
      </sheetData>
      <sheetData sheetId="1743">
        <row r="34">
          <cell r="A34" t="str">
            <v>Investments Govt Securities</v>
          </cell>
        </row>
      </sheetData>
      <sheetData sheetId="1744">
        <row r="34">
          <cell r="A34" t="str">
            <v>Investments Govt Securities</v>
          </cell>
        </row>
      </sheetData>
      <sheetData sheetId="1745">
        <row r="34">
          <cell r="A34" t="str">
            <v>Investments Govt Securities</v>
          </cell>
        </row>
      </sheetData>
      <sheetData sheetId="1746">
        <row r="34">
          <cell r="A34" t="str">
            <v>Investments Govt Securities</v>
          </cell>
        </row>
      </sheetData>
      <sheetData sheetId="1747">
        <row r="34">
          <cell r="A34" t="str">
            <v>Investments Govt Securities</v>
          </cell>
        </row>
      </sheetData>
      <sheetData sheetId="1748">
        <row r="34">
          <cell r="A34" t="str">
            <v>Investments Govt Securities</v>
          </cell>
        </row>
      </sheetData>
      <sheetData sheetId="1749">
        <row r="34">
          <cell r="A34" t="str">
            <v>Investments Govt Securities</v>
          </cell>
        </row>
      </sheetData>
      <sheetData sheetId="1750">
        <row r="34">
          <cell r="A34" t="str">
            <v>Investments Govt Securities</v>
          </cell>
        </row>
      </sheetData>
      <sheetData sheetId="1751">
        <row r="34">
          <cell r="A34" t="str">
            <v>Investments Govt Securities</v>
          </cell>
        </row>
      </sheetData>
      <sheetData sheetId="1752">
        <row r="34">
          <cell r="A34" t="str">
            <v>Investments Govt Securities</v>
          </cell>
        </row>
      </sheetData>
      <sheetData sheetId="1753">
        <row r="34">
          <cell r="A34" t="str">
            <v>Investments Govt Securities</v>
          </cell>
        </row>
      </sheetData>
      <sheetData sheetId="1754">
        <row r="34">
          <cell r="A34" t="str">
            <v>Investments Govt Securities</v>
          </cell>
        </row>
      </sheetData>
      <sheetData sheetId="1755">
        <row r="34">
          <cell r="A34" t="str">
            <v>Investments Govt Securities</v>
          </cell>
        </row>
      </sheetData>
      <sheetData sheetId="1756">
        <row r="34">
          <cell r="A34" t="str">
            <v>Investments Govt Securities</v>
          </cell>
        </row>
      </sheetData>
      <sheetData sheetId="1757">
        <row r="34">
          <cell r="A34" t="str">
            <v>Investments Govt Securities</v>
          </cell>
        </row>
      </sheetData>
      <sheetData sheetId="1758">
        <row r="34">
          <cell r="A34" t="str">
            <v>Investments Govt Securities</v>
          </cell>
        </row>
      </sheetData>
      <sheetData sheetId="1759">
        <row r="34">
          <cell r="A34" t="str">
            <v>Investments Govt Securities</v>
          </cell>
        </row>
      </sheetData>
      <sheetData sheetId="1760">
        <row r="34">
          <cell r="A34" t="str">
            <v>Investments Govt Securities</v>
          </cell>
        </row>
      </sheetData>
      <sheetData sheetId="1761">
        <row r="34">
          <cell r="A34" t="str">
            <v>Investments Govt Securities</v>
          </cell>
        </row>
      </sheetData>
      <sheetData sheetId="1762">
        <row r="34">
          <cell r="A34" t="str">
            <v>Investments Govt Securities</v>
          </cell>
        </row>
      </sheetData>
      <sheetData sheetId="1763">
        <row r="34">
          <cell r="A34" t="str">
            <v>Investments Govt Securities</v>
          </cell>
        </row>
      </sheetData>
      <sheetData sheetId="1764">
        <row r="34">
          <cell r="A34" t="str">
            <v>Investments Govt Securities</v>
          </cell>
        </row>
      </sheetData>
      <sheetData sheetId="1765">
        <row r="34">
          <cell r="A34" t="str">
            <v>Investments Govt Securities</v>
          </cell>
        </row>
      </sheetData>
      <sheetData sheetId="1766">
        <row r="34">
          <cell r="A34" t="str">
            <v>Investments Govt Securities</v>
          </cell>
        </row>
      </sheetData>
      <sheetData sheetId="1767">
        <row r="34">
          <cell r="A34" t="str">
            <v>Investments Govt Securities</v>
          </cell>
        </row>
      </sheetData>
      <sheetData sheetId="1768">
        <row r="34">
          <cell r="A34" t="str">
            <v>Investments Govt Securities</v>
          </cell>
        </row>
      </sheetData>
      <sheetData sheetId="1769">
        <row r="34">
          <cell r="A34" t="str">
            <v>Investments Govt Securities</v>
          </cell>
        </row>
      </sheetData>
      <sheetData sheetId="1770">
        <row r="34">
          <cell r="A34" t="str">
            <v>Investments Govt Securities</v>
          </cell>
        </row>
      </sheetData>
      <sheetData sheetId="1771">
        <row r="34">
          <cell r="A34" t="str">
            <v>Investments Govt Securities</v>
          </cell>
        </row>
      </sheetData>
      <sheetData sheetId="1772">
        <row r="34">
          <cell r="A34" t="str">
            <v>Investments Govt Securities</v>
          </cell>
        </row>
      </sheetData>
      <sheetData sheetId="1773">
        <row r="34">
          <cell r="A34" t="str">
            <v>Investments Govt Securities</v>
          </cell>
        </row>
      </sheetData>
      <sheetData sheetId="1774">
        <row r="34">
          <cell r="A34" t="str">
            <v>Investments Govt Securities</v>
          </cell>
        </row>
      </sheetData>
      <sheetData sheetId="1775">
        <row r="34">
          <cell r="A34" t="str">
            <v>Investments Govt Securities</v>
          </cell>
        </row>
      </sheetData>
      <sheetData sheetId="1776">
        <row r="34">
          <cell r="A34" t="str">
            <v>Investments Govt Securities</v>
          </cell>
        </row>
      </sheetData>
      <sheetData sheetId="1777">
        <row r="34">
          <cell r="A34" t="str">
            <v>Investments Govt Securities</v>
          </cell>
        </row>
      </sheetData>
      <sheetData sheetId="1778">
        <row r="34">
          <cell r="A34" t="str">
            <v>Investments Govt Securities</v>
          </cell>
        </row>
      </sheetData>
      <sheetData sheetId="1779">
        <row r="34">
          <cell r="A34" t="str">
            <v>Investments Govt Securities</v>
          </cell>
        </row>
      </sheetData>
      <sheetData sheetId="1780">
        <row r="34">
          <cell r="A34" t="str">
            <v>Investments Govt Securities</v>
          </cell>
        </row>
      </sheetData>
      <sheetData sheetId="1781">
        <row r="34">
          <cell r="A34" t="str">
            <v>Investments Govt Securities</v>
          </cell>
        </row>
      </sheetData>
      <sheetData sheetId="1782">
        <row r="34">
          <cell r="A34" t="str">
            <v>Investments Govt Securities</v>
          </cell>
        </row>
      </sheetData>
      <sheetData sheetId="1783">
        <row r="34">
          <cell r="A34" t="str">
            <v>Investments Govt Securities</v>
          </cell>
        </row>
      </sheetData>
      <sheetData sheetId="1784">
        <row r="34">
          <cell r="A34" t="str">
            <v>Investments Govt Securities</v>
          </cell>
        </row>
      </sheetData>
      <sheetData sheetId="1785">
        <row r="34">
          <cell r="A34" t="str">
            <v>Investments Govt Securities</v>
          </cell>
        </row>
      </sheetData>
      <sheetData sheetId="1786">
        <row r="34">
          <cell r="A34" t="str">
            <v>Investments Govt Securities</v>
          </cell>
        </row>
      </sheetData>
      <sheetData sheetId="1787">
        <row r="34">
          <cell r="A34" t="str">
            <v>Investments Govt Securities</v>
          </cell>
        </row>
      </sheetData>
      <sheetData sheetId="1788">
        <row r="34">
          <cell r="A34" t="str">
            <v>Investments Govt Securities</v>
          </cell>
        </row>
      </sheetData>
      <sheetData sheetId="1789">
        <row r="34">
          <cell r="A34" t="str">
            <v>Investments Govt Securities</v>
          </cell>
        </row>
      </sheetData>
      <sheetData sheetId="1790">
        <row r="34">
          <cell r="A34" t="str">
            <v>Investments Govt Securities</v>
          </cell>
        </row>
      </sheetData>
      <sheetData sheetId="1791">
        <row r="34">
          <cell r="A34" t="str">
            <v>Investments Govt Securities</v>
          </cell>
        </row>
      </sheetData>
      <sheetData sheetId="1792">
        <row r="34">
          <cell r="A34" t="str">
            <v>Investments Govt Securities</v>
          </cell>
        </row>
      </sheetData>
      <sheetData sheetId="1793">
        <row r="34">
          <cell r="A34" t="str">
            <v>Investments Govt Securities</v>
          </cell>
        </row>
      </sheetData>
      <sheetData sheetId="1794">
        <row r="34">
          <cell r="A34" t="str">
            <v>Investments Govt Securities</v>
          </cell>
        </row>
      </sheetData>
      <sheetData sheetId="1795">
        <row r="34">
          <cell r="A34" t="str">
            <v>Investments Govt Securities</v>
          </cell>
        </row>
      </sheetData>
      <sheetData sheetId="1796">
        <row r="34">
          <cell r="A34" t="str">
            <v>Investments Govt Securities</v>
          </cell>
        </row>
      </sheetData>
      <sheetData sheetId="1797">
        <row r="34">
          <cell r="A34" t="str">
            <v>Investments Govt Securities</v>
          </cell>
        </row>
      </sheetData>
      <sheetData sheetId="1798">
        <row r="34">
          <cell r="A34" t="str">
            <v>Investments Govt Securities</v>
          </cell>
        </row>
      </sheetData>
      <sheetData sheetId="1799">
        <row r="34">
          <cell r="A34" t="str">
            <v>Investments Govt Securities</v>
          </cell>
        </row>
      </sheetData>
      <sheetData sheetId="1800">
        <row r="34">
          <cell r="A34" t="str">
            <v>Investments Govt Securities</v>
          </cell>
        </row>
      </sheetData>
      <sheetData sheetId="1801">
        <row r="34">
          <cell r="A34" t="str">
            <v>Investments Govt Securities</v>
          </cell>
        </row>
      </sheetData>
      <sheetData sheetId="1802">
        <row r="34">
          <cell r="A34" t="str">
            <v>Investments Govt Securities</v>
          </cell>
        </row>
      </sheetData>
      <sheetData sheetId="1803">
        <row r="34">
          <cell r="A34" t="str">
            <v>Investments Govt Securities</v>
          </cell>
        </row>
      </sheetData>
      <sheetData sheetId="1804">
        <row r="34">
          <cell r="A34" t="str">
            <v>Investments Govt Securities</v>
          </cell>
        </row>
      </sheetData>
      <sheetData sheetId="1805">
        <row r="34">
          <cell r="A34" t="str">
            <v>Investments Govt Securities</v>
          </cell>
        </row>
      </sheetData>
      <sheetData sheetId="1806">
        <row r="34">
          <cell r="A34" t="str">
            <v>Investments Govt Securities</v>
          </cell>
        </row>
      </sheetData>
      <sheetData sheetId="1807">
        <row r="34">
          <cell r="A34" t="str">
            <v>Investments Govt Securities</v>
          </cell>
        </row>
      </sheetData>
      <sheetData sheetId="1808">
        <row r="34">
          <cell r="A34" t="str">
            <v>Investments Govt Securities</v>
          </cell>
        </row>
      </sheetData>
      <sheetData sheetId="1809">
        <row r="34">
          <cell r="A34" t="str">
            <v>Investments Govt Securities</v>
          </cell>
        </row>
      </sheetData>
      <sheetData sheetId="1810">
        <row r="34">
          <cell r="A34" t="str">
            <v>Investments Govt Securities</v>
          </cell>
        </row>
      </sheetData>
      <sheetData sheetId="1811">
        <row r="34">
          <cell r="A34" t="str">
            <v>Investments Govt Securities</v>
          </cell>
        </row>
      </sheetData>
      <sheetData sheetId="1812">
        <row r="34">
          <cell r="A34" t="str">
            <v>Investments Govt Securities</v>
          </cell>
        </row>
      </sheetData>
      <sheetData sheetId="1813">
        <row r="34">
          <cell r="A34" t="str">
            <v>Investments Govt Securities</v>
          </cell>
        </row>
      </sheetData>
      <sheetData sheetId="1814">
        <row r="34">
          <cell r="A34" t="str">
            <v>Investments Govt Securities</v>
          </cell>
        </row>
      </sheetData>
      <sheetData sheetId="1815">
        <row r="34">
          <cell r="A34" t="str">
            <v>Investments Govt Securities</v>
          </cell>
        </row>
      </sheetData>
      <sheetData sheetId="1816">
        <row r="34">
          <cell r="A34" t="str">
            <v>Investments Govt Securities</v>
          </cell>
        </row>
      </sheetData>
      <sheetData sheetId="1817">
        <row r="34">
          <cell r="A34" t="str">
            <v>Investments Govt Securities</v>
          </cell>
        </row>
      </sheetData>
      <sheetData sheetId="1818">
        <row r="34">
          <cell r="A34" t="str">
            <v>Investments Govt Securities</v>
          </cell>
        </row>
      </sheetData>
      <sheetData sheetId="1819">
        <row r="34">
          <cell r="A34" t="str">
            <v>Investments Govt Securities</v>
          </cell>
        </row>
      </sheetData>
      <sheetData sheetId="1820">
        <row r="34">
          <cell r="A34" t="str">
            <v>Investments Govt Securities</v>
          </cell>
        </row>
      </sheetData>
      <sheetData sheetId="1821">
        <row r="34">
          <cell r="A34" t="str">
            <v>Investments Govt Securities</v>
          </cell>
        </row>
      </sheetData>
      <sheetData sheetId="1822">
        <row r="34">
          <cell r="A34" t="str">
            <v>Investments Govt Securities</v>
          </cell>
        </row>
      </sheetData>
      <sheetData sheetId="1823">
        <row r="34">
          <cell r="A34" t="str">
            <v>Investments Govt Securities</v>
          </cell>
        </row>
      </sheetData>
      <sheetData sheetId="1824">
        <row r="34">
          <cell r="A34" t="str">
            <v>Investments Govt Securities</v>
          </cell>
        </row>
      </sheetData>
      <sheetData sheetId="1825">
        <row r="34">
          <cell r="A34" t="str">
            <v>Investments Govt Securities</v>
          </cell>
        </row>
      </sheetData>
      <sheetData sheetId="1826">
        <row r="34">
          <cell r="A34" t="str">
            <v>Investments Govt Securities</v>
          </cell>
        </row>
      </sheetData>
      <sheetData sheetId="1827">
        <row r="34">
          <cell r="A34" t="str">
            <v>Investments Govt Securities</v>
          </cell>
        </row>
      </sheetData>
      <sheetData sheetId="1828">
        <row r="34">
          <cell r="A34" t="str">
            <v>Investments Govt Securities</v>
          </cell>
        </row>
      </sheetData>
      <sheetData sheetId="1829">
        <row r="34">
          <cell r="A34" t="str">
            <v>Investments Govt Securities</v>
          </cell>
        </row>
      </sheetData>
      <sheetData sheetId="1830">
        <row r="34">
          <cell r="A34" t="str">
            <v>Investments Govt Securities</v>
          </cell>
        </row>
      </sheetData>
      <sheetData sheetId="1831">
        <row r="34">
          <cell r="A34" t="str">
            <v>Investments Govt Securities</v>
          </cell>
        </row>
      </sheetData>
      <sheetData sheetId="1832">
        <row r="34">
          <cell r="A34" t="str">
            <v>Investments Govt Securities</v>
          </cell>
        </row>
      </sheetData>
      <sheetData sheetId="1833">
        <row r="34">
          <cell r="A34" t="str">
            <v>Investments Govt Securities</v>
          </cell>
        </row>
      </sheetData>
      <sheetData sheetId="1834">
        <row r="34">
          <cell r="A34" t="str">
            <v>Investments Govt Securities</v>
          </cell>
        </row>
      </sheetData>
      <sheetData sheetId="1835">
        <row r="34">
          <cell r="A34" t="str">
            <v>Investments Govt Securities</v>
          </cell>
        </row>
      </sheetData>
      <sheetData sheetId="1836">
        <row r="34">
          <cell r="A34" t="str">
            <v>Investments Govt Securities</v>
          </cell>
        </row>
      </sheetData>
      <sheetData sheetId="1837">
        <row r="34">
          <cell r="A34" t="str">
            <v>Investments Govt Securities</v>
          </cell>
        </row>
      </sheetData>
      <sheetData sheetId="1838">
        <row r="34">
          <cell r="A34" t="str">
            <v>Investments Govt Securities</v>
          </cell>
        </row>
      </sheetData>
      <sheetData sheetId="1839">
        <row r="34">
          <cell r="A34" t="str">
            <v>Investments Govt Securities</v>
          </cell>
        </row>
      </sheetData>
      <sheetData sheetId="1840">
        <row r="34">
          <cell r="A34" t="str">
            <v>Investments Govt Securities</v>
          </cell>
        </row>
      </sheetData>
      <sheetData sheetId="1841">
        <row r="34">
          <cell r="A34" t="str">
            <v>Investments Govt Securities</v>
          </cell>
        </row>
      </sheetData>
      <sheetData sheetId="1842">
        <row r="34">
          <cell r="A34" t="str">
            <v>Investments Govt Securities</v>
          </cell>
        </row>
      </sheetData>
      <sheetData sheetId="1843">
        <row r="34">
          <cell r="A34" t="str">
            <v>Investments Govt Securities</v>
          </cell>
        </row>
      </sheetData>
      <sheetData sheetId="1844">
        <row r="34">
          <cell r="A34" t="str">
            <v>Investments Govt Securities</v>
          </cell>
        </row>
      </sheetData>
      <sheetData sheetId="1845">
        <row r="34">
          <cell r="A34" t="str">
            <v>Investments Govt Securities</v>
          </cell>
        </row>
      </sheetData>
      <sheetData sheetId="1846">
        <row r="34">
          <cell r="A34" t="str">
            <v>Investments Govt Securities</v>
          </cell>
        </row>
      </sheetData>
      <sheetData sheetId="1847">
        <row r="34">
          <cell r="A34" t="str">
            <v>Investments Govt Securities</v>
          </cell>
        </row>
      </sheetData>
      <sheetData sheetId="1848">
        <row r="34">
          <cell r="A34" t="str">
            <v>Investments Govt Securities</v>
          </cell>
        </row>
      </sheetData>
      <sheetData sheetId="1849">
        <row r="34">
          <cell r="A34" t="str">
            <v>Investments Govt Securities</v>
          </cell>
        </row>
      </sheetData>
      <sheetData sheetId="1850">
        <row r="34">
          <cell r="A34" t="str">
            <v>Investments Govt Securities</v>
          </cell>
        </row>
      </sheetData>
      <sheetData sheetId="1851">
        <row r="34">
          <cell r="A34" t="str">
            <v>Investments Govt Securities</v>
          </cell>
        </row>
      </sheetData>
      <sheetData sheetId="1852">
        <row r="34">
          <cell r="A34" t="str">
            <v>Investments Govt Securities</v>
          </cell>
        </row>
      </sheetData>
      <sheetData sheetId="1853">
        <row r="34">
          <cell r="A34" t="str">
            <v>Investments Govt Securities</v>
          </cell>
        </row>
      </sheetData>
      <sheetData sheetId="1854">
        <row r="34">
          <cell r="A34" t="str">
            <v>Investments Govt Securities</v>
          </cell>
        </row>
      </sheetData>
      <sheetData sheetId="1855">
        <row r="34">
          <cell r="A34" t="str">
            <v>Investments Govt Securities</v>
          </cell>
        </row>
      </sheetData>
      <sheetData sheetId="1856">
        <row r="34">
          <cell r="A34" t="str">
            <v>Investments Govt Securities</v>
          </cell>
        </row>
      </sheetData>
      <sheetData sheetId="1857">
        <row r="34">
          <cell r="A34" t="str">
            <v>Investments Govt Securities</v>
          </cell>
        </row>
      </sheetData>
      <sheetData sheetId="1858">
        <row r="34">
          <cell r="A34" t="str">
            <v>Investments Govt Securities</v>
          </cell>
        </row>
      </sheetData>
      <sheetData sheetId="1859">
        <row r="34">
          <cell r="A34" t="str">
            <v>Investments Govt Securities</v>
          </cell>
        </row>
      </sheetData>
      <sheetData sheetId="1860">
        <row r="34">
          <cell r="A34" t="str">
            <v>Investments Govt Securities</v>
          </cell>
        </row>
      </sheetData>
      <sheetData sheetId="1861">
        <row r="34">
          <cell r="A34" t="str">
            <v>Investments Govt Securities</v>
          </cell>
        </row>
      </sheetData>
      <sheetData sheetId="1862">
        <row r="34">
          <cell r="A34" t="str">
            <v>Investments Govt Securities</v>
          </cell>
        </row>
      </sheetData>
      <sheetData sheetId="1863">
        <row r="34">
          <cell r="A34" t="str">
            <v>Investments Govt Securities</v>
          </cell>
        </row>
      </sheetData>
      <sheetData sheetId="1864">
        <row r="34">
          <cell r="A34" t="str">
            <v>Investments Govt Securities</v>
          </cell>
        </row>
      </sheetData>
      <sheetData sheetId="1865">
        <row r="34">
          <cell r="A34" t="str">
            <v>Investments Govt Securities</v>
          </cell>
        </row>
      </sheetData>
      <sheetData sheetId="1866">
        <row r="34">
          <cell r="A34" t="str">
            <v>Investments Govt Securities</v>
          </cell>
        </row>
      </sheetData>
      <sheetData sheetId="1867">
        <row r="34">
          <cell r="A34" t="str">
            <v>Investments Govt Securities</v>
          </cell>
        </row>
      </sheetData>
      <sheetData sheetId="1868">
        <row r="34">
          <cell r="A34" t="str">
            <v>Investments Govt Securities</v>
          </cell>
        </row>
      </sheetData>
      <sheetData sheetId="1869">
        <row r="34">
          <cell r="A34" t="str">
            <v>Investments Govt Securities</v>
          </cell>
        </row>
      </sheetData>
      <sheetData sheetId="1870">
        <row r="34">
          <cell r="A34" t="str">
            <v>Investments Govt Securities</v>
          </cell>
        </row>
      </sheetData>
      <sheetData sheetId="1871">
        <row r="34">
          <cell r="A34" t="str">
            <v>Investments Govt Securities</v>
          </cell>
        </row>
      </sheetData>
      <sheetData sheetId="1872">
        <row r="34">
          <cell r="A34" t="str">
            <v>Investments Govt Securities</v>
          </cell>
        </row>
      </sheetData>
      <sheetData sheetId="1873">
        <row r="34">
          <cell r="A34" t="str">
            <v>Investments Govt Securities</v>
          </cell>
        </row>
      </sheetData>
      <sheetData sheetId="1874">
        <row r="34">
          <cell r="A34" t="str">
            <v>Investments Govt Securities</v>
          </cell>
        </row>
      </sheetData>
      <sheetData sheetId="1875">
        <row r="34">
          <cell r="A34" t="str">
            <v>Investments Govt Securities</v>
          </cell>
        </row>
      </sheetData>
      <sheetData sheetId="1876">
        <row r="34">
          <cell r="A34" t="str">
            <v>Investments Govt Securities</v>
          </cell>
        </row>
      </sheetData>
      <sheetData sheetId="1877">
        <row r="34">
          <cell r="A34" t="str">
            <v>Investments Govt Securities</v>
          </cell>
        </row>
      </sheetData>
      <sheetData sheetId="1878">
        <row r="34">
          <cell r="A34" t="str">
            <v>Investments Govt Securities</v>
          </cell>
        </row>
      </sheetData>
      <sheetData sheetId="1879">
        <row r="34">
          <cell r="A34" t="str">
            <v>Investments Govt Securities</v>
          </cell>
        </row>
      </sheetData>
      <sheetData sheetId="1880">
        <row r="34">
          <cell r="A34" t="str">
            <v>Investments Govt Securities</v>
          </cell>
        </row>
      </sheetData>
      <sheetData sheetId="1881">
        <row r="34">
          <cell r="A34" t="str">
            <v>Investments Govt Securities</v>
          </cell>
        </row>
      </sheetData>
      <sheetData sheetId="1882">
        <row r="34">
          <cell r="A34" t="str">
            <v>Investments Govt Securities</v>
          </cell>
        </row>
      </sheetData>
      <sheetData sheetId="1883">
        <row r="34">
          <cell r="A34" t="str">
            <v>Investments Govt Securities</v>
          </cell>
        </row>
      </sheetData>
      <sheetData sheetId="1884">
        <row r="34">
          <cell r="A34" t="str">
            <v>Investments Govt Securities</v>
          </cell>
        </row>
      </sheetData>
      <sheetData sheetId="1885">
        <row r="34">
          <cell r="A34" t="str">
            <v>Investments Govt Securities</v>
          </cell>
        </row>
      </sheetData>
      <sheetData sheetId="1886">
        <row r="34">
          <cell r="A34" t="str">
            <v>Investments Govt Securities</v>
          </cell>
        </row>
      </sheetData>
      <sheetData sheetId="1887">
        <row r="34">
          <cell r="A34" t="str">
            <v>Investments Govt Securities</v>
          </cell>
        </row>
      </sheetData>
      <sheetData sheetId="1888">
        <row r="34">
          <cell r="A34" t="str">
            <v>Investments Govt Securities</v>
          </cell>
        </row>
      </sheetData>
      <sheetData sheetId="1889">
        <row r="34">
          <cell r="A34" t="str">
            <v>Investments Govt Securities</v>
          </cell>
        </row>
      </sheetData>
      <sheetData sheetId="1890">
        <row r="34">
          <cell r="A34" t="str">
            <v>Investments Govt Securities</v>
          </cell>
        </row>
      </sheetData>
      <sheetData sheetId="1891">
        <row r="34">
          <cell r="A34" t="str">
            <v>Investments Govt Securities</v>
          </cell>
        </row>
      </sheetData>
      <sheetData sheetId="1892">
        <row r="34">
          <cell r="A34" t="str">
            <v>Investments Govt Securities</v>
          </cell>
        </row>
      </sheetData>
      <sheetData sheetId="1893">
        <row r="34">
          <cell r="A34" t="str">
            <v>Investments Govt Securities</v>
          </cell>
        </row>
      </sheetData>
      <sheetData sheetId="1894">
        <row r="34">
          <cell r="A34" t="str">
            <v>Investments Govt Securities</v>
          </cell>
        </row>
      </sheetData>
      <sheetData sheetId="1895">
        <row r="34">
          <cell r="A34" t="str">
            <v>Investments Govt Securities</v>
          </cell>
        </row>
      </sheetData>
      <sheetData sheetId="1896">
        <row r="34">
          <cell r="A34" t="str">
            <v>Investments Govt Securities</v>
          </cell>
        </row>
      </sheetData>
      <sheetData sheetId="1897">
        <row r="34">
          <cell r="A34" t="str">
            <v>Investments Govt Securities</v>
          </cell>
        </row>
      </sheetData>
      <sheetData sheetId="1898">
        <row r="34">
          <cell r="A34" t="str">
            <v>Investments Govt Securities</v>
          </cell>
        </row>
      </sheetData>
      <sheetData sheetId="1899">
        <row r="34">
          <cell r="A34" t="str">
            <v>Investments Govt Securities</v>
          </cell>
        </row>
      </sheetData>
      <sheetData sheetId="1900">
        <row r="34">
          <cell r="A34" t="str">
            <v>Investments Govt Securities</v>
          </cell>
        </row>
      </sheetData>
      <sheetData sheetId="1901">
        <row r="34">
          <cell r="A34" t="str">
            <v>Investments Govt Securities</v>
          </cell>
        </row>
      </sheetData>
      <sheetData sheetId="1902">
        <row r="34">
          <cell r="A34" t="str">
            <v>Investments Govt Securities</v>
          </cell>
        </row>
      </sheetData>
      <sheetData sheetId="1903">
        <row r="34">
          <cell r="A34" t="str">
            <v>Investments Govt Securities</v>
          </cell>
        </row>
      </sheetData>
      <sheetData sheetId="1904">
        <row r="34">
          <cell r="A34" t="str">
            <v>Investments Govt Securities</v>
          </cell>
        </row>
      </sheetData>
      <sheetData sheetId="1905">
        <row r="34">
          <cell r="A34" t="str">
            <v>Investments Govt Securities</v>
          </cell>
        </row>
      </sheetData>
      <sheetData sheetId="1906">
        <row r="34">
          <cell r="A34" t="str">
            <v>Investments Govt Securities</v>
          </cell>
        </row>
      </sheetData>
      <sheetData sheetId="1907">
        <row r="34">
          <cell r="A34" t="str">
            <v>Investments Govt Securities</v>
          </cell>
        </row>
      </sheetData>
      <sheetData sheetId="1908">
        <row r="34">
          <cell r="A34" t="str">
            <v>Investments Govt Securities</v>
          </cell>
        </row>
      </sheetData>
      <sheetData sheetId="1909">
        <row r="34">
          <cell r="A34" t="str">
            <v>Investments Govt Securities</v>
          </cell>
        </row>
      </sheetData>
      <sheetData sheetId="1910">
        <row r="34">
          <cell r="A34" t="str">
            <v>Investments Govt Securities</v>
          </cell>
        </row>
      </sheetData>
      <sheetData sheetId="1911">
        <row r="34">
          <cell r="A34" t="str">
            <v>Investments Govt Securities</v>
          </cell>
        </row>
      </sheetData>
      <sheetData sheetId="1912">
        <row r="34">
          <cell r="A34" t="str">
            <v>Investments Govt Securities</v>
          </cell>
        </row>
      </sheetData>
      <sheetData sheetId="1913">
        <row r="34">
          <cell r="A34" t="str">
            <v>Investments Govt Securities</v>
          </cell>
        </row>
      </sheetData>
      <sheetData sheetId="1914">
        <row r="34">
          <cell r="A34" t="str">
            <v>Investments Govt Securities</v>
          </cell>
        </row>
      </sheetData>
      <sheetData sheetId="1915">
        <row r="34">
          <cell r="A34" t="str">
            <v>Investments Govt Securities</v>
          </cell>
        </row>
      </sheetData>
      <sheetData sheetId="1916">
        <row r="34">
          <cell r="A34" t="str">
            <v>Investments Govt Securities</v>
          </cell>
        </row>
      </sheetData>
      <sheetData sheetId="1917">
        <row r="34">
          <cell r="A34" t="str">
            <v>Investments Govt Securities</v>
          </cell>
        </row>
      </sheetData>
      <sheetData sheetId="1918">
        <row r="34">
          <cell r="A34" t="str">
            <v>Investments Govt Securities</v>
          </cell>
        </row>
      </sheetData>
      <sheetData sheetId="1919">
        <row r="34">
          <cell r="A34" t="str">
            <v>Investments Govt Securities</v>
          </cell>
        </row>
      </sheetData>
      <sheetData sheetId="1920">
        <row r="34">
          <cell r="A34" t="str">
            <v>Investments Govt Securities</v>
          </cell>
        </row>
      </sheetData>
      <sheetData sheetId="1921">
        <row r="34">
          <cell r="A34" t="str">
            <v>Investments Govt Securities</v>
          </cell>
        </row>
      </sheetData>
      <sheetData sheetId="1922">
        <row r="34">
          <cell r="A34" t="str">
            <v>Investments Govt Securities</v>
          </cell>
        </row>
      </sheetData>
      <sheetData sheetId="1923">
        <row r="34">
          <cell r="A34" t="str">
            <v>Investments Govt Securities</v>
          </cell>
        </row>
      </sheetData>
      <sheetData sheetId="1924">
        <row r="34">
          <cell r="A34" t="str">
            <v>Investments Govt Securities</v>
          </cell>
        </row>
      </sheetData>
      <sheetData sheetId="1925">
        <row r="34">
          <cell r="A34" t="str">
            <v>Investments Govt Securities</v>
          </cell>
        </row>
      </sheetData>
      <sheetData sheetId="1926">
        <row r="34">
          <cell r="A34" t="str">
            <v>Investments Govt Securities</v>
          </cell>
        </row>
      </sheetData>
      <sheetData sheetId="1927">
        <row r="34">
          <cell r="A34" t="str">
            <v>Investments Govt Securities</v>
          </cell>
        </row>
      </sheetData>
      <sheetData sheetId="1928">
        <row r="34">
          <cell r="A34" t="str">
            <v>Investments Govt Securities</v>
          </cell>
        </row>
      </sheetData>
      <sheetData sheetId="1929">
        <row r="34">
          <cell r="A34" t="str">
            <v>Investments Govt Securities</v>
          </cell>
        </row>
      </sheetData>
      <sheetData sheetId="1930">
        <row r="34">
          <cell r="A34" t="str">
            <v>Investments Govt Securities</v>
          </cell>
        </row>
      </sheetData>
      <sheetData sheetId="1931">
        <row r="34">
          <cell r="A34" t="str">
            <v>Investments Govt Securities</v>
          </cell>
        </row>
      </sheetData>
      <sheetData sheetId="1932">
        <row r="34">
          <cell r="A34" t="str">
            <v>Investments Govt Securities</v>
          </cell>
        </row>
      </sheetData>
      <sheetData sheetId="1933">
        <row r="34">
          <cell r="A34" t="str">
            <v>Investments Govt Securities</v>
          </cell>
        </row>
      </sheetData>
      <sheetData sheetId="1934">
        <row r="34">
          <cell r="A34" t="str">
            <v>Investments Govt Securities</v>
          </cell>
        </row>
      </sheetData>
      <sheetData sheetId="1935">
        <row r="34">
          <cell r="A34" t="str">
            <v>Investments Govt Securities</v>
          </cell>
        </row>
      </sheetData>
      <sheetData sheetId="1936">
        <row r="34">
          <cell r="A34" t="str">
            <v>Investments Govt Securities</v>
          </cell>
        </row>
      </sheetData>
      <sheetData sheetId="1937">
        <row r="34">
          <cell r="A34" t="str">
            <v>Investments Govt Securities</v>
          </cell>
        </row>
      </sheetData>
      <sheetData sheetId="1938">
        <row r="34">
          <cell r="A34" t="str">
            <v>Investments Govt Securities</v>
          </cell>
        </row>
      </sheetData>
      <sheetData sheetId="1939">
        <row r="34">
          <cell r="A34" t="str">
            <v>Investments Govt Securities</v>
          </cell>
        </row>
      </sheetData>
      <sheetData sheetId="1940">
        <row r="34">
          <cell r="A34" t="str">
            <v>Investments Govt Securities</v>
          </cell>
        </row>
      </sheetData>
      <sheetData sheetId="1941">
        <row r="34">
          <cell r="A34" t="str">
            <v>Investments Govt Securities</v>
          </cell>
        </row>
      </sheetData>
      <sheetData sheetId="1942">
        <row r="34">
          <cell r="A34" t="str">
            <v>Investments Govt Securities</v>
          </cell>
        </row>
      </sheetData>
      <sheetData sheetId="1943">
        <row r="34">
          <cell r="A34" t="str">
            <v>Investments Govt Securities</v>
          </cell>
        </row>
      </sheetData>
      <sheetData sheetId="1944">
        <row r="34">
          <cell r="A34" t="str">
            <v>Investments Govt Securities</v>
          </cell>
        </row>
      </sheetData>
      <sheetData sheetId="1945">
        <row r="34">
          <cell r="A34" t="str">
            <v>Investments Govt Securities</v>
          </cell>
        </row>
      </sheetData>
      <sheetData sheetId="1946">
        <row r="34">
          <cell r="A34" t="str">
            <v>Investments Govt Securities</v>
          </cell>
        </row>
      </sheetData>
      <sheetData sheetId="1947">
        <row r="34">
          <cell r="A34" t="str">
            <v>Investments Govt Securities</v>
          </cell>
        </row>
      </sheetData>
      <sheetData sheetId="1948">
        <row r="34">
          <cell r="A34" t="str">
            <v>Investments Govt Securities</v>
          </cell>
        </row>
      </sheetData>
      <sheetData sheetId="1949">
        <row r="34">
          <cell r="A34" t="str">
            <v>Investments Govt Securities</v>
          </cell>
        </row>
      </sheetData>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ow r="34">
          <cell r="A34" t="str">
            <v>Investments Govt Securities</v>
          </cell>
        </row>
      </sheetData>
      <sheetData sheetId="2032">
        <row r="34">
          <cell r="A34" t="str">
            <v>Investments Govt Securities</v>
          </cell>
        </row>
      </sheetData>
      <sheetData sheetId="2033">
        <row r="34">
          <cell r="A34" t="str">
            <v>Investments Govt Securities</v>
          </cell>
        </row>
      </sheetData>
      <sheetData sheetId="2034">
        <row r="34">
          <cell r="A34" t="str">
            <v>Investments Govt Securities</v>
          </cell>
        </row>
      </sheetData>
      <sheetData sheetId="2035">
        <row r="34">
          <cell r="A34" t="str">
            <v>Investments Govt Securities</v>
          </cell>
        </row>
      </sheetData>
      <sheetData sheetId="2036">
        <row r="34">
          <cell r="A34" t="str">
            <v>Investments Govt Securities</v>
          </cell>
        </row>
      </sheetData>
      <sheetData sheetId="2037">
        <row r="34">
          <cell r="A34" t="str">
            <v>Investments Govt Securities</v>
          </cell>
        </row>
      </sheetData>
      <sheetData sheetId="2038">
        <row r="34">
          <cell r="A34" t="str">
            <v>Investments Govt Securities</v>
          </cell>
        </row>
      </sheetData>
      <sheetData sheetId="2039">
        <row r="34">
          <cell r="A34" t="str">
            <v>Investments Govt Securities</v>
          </cell>
        </row>
      </sheetData>
      <sheetData sheetId="2040">
        <row r="34">
          <cell r="A34" t="str">
            <v>Investments Govt Securities</v>
          </cell>
        </row>
      </sheetData>
      <sheetData sheetId="2041">
        <row r="34">
          <cell r="A34" t="str">
            <v>Investments Govt Securities</v>
          </cell>
        </row>
      </sheetData>
      <sheetData sheetId="2042">
        <row r="34">
          <cell r="A34" t="str">
            <v>Investments Govt Securities</v>
          </cell>
        </row>
      </sheetData>
      <sheetData sheetId="2043">
        <row r="34">
          <cell r="A34" t="str">
            <v>Investments Govt Securities</v>
          </cell>
        </row>
      </sheetData>
      <sheetData sheetId="2044">
        <row r="34">
          <cell r="A34" t="str">
            <v>Investments Govt Securities</v>
          </cell>
        </row>
      </sheetData>
      <sheetData sheetId="2045">
        <row r="34">
          <cell r="A34" t="str">
            <v>Investments Govt Securities</v>
          </cell>
        </row>
      </sheetData>
      <sheetData sheetId="2046">
        <row r="34">
          <cell r="A34" t="str">
            <v>Investments Govt Securities</v>
          </cell>
        </row>
      </sheetData>
      <sheetData sheetId="2047">
        <row r="34">
          <cell r="A34" t="str">
            <v>Investments Govt Securities</v>
          </cell>
        </row>
      </sheetData>
      <sheetData sheetId="2048">
        <row r="34">
          <cell r="A34" t="str">
            <v>Investments Govt Securities</v>
          </cell>
        </row>
      </sheetData>
      <sheetData sheetId="2049">
        <row r="34">
          <cell r="A34" t="str">
            <v>Investments Govt Securities</v>
          </cell>
        </row>
      </sheetData>
      <sheetData sheetId="2050">
        <row r="34">
          <cell r="A34" t="str">
            <v>Investments Govt Securities</v>
          </cell>
        </row>
      </sheetData>
      <sheetData sheetId="2051">
        <row r="34">
          <cell r="A34" t="str">
            <v>Investments Govt Securities</v>
          </cell>
        </row>
      </sheetData>
      <sheetData sheetId="2052">
        <row r="34">
          <cell r="A34" t="str">
            <v>Investments Govt Securities</v>
          </cell>
        </row>
      </sheetData>
      <sheetData sheetId="2053">
        <row r="34">
          <cell r="A34" t="str">
            <v>Investments Govt Securities</v>
          </cell>
        </row>
      </sheetData>
      <sheetData sheetId="2054">
        <row r="34">
          <cell r="A34" t="str">
            <v>Investments Govt Securities</v>
          </cell>
        </row>
      </sheetData>
      <sheetData sheetId="2055">
        <row r="34">
          <cell r="A34" t="str">
            <v>Investments Govt Securities</v>
          </cell>
        </row>
      </sheetData>
      <sheetData sheetId="2056">
        <row r="34">
          <cell r="A34" t="str">
            <v>Investments Govt Securities</v>
          </cell>
        </row>
      </sheetData>
      <sheetData sheetId="2057">
        <row r="34">
          <cell r="A34" t="str">
            <v>Investments Govt Securities</v>
          </cell>
        </row>
      </sheetData>
      <sheetData sheetId="2058">
        <row r="34">
          <cell r="A34" t="str">
            <v>Investments Govt Securities</v>
          </cell>
        </row>
      </sheetData>
      <sheetData sheetId="2059">
        <row r="34">
          <cell r="A34" t="str">
            <v>Investments Govt Securities</v>
          </cell>
        </row>
      </sheetData>
      <sheetData sheetId="2060">
        <row r="34">
          <cell r="A34" t="str">
            <v>Investments Govt Securities</v>
          </cell>
        </row>
      </sheetData>
      <sheetData sheetId="2061">
        <row r="34">
          <cell r="A34" t="str">
            <v>Investments Govt Securities</v>
          </cell>
        </row>
      </sheetData>
      <sheetData sheetId="2062">
        <row r="34">
          <cell r="A34" t="str">
            <v>Investments Govt Securities</v>
          </cell>
        </row>
      </sheetData>
      <sheetData sheetId="2063">
        <row r="34">
          <cell r="A34" t="str">
            <v>Investments Govt Securities</v>
          </cell>
        </row>
      </sheetData>
      <sheetData sheetId="2064">
        <row r="34">
          <cell r="A34" t="str">
            <v>Investments Govt Securities</v>
          </cell>
        </row>
      </sheetData>
      <sheetData sheetId="2065">
        <row r="34">
          <cell r="A34" t="str">
            <v>Investments Govt Securities</v>
          </cell>
        </row>
      </sheetData>
      <sheetData sheetId="2066">
        <row r="34">
          <cell r="A34" t="str">
            <v>Investments Govt Securities</v>
          </cell>
        </row>
      </sheetData>
      <sheetData sheetId="2067">
        <row r="34">
          <cell r="A34" t="str">
            <v>Investments Govt Securities</v>
          </cell>
        </row>
      </sheetData>
      <sheetData sheetId="2068">
        <row r="34">
          <cell r="A34" t="str">
            <v>Investments Govt Securities</v>
          </cell>
        </row>
      </sheetData>
      <sheetData sheetId="2069">
        <row r="34">
          <cell r="A34" t="str">
            <v>Investments Govt Securities</v>
          </cell>
        </row>
      </sheetData>
      <sheetData sheetId="2070">
        <row r="34">
          <cell r="A34" t="str">
            <v>Investments Govt Securities</v>
          </cell>
        </row>
      </sheetData>
      <sheetData sheetId="2071">
        <row r="34">
          <cell r="A34" t="str">
            <v>Investments Govt Securities</v>
          </cell>
        </row>
      </sheetData>
      <sheetData sheetId="2072">
        <row r="34">
          <cell r="A34" t="str">
            <v>Investments Govt Securities</v>
          </cell>
        </row>
      </sheetData>
      <sheetData sheetId="2073">
        <row r="34">
          <cell r="A34" t="str">
            <v>Investments Govt Securities</v>
          </cell>
        </row>
      </sheetData>
      <sheetData sheetId="2074">
        <row r="34">
          <cell r="A34" t="str">
            <v>Investments Govt Securities</v>
          </cell>
        </row>
      </sheetData>
      <sheetData sheetId="2075">
        <row r="34">
          <cell r="A34" t="str">
            <v>Investments Govt Securities</v>
          </cell>
        </row>
      </sheetData>
      <sheetData sheetId="2076">
        <row r="34">
          <cell r="A34" t="str">
            <v>Investments Govt Securities</v>
          </cell>
        </row>
      </sheetData>
      <sheetData sheetId="2077">
        <row r="34">
          <cell r="A34" t="str">
            <v>Investments Govt Securities</v>
          </cell>
        </row>
      </sheetData>
      <sheetData sheetId="2078">
        <row r="34">
          <cell r="A34" t="str">
            <v>Investments Govt Securities</v>
          </cell>
        </row>
      </sheetData>
      <sheetData sheetId="2079">
        <row r="34">
          <cell r="A34" t="str">
            <v>Investments Govt Securities</v>
          </cell>
        </row>
      </sheetData>
      <sheetData sheetId="2080">
        <row r="34">
          <cell r="A34" t="str">
            <v>Investments Govt Securities</v>
          </cell>
        </row>
      </sheetData>
      <sheetData sheetId="2081">
        <row r="34">
          <cell r="A34" t="str">
            <v>Investments Govt Securities</v>
          </cell>
        </row>
      </sheetData>
      <sheetData sheetId="2082">
        <row r="34">
          <cell r="A34" t="str">
            <v>Investments Govt Securities</v>
          </cell>
        </row>
      </sheetData>
      <sheetData sheetId="2083">
        <row r="34">
          <cell r="A34" t="str">
            <v>Investments Govt Securities</v>
          </cell>
        </row>
      </sheetData>
      <sheetData sheetId="2084">
        <row r="34">
          <cell r="A34" t="str">
            <v>Investments Govt Securities</v>
          </cell>
        </row>
      </sheetData>
      <sheetData sheetId="2085">
        <row r="34">
          <cell r="A34" t="str">
            <v>Investments Govt Securities</v>
          </cell>
        </row>
      </sheetData>
      <sheetData sheetId="2086">
        <row r="34">
          <cell r="A34" t="str">
            <v>Investments Govt Securities</v>
          </cell>
        </row>
      </sheetData>
      <sheetData sheetId="2087">
        <row r="34">
          <cell r="A34" t="str">
            <v>Investments Govt Securities</v>
          </cell>
        </row>
      </sheetData>
      <sheetData sheetId="2088">
        <row r="34">
          <cell r="A34" t="str">
            <v>Investments Govt Securities</v>
          </cell>
        </row>
      </sheetData>
      <sheetData sheetId="2089">
        <row r="34">
          <cell r="A34" t="str">
            <v>Investments Govt Securities</v>
          </cell>
        </row>
      </sheetData>
      <sheetData sheetId="2090">
        <row r="34">
          <cell r="A34" t="str">
            <v>Investments Govt Securities</v>
          </cell>
        </row>
      </sheetData>
      <sheetData sheetId="2091">
        <row r="34">
          <cell r="A34" t="str">
            <v>Investments Govt Securities</v>
          </cell>
        </row>
      </sheetData>
      <sheetData sheetId="2092">
        <row r="34">
          <cell r="A34" t="str">
            <v>Investments Govt Securities</v>
          </cell>
        </row>
      </sheetData>
      <sheetData sheetId="2093">
        <row r="34">
          <cell r="A34" t="str">
            <v>Investments Govt Securities</v>
          </cell>
        </row>
      </sheetData>
      <sheetData sheetId="2094">
        <row r="34">
          <cell r="A34" t="str">
            <v>Investments Govt Securities</v>
          </cell>
        </row>
      </sheetData>
      <sheetData sheetId="2095">
        <row r="34">
          <cell r="A34" t="str">
            <v>Investments Govt Securities</v>
          </cell>
        </row>
      </sheetData>
      <sheetData sheetId="2096">
        <row r="34">
          <cell r="A34" t="str">
            <v>Investments Govt Securities</v>
          </cell>
        </row>
      </sheetData>
      <sheetData sheetId="2097">
        <row r="34">
          <cell r="A34" t="str">
            <v>Investments Govt Securities</v>
          </cell>
        </row>
      </sheetData>
      <sheetData sheetId="2098">
        <row r="34">
          <cell r="A34" t="str">
            <v>Investments Govt Securities</v>
          </cell>
        </row>
      </sheetData>
      <sheetData sheetId="2099">
        <row r="34">
          <cell r="A34" t="str">
            <v>Investments Govt Securities</v>
          </cell>
        </row>
      </sheetData>
      <sheetData sheetId="2100">
        <row r="34">
          <cell r="A34" t="str">
            <v>Investments Govt Securities</v>
          </cell>
        </row>
      </sheetData>
      <sheetData sheetId="2101">
        <row r="34">
          <cell r="A34" t="str">
            <v>Investments Govt Securities</v>
          </cell>
        </row>
      </sheetData>
      <sheetData sheetId="2102">
        <row r="34">
          <cell r="A34" t="str">
            <v>Investments Govt Securities</v>
          </cell>
        </row>
      </sheetData>
      <sheetData sheetId="2103">
        <row r="34">
          <cell r="A34" t="str">
            <v>Investments Govt Securities</v>
          </cell>
        </row>
      </sheetData>
      <sheetData sheetId="2104">
        <row r="34">
          <cell r="A34" t="str">
            <v>Investments Govt Securities</v>
          </cell>
        </row>
      </sheetData>
      <sheetData sheetId="2105">
        <row r="34">
          <cell r="A34" t="str">
            <v>Investments Govt Securities</v>
          </cell>
        </row>
      </sheetData>
      <sheetData sheetId="2106">
        <row r="34">
          <cell r="A34" t="str">
            <v>Investments Govt Securities</v>
          </cell>
        </row>
      </sheetData>
      <sheetData sheetId="2107">
        <row r="34">
          <cell r="A34" t="str">
            <v>Investments Govt Securities</v>
          </cell>
        </row>
      </sheetData>
      <sheetData sheetId="2108">
        <row r="34">
          <cell r="A34" t="str">
            <v>Investments Govt Securities</v>
          </cell>
        </row>
      </sheetData>
      <sheetData sheetId="2109">
        <row r="34">
          <cell r="A34" t="str">
            <v>Investments Govt Securities</v>
          </cell>
        </row>
      </sheetData>
      <sheetData sheetId="2110">
        <row r="34">
          <cell r="A34" t="str">
            <v>Investments Govt Securities</v>
          </cell>
        </row>
      </sheetData>
      <sheetData sheetId="2111">
        <row r="34">
          <cell r="A34" t="str">
            <v>Investments Govt Securities</v>
          </cell>
        </row>
      </sheetData>
      <sheetData sheetId="2112">
        <row r="34">
          <cell r="A34" t="str">
            <v>Investments Govt Securities</v>
          </cell>
        </row>
      </sheetData>
      <sheetData sheetId="2113">
        <row r="34">
          <cell r="A34" t="str">
            <v>Investments Govt Securities</v>
          </cell>
        </row>
      </sheetData>
      <sheetData sheetId="2114">
        <row r="34">
          <cell r="A34" t="str">
            <v>Investments Govt Securities</v>
          </cell>
        </row>
      </sheetData>
      <sheetData sheetId="2115">
        <row r="34">
          <cell r="A34" t="str">
            <v>Investments Govt Securities</v>
          </cell>
        </row>
      </sheetData>
      <sheetData sheetId="2116">
        <row r="34">
          <cell r="A34" t="str">
            <v>Investments Govt Securities</v>
          </cell>
        </row>
      </sheetData>
      <sheetData sheetId="2117">
        <row r="34">
          <cell r="A34" t="str">
            <v>Investments Govt Securities</v>
          </cell>
        </row>
      </sheetData>
      <sheetData sheetId="2118">
        <row r="34">
          <cell r="A34" t="str">
            <v>Investments Govt Securities</v>
          </cell>
        </row>
      </sheetData>
      <sheetData sheetId="2119">
        <row r="34">
          <cell r="A34" t="str">
            <v>Investments Govt Securities</v>
          </cell>
        </row>
      </sheetData>
      <sheetData sheetId="2120">
        <row r="34">
          <cell r="A34" t="str">
            <v>Investments Govt Securities</v>
          </cell>
        </row>
      </sheetData>
      <sheetData sheetId="2121">
        <row r="34">
          <cell r="A34" t="str">
            <v>Investments Govt Securities</v>
          </cell>
        </row>
      </sheetData>
      <sheetData sheetId="2122">
        <row r="34">
          <cell r="A34" t="str">
            <v>Investments Govt Securities</v>
          </cell>
        </row>
      </sheetData>
      <sheetData sheetId="2123">
        <row r="34">
          <cell r="A34" t="str">
            <v>Investments Govt Securities</v>
          </cell>
        </row>
      </sheetData>
      <sheetData sheetId="2124">
        <row r="34">
          <cell r="A34" t="str">
            <v>Investments Govt Securities</v>
          </cell>
        </row>
      </sheetData>
      <sheetData sheetId="2125">
        <row r="34">
          <cell r="A34" t="str">
            <v>Investments Govt Securities</v>
          </cell>
        </row>
      </sheetData>
      <sheetData sheetId="2126">
        <row r="34">
          <cell r="A34" t="str">
            <v>Investments Govt Securities</v>
          </cell>
        </row>
      </sheetData>
      <sheetData sheetId="2127">
        <row r="34">
          <cell r="A34" t="str">
            <v>Investments Govt Securities</v>
          </cell>
        </row>
      </sheetData>
      <sheetData sheetId="2128">
        <row r="34">
          <cell r="A34" t="str">
            <v>Investments Govt Securities</v>
          </cell>
        </row>
      </sheetData>
      <sheetData sheetId="2129">
        <row r="34">
          <cell r="A34" t="str">
            <v>Investments Govt Securities</v>
          </cell>
        </row>
      </sheetData>
      <sheetData sheetId="2130">
        <row r="34">
          <cell r="A34" t="str">
            <v>Investments Govt Securities</v>
          </cell>
        </row>
      </sheetData>
      <sheetData sheetId="2131">
        <row r="34">
          <cell r="A34" t="str">
            <v>Investments Govt Securities</v>
          </cell>
        </row>
      </sheetData>
      <sheetData sheetId="2132">
        <row r="34">
          <cell r="A34" t="str">
            <v>Investments Govt Securities</v>
          </cell>
        </row>
      </sheetData>
      <sheetData sheetId="2133">
        <row r="34">
          <cell r="A34" t="str">
            <v>Investments Govt Securities</v>
          </cell>
        </row>
      </sheetData>
      <sheetData sheetId="2134">
        <row r="34">
          <cell r="A34" t="str">
            <v>Investments Govt Securities</v>
          </cell>
        </row>
      </sheetData>
      <sheetData sheetId="2135">
        <row r="34">
          <cell r="A34" t="str">
            <v>Investments Govt Securities</v>
          </cell>
        </row>
      </sheetData>
      <sheetData sheetId="2136">
        <row r="34">
          <cell r="A34" t="str">
            <v>Investments Govt Securities</v>
          </cell>
        </row>
      </sheetData>
      <sheetData sheetId="2137">
        <row r="34">
          <cell r="A34" t="str">
            <v>Investments Govt Securities</v>
          </cell>
        </row>
      </sheetData>
      <sheetData sheetId="2138">
        <row r="34">
          <cell r="A34" t="str">
            <v>Investments Govt Securities</v>
          </cell>
        </row>
      </sheetData>
      <sheetData sheetId="2139">
        <row r="34">
          <cell r="A34" t="str">
            <v>Investments Govt Securities</v>
          </cell>
        </row>
      </sheetData>
      <sheetData sheetId="2140">
        <row r="34">
          <cell r="A34" t="str">
            <v>Investments Govt Securities</v>
          </cell>
        </row>
      </sheetData>
      <sheetData sheetId="2141">
        <row r="34">
          <cell r="A34" t="str">
            <v>Investments Govt Securities</v>
          </cell>
        </row>
      </sheetData>
      <sheetData sheetId="2142">
        <row r="34">
          <cell r="A34" t="str">
            <v>Investments Govt Securities</v>
          </cell>
        </row>
      </sheetData>
      <sheetData sheetId="2143">
        <row r="34">
          <cell r="A34" t="str">
            <v>Investments Govt Securities</v>
          </cell>
        </row>
      </sheetData>
      <sheetData sheetId="2144">
        <row r="34">
          <cell r="A34" t="str">
            <v>Investments Govt Securities</v>
          </cell>
        </row>
      </sheetData>
      <sheetData sheetId="2145">
        <row r="34">
          <cell r="A34" t="str">
            <v>Investments Govt Securities</v>
          </cell>
        </row>
      </sheetData>
      <sheetData sheetId="2146">
        <row r="34">
          <cell r="A34" t="str">
            <v>Investments Govt Securities</v>
          </cell>
        </row>
      </sheetData>
      <sheetData sheetId="2147">
        <row r="34">
          <cell r="A34" t="str">
            <v>Investments Govt Securities</v>
          </cell>
        </row>
      </sheetData>
      <sheetData sheetId="2148">
        <row r="34">
          <cell r="A34" t="str">
            <v>Investments Govt Securities</v>
          </cell>
        </row>
      </sheetData>
      <sheetData sheetId="2149">
        <row r="34">
          <cell r="A34" t="str">
            <v>Investments Govt Securities</v>
          </cell>
        </row>
      </sheetData>
      <sheetData sheetId="2150">
        <row r="34">
          <cell r="A34" t="str">
            <v>Investments Govt Securities</v>
          </cell>
        </row>
      </sheetData>
      <sheetData sheetId="2151">
        <row r="34">
          <cell r="A34" t="str">
            <v>Investments Govt Securities</v>
          </cell>
        </row>
      </sheetData>
      <sheetData sheetId="2152">
        <row r="34">
          <cell r="A34" t="str">
            <v>Investments Govt Securities</v>
          </cell>
        </row>
      </sheetData>
      <sheetData sheetId="2153">
        <row r="34">
          <cell r="A34" t="str">
            <v>Investments Govt Securities</v>
          </cell>
        </row>
      </sheetData>
      <sheetData sheetId="2154">
        <row r="34">
          <cell r="A34" t="str">
            <v>Investments Govt Securities</v>
          </cell>
        </row>
      </sheetData>
      <sheetData sheetId="2155">
        <row r="34">
          <cell r="A34" t="str">
            <v>Investments Govt Securities</v>
          </cell>
        </row>
      </sheetData>
      <sheetData sheetId="2156">
        <row r="34">
          <cell r="A34" t="str">
            <v>Investments Govt Securities</v>
          </cell>
        </row>
      </sheetData>
      <sheetData sheetId="2157">
        <row r="34">
          <cell r="A34" t="str">
            <v>Investments Govt Securities</v>
          </cell>
        </row>
      </sheetData>
      <sheetData sheetId="2158">
        <row r="34">
          <cell r="A34" t="str">
            <v>Investments Govt Securities</v>
          </cell>
        </row>
      </sheetData>
      <sheetData sheetId="2159">
        <row r="34">
          <cell r="A34" t="str">
            <v>Investments Govt Securities</v>
          </cell>
        </row>
      </sheetData>
      <sheetData sheetId="2160">
        <row r="34">
          <cell r="A34" t="str">
            <v>Investments Govt Securities</v>
          </cell>
        </row>
      </sheetData>
      <sheetData sheetId="2161">
        <row r="34">
          <cell r="A34" t="str">
            <v>Investments Govt Securities</v>
          </cell>
        </row>
      </sheetData>
      <sheetData sheetId="2162">
        <row r="34">
          <cell r="A34" t="str">
            <v>Investments Govt Securities</v>
          </cell>
        </row>
      </sheetData>
      <sheetData sheetId="2163">
        <row r="34">
          <cell r="A34" t="str">
            <v>Investments Govt Securities</v>
          </cell>
        </row>
      </sheetData>
      <sheetData sheetId="2164">
        <row r="34">
          <cell r="A34" t="str">
            <v>Investments Govt Securities</v>
          </cell>
        </row>
      </sheetData>
      <sheetData sheetId="2165">
        <row r="34">
          <cell r="A34" t="str">
            <v>Investments Govt Securities</v>
          </cell>
        </row>
      </sheetData>
      <sheetData sheetId="2166">
        <row r="34">
          <cell r="A34" t="str">
            <v>Investments Govt Securities</v>
          </cell>
        </row>
      </sheetData>
      <sheetData sheetId="2167">
        <row r="34">
          <cell r="A34" t="str">
            <v>Investments Govt Securities</v>
          </cell>
        </row>
      </sheetData>
      <sheetData sheetId="2168">
        <row r="34">
          <cell r="A34" t="str">
            <v>Investments Govt Securities</v>
          </cell>
        </row>
      </sheetData>
      <sheetData sheetId="2169">
        <row r="34">
          <cell r="A34" t="str">
            <v>Investments Govt Securities</v>
          </cell>
        </row>
      </sheetData>
      <sheetData sheetId="2170">
        <row r="34">
          <cell r="A34" t="str">
            <v>Investments Govt Securities</v>
          </cell>
        </row>
      </sheetData>
      <sheetData sheetId="2171">
        <row r="34">
          <cell r="A34" t="str">
            <v>Investments Govt Securities</v>
          </cell>
        </row>
      </sheetData>
      <sheetData sheetId="2172">
        <row r="34">
          <cell r="A34" t="str">
            <v>Investments Govt Securities</v>
          </cell>
        </row>
      </sheetData>
      <sheetData sheetId="2173">
        <row r="34">
          <cell r="A34" t="str">
            <v>Investments Govt Securities</v>
          </cell>
        </row>
      </sheetData>
      <sheetData sheetId="2174">
        <row r="34">
          <cell r="A34" t="str">
            <v>Investments Govt Securities</v>
          </cell>
        </row>
      </sheetData>
      <sheetData sheetId="2175">
        <row r="34">
          <cell r="A34" t="str">
            <v>Investments Govt Securities</v>
          </cell>
        </row>
      </sheetData>
      <sheetData sheetId="2176">
        <row r="34">
          <cell r="A34" t="str">
            <v>Investments Govt Securities</v>
          </cell>
        </row>
      </sheetData>
      <sheetData sheetId="2177">
        <row r="34">
          <cell r="A34" t="str">
            <v>Investments Govt Securities</v>
          </cell>
        </row>
      </sheetData>
      <sheetData sheetId="2178">
        <row r="34">
          <cell r="A34" t="str">
            <v>Investments Govt Securities</v>
          </cell>
        </row>
      </sheetData>
      <sheetData sheetId="2179">
        <row r="34">
          <cell r="A34" t="str">
            <v>Investments Govt Securities</v>
          </cell>
        </row>
      </sheetData>
      <sheetData sheetId="2180">
        <row r="34">
          <cell r="A34" t="str">
            <v>Investments Govt Securities</v>
          </cell>
        </row>
      </sheetData>
      <sheetData sheetId="2181">
        <row r="34">
          <cell r="A34" t="str">
            <v>Investments Govt Securities</v>
          </cell>
        </row>
      </sheetData>
      <sheetData sheetId="2182">
        <row r="34">
          <cell r="A34" t="str">
            <v>Investments Govt Securities</v>
          </cell>
        </row>
      </sheetData>
      <sheetData sheetId="2183">
        <row r="34">
          <cell r="A34" t="str">
            <v>Investments Govt Securities</v>
          </cell>
        </row>
      </sheetData>
      <sheetData sheetId="2184">
        <row r="34">
          <cell r="A34" t="str">
            <v>Investments Govt Securities</v>
          </cell>
        </row>
      </sheetData>
      <sheetData sheetId="2185">
        <row r="34">
          <cell r="A34" t="str">
            <v>Investments Govt Securities</v>
          </cell>
        </row>
      </sheetData>
      <sheetData sheetId="2186">
        <row r="34">
          <cell r="A34" t="str">
            <v>Investments Govt Securities</v>
          </cell>
        </row>
      </sheetData>
      <sheetData sheetId="2187">
        <row r="34">
          <cell r="A34" t="str">
            <v>Investments Govt Securities</v>
          </cell>
        </row>
      </sheetData>
      <sheetData sheetId="2188">
        <row r="34">
          <cell r="A34" t="str">
            <v>Investments Govt Securities</v>
          </cell>
        </row>
      </sheetData>
      <sheetData sheetId="2189">
        <row r="34">
          <cell r="A34" t="str">
            <v>Investments Govt Securities</v>
          </cell>
        </row>
      </sheetData>
      <sheetData sheetId="2190">
        <row r="34">
          <cell r="A34" t="str">
            <v>Investments Govt Securities</v>
          </cell>
        </row>
      </sheetData>
      <sheetData sheetId="2191">
        <row r="34">
          <cell r="A34" t="str">
            <v>Investments Govt Securities</v>
          </cell>
        </row>
      </sheetData>
      <sheetData sheetId="2192">
        <row r="34">
          <cell r="A34" t="str">
            <v>Investments Govt Securities</v>
          </cell>
        </row>
      </sheetData>
      <sheetData sheetId="2193">
        <row r="34">
          <cell r="A34" t="str">
            <v>Investments Govt Securities</v>
          </cell>
        </row>
      </sheetData>
      <sheetData sheetId="2194">
        <row r="34">
          <cell r="A34" t="str">
            <v>Investments Govt Securities</v>
          </cell>
        </row>
      </sheetData>
      <sheetData sheetId="2195">
        <row r="34">
          <cell r="A34" t="str">
            <v>Investments Govt Securities</v>
          </cell>
        </row>
      </sheetData>
      <sheetData sheetId="2196">
        <row r="34">
          <cell r="A34" t="str">
            <v>Investments Govt Securities</v>
          </cell>
        </row>
      </sheetData>
      <sheetData sheetId="2197">
        <row r="34">
          <cell r="A34" t="str">
            <v>Investments Govt Securities</v>
          </cell>
        </row>
      </sheetData>
      <sheetData sheetId="2198">
        <row r="34">
          <cell r="A34" t="str">
            <v>Investments Govt Securities</v>
          </cell>
        </row>
      </sheetData>
      <sheetData sheetId="2199">
        <row r="34">
          <cell r="A34" t="str">
            <v>Investments Govt Securities</v>
          </cell>
        </row>
      </sheetData>
      <sheetData sheetId="2200">
        <row r="34">
          <cell r="A34" t="str">
            <v>Investments Govt Securities</v>
          </cell>
        </row>
      </sheetData>
      <sheetData sheetId="2201">
        <row r="34">
          <cell r="A34" t="str">
            <v>Investments Govt Securities</v>
          </cell>
        </row>
      </sheetData>
      <sheetData sheetId="2202">
        <row r="34">
          <cell r="A34" t="str">
            <v>Investments Govt Securities</v>
          </cell>
        </row>
      </sheetData>
      <sheetData sheetId="2203">
        <row r="34">
          <cell r="A34" t="str">
            <v>Investments Govt Securities</v>
          </cell>
        </row>
      </sheetData>
      <sheetData sheetId="2204">
        <row r="34">
          <cell r="A34" t="str">
            <v>Investments Govt Securities</v>
          </cell>
        </row>
      </sheetData>
      <sheetData sheetId="2205">
        <row r="34">
          <cell r="A34" t="str">
            <v>Investments Govt Securities</v>
          </cell>
        </row>
      </sheetData>
      <sheetData sheetId="2206">
        <row r="34">
          <cell r="A34" t="str">
            <v>Investments Govt Securities</v>
          </cell>
        </row>
      </sheetData>
      <sheetData sheetId="2207">
        <row r="34">
          <cell r="A34" t="str">
            <v>Investments Govt Securities</v>
          </cell>
        </row>
      </sheetData>
      <sheetData sheetId="2208">
        <row r="34">
          <cell r="A34" t="str">
            <v>Investments Govt Securities</v>
          </cell>
        </row>
      </sheetData>
      <sheetData sheetId="2209">
        <row r="34">
          <cell r="A34" t="str">
            <v>Investments Govt Securities</v>
          </cell>
        </row>
      </sheetData>
      <sheetData sheetId="2210">
        <row r="34">
          <cell r="A34" t="str">
            <v>Investments Govt Securities</v>
          </cell>
        </row>
      </sheetData>
      <sheetData sheetId="2211">
        <row r="34">
          <cell r="A34" t="str">
            <v>Investments Govt Securities</v>
          </cell>
        </row>
      </sheetData>
      <sheetData sheetId="2212">
        <row r="34">
          <cell r="A34" t="str">
            <v>Investments Govt Securities</v>
          </cell>
        </row>
      </sheetData>
      <sheetData sheetId="2213">
        <row r="34">
          <cell r="A34" t="str">
            <v>Investments Govt Securities</v>
          </cell>
        </row>
      </sheetData>
      <sheetData sheetId="2214">
        <row r="34">
          <cell r="A34" t="str">
            <v>Investments Govt Securities</v>
          </cell>
        </row>
      </sheetData>
      <sheetData sheetId="2215">
        <row r="34">
          <cell r="A34" t="str">
            <v>Investments Govt Securities</v>
          </cell>
        </row>
      </sheetData>
      <sheetData sheetId="2216">
        <row r="34">
          <cell r="A34" t="str">
            <v>Investments Govt Securities</v>
          </cell>
        </row>
      </sheetData>
      <sheetData sheetId="2217">
        <row r="34">
          <cell r="A34" t="str">
            <v>Investments Govt Securities</v>
          </cell>
        </row>
      </sheetData>
      <sheetData sheetId="2218">
        <row r="34">
          <cell r="A34" t="str">
            <v>Investments Govt Securities</v>
          </cell>
        </row>
      </sheetData>
      <sheetData sheetId="2219">
        <row r="34">
          <cell r="A34" t="str">
            <v>Investments Govt Securities</v>
          </cell>
        </row>
      </sheetData>
      <sheetData sheetId="2220">
        <row r="34">
          <cell r="A34" t="str">
            <v>Investments Govt Securities</v>
          </cell>
        </row>
      </sheetData>
      <sheetData sheetId="2221">
        <row r="34">
          <cell r="A34" t="str">
            <v>Investments Govt Securities</v>
          </cell>
        </row>
      </sheetData>
      <sheetData sheetId="2222">
        <row r="34">
          <cell r="A34" t="str">
            <v>Investments Govt Securities</v>
          </cell>
        </row>
      </sheetData>
      <sheetData sheetId="2223">
        <row r="34">
          <cell r="A34" t="str">
            <v>Investments Govt Securities</v>
          </cell>
        </row>
      </sheetData>
      <sheetData sheetId="2224">
        <row r="34">
          <cell r="A34" t="str">
            <v>Investments Govt Securities</v>
          </cell>
        </row>
      </sheetData>
      <sheetData sheetId="2225">
        <row r="34">
          <cell r="A34" t="str">
            <v>Investments Govt Securities</v>
          </cell>
        </row>
      </sheetData>
      <sheetData sheetId="2226">
        <row r="34">
          <cell r="A34" t="str">
            <v>Investments Govt Securities</v>
          </cell>
        </row>
      </sheetData>
      <sheetData sheetId="2227">
        <row r="34">
          <cell r="A34" t="str">
            <v>Investments Govt Securities</v>
          </cell>
        </row>
      </sheetData>
      <sheetData sheetId="2228">
        <row r="34">
          <cell r="A34" t="str">
            <v>Investments Govt Securities</v>
          </cell>
        </row>
      </sheetData>
      <sheetData sheetId="2229">
        <row r="34">
          <cell r="A34" t="str">
            <v>Investments Govt Securities</v>
          </cell>
        </row>
      </sheetData>
      <sheetData sheetId="2230">
        <row r="34">
          <cell r="A34" t="str">
            <v>Investments Govt Securities</v>
          </cell>
        </row>
      </sheetData>
      <sheetData sheetId="2231">
        <row r="34">
          <cell r="A34" t="str">
            <v>Investments Govt Securities</v>
          </cell>
        </row>
      </sheetData>
      <sheetData sheetId="2232">
        <row r="34">
          <cell r="A34" t="str">
            <v>Investments Govt Securities</v>
          </cell>
        </row>
      </sheetData>
      <sheetData sheetId="2233">
        <row r="34">
          <cell r="A34" t="str">
            <v>Investments Govt Securities</v>
          </cell>
        </row>
      </sheetData>
      <sheetData sheetId="2234">
        <row r="34">
          <cell r="A34" t="str">
            <v>Investments Govt Securities</v>
          </cell>
        </row>
      </sheetData>
      <sheetData sheetId="2235">
        <row r="34">
          <cell r="A34" t="str">
            <v>Investments Govt Securities</v>
          </cell>
        </row>
      </sheetData>
      <sheetData sheetId="2236">
        <row r="34">
          <cell r="A34" t="str">
            <v>Investments Govt Securities</v>
          </cell>
        </row>
      </sheetData>
      <sheetData sheetId="2237">
        <row r="34">
          <cell r="A34" t="str">
            <v>Investments Govt Securities</v>
          </cell>
        </row>
      </sheetData>
      <sheetData sheetId="2238">
        <row r="34">
          <cell r="A34" t="str">
            <v>Investments Govt Securities</v>
          </cell>
        </row>
      </sheetData>
      <sheetData sheetId="2239">
        <row r="34">
          <cell r="A34" t="str">
            <v>Investments Govt Securities</v>
          </cell>
        </row>
      </sheetData>
      <sheetData sheetId="2240">
        <row r="34">
          <cell r="A34" t="str">
            <v>Investments Govt Securities</v>
          </cell>
        </row>
      </sheetData>
      <sheetData sheetId="2241">
        <row r="34">
          <cell r="A34" t="str">
            <v>Investments Govt Securities</v>
          </cell>
        </row>
      </sheetData>
      <sheetData sheetId="2242">
        <row r="34">
          <cell r="A34" t="str">
            <v>Investments Govt Securities</v>
          </cell>
        </row>
      </sheetData>
      <sheetData sheetId="2243">
        <row r="34">
          <cell r="A34" t="str">
            <v>Investments Govt Securities</v>
          </cell>
        </row>
      </sheetData>
      <sheetData sheetId="2244">
        <row r="34">
          <cell r="A34" t="str">
            <v>Investments Govt Securities</v>
          </cell>
        </row>
      </sheetData>
      <sheetData sheetId="2245">
        <row r="34">
          <cell r="A34" t="str">
            <v>Investments Govt Securities</v>
          </cell>
        </row>
      </sheetData>
      <sheetData sheetId="2246">
        <row r="34">
          <cell r="A34" t="str">
            <v>Investments Govt Securities</v>
          </cell>
        </row>
      </sheetData>
      <sheetData sheetId="2247">
        <row r="34">
          <cell r="A34" t="str">
            <v>Investments Govt Securities</v>
          </cell>
        </row>
      </sheetData>
      <sheetData sheetId="2248">
        <row r="34">
          <cell r="A34" t="str">
            <v>Investments Govt Securities</v>
          </cell>
        </row>
      </sheetData>
      <sheetData sheetId="2249">
        <row r="34">
          <cell r="A34" t="str">
            <v>Investments Govt Securities</v>
          </cell>
        </row>
      </sheetData>
      <sheetData sheetId="2250">
        <row r="34">
          <cell r="A34" t="str">
            <v>Investments Govt Securities</v>
          </cell>
        </row>
      </sheetData>
      <sheetData sheetId="2251">
        <row r="34">
          <cell r="A34" t="str">
            <v>Investments Govt Securities</v>
          </cell>
        </row>
      </sheetData>
      <sheetData sheetId="2252">
        <row r="34">
          <cell r="A34" t="str">
            <v>Investments Govt Securities</v>
          </cell>
        </row>
      </sheetData>
      <sheetData sheetId="2253">
        <row r="34">
          <cell r="A34" t="str">
            <v>Investments Govt Securities</v>
          </cell>
        </row>
      </sheetData>
      <sheetData sheetId="2254">
        <row r="34">
          <cell r="A34" t="str">
            <v>Investments Govt Securities</v>
          </cell>
        </row>
      </sheetData>
      <sheetData sheetId="2255">
        <row r="34">
          <cell r="A34" t="str">
            <v>Investments Govt Securities</v>
          </cell>
        </row>
      </sheetData>
      <sheetData sheetId="2256">
        <row r="34">
          <cell r="A34" t="str">
            <v>Investments Govt Securities</v>
          </cell>
        </row>
      </sheetData>
      <sheetData sheetId="2257">
        <row r="34">
          <cell r="A34" t="str">
            <v>Investments Govt Securities</v>
          </cell>
        </row>
      </sheetData>
      <sheetData sheetId="2258">
        <row r="34">
          <cell r="A34" t="str">
            <v>Investments Govt Securities</v>
          </cell>
        </row>
      </sheetData>
      <sheetData sheetId="2259">
        <row r="34">
          <cell r="A34" t="str">
            <v>Investments Govt Securities</v>
          </cell>
        </row>
      </sheetData>
      <sheetData sheetId="2260">
        <row r="34">
          <cell r="A34" t="str">
            <v>Investments Govt Securities</v>
          </cell>
        </row>
      </sheetData>
      <sheetData sheetId="2261">
        <row r="34">
          <cell r="A34" t="str">
            <v>Investments Govt Securities</v>
          </cell>
        </row>
      </sheetData>
      <sheetData sheetId="2262">
        <row r="34">
          <cell r="A34" t="str">
            <v>Investments Govt Securities</v>
          </cell>
        </row>
      </sheetData>
      <sheetData sheetId="2263">
        <row r="34">
          <cell r="A34" t="str">
            <v>Investments Govt Securities</v>
          </cell>
        </row>
      </sheetData>
      <sheetData sheetId="2264">
        <row r="34">
          <cell r="A34" t="str">
            <v>Investments Govt Securities</v>
          </cell>
        </row>
      </sheetData>
      <sheetData sheetId="2265">
        <row r="34">
          <cell r="A34" t="str">
            <v>Investments Govt Securities</v>
          </cell>
        </row>
      </sheetData>
      <sheetData sheetId="2266">
        <row r="34">
          <cell r="A34" t="str">
            <v>Investments Govt Securities</v>
          </cell>
        </row>
      </sheetData>
      <sheetData sheetId="2267">
        <row r="34">
          <cell r="A34" t="str">
            <v>Investments Govt Securities</v>
          </cell>
        </row>
      </sheetData>
      <sheetData sheetId="2268">
        <row r="34">
          <cell r="A34" t="str">
            <v>Investments Govt Securities</v>
          </cell>
        </row>
      </sheetData>
      <sheetData sheetId="2269">
        <row r="34">
          <cell r="A34" t="str">
            <v>Investments Govt Securities</v>
          </cell>
        </row>
      </sheetData>
      <sheetData sheetId="2270">
        <row r="34">
          <cell r="A34" t="str">
            <v>Investments Govt Securities</v>
          </cell>
        </row>
      </sheetData>
      <sheetData sheetId="2271">
        <row r="34">
          <cell r="A34" t="str">
            <v>Investments Govt Securities</v>
          </cell>
        </row>
      </sheetData>
      <sheetData sheetId="2272">
        <row r="34">
          <cell r="A34" t="str">
            <v>Investments Govt Securities</v>
          </cell>
        </row>
      </sheetData>
      <sheetData sheetId="2273">
        <row r="34">
          <cell r="A34" t="str">
            <v>Investments Govt Securities</v>
          </cell>
        </row>
      </sheetData>
      <sheetData sheetId="2274">
        <row r="34">
          <cell r="A34" t="str">
            <v>Investments Govt Securities</v>
          </cell>
        </row>
      </sheetData>
      <sheetData sheetId="2275">
        <row r="34">
          <cell r="A34" t="str">
            <v>Investments Govt Securities</v>
          </cell>
        </row>
      </sheetData>
      <sheetData sheetId="2276">
        <row r="34">
          <cell r="A34" t="str">
            <v>Investments Govt Securities</v>
          </cell>
        </row>
      </sheetData>
      <sheetData sheetId="2277">
        <row r="34">
          <cell r="A34" t="str">
            <v>Investments Govt Securities</v>
          </cell>
        </row>
      </sheetData>
      <sheetData sheetId="2278">
        <row r="34">
          <cell r="A34" t="str">
            <v>Investments Govt Securities</v>
          </cell>
        </row>
      </sheetData>
      <sheetData sheetId="2279">
        <row r="34">
          <cell r="A34" t="str">
            <v>Investments Govt Securities</v>
          </cell>
        </row>
      </sheetData>
      <sheetData sheetId="2280">
        <row r="34">
          <cell r="A34" t="str">
            <v>Investments Govt Securities</v>
          </cell>
        </row>
      </sheetData>
      <sheetData sheetId="2281">
        <row r="34">
          <cell r="A34" t="str">
            <v>Investments Govt Securities</v>
          </cell>
        </row>
      </sheetData>
      <sheetData sheetId="2282">
        <row r="34">
          <cell r="A34" t="str">
            <v>Investments Govt Securities</v>
          </cell>
        </row>
      </sheetData>
      <sheetData sheetId="2283">
        <row r="34">
          <cell r="A34" t="str">
            <v>Investments Govt Securities</v>
          </cell>
        </row>
      </sheetData>
      <sheetData sheetId="2284">
        <row r="34">
          <cell r="A34" t="str">
            <v>Investments Govt Securities</v>
          </cell>
        </row>
      </sheetData>
      <sheetData sheetId="2285">
        <row r="34">
          <cell r="A34" t="str">
            <v>Investments Govt Securities</v>
          </cell>
        </row>
      </sheetData>
      <sheetData sheetId="2286">
        <row r="34">
          <cell r="A34" t="str">
            <v>Investments Govt Securities</v>
          </cell>
        </row>
      </sheetData>
      <sheetData sheetId="2287">
        <row r="34">
          <cell r="A34" t="str">
            <v>Investments Govt Securities</v>
          </cell>
        </row>
      </sheetData>
      <sheetData sheetId="2288">
        <row r="34">
          <cell r="A34" t="str">
            <v>Investments Govt Securities</v>
          </cell>
        </row>
      </sheetData>
      <sheetData sheetId="2289">
        <row r="34">
          <cell r="A34" t="str">
            <v>Investments Govt Securities</v>
          </cell>
        </row>
      </sheetData>
      <sheetData sheetId="2290">
        <row r="34">
          <cell r="A34" t="str">
            <v>Investments Govt Securities</v>
          </cell>
        </row>
      </sheetData>
      <sheetData sheetId="2291">
        <row r="34">
          <cell r="A34" t="str">
            <v>Investments Govt Securities</v>
          </cell>
        </row>
      </sheetData>
      <sheetData sheetId="2292">
        <row r="34">
          <cell r="A34" t="str">
            <v>Investments Govt Securities</v>
          </cell>
        </row>
      </sheetData>
      <sheetData sheetId="2293">
        <row r="34">
          <cell r="A34" t="str">
            <v>Investments Govt Securities</v>
          </cell>
        </row>
      </sheetData>
      <sheetData sheetId="2294">
        <row r="34">
          <cell r="A34" t="str">
            <v>Investments Govt Securities</v>
          </cell>
        </row>
      </sheetData>
      <sheetData sheetId="2295">
        <row r="34">
          <cell r="A34" t="str">
            <v>Investments Govt Securities</v>
          </cell>
        </row>
      </sheetData>
      <sheetData sheetId="2296">
        <row r="34">
          <cell r="A34" t="str">
            <v>Investments Govt Securities</v>
          </cell>
        </row>
      </sheetData>
      <sheetData sheetId="2297">
        <row r="34">
          <cell r="A34" t="str">
            <v>Investments Govt Securities</v>
          </cell>
        </row>
      </sheetData>
      <sheetData sheetId="2298">
        <row r="34">
          <cell r="A34" t="str">
            <v>Investments Govt Securities</v>
          </cell>
        </row>
      </sheetData>
      <sheetData sheetId="2299">
        <row r="34">
          <cell r="A34" t="str">
            <v>Investments Govt Securities</v>
          </cell>
        </row>
      </sheetData>
      <sheetData sheetId="2300">
        <row r="34">
          <cell r="A34" t="str">
            <v>Investments Govt Securities</v>
          </cell>
        </row>
      </sheetData>
      <sheetData sheetId="2301">
        <row r="34">
          <cell r="A34" t="str">
            <v>Investments Govt Securities</v>
          </cell>
        </row>
      </sheetData>
      <sheetData sheetId="2302">
        <row r="34">
          <cell r="A34" t="str">
            <v>Investments Govt Securities</v>
          </cell>
        </row>
      </sheetData>
      <sheetData sheetId="2303">
        <row r="34">
          <cell r="A34" t="str">
            <v>Investments Govt Securities</v>
          </cell>
        </row>
      </sheetData>
      <sheetData sheetId="2304">
        <row r="34">
          <cell r="A34" t="str">
            <v>Investments Govt Securities</v>
          </cell>
        </row>
      </sheetData>
      <sheetData sheetId="2305">
        <row r="34">
          <cell r="A34" t="str">
            <v>Investments Govt Securities</v>
          </cell>
        </row>
      </sheetData>
      <sheetData sheetId="2306">
        <row r="34">
          <cell r="A34" t="str">
            <v>Investments Govt Securities</v>
          </cell>
        </row>
      </sheetData>
      <sheetData sheetId="2307">
        <row r="34">
          <cell r="A34" t="str">
            <v>Investments Govt Securities</v>
          </cell>
        </row>
      </sheetData>
      <sheetData sheetId="2308">
        <row r="34">
          <cell r="A34" t="str">
            <v>Investments Govt Securities</v>
          </cell>
        </row>
      </sheetData>
      <sheetData sheetId="2309">
        <row r="34">
          <cell r="A34" t="str">
            <v>Investments Govt Securities</v>
          </cell>
        </row>
      </sheetData>
      <sheetData sheetId="2310">
        <row r="34">
          <cell r="A34" t="str">
            <v>Investments Govt Securities</v>
          </cell>
        </row>
      </sheetData>
      <sheetData sheetId="2311">
        <row r="34">
          <cell r="A34" t="str">
            <v>Investments Govt Securities</v>
          </cell>
        </row>
      </sheetData>
      <sheetData sheetId="2312">
        <row r="34">
          <cell r="A34" t="str">
            <v>Investments Govt Securities</v>
          </cell>
        </row>
      </sheetData>
      <sheetData sheetId="2313">
        <row r="34">
          <cell r="A34" t="str">
            <v>Investments Govt Securities</v>
          </cell>
        </row>
      </sheetData>
      <sheetData sheetId="2314">
        <row r="34">
          <cell r="A34" t="str">
            <v>Investments Govt Securities</v>
          </cell>
        </row>
      </sheetData>
      <sheetData sheetId="2315">
        <row r="34">
          <cell r="A34" t="str">
            <v>Investments Govt Securities</v>
          </cell>
        </row>
      </sheetData>
      <sheetData sheetId="2316">
        <row r="34">
          <cell r="A34" t="str">
            <v>Investments Govt Securities</v>
          </cell>
        </row>
      </sheetData>
      <sheetData sheetId="2317">
        <row r="34">
          <cell r="A34" t="str">
            <v>Investments Govt Securities</v>
          </cell>
        </row>
      </sheetData>
      <sheetData sheetId="2318">
        <row r="34">
          <cell r="A34" t="str">
            <v>Investments Govt Securities</v>
          </cell>
        </row>
      </sheetData>
      <sheetData sheetId="2319">
        <row r="34">
          <cell r="A34" t="str">
            <v>Investments Govt Securities</v>
          </cell>
        </row>
      </sheetData>
      <sheetData sheetId="2320">
        <row r="34">
          <cell r="A34" t="str">
            <v>Investments Govt Securities</v>
          </cell>
        </row>
      </sheetData>
      <sheetData sheetId="2321">
        <row r="34">
          <cell r="A34" t="str">
            <v>Investments Govt Securities</v>
          </cell>
        </row>
      </sheetData>
      <sheetData sheetId="2322">
        <row r="34">
          <cell r="A34" t="str">
            <v>Investments Govt Securities</v>
          </cell>
        </row>
      </sheetData>
      <sheetData sheetId="2323">
        <row r="34">
          <cell r="A34" t="str">
            <v>Investments Govt Securities</v>
          </cell>
        </row>
      </sheetData>
      <sheetData sheetId="2324">
        <row r="34">
          <cell r="A34" t="str">
            <v>Investments Govt Securities</v>
          </cell>
        </row>
      </sheetData>
      <sheetData sheetId="2325">
        <row r="34">
          <cell r="A34" t="str">
            <v>Investments Govt Securities</v>
          </cell>
        </row>
      </sheetData>
      <sheetData sheetId="2326">
        <row r="34">
          <cell r="A34" t="str">
            <v>Investments Govt Securities</v>
          </cell>
        </row>
      </sheetData>
      <sheetData sheetId="2327">
        <row r="34">
          <cell r="A34" t="str">
            <v>Investments Govt Securities</v>
          </cell>
        </row>
      </sheetData>
      <sheetData sheetId="2328">
        <row r="34">
          <cell r="A34" t="str">
            <v>Investments Govt Securities</v>
          </cell>
        </row>
      </sheetData>
      <sheetData sheetId="2329">
        <row r="34">
          <cell r="A34" t="str">
            <v>Investments Govt Securities</v>
          </cell>
        </row>
      </sheetData>
      <sheetData sheetId="2330">
        <row r="34">
          <cell r="A34" t="str">
            <v>Investments Govt Securities</v>
          </cell>
        </row>
      </sheetData>
      <sheetData sheetId="2331">
        <row r="34">
          <cell r="A34" t="str">
            <v>Investments Govt Securities</v>
          </cell>
        </row>
      </sheetData>
      <sheetData sheetId="2332">
        <row r="34">
          <cell r="A34" t="str">
            <v>Investments Govt Securities</v>
          </cell>
        </row>
      </sheetData>
      <sheetData sheetId="2333">
        <row r="34">
          <cell r="A34" t="str">
            <v>Investments Govt Securities</v>
          </cell>
        </row>
      </sheetData>
      <sheetData sheetId="2334">
        <row r="34">
          <cell r="A34" t="str">
            <v>Investments Govt Securities</v>
          </cell>
        </row>
      </sheetData>
      <sheetData sheetId="2335">
        <row r="34">
          <cell r="A34" t="str">
            <v>Investments Govt Securities</v>
          </cell>
        </row>
      </sheetData>
      <sheetData sheetId="2336">
        <row r="34">
          <cell r="A34" t="str">
            <v>Investments Govt Securities</v>
          </cell>
        </row>
      </sheetData>
      <sheetData sheetId="2337">
        <row r="34">
          <cell r="A34" t="str">
            <v>Investments Govt Securities</v>
          </cell>
        </row>
      </sheetData>
      <sheetData sheetId="2338">
        <row r="34">
          <cell r="A34" t="str">
            <v>Investments Govt Securities</v>
          </cell>
        </row>
      </sheetData>
      <sheetData sheetId="2339">
        <row r="34">
          <cell r="A34" t="str">
            <v>Investments Govt Securities</v>
          </cell>
        </row>
      </sheetData>
      <sheetData sheetId="2340">
        <row r="34">
          <cell r="A34" t="str">
            <v>Investments Govt Securities</v>
          </cell>
        </row>
      </sheetData>
      <sheetData sheetId="2341">
        <row r="34">
          <cell r="A34" t="str">
            <v>Investments Govt Securities</v>
          </cell>
        </row>
      </sheetData>
      <sheetData sheetId="2342">
        <row r="34">
          <cell r="A34" t="str">
            <v>Investments Govt Securities</v>
          </cell>
        </row>
      </sheetData>
      <sheetData sheetId="2343">
        <row r="34">
          <cell r="A34" t="str">
            <v>Investments Govt Securities</v>
          </cell>
        </row>
      </sheetData>
      <sheetData sheetId="2344">
        <row r="34">
          <cell r="A34" t="str">
            <v>Investments Govt Securities</v>
          </cell>
        </row>
      </sheetData>
      <sheetData sheetId="2345">
        <row r="34">
          <cell r="A34" t="str">
            <v>Investments Govt Securities</v>
          </cell>
        </row>
      </sheetData>
      <sheetData sheetId="2346">
        <row r="34">
          <cell r="A34" t="str">
            <v>Investments Govt Securities</v>
          </cell>
        </row>
      </sheetData>
      <sheetData sheetId="2347">
        <row r="34">
          <cell r="A34" t="str">
            <v>Investments Govt Securities</v>
          </cell>
        </row>
      </sheetData>
      <sheetData sheetId="2348">
        <row r="34">
          <cell r="A34" t="str">
            <v>Investments Govt Securities</v>
          </cell>
        </row>
      </sheetData>
      <sheetData sheetId="2349">
        <row r="34">
          <cell r="A34" t="str">
            <v>Investments Govt Securities</v>
          </cell>
        </row>
      </sheetData>
      <sheetData sheetId="2350">
        <row r="34">
          <cell r="A34" t="str">
            <v>Investments Govt Securities</v>
          </cell>
        </row>
      </sheetData>
      <sheetData sheetId="2351">
        <row r="34">
          <cell r="A34" t="str">
            <v>Investments Govt Securities</v>
          </cell>
        </row>
      </sheetData>
      <sheetData sheetId="2352">
        <row r="34">
          <cell r="A34" t="str">
            <v>Investments Govt Securities</v>
          </cell>
        </row>
      </sheetData>
      <sheetData sheetId="2353">
        <row r="34">
          <cell r="A34" t="str">
            <v>Investments Govt Securities</v>
          </cell>
        </row>
      </sheetData>
      <sheetData sheetId="2354">
        <row r="34">
          <cell r="A34" t="str">
            <v>Investments Govt Securities</v>
          </cell>
        </row>
      </sheetData>
      <sheetData sheetId="2355">
        <row r="34">
          <cell r="A34" t="str">
            <v>Investments Govt Securities</v>
          </cell>
        </row>
      </sheetData>
      <sheetData sheetId="2356">
        <row r="34">
          <cell r="A34" t="str">
            <v>Investments Govt Securities</v>
          </cell>
        </row>
      </sheetData>
      <sheetData sheetId="2357">
        <row r="34">
          <cell r="A34" t="str">
            <v>Investments Govt Securities</v>
          </cell>
        </row>
      </sheetData>
      <sheetData sheetId="2358">
        <row r="34">
          <cell r="A34" t="str">
            <v>Investments Govt Securities</v>
          </cell>
        </row>
      </sheetData>
      <sheetData sheetId="2359">
        <row r="34">
          <cell r="A34" t="str">
            <v>Investments Govt Securities</v>
          </cell>
        </row>
      </sheetData>
      <sheetData sheetId="2360">
        <row r="34">
          <cell r="A34" t="str">
            <v>Investments Govt Securities</v>
          </cell>
        </row>
      </sheetData>
      <sheetData sheetId="2361">
        <row r="34">
          <cell r="A34" t="str">
            <v>Investments Govt Securities</v>
          </cell>
        </row>
      </sheetData>
      <sheetData sheetId="2362">
        <row r="34">
          <cell r="A34" t="str">
            <v>Investments Govt Securities</v>
          </cell>
        </row>
      </sheetData>
      <sheetData sheetId="2363">
        <row r="34">
          <cell r="A34" t="str">
            <v>Investments Govt Securities</v>
          </cell>
        </row>
      </sheetData>
      <sheetData sheetId="2364">
        <row r="34">
          <cell r="A34" t="str">
            <v>Investments Govt Securities</v>
          </cell>
        </row>
      </sheetData>
      <sheetData sheetId="2365">
        <row r="34">
          <cell r="A34" t="str">
            <v>Investments Govt Securities</v>
          </cell>
        </row>
      </sheetData>
      <sheetData sheetId="2366">
        <row r="34">
          <cell r="A34" t="str">
            <v>Investments Govt Securities</v>
          </cell>
        </row>
      </sheetData>
      <sheetData sheetId="2367">
        <row r="34">
          <cell r="A34" t="str">
            <v>Investments Govt Securities</v>
          </cell>
        </row>
      </sheetData>
      <sheetData sheetId="2368">
        <row r="34">
          <cell r="A34" t="str">
            <v>Investments Govt Securities</v>
          </cell>
        </row>
      </sheetData>
      <sheetData sheetId="2369">
        <row r="34">
          <cell r="A34" t="str">
            <v>Investments Govt Securities</v>
          </cell>
        </row>
      </sheetData>
      <sheetData sheetId="2370">
        <row r="34">
          <cell r="A34" t="str">
            <v>Investments Govt Securities</v>
          </cell>
        </row>
      </sheetData>
      <sheetData sheetId="2371">
        <row r="34">
          <cell r="A34" t="str">
            <v>Investments Govt Securities</v>
          </cell>
        </row>
      </sheetData>
      <sheetData sheetId="2372">
        <row r="34">
          <cell r="A34" t="str">
            <v>Investments Govt Securities</v>
          </cell>
        </row>
      </sheetData>
      <sheetData sheetId="2373">
        <row r="34">
          <cell r="A34" t="str">
            <v>Investments Govt Securities</v>
          </cell>
        </row>
      </sheetData>
      <sheetData sheetId="2374">
        <row r="34">
          <cell r="A34" t="str">
            <v>Investments Govt Securities</v>
          </cell>
        </row>
      </sheetData>
      <sheetData sheetId="2375">
        <row r="34">
          <cell r="A34" t="str">
            <v>Investments Govt Securities</v>
          </cell>
        </row>
      </sheetData>
      <sheetData sheetId="2376">
        <row r="34">
          <cell r="A34" t="str">
            <v>Investments Govt Securities</v>
          </cell>
        </row>
      </sheetData>
      <sheetData sheetId="2377">
        <row r="34">
          <cell r="A34" t="str">
            <v>Investments Govt Securities</v>
          </cell>
        </row>
      </sheetData>
      <sheetData sheetId="2378">
        <row r="34">
          <cell r="A34" t="str">
            <v>Investments Govt Securities</v>
          </cell>
        </row>
      </sheetData>
      <sheetData sheetId="2379">
        <row r="34">
          <cell r="A34" t="str">
            <v>Investments Govt Securities</v>
          </cell>
        </row>
      </sheetData>
      <sheetData sheetId="2380">
        <row r="34">
          <cell r="A34" t="str">
            <v>Investments Govt Securities</v>
          </cell>
        </row>
      </sheetData>
      <sheetData sheetId="2381">
        <row r="34">
          <cell r="A34" t="str">
            <v>Investments Govt Securities</v>
          </cell>
        </row>
      </sheetData>
      <sheetData sheetId="2382">
        <row r="34">
          <cell r="A34" t="str">
            <v>Investments Govt Securities</v>
          </cell>
        </row>
      </sheetData>
      <sheetData sheetId="2383">
        <row r="34">
          <cell r="A34" t="str">
            <v>Investments Govt Securities</v>
          </cell>
        </row>
      </sheetData>
      <sheetData sheetId="2384">
        <row r="34">
          <cell r="A34" t="str">
            <v>Investments Govt Securities</v>
          </cell>
        </row>
      </sheetData>
      <sheetData sheetId="2385">
        <row r="34">
          <cell r="A34" t="str">
            <v>Investments Govt Securities</v>
          </cell>
        </row>
      </sheetData>
      <sheetData sheetId="2386">
        <row r="34">
          <cell r="A34" t="str">
            <v>Investments Govt Securities</v>
          </cell>
        </row>
      </sheetData>
      <sheetData sheetId="2387">
        <row r="34">
          <cell r="A34" t="str">
            <v>Investments Govt Securities</v>
          </cell>
        </row>
      </sheetData>
      <sheetData sheetId="2388">
        <row r="34">
          <cell r="A34" t="str">
            <v>Investments Govt Securities</v>
          </cell>
        </row>
      </sheetData>
      <sheetData sheetId="2389">
        <row r="34">
          <cell r="A34" t="str">
            <v>Investments Govt Securities</v>
          </cell>
        </row>
      </sheetData>
      <sheetData sheetId="2390">
        <row r="34">
          <cell r="A34" t="str">
            <v>Investments Govt Securities</v>
          </cell>
        </row>
      </sheetData>
      <sheetData sheetId="2391">
        <row r="34">
          <cell r="A34" t="str">
            <v>Investments Govt Securities</v>
          </cell>
        </row>
      </sheetData>
      <sheetData sheetId="2392">
        <row r="34">
          <cell r="A34" t="str">
            <v>Investments Govt Securities</v>
          </cell>
        </row>
      </sheetData>
      <sheetData sheetId="2393">
        <row r="34">
          <cell r="A34" t="str">
            <v>Investments Govt Securities</v>
          </cell>
        </row>
      </sheetData>
      <sheetData sheetId="2394">
        <row r="34">
          <cell r="A34" t="str">
            <v>Investments Govt Securities</v>
          </cell>
        </row>
      </sheetData>
      <sheetData sheetId="2395">
        <row r="34">
          <cell r="A34" t="str">
            <v>Investments Govt Securities</v>
          </cell>
        </row>
      </sheetData>
      <sheetData sheetId="2396">
        <row r="34">
          <cell r="A34" t="str">
            <v>Investments Govt Securities</v>
          </cell>
        </row>
      </sheetData>
      <sheetData sheetId="2397">
        <row r="34">
          <cell r="A34" t="str">
            <v>Investments Govt Securities</v>
          </cell>
        </row>
      </sheetData>
      <sheetData sheetId="2398">
        <row r="34">
          <cell r="A34" t="str">
            <v>Investments Govt Securities</v>
          </cell>
        </row>
      </sheetData>
      <sheetData sheetId="2399">
        <row r="34">
          <cell r="A34" t="str">
            <v>Investments Govt Securities</v>
          </cell>
        </row>
      </sheetData>
      <sheetData sheetId="2400">
        <row r="34">
          <cell r="A34" t="str">
            <v>Investments Govt Securities</v>
          </cell>
        </row>
      </sheetData>
      <sheetData sheetId="2401">
        <row r="34">
          <cell r="A34" t="str">
            <v>Investments Govt Securities</v>
          </cell>
        </row>
      </sheetData>
      <sheetData sheetId="2402">
        <row r="34">
          <cell r="A34" t="str">
            <v>Investments Govt Securities</v>
          </cell>
        </row>
      </sheetData>
      <sheetData sheetId="2403">
        <row r="34">
          <cell r="A34" t="str">
            <v>Investments Govt Securities</v>
          </cell>
        </row>
      </sheetData>
      <sheetData sheetId="2404">
        <row r="34">
          <cell r="A34" t="str">
            <v>Investments Govt Securities</v>
          </cell>
        </row>
      </sheetData>
      <sheetData sheetId="2405">
        <row r="34">
          <cell r="A34" t="str">
            <v>Investments Govt Securities</v>
          </cell>
        </row>
      </sheetData>
      <sheetData sheetId="2406">
        <row r="34">
          <cell r="A34" t="str">
            <v>Investments Govt Securities</v>
          </cell>
        </row>
      </sheetData>
      <sheetData sheetId="2407">
        <row r="34">
          <cell r="A34" t="str">
            <v>Investments Govt Securities</v>
          </cell>
        </row>
      </sheetData>
      <sheetData sheetId="2408">
        <row r="34">
          <cell r="A34" t="str">
            <v>Investments Govt Securities</v>
          </cell>
        </row>
      </sheetData>
      <sheetData sheetId="2409">
        <row r="34">
          <cell r="A34" t="str">
            <v>Investments Govt Securities</v>
          </cell>
        </row>
      </sheetData>
      <sheetData sheetId="2410">
        <row r="34">
          <cell r="A34" t="str">
            <v>Investments Govt Securities</v>
          </cell>
        </row>
      </sheetData>
      <sheetData sheetId="2411">
        <row r="34">
          <cell r="A34" t="str">
            <v>Investments Govt Securities</v>
          </cell>
        </row>
      </sheetData>
      <sheetData sheetId="2412">
        <row r="34">
          <cell r="A34" t="str">
            <v>Investments Govt Securities</v>
          </cell>
        </row>
      </sheetData>
      <sheetData sheetId="2413">
        <row r="34">
          <cell r="A34" t="str">
            <v>Investments Govt Securities</v>
          </cell>
        </row>
      </sheetData>
      <sheetData sheetId="2414">
        <row r="34">
          <cell r="A34" t="str">
            <v>Investments Govt Securities</v>
          </cell>
        </row>
      </sheetData>
      <sheetData sheetId="2415">
        <row r="34">
          <cell r="A34" t="str">
            <v>Investments Govt Securities</v>
          </cell>
        </row>
      </sheetData>
      <sheetData sheetId="2416">
        <row r="34">
          <cell r="A34" t="str">
            <v>Investments Govt Securities</v>
          </cell>
        </row>
      </sheetData>
      <sheetData sheetId="2417">
        <row r="34">
          <cell r="A34" t="str">
            <v>Investments Govt Securities</v>
          </cell>
        </row>
      </sheetData>
      <sheetData sheetId="2418">
        <row r="34">
          <cell r="A34" t="str">
            <v>Investments Govt Securities</v>
          </cell>
        </row>
      </sheetData>
      <sheetData sheetId="2419">
        <row r="34">
          <cell r="A34" t="str">
            <v>Investments Govt Securities</v>
          </cell>
        </row>
      </sheetData>
      <sheetData sheetId="2420">
        <row r="34">
          <cell r="A34" t="str">
            <v>Investments Govt Securities</v>
          </cell>
        </row>
      </sheetData>
      <sheetData sheetId="2421">
        <row r="34">
          <cell r="A34" t="str">
            <v>Investments Govt Securities</v>
          </cell>
        </row>
      </sheetData>
      <sheetData sheetId="2422">
        <row r="34">
          <cell r="A34" t="str">
            <v>Investments Govt Securities</v>
          </cell>
        </row>
      </sheetData>
      <sheetData sheetId="2423">
        <row r="34">
          <cell r="A34" t="str">
            <v>Investments Govt Securities</v>
          </cell>
        </row>
      </sheetData>
      <sheetData sheetId="2424">
        <row r="34">
          <cell r="A34" t="str">
            <v>Investments Govt Securities</v>
          </cell>
        </row>
      </sheetData>
      <sheetData sheetId="2425">
        <row r="34">
          <cell r="A34" t="str">
            <v>Investments Govt Securities</v>
          </cell>
        </row>
      </sheetData>
      <sheetData sheetId="2426">
        <row r="34">
          <cell r="A34" t="str">
            <v>Investments Govt Securities</v>
          </cell>
        </row>
      </sheetData>
      <sheetData sheetId="2427">
        <row r="34">
          <cell r="A34" t="str">
            <v>Investments Govt Securities</v>
          </cell>
        </row>
      </sheetData>
      <sheetData sheetId="2428">
        <row r="34">
          <cell r="A34" t="str">
            <v>Investments Govt Securities</v>
          </cell>
        </row>
      </sheetData>
      <sheetData sheetId="2429">
        <row r="34">
          <cell r="A34" t="str">
            <v>Investments Govt Securities</v>
          </cell>
        </row>
      </sheetData>
      <sheetData sheetId="2430">
        <row r="34">
          <cell r="A34" t="str">
            <v>Investments Govt Securities</v>
          </cell>
        </row>
      </sheetData>
      <sheetData sheetId="2431">
        <row r="34">
          <cell r="A34" t="str">
            <v>Investments Govt Securities</v>
          </cell>
        </row>
      </sheetData>
      <sheetData sheetId="2432">
        <row r="34">
          <cell r="A34" t="str">
            <v>Investments Govt Securities</v>
          </cell>
        </row>
      </sheetData>
      <sheetData sheetId="2433">
        <row r="34">
          <cell r="A34" t="str">
            <v>Investments Govt Securities</v>
          </cell>
        </row>
      </sheetData>
      <sheetData sheetId="2434">
        <row r="34">
          <cell r="A34" t="str">
            <v>Investments Govt Securities</v>
          </cell>
        </row>
      </sheetData>
      <sheetData sheetId="2435">
        <row r="34">
          <cell r="A34" t="str">
            <v>Investments Govt Securities</v>
          </cell>
        </row>
      </sheetData>
      <sheetData sheetId="2436">
        <row r="34">
          <cell r="A34" t="str">
            <v>Investments Govt Securities</v>
          </cell>
        </row>
      </sheetData>
      <sheetData sheetId="2437">
        <row r="34">
          <cell r="A34" t="str">
            <v>Investments Govt Securities</v>
          </cell>
        </row>
      </sheetData>
      <sheetData sheetId="2438">
        <row r="34">
          <cell r="A34" t="str">
            <v>Investments Govt Securities</v>
          </cell>
        </row>
      </sheetData>
      <sheetData sheetId="2439">
        <row r="34">
          <cell r="A34" t="str">
            <v>Investments Govt Securities</v>
          </cell>
        </row>
      </sheetData>
      <sheetData sheetId="2440">
        <row r="34">
          <cell r="A34" t="str">
            <v>Investments Govt Securities</v>
          </cell>
        </row>
      </sheetData>
      <sheetData sheetId="2441">
        <row r="34">
          <cell r="A34" t="str">
            <v>Investments Govt Securities</v>
          </cell>
        </row>
      </sheetData>
      <sheetData sheetId="2442">
        <row r="34">
          <cell r="A34" t="str">
            <v>Investments Govt Securities</v>
          </cell>
        </row>
      </sheetData>
      <sheetData sheetId="2443">
        <row r="34">
          <cell r="A34" t="str">
            <v>Investments Govt Securities</v>
          </cell>
        </row>
      </sheetData>
      <sheetData sheetId="2444">
        <row r="34">
          <cell r="A34" t="str">
            <v>Investments Govt Securities</v>
          </cell>
        </row>
      </sheetData>
      <sheetData sheetId="2445">
        <row r="34">
          <cell r="A34" t="str">
            <v>Investments Govt Securities</v>
          </cell>
        </row>
      </sheetData>
      <sheetData sheetId="2446">
        <row r="34">
          <cell r="A34" t="str">
            <v>Investments Govt Securities</v>
          </cell>
        </row>
      </sheetData>
      <sheetData sheetId="2447">
        <row r="34">
          <cell r="A34" t="str">
            <v>Investments Govt Securities</v>
          </cell>
        </row>
      </sheetData>
      <sheetData sheetId="2448">
        <row r="34">
          <cell r="A34" t="str">
            <v>Investments Govt Securities</v>
          </cell>
        </row>
      </sheetData>
      <sheetData sheetId="2449">
        <row r="34">
          <cell r="A34" t="str">
            <v>Investments Govt Securities</v>
          </cell>
        </row>
      </sheetData>
      <sheetData sheetId="2450">
        <row r="34">
          <cell r="A34" t="str">
            <v>Investments Govt Securities</v>
          </cell>
        </row>
      </sheetData>
      <sheetData sheetId="2451">
        <row r="34">
          <cell r="A34" t="str">
            <v>Investments Govt Securities</v>
          </cell>
        </row>
      </sheetData>
      <sheetData sheetId="2452">
        <row r="34">
          <cell r="A34" t="str">
            <v>Investments Govt Securities</v>
          </cell>
        </row>
      </sheetData>
      <sheetData sheetId="2453">
        <row r="34">
          <cell r="A34" t="str">
            <v>Investments Govt Securities</v>
          </cell>
        </row>
      </sheetData>
      <sheetData sheetId="2454">
        <row r="34">
          <cell r="A34" t="str">
            <v>Investments Govt Securities</v>
          </cell>
        </row>
      </sheetData>
      <sheetData sheetId="2455">
        <row r="34">
          <cell r="A34" t="str">
            <v>Investments Govt Securities</v>
          </cell>
        </row>
      </sheetData>
      <sheetData sheetId="2456">
        <row r="34">
          <cell r="A34" t="str">
            <v>Investments Govt Securities</v>
          </cell>
        </row>
      </sheetData>
      <sheetData sheetId="2457">
        <row r="34">
          <cell r="A34" t="str">
            <v>Investments Govt Securities</v>
          </cell>
        </row>
      </sheetData>
      <sheetData sheetId="2458">
        <row r="34">
          <cell r="A34" t="str">
            <v>Investments Govt Securities</v>
          </cell>
        </row>
      </sheetData>
      <sheetData sheetId="2459">
        <row r="34">
          <cell r="A34" t="str">
            <v>Investments Govt Securities</v>
          </cell>
        </row>
      </sheetData>
      <sheetData sheetId="2460">
        <row r="34">
          <cell r="A34" t="str">
            <v>Investments Govt Securities</v>
          </cell>
        </row>
      </sheetData>
      <sheetData sheetId="2461">
        <row r="34">
          <cell r="A34" t="str">
            <v>Investments Govt Securities</v>
          </cell>
        </row>
      </sheetData>
      <sheetData sheetId="2462">
        <row r="34">
          <cell r="A34" t="str">
            <v>Investments Govt Securities</v>
          </cell>
        </row>
      </sheetData>
      <sheetData sheetId="2463">
        <row r="34">
          <cell r="A34" t="str">
            <v>Investments Govt Securities</v>
          </cell>
        </row>
      </sheetData>
      <sheetData sheetId="2464">
        <row r="34">
          <cell r="A34" t="str">
            <v>Investments Govt Securities</v>
          </cell>
        </row>
      </sheetData>
      <sheetData sheetId="2465">
        <row r="34">
          <cell r="A34" t="str">
            <v>Investments Govt Securities</v>
          </cell>
        </row>
      </sheetData>
      <sheetData sheetId="2466">
        <row r="34">
          <cell r="A34" t="str">
            <v>Investments Govt Securities</v>
          </cell>
        </row>
      </sheetData>
      <sheetData sheetId="2467">
        <row r="34">
          <cell r="A34" t="str">
            <v>Investments Govt Securities</v>
          </cell>
        </row>
      </sheetData>
      <sheetData sheetId="2468">
        <row r="34">
          <cell r="A34" t="str">
            <v>Investments Govt Securities</v>
          </cell>
        </row>
      </sheetData>
      <sheetData sheetId="2469">
        <row r="34">
          <cell r="A34" t="str">
            <v>Investments Govt Securities</v>
          </cell>
        </row>
      </sheetData>
      <sheetData sheetId="2470">
        <row r="34">
          <cell r="A34" t="str">
            <v>Investments Govt Securities</v>
          </cell>
        </row>
      </sheetData>
      <sheetData sheetId="2471">
        <row r="34">
          <cell r="A34" t="str">
            <v>Investments Govt Securities</v>
          </cell>
        </row>
      </sheetData>
      <sheetData sheetId="2472">
        <row r="34">
          <cell r="A34" t="str">
            <v>Investments Govt Securities</v>
          </cell>
        </row>
      </sheetData>
      <sheetData sheetId="2473">
        <row r="34">
          <cell r="A34" t="str">
            <v>Investments Govt Securities</v>
          </cell>
        </row>
      </sheetData>
      <sheetData sheetId="2474">
        <row r="34">
          <cell r="A34" t="str">
            <v>Investments Govt Securities</v>
          </cell>
        </row>
      </sheetData>
      <sheetData sheetId="2475">
        <row r="34">
          <cell r="A34" t="str">
            <v>Investments Govt Securities</v>
          </cell>
        </row>
      </sheetData>
      <sheetData sheetId="2476">
        <row r="34">
          <cell r="A34" t="str">
            <v>Investments Govt Securities</v>
          </cell>
        </row>
      </sheetData>
      <sheetData sheetId="2477">
        <row r="34">
          <cell r="A34" t="str">
            <v>Investments Govt Securities</v>
          </cell>
        </row>
      </sheetData>
      <sheetData sheetId="2478">
        <row r="34">
          <cell r="A34" t="str">
            <v>Investments Govt Securities</v>
          </cell>
        </row>
      </sheetData>
      <sheetData sheetId="2479">
        <row r="34">
          <cell r="A34" t="str">
            <v>Investments Govt Securities</v>
          </cell>
        </row>
      </sheetData>
      <sheetData sheetId="2480">
        <row r="34">
          <cell r="A34" t="str">
            <v>Investments Govt Securities</v>
          </cell>
        </row>
      </sheetData>
      <sheetData sheetId="2481">
        <row r="34">
          <cell r="A34" t="str">
            <v>Investments Govt Securities</v>
          </cell>
        </row>
      </sheetData>
      <sheetData sheetId="2482">
        <row r="34">
          <cell r="A34" t="str">
            <v>Investments Govt Securities</v>
          </cell>
        </row>
      </sheetData>
      <sheetData sheetId="2483">
        <row r="34">
          <cell r="A34" t="str">
            <v>Investments Govt Securities</v>
          </cell>
        </row>
      </sheetData>
      <sheetData sheetId="2484">
        <row r="34">
          <cell r="A34" t="str">
            <v>Investments Govt Securities</v>
          </cell>
        </row>
      </sheetData>
      <sheetData sheetId="2485">
        <row r="34">
          <cell r="A34" t="str">
            <v>Investments Govt Securities</v>
          </cell>
        </row>
      </sheetData>
      <sheetData sheetId="2486">
        <row r="34">
          <cell r="A34" t="str">
            <v>Investments Govt Securities</v>
          </cell>
        </row>
      </sheetData>
      <sheetData sheetId="2487">
        <row r="34">
          <cell r="A34" t="str">
            <v>Investments Govt Securities</v>
          </cell>
        </row>
      </sheetData>
      <sheetData sheetId="2488">
        <row r="34">
          <cell r="A34" t="str">
            <v>Investments Govt Securities</v>
          </cell>
        </row>
      </sheetData>
      <sheetData sheetId="2489">
        <row r="34">
          <cell r="A34" t="str">
            <v>Investments Govt Securities</v>
          </cell>
        </row>
      </sheetData>
      <sheetData sheetId="2490">
        <row r="34">
          <cell r="A34" t="str">
            <v>Investments Govt Securities</v>
          </cell>
        </row>
      </sheetData>
      <sheetData sheetId="2491">
        <row r="34">
          <cell r="A34" t="str">
            <v>Investments Govt Securities</v>
          </cell>
        </row>
      </sheetData>
      <sheetData sheetId="2492">
        <row r="34">
          <cell r="A34" t="str">
            <v>Investments Govt Securities</v>
          </cell>
        </row>
      </sheetData>
      <sheetData sheetId="2493">
        <row r="34">
          <cell r="A34" t="str">
            <v>Investments Govt Securities</v>
          </cell>
        </row>
      </sheetData>
      <sheetData sheetId="2494">
        <row r="34">
          <cell r="A34" t="str">
            <v>Investments Govt Securities</v>
          </cell>
        </row>
      </sheetData>
      <sheetData sheetId="2495">
        <row r="34">
          <cell r="A34" t="str">
            <v>Investments Govt Securities</v>
          </cell>
        </row>
      </sheetData>
      <sheetData sheetId="2496">
        <row r="34">
          <cell r="A34" t="str">
            <v>Investments Govt Securities</v>
          </cell>
        </row>
      </sheetData>
      <sheetData sheetId="2497">
        <row r="34">
          <cell r="A34" t="str">
            <v>Investments Govt Securities</v>
          </cell>
        </row>
      </sheetData>
      <sheetData sheetId="2498">
        <row r="34">
          <cell r="A34" t="str">
            <v>Investments Govt Securities</v>
          </cell>
        </row>
      </sheetData>
      <sheetData sheetId="2499">
        <row r="34">
          <cell r="A34" t="str">
            <v>Investments Govt Securities</v>
          </cell>
        </row>
      </sheetData>
      <sheetData sheetId="2500">
        <row r="34">
          <cell r="A34" t="str">
            <v>Investments Govt Securities</v>
          </cell>
        </row>
      </sheetData>
      <sheetData sheetId="2501">
        <row r="34">
          <cell r="A34" t="str">
            <v>Investments Govt Securities</v>
          </cell>
        </row>
      </sheetData>
      <sheetData sheetId="2502">
        <row r="34">
          <cell r="A34" t="str">
            <v>Investments Govt Securities</v>
          </cell>
        </row>
      </sheetData>
      <sheetData sheetId="2503">
        <row r="34">
          <cell r="A34" t="str">
            <v>Investments Govt Securities</v>
          </cell>
        </row>
      </sheetData>
      <sheetData sheetId="2504">
        <row r="34">
          <cell r="A34" t="str">
            <v>Investments Govt Securities</v>
          </cell>
        </row>
      </sheetData>
      <sheetData sheetId="2505">
        <row r="34">
          <cell r="A34" t="str">
            <v>Investments Govt Securities</v>
          </cell>
        </row>
      </sheetData>
      <sheetData sheetId="2506">
        <row r="34">
          <cell r="A34" t="str">
            <v>Investments Govt Securities</v>
          </cell>
        </row>
      </sheetData>
      <sheetData sheetId="2507">
        <row r="34">
          <cell r="A34" t="str">
            <v>Investments Govt Securities</v>
          </cell>
        </row>
      </sheetData>
      <sheetData sheetId="2508">
        <row r="34">
          <cell r="A34" t="str">
            <v>Investments Govt Securities</v>
          </cell>
        </row>
      </sheetData>
      <sheetData sheetId="2509">
        <row r="34">
          <cell r="A34" t="str">
            <v>Investments Govt Securities</v>
          </cell>
        </row>
      </sheetData>
      <sheetData sheetId="2510">
        <row r="34">
          <cell r="A34" t="str">
            <v>Investments Govt Securities</v>
          </cell>
        </row>
      </sheetData>
      <sheetData sheetId="2511">
        <row r="34">
          <cell r="A34" t="str">
            <v>Investments Govt Securities</v>
          </cell>
        </row>
      </sheetData>
      <sheetData sheetId="2512">
        <row r="34">
          <cell r="A34" t="str">
            <v>Investments Govt Securities</v>
          </cell>
        </row>
      </sheetData>
      <sheetData sheetId="2513">
        <row r="34">
          <cell r="A34" t="str">
            <v>Investments Govt Securities</v>
          </cell>
        </row>
      </sheetData>
      <sheetData sheetId="2514">
        <row r="34">
          <cell r="A34" t="str">
            <v>Investments Govt Securities</v>
          </cell>
        </row>
      </sheetData>
      <sheetData sheetId="2515">
        <row r="34">
          <cell r="A34" t="str">
            <v>Investments Govt Securities</v>
          </cell>
        </row>
      </sheetData>
      <sheetData sheetId="2516">
        <row r="34">
          <cell r="A34" t="str">
            <v>Investments Govt Securities</v>
          </cell>
        </row>
      </sheetData>
      <sheetData sheetId="2517">
        <row r="34">
          <cell r="A34" t="str">
            <v>Investments Govt Securities</v>
          </cell>
        </row>
      </sheetData>
      <sheetData sheetId="2518">
        <row r="34">
          <cell r="A34" t="str">
            <v>Investments Govt Securities</v>
          </cell>
        </row>
      </sheetData>
      <sheetData sheetId="2519">
        <row r="34">
          <cell r="A34" t="str">
            <v>Investments Govt Securities</v>
          </cell>
        </row>
      </sheetData>
      <sheetData sheetId="2520">
        <row r="34">
          <cell r="A34" t="str">
            <v>Investments Govt Securities</v>
          </cell>
        </row>
      </sheetData>
      <sheetData sheetId="2521">
        <row r="34">
          <cell r="A34" t="str">
            <v>Investments Govt Securities</v>
          </cell>
        </row>
      </sheetData>
      <sheetData sheetId="2522">
        <row r="34">
          <cell r="A34" t="str">
            <v>Investments Govt Securities</v>
          </cell>
        </row>
      </sheetData>
      <sheetData sheetId="2523">
        <row r="34">
          <cell r="A34" t="str">
            <v>Investments Govt Securities</v>
          </cell>
        </row>
      </sheetData>
      <sheetData sheetId="2524">
        <row r="34">
          <cell r="A34" t="str">
            <v>Investments Govt Securities</v>
          </cell>
        </row>
      </sheetData>
      <sheetData sheetId="2525">
        <row r="34">
          <cell r="A34" t="str">
            <v>Investments Govt Securities</v>
          </cell>
        </row>
      </sheetData>
      <sheetData sheetId="2526">
        <row r="34">
          <cell r="A34" t="str">
            <v>Investments Govt Securities</v>
          </cell>
        </row>
      </sheetData>
      <sheetData sheetId="2527">
        <row r="34">
          <cell r="A34" t="str">
            <v>Investments Govt Securities</v>
          </cell>
        </row>
      </sheetData>
      <sheetData sheetId="2528">
        <row r="34">
          <cell r="A34" t="str">
            <v>Investments Govt Securities</v>
          </cell>
        </row>
      </sheetData>
      <sheetData sheetId="2529">
        <row r="34">
          <cell r="A34" t="str">
            <v>Investments Govt Securities</v>
          </cell>
        </row>
      </sheetData>
      <sheetData sheetId="2530">
        <row r="34">
          <cell r="A34" t="str">
            <v>Investments Govt Securities</v>
          </cell>
        </row>
      </sheetData>
      <sheetData sheetId="2531">
        <row r="34">
          <cell r="A34" t="str">
            <v>Investments Govt Securities</v>
          </cell>
        </row>
      </sheetData>
      <sheetData sheetId="2532">
        <row r="34">
          <cell r="A34" t="str">
            <v>Investments Govt Securities</v>
          </cell>
        </row>
      </sheetData>
      <sheetData sheetId="2533">
        <row r="34">
          <cell r="A34" t="str">
            <v>Investments Govt Securities</v>
          </cell>
        </row>
      </sheetData>
      <sheetData sheetId="2534">
        <row r="34">
          <cell r="A34" t="str">
            <v>Investments Govt Securities</v>
          </cell>
        </row>
      </sheetData>
      <sheetData sheetId="2535">
        <row r="34">
          <cell r="A34" t="str">
            <v>Investments Govt Securities</v>
          </cell>
        </row>
      </sheetData>
      <sheetData sheetId="2536">
        <row r="34">
          <cell r="A34" t="str">
            <v>Investments Govt Securities</v>
          </cell>
        </row>
      </sheetData>
      <sheetData sheetId="2537">
        <row r="34">
          <cell r="A34" t="str">
            <v>Investments Govt Securities</v>
          </cell>
        </row>
      </sheetData>
      <sheetData sheetId="2538">
        <row r="34">
          <cell r="A34" t="str">
            <v>Investments Govt Securities</v>
          </cell>
        </row>
      </sheetData>
      <sheetData sheetId="2539">
        <row r="34">
          <cell r="A34" t="str">
            <v>Investments Govt Securities</v>
          </cell>
        </row>
      </sheetData>
      <sheetData sheetId="2540">
        <row r="34">
          <cell r="A34" t="str">
            <v>Investments Govt Securities</v>
          </cell>
        </row>
      </sheetData>
      <sheetData sheetId="2541">
        <row r="34">
          <cell r="A34" t="str">
            <v>Investments Govt Securities</v>
          </cell>
        </row>
      </sheetData>
      <sheetData sheetId="2542">
        <row r="34">
          <cell r="A34" t="str">
            <v>Investments Govt Securities</v>
          </cell>
        </row>
      </sheetData>
      <sheetData sheetId="2543">
        <row r="34">
          <cell r="A34" t="str">
            <v>Investments Govt Securities</v>
          </cell>
        </row>
      </sheetData>
      <sheetData sheetId="2544">
        <row r="34">
          <cell r="A34" t="str">
            <v>Investments Govt Securities</v>
          </cell>
        </row>
      </sheetData>
      <sheetData sheetId="2545">
        <row r="34">
          <cell r="A34" t="str">
            <v>Investments Govt Securities</v>
          </cell>
        </row>
      </sheetData>
      <sheetData sheetId="2546">
        <row r="34">
          <cell r="A34" t="str">
            <v>Investments Govt Securities</v>
          </cell>
        </row>
      </sheetData>
      <sheetData sheetId="2547">
        <row r="34">
          <cell r="A34" t="str">
            <v>Investments Govt Securities</v>
          </cell>
        </row>
      </sheetData>
      <sheetData sheetId="2548">
        <row r="34">
          <cell r="A34" t="str">
            <v>Investments Govt Securities</v>
          </cell>
        </row>
      </sheetData>
      <sheetData sheetId="2549">
        <row r="34">
          <cell r="A34" t="str">
            <v>Investments Govt Securities</v>
          </cell>
        </row>
      </sheetData>
      <sheetData sheetId="2550">
        <row r="34">
          <cell r="A34" t="str">
            <v>Investments Govt Securities</v>
          </cell>
        </row>
      </sheetData>
      <sheetData sheetId="2551">
        <row r="34">
          <cell r="A34" t="str">
            <v>Investments Govt Securities</v>
          </cell>
        </row>
      </sheetData>
      <sheetData sheetId="2552">
        <row r="34">
          <cell r="A34" t="str">
            <v>Investments Govt Securities</v>
          </cell>
        </row>
      </sheetData>
      <sheetData sheetId="2553">
        <row r="34">
          <cell r="A34" t="str">
            <v>Investments Govt Securities</v>
          </cell>
        </row>
      </sheetData>
      <sheetData sheetId="2554">
        <row r="34">
          <cell r="A34" t="str">
            <v>Investments Govt Securities</v>
          </cell>
        </row>
      </sheetData>
      <sheetData sheetId="2555">
        <row r="34">
          <cell r="A34" t="str">
            <v>Investments Govt Securities</v>
          </cell>
        </row>
      </sheetData>
      <sheetData sheetId="2556">
        <row r="34">
          <cell r="A34" t="str">
            <v>Investments Govt Securities</v>
          </cell>
        </row>
      </sheetData>
      <sheetData sheetId="2557">
        <row r="34">
          <cell r="A34" t="str">
            <v>Investments Govt Securities</v>
          </cell>
        </row>
      </sheetData>
      <sheetData sheetId="2558">
        <row r="34">
          <cell r="A34" t="str">
            <v>Investments Govt Securities</v>
          </cell>
        </row>
      </sheetData>
      <sheetData sheetId="2559">
        <row r="34">
          <cell r="A34" t="str">
            <v>Investments Govt Securities</v>
          </cell>
        </row>
      </sheetData>
      <sheetData sheetId="2560">
        <row r="34">
          <cell r="A34" t="str">
            <v>Investments Govt Securities</v>
          </cell>
        </row>
      </sheetData>
      <sheetData sheetId="2561">
        <row r="34">
          <cell r="A34" t="str">
            <v>Investments Govt Securities</v>
          </cell>
        </row>
      </sheetData>
      <sheetData sheetId="2562">
        <row r="34">
          <cell r="A34" t="str">
            <v>Investments Govt Securities</v>
          </cell>
        </row>
      </sheetData>
      <sheetData sheetId="2563">
        <row r="34">
          <cell r="A34" t="str">
            <v>Investments Govt Securities</v>
          </cell>
        </row>
      </sheetData>
      <sheetData sheetId="2564">
        <row r="34">
          <cell r="A34" t="str">
            <v>Investments Govt Securities</v>
          </cell>
        </row>
      </sheetData>
      <sheetData sheetId="2565">
        <row r="34">
          <cell r="A34" t="str">
            <v>Investments Govt Securities</v>
          </cell>
        </row>
      </sheetData>
      <sheetData sheetId="2566">
        <row r="34">
          <cell r="A34" t="str">
            <v>Investments Govt Securities</v>
          </cell>
        </row>
      </sheetData>
      <sheetData sheetId="2567">
        <row r="34">
          <cell r="A34" t="str">
            <v>Investments Govt Securities</v>
          </cell>
        </row>
      </sheetData>
      <sheetData sheetId="2568">
        <row r="34">
          <cell r="A34" t="str">
            <v>Investments Govt Securities</v>
          </cell>
        </row>
      </sheetData>
      <sheetData sheetId="2569">
        <row r="34">
          <cell r="A34" t="str">
            <v>Investments Govt Securities</v>
          </cell>
        </row>
      </sheetData>
      <sheetData sheetId="2570">
        <row r="34">
          <cell r="A34" t="str">
            <v>Investments Govt Securities</v>
          </cell>
        </row>
      </sheetData>
      <sheetData sheetId="2571">
        <row r="34">
          <cell r="A34" t="str">
            <v>Investments Govt Securities</v>
          </cell>
        </row>
      </sheetData>
      <sheetData sheetId="2572">
        <row r="34">
          <cell r="A34" t="str">
            <v>Investments Govt Securities</v>
          </cell>
        </row>
      </sheetData>
      <sheetData sheetId="2573">
        <row r="34">
          <cell r="A34" t="str">
            <v>Investments Govt Securities</v>
          </cell>
        </row>
      </sheetData>
      <sheetData sheetId="2574">
        <row r="34">
          <cell r="A34" t="str">
            <v>Investments Govt Securities</v>
          </cell>
        </row>
      </sheetData>
      <sheetData sheetId="2575">
        <row r="34">
          <cell r="A34" t="str">
            <v>Investments Govt Securities</v>
          </cell>
        </row>
      </sheetData>
      <sheetData sheetId="2576">
        <row r="34">
          <cell r="A34" t="str">
            <v>Investments Govt Securities</v>
          </cell>
        </row>
      </sheetData>
      <sheetData sheetId="2577">
        <row r="34">
          <cell r="A34" t="str">
            <v>Investments Govt Securities</v>
          </cell>
        </row>
      </sheetData>
      <sheetData sheetId="2578">
        <row r="34">
          <cell r="A34" t="str">
            <v>Investments Govt Securities</v>
          </cell>
        </row>
      </sheetData>
      <sheetData sheetId="2579">
        <row r="34">
          <cell r="A34" t="str">
            <v>Investments Govt Securities</v>
          </cell>
        </row>
      </sheetData>
      <sheetData sheetId="2580">
        <row r="34">
          <cell r="A34" t="str">
            <v>Investments Govt Securities</v>
          </cell>
        </row>
      </sheetData>
      <sheetData sheetId="2581">
        <row r="34">
          <cell r="A34" t="str">
            <v>Investments Govt Securities</v>
          </cell>
        </row>
      </sheetData>
      <sheetData sheetId="2582">
        <row r="34">
          <cell r="A34" t="str">
            <v>Investments Govt Securities</v>
          </cell>
        </row>
      </sheetData>
      <sheetData sheetId="2583">
        <row r="34">
          <cell r="A34" t="str">
            <v>Investments Govt Securities</v>
          </cell>
        </row>
      </sheetData>
      <sheetData sheetId="2584">
        <row r="34">
          <cell r="A34" t="str">
            <v>Investments Govt Securities</v>
          </cell>
        </row>
      </sheetData>
      <sheetData sheetId="2585">
        <row r="34">
          <cell r="A34" t="str">
            <v>Investments Govt Securities</v>
          </cell>
        </row>
      </sheetData>
      <sheetData sheetId="2586">
        <row r="34">
          <cell r="A34" t="str">
            <v>Investments Govt Securities</v>
          </cell>
        </row>
      </sheetData>
      <sheetData sheetId="2587">
        <row r="34">
          <cell r="A34" t="str">
            <v>Investments Govt Securities</v>
          </cell>
        </row>
      </sheetData>
      <sheetData sheetId="2588">
        <row r="34">
          <cell r="A34" t="str">
            <v>Investments Govt Securities</v>
          </cell>
        </row>
      </sheetData>
      <sheetData sheetId="2589">
        <row r="34">
          <cell r="A34" t="str">
            <v>Investments Govt Securities</v>
          </cell>
        </row>
      </sheetData>
      <sheetData sheetId="2590">
        <row r="34">
          <cell r="A34" t="str">
            <v>Investments Govt Securities</v>
          </cell>
        </row>
      </sheetData>
      <sheetData sheetId="2591">
        <row r="34">
          <cell r="A34" t="str">
            <v>Investments Govt Securities</v>
          </cell>
        </row>
      </sheetData>
      <sheetData sheetId="2592">
        <row r="34">
          <cell r="A34" t="str">
            <v>Investments Govt Securities</v>
          </cell>
        </row>
      </sheetData>
      <sheetData sheetId="2593">
        <row r="34">
          <cell r="A34" t="str">
            <v>Investments Govt Securities</v>
          </cell>
        </row>
      </sheetData>
      <sheetData sheetId="2594">
        <row r="34">
          <cell r="A34" t="str">
            <v>Investments Govt Securities</v>
          </cell>
        </row>
      </sheetData>
      <sheetData sheetId="2595">
        <row r="34">
          <cell r="A34" t="str">
            <v>Investments Govt Securities</v>
          </cell>
        </row>
      </sheetData>
      <sheetData sheetId="2596">
        <row r="34">
          <cell r="A34" t="str">
            <v>Investments Govt Securities</v>
          </cell>
        </row>
      </sheetData>
      <sheetData sheetId="2597">
        <row r="34">
          <cell r="A34" t="str">
            <v>Investments Govt Securities</v>
          </cell>
        </row>
      </sheetData>
      <sheetData sheetId="2598">
        <row r="34">
          <cell r="A34" t="str">
            <v>Investments Govt Securities</v>
          </cell>
        </row>
      </sheetData>
      <sheetData sheetId="2599">
        <row r="34">
          <cell r="A34" t="str">
            <v>Investments Govt Securities</v>
          </cell>
        </row>
      </sheetData>
      <sheetData sheetId="2600">
        <row r="34">
          <cell r="A34" t="str">
            <v>Investments Govt Securities</v>
          </cell>
        </row>
      </sheetData>
      <sheetData sheetId="2601">
        <row r="34">
          <cell r="A34" t="str">
            <v>Investments Govt Securities</v>
          </cell>
        </row>
      </sheetData>
      <sheetData sheetId="2602">
        <row r="34">
          <cell r="A34" t="str">
            <v>Investments Govt Securities</v>
          </cell>
        </row>
      </sheetData>
      <sheetData sheetId="2603">
        <row r="34">
          <cell r="A34" t="str">
            <v>Investments Govt Securities</v>
          </cell>
        </row>
      </sheetData>
      <sheetData sheetId="2604">
        <row r="34">
          <cell r="A34" t="str">
            <v>Investments Govt Securities</v>
          </cell>
        </row>
      </sheetData>
      <sheetData sheetId="2605">
        <row r="34">
          <cell r="A34" t="str">
            <v>Investments Govt Securities</v>
          </cell>
        </row>
      </sheetData>
      <sheetData sheetId="2606">
        <row r="34">
          <cell r="A34" t="str">
            <v>Investments Govt Securities</v>
          </cell>
        </row>
      </sheetData>
      <sheetData sheetId="2607">
        <row r="34">
          <cell r="A34" t="str">
            <v>Investments Govt Securities</v>
          </cell>
        </row>
      </sheetData>
      <sheetData sheetId="2608">
        <row r="34">
          <cell r="A34" t="str">
            <v>Investments Govt Securities</v>
          </cell>
        </row>
      </sheetData>
      <sheetData sheetId="2609">
        <row r="34">
          <cell r="A34" t="str">
            <v>Investments Govt Securities</v>
          </cell>
        </row>
      </sheetData>
      <sheetData sheetId="2610">
        <row r="34">
          <cell r="A34" t="str">
            <v>Investments Govt Securities</v>
          </cell>
        </row>
      </sheetData>
      <sheetData sheetId="2611">
        <row r="34">
          <cell r="A34" t="str">
            <v>Investments Govt Securities</v>
          </cell>
        </row>
      </sheetData>
      <sheetData sheetId="2612">
        <row r="34">
          <cell r="A34" t="str">
            <v>Investments Govt Securities</v>
          </cell>
        </row>
      </sheetData>
      <sheetData sheetId="2613">
        <row r="34">
          <cell r="A34" t="str">
            <v>Investments Govt Securities</v>
          </cell>
        </row>
      </sheetData>
      <sheetData sheetId="2614">
        <row r="34">
          <cell r="A34" t="str">
            <v>Investments Govt Securities</v>
          </cell>
        </row>
      </sheetData>
      <sheetData sheetId="2615">
        <row r="34">
          <cell r="A34" t="str">
            <v>Investments Govt Securities</v>
          </cell>
        </row>
      </sheetData>
      <sheetData sheetId="2616">
        <row r="34">
          <cell r="A34" t="str">
            <v>Investments Govt Securities</v>
          </cell>
        </row>
      </sheetData>
      <sheetData sheetId="2617">
        <row r="34">
          <cell r="A34" t="str">
            <v>Investments Govt Securities</v>
          </cell>
        </row>
      </sheetData>
      <sheetData sheetId="2618">
        <row r="34">
          <cell r="A34" t="str">
            <v>Investments Govt Securities</v>
          </cell>
        </row>
      </sheetData>
      <sheetData sheetId="2619">
        <row r="34">
          <cell r="A34" t="str">
            <v>Investments Govt Securities</v>
          </cell>
        </row>
      </sheetData>
      <sheetData sheetId="2620">
        <row r="34">
          <cell r="A34" t="str">
            <v>Investments Govt Securities</v>
          </cell>
        </row>
      </sheetData>
      <sheetData sheetId="2621">
        <row r="34">
          <cell r="A34" t="str">
            <v>Investments Govt Securities</v>
          </cell>
        </row>
      </sheetData>
      <sheetData sheetId="2622">
        <row r="34">
          <cell r="A34" t="str">
            <v>Investments Govt Securities</v>
          </cell>
        </row>
      </sheetData>
      <sheetData sheetId="2623">
        <row r="34">
          <cell r="A34" t="str">
            <v>Investments Govt Securities</v>
          </cell>
        </row>
      </sheetData>
      <sheetData sheetId="2624">
        <row r="34">
          <cell r="A34" t="str">
            <v>Investments Govt Securities</v>
          </cell>
        </row>
      </sheetData>
      <sheetData sheetId="2625">
        <row r="34">
          <cell r="A34" t="str">
            <v>Investments Govt Securities</v>
          </cell>
        </row>
      </sheetData>
      <sheetData sheetId="2626">
        <row r="34">
          <cell r="A34" t="str">
            <v>Investments Govt Securities</v>
          </cell>
        </row>
      </sheetData>
      <sheetData sheetId="2627">
        <row r="34">
          <cell r="A34" t="str">
            <v>Investments Govt Securities</v>
          </cell>
        </row>
      </sheetData>
      <sheetData sheetId="2628">
        <row r="34">
          <cell r="A34" t="str">
            <v>Investments Govt Securities</v>
          </cell>
        </row>
      </sheetData>
      <sheetData sheetId="2629">
        <row r="34">
          <cell r="A34" t="str">
            <v>Investments Govt Securities</v>
          </cell>
        </row>
      </sheetData>
      <sheetData sheetId="2630">
        <row r="34">
          <cell r="A34" t="str">
            <v>Investments Govt Securities</v>
          </cell>
        </row>
      </sheetData>
      <sheetData sheetId="2631">
        <row r="34">
          <cell r="A34" t="str">
            <v>Investments Govt Securities</v>
          </cell>
        </row>
      </sheetData>
      <sheetData sheetId="2632">
        <row r="34">
          <cell r="A34" t="str">
            <v>Investments Govt Securities</v>
          </cell>
        </row>
      </sheetData>
      <sheetData sheetId="2633">
        <row r="34">
          <cell r="A34" t="str">
            <v>Investments Govt Securities</v>
          </cell>
        </row>
      </sheetData>
      <sheetData sheetId="2634">
        <row r="34">
          <cell r="A34" t="str">
            <v>Investments Govt Securities</v>
          </cell>
        </row>
      </sheetData>
      <sheetData sheetId="2635">
        <row r="34">
          <cell r="A34" t="str">
            <v>Investments Govt Securities</v>
          </cell>
        </row>
      </sheetData>
      <sheetData sheetId="2636">
        <row r="34">
          <cell r="A34" t="str">
            <v>Investments Govt Securities</v>
          </cell>
        </row>
      </sheetData>
      <sheetData sheetId="2637">
        <row r="34">
          <cell r="A34" t="str">
            <v>Investments Govt Securities</v>
          </cell>
        </row>
      </sheetData>
      <sheetData sheetId="2638">
        <row r="34">
          <cell r="A34" t="str">
            <v>Investments Govt Securities</v>
          </cell>
        </row>
      </sheetData>
      <sheetData sheetId="2639">
        <row r="34">
          <cell r="A34" t="str">
            <v>Investments Govt Securities</v>
          </cell>
        </row>
      </sheetData>
      <sheetData sheetId="2640">
        <row r="34">
          <cell r="A34" t="str">
            <v>Investments Govt Securities</v>
          </cell>
        </row>
      </sheetData>
      <sheetData sheetId="2641">
        <row r="34">
          <cell r="A34" t="str">
            <v>Investments Govt Securities</v>
          </cell>
        </row>
      </sheetData>
      <sheetData sheetId="2642">
        <row r="34">
          <cell r="A34" t="str">
            <v>Investments Govt Securities</v>
          </cell>
        </row>
      </sheetData>
      <sheetData sheetId="2643">
        <row r="34">
          <cell r="A34" t="str">
            <v>Investments Govt Securities</v>
          </cell>
        </row>
      </sheetData>
      <sheetData sheetId="2644">
        <row r="34">
          <cell r="A34" t="str">
            <v>Investments Govt Securities</v>
          </cell>
        </row>
      </sheetData>
      <sheetData sheetId="2645">
        <row r="34">
          <cell r="A34" t="str">
            <v>Investments Govt Securities</v>
          </cell>
        </row>
      </sheetData>
      <sheetData sheetId="2646">
        <row r="34">
          <cell r="A34" t="str">
            <v>Investments Govt Securities</v>
          </cell>
        </row>
      </sheetData>
      <sheetData sheetId="2647">
        <row r="34">
          <cell r="A34" t="str">
            <v>Investments Govt Securities</v>
          </cell>
        </row>
      </sheetData>
      <sheetData sheetId="2648">
        <row r="34">
          <cell r="A34" t="str">
            <v>Investments Govt Securities</v>
          </cell>
        </row>
      </sheetData>
      <sheetData sheetId="2649">
        <row r="34">
          <cell r="A34" t="str">
            <v>Investments Govt Securities</v>
          </cell>
        </row>
      </sheetData>
      <sheetData sheetId="2650">
        <row r="34">
          <cell r="A34" t="str">
            <v>Investments Govt Securities</v>
          </cell>
        </row>
      </sheetData>
      <sheetData sheetId="2651">
        <row r="34">
          <cell r="A34" t="str">
            <v>Investments Govt Securities</v>
          </cell>
        </row>
      </sheetData>
      <sheetData sheetId="2652">
        <row r="34">
          <cell r="A34" t="str">
            <v>Investments Govt Securities</v>
          </cell>
        </row>
      </sheetData>
      <sheetData sheetId="2653">
        <row r="34">
          <cell r="A34" t="str">
            <v>Investments Govt Securities</v>
          </cell>
        </row>
      </sheetData>
      <sheetData sheetId="2654">
        <row r="34">
          <cell r="A34" t="str">
            <v>Investments Govt Securities</v>
          </cell>
        </row>
      </sheetData>
      <sheetData sheetId="2655">
        <row r="34">
          <cell r="A34" t="str">
            <v>Investments Govt Securities</v>
          </cell>
        </row>
      </sheetData>
      <sheetData sheetId="2656">
        <row r="34">
          <cell r="A34" t="str">
            <v>Investments Govt Securities</v>
          </cell>
        </row>
      </sheetData>
      <sheetData sheetId="2657">
        <row r="34">
          <cell r="A34" t="str">
            <v>Investments Govt Securities</v>
          </cell>
        </row>
      </sheetData>
      <sheetData sheetId="2658">
        <row r="34">
          <cell r="A34" t="str">
            <v>Investments Govt Securities</v>
          </cell>
        </row>
      </sheetData>
      <sheetData sheetId="2659">
        <row r="34">
          <cell r="A34" t="str">
            <v>Investments Govt Securities</v>
          </cell>
        </row>
      </sheetData>
      <sheetData sheetId="2660">
        <row r="34">
          <cell r="A34" t="str">
            <v>Investments Govt Securities</v>
          </cell>
        </row>
      </sheetData>
      <sheetData sheetId="2661">
        <row r="34">
          <cell r="A34" t="str">
            <v>Investments Govt Securities</v>
          </cell>
        </row>
      </sheetData>
      <sheetData sheetId="2662">
        <row r="34">
          <cell r="A34" t="str">
            <v>Investments Govt Securities</v>
          </cell>
        </row>
      </sheetData>
      <sheetData sheetId="2663">
        <row r="34">
          <cell r="A34" t="str">
            <v>Investments Govt Securities</v>
          </cell>
        </row>
      </sheetData>
      <sheetData sheetId="2664">
        <row r="34">
          <cell r="A34" t="str">
            <v>Investments Govt Securities</v>
          </cell>
        </row>
      </sheetData>
      <sheetData sheetId="2665">
        <row r="34">
          <cell r="A34" t="str">
            <v>Investments Govt Securities</v>
          </cell>
        </row>
      </sheetData>
      <sheetData sheetId="2666">
        <row r="34">
          <cell r="A34" t="str">
            <v>Investments Govt Securities</v>
          </cell>
        </row>
      </sheetData>
      <sheetData sheetId="2667">
        <row r="34">
          <cell r="A34" t="str">
            <v>Investments Govt Securities</v>
          </cell>
        </row>
      </sheetData>
      <sheetData sheetId="2668">
        <row r="34">
          <cell r="A34" t="str">
            <v>Investments Govt Securities</v>
          </cell>
        </row>
      </sheetData>
      <sheetData sheetId="2669">
        <row r="34">
          <cell r="A34" t="str">
            <v>Investments Govt Securities</v>
          </cell>
        </row>
      </sheetData>
      <sheetData sheetId="2670">
        <row r="34">
          <cell r="A34" t="str">
            <v>Investments Govt Securities</v>
          </cell>
        </row>
      </sheetData>
      <sheetData sheetId="2671">
        <row r="34">
          <cell r="A34" t="str">
            <v>Investments Govt Securities</v>
          </cell>
        </row>
      </sheetData>
      <sheetData sheetId="2672">
        <row r="34">
          <cell r="A34" t="str">
            <v>Investments Govt Securities</v>
          </cell>
        </row>
      </sheetData>
      <sheetData sheetId="2673">
        <row r="34">
          <cell r="A34" t="str">
            <v>Investments Govt Securities</v>
          </cell>
        </row>
      </sheetData>
      <sheetData sheetId="2674">
        <row r="34">
          <cell r="A34" t="str">
            <v>Investments Govt Securities</v>
          </cell>
        </row>
      </sheetData>
      <sheetData sheetId="2675">
        <row r="34">
          <cell r="A34" t="str">
            <v>Investments Govt Securities</v>
          </cell>
        </row>
      </sheetData>
      <sheetData sheetId="2676">
        <row r="34">
          <cell r="A34" t="str">
            <v>Investments Govt Securities</v>
          </cell>
        </row>
      </sheetData>
      <sheetData sheetId="2677">
        <row r="34">
          <cell r="A34" t="str">
            <v>Investments Govt Securities</v>
          </cell>
        </row>
      </sheetData>
      <sheetData sheetId="2678">
        <row r="34">
          <cell r="A34" t="str">
            <v>Investments Govt Securities</v>
          </cell>
        </row>
      </sheetData>
      <sheetData sheetId="2679">
        <row r="34">
          <cell r="A34" t="str">
            <v>Investments Govt Securities</v>
          </cell>
        </row>
      </sheetData>
      <sheetData sheetId="2680">
        <row r="34">
          <cell r="A34" t="str">
            <v>Investments Govt Securities</v>
          </cell>
        </row>
      </sheetData>
      <sheetData sheetId="2681">
        <row r="34">
          <cell r="A34" t="str">
            <v>Investments Govt Securities</v>
          </cell>
        </row>
      </sheetData>
      <sheetData sheetId="2682">
        <row r="34">
          <cell r="A34" t="str">
            <v>Investments Govt Securities</v>
          </cell>
        </row>
      </sheetData>
      <sheetData sheetId="2683">
        <row r="34">
          <cell r="A34" t="str">
            <v>Investments Govt Securities</v>
          </cell>
        </row>
      </sheetData>
      <sheetData sheetId="2684">
        <row r="34">
          <cell r="A34" t="str">
            <v>Investments Govt Securities</v>
          </cell>
        </row>
      </sheetData>
      <sheetData sheetId="2685">
        <row r="34">
          <cell r="A34" t="str">
            <v>Investments Govt Securities</v>
          </cell>
        </row>
      </sheetData>
      <sheetData sheetId="2686">
        <row r="34">
          <cell r="A34" t="str">
            <v>Investments Govt Securities</v>
          </cell>
        </row>
      </sheetData>
      <sheetData sheetId="2687">
        <row r="34">
          <cell r="A34" t="str">
            <v>Investments Govt Securities</v>
          </cell>
        </row>
      </sheetData>
      <sheetData sheetId="2688">
        <row r="34">
          <cell r="A34" t="str">
            <v>Investments Govt Securities</v>
          </cell>
        </row>
      </sheetData>
      <sheetData sheetId="2689">
        <row r="34">
          <cell r="A34" t="str">
            <v>Investments Govt Securities</v>
          </cell>
        </row>
      </sheetData>
      <sheetData sheetId="2690">
        <row r="34">
          <cell r="A34" t="str">
            <v>Investments Govt Securities</v>
          </cell>
        </row>
      </sheetData>
      <sheetData sheetId="2691">
        <row r="34">
          <cell r="A34" t="str">
            <v>Investments Govt Securities</v>
          </cell>
        </row>
      </sheetData>
      <sheetData sheetId="2692">
        <row r="34">
          <cell r="A34" t="str">
            <v>Investments Govt Securities</v>
          </cell>
        </row>
      </sheetData>
      <sheetData sheetId="2693">
        <row r="34">
          <cell r="A34" t="str">
            <v>Investments Govt Securities</v>
          </cell>
        </row>
      </sheetData>
      <sheetData sheetId="2694">
        <row r="34">
          <cell r="A34" t="str">
            <v>Investments Govt Securities</v>
          </cell>
        </row>
      </sheetData>
      <sheetData sheetId="2695">
        <row r="34">
          <cell r="A34" t="str">
            <v>Investments Govt Securities</v>
          </cell>
        </row>
      </sheetData>
      <sheetData sheetId="2696">
        <row r="34">
          <cell r="A34" t="str">
            <v>Investments Govt Securities</v>
          </cell>
        </row>
      </sheetData>
      <sheetData sheetId="2697">
        <row r="34">
          <cell r="A34" t="str">
            <v>Investments Govt Securities</v>
          </cell>
        </row>
      </sheetData>
      <sheetData sheetId="2698">
        <row r="34">
          <cell r="A34" t="str">
            <v>Investments Govt Securities</v>
          </cell>
        </row>
      </sheetData>
      <sheetData sheetId="2699">
        <row r="34">
          <cell r="A34" t="str">
            <v>Investments Govt Securities</v>
          </cell>
        </row>
      </sheetData>
      <sheetData sheetId="2700">
        <row r="34">
          <cell r="A34" t="str">
            <v>Investments Govt Securities</v>
          </cell>
        </row>
      </sheetData>
      <sheetData sheetId="2701">
        <row r="34">
          <cell r="A34" t="str">
            <v>Investments Govt Securities</v>
          </cell>
        </row>
      </sheetData>
      <sheetData sheetId="2702">
        <row r="34">
          <cell r="A34" t="str">
            <v>Investments Govt Securities</v>
          </cell>
        </row>
      </sheetData>
      <sheetData sheetId="2703">
        <row r="34">
          <cell r="A34" t="str">
            <v>Investments Govt Securities</v>
          </cell>
        </row>
      </sheetData>
      <sheetData sheetId="2704">
        <row r="34">
          <cell r="A34" t="str">
            <v>Investments Govt Securities</v>
          </cell>
        </row>
      </sheetData>
      <sheetData sheetId="2705">
        <row r="34">
          <cell r="A34" t="str">
            <v>Investments Govt Securities</v>
          </cell>
        </row>
      </sheetData>
      <sheetData sheetId="2706">
        <row r="34">
          <cell r="A34" t="str">
            <v>Investments Govt Securities</v>
          </cell>
        </row>
      </sheetData>
      <sheetData sheetId="2707">
        <row r="34">
          <cell r="A34" t="str">
            <v>Investments Govt Securities</v>
          </cell>
        </row>
      </sheetData>
      <sheetData sheetId="2708">
        <row r="34">
          <cell r="A34" t="str">
            <v>Investments Govt Securities</v>
          </cell>
        </row>
      </sheetData>
      <sheetData sheetId="2709">
        <row r="34">
          <cell r="A34" t="str">
            <v>Investments Govt Securities</v>
          </cell>
        </row>
      </sheetData>
      <sheetData sheetId="2710">
        <row r="34">
          <cell r="A34" t="str">
            <v>Investments Govt Securities</v>
          </cell>
        </row>
      </sheetData>
      <sheetData sheetId="2711">
        <row r="34">
          <cell r="A34" t="str">
            <v>Investments Govt Securities</v>
          </cell>
        </row>
      </sheetData>
      <sheetData sheetId="2712">
        <row r="34">
          <cell r="A34" t="str">
            <v>Investments Govt Securities</v>
          </cell>
        </row>
      </sheetData>
      <sheetData sheetId="2713">
        <row r="34">
          <cell r="A34" t="str">
            <v>Investments Govt Securities</v>
          </cell>
        </row>
      </sheetData>
      <sheetData sheetId="2714">
        <row r="34">
          <cell r="A34" t="str">
            <v>Investments Govt Securities</v>
          </cell>
        </row>
      </sheetData>
      <sheetData sheetId="2715">
        <row r="34">
          <cell r="A34" t="str">
            <v>Investments Govt Securities</v>
          </cell>
        </row>
      </sheetData>
      <sheetData sheetId="2716">
        <row r="34">
          <cell r="A34" t="str">
            <v>Investments Govt Securities</v>
          </cell>
        </row>
      </sheetData>
      <sheetData sheetId="2717">
        <row r="34">
          <cell r="A34" t="str">
            <v>Investments Govt Securities</v>
          </cell>
        </row>
      </sheetData>
      <sheetData sheetId="2718">
        <row r="34">
          <cell r="A34" t="str">
            <v>Investments Govt Securities</v>
          </cell>
        </row>
      </sheetData>
      <sheetData sheetId="2719">
        <row r="34">
          <cell r="A34" t="str">
            <v>Investments Govt Securities</v>
          </cell>
        </row>
      </sheetData>
      <sheetData sheetId="2720">
        <row r="34">
          <cell r="A34" t="str">
            <v>Investments Govt Securities</v>
          </cell>
        </row>
      </sheetData>
      <sheetData sheetId="2721">
        <row r="34">
          <cell r="A34" t="str">
            <v>Investments Govt Securities</v>
          </cell>
        </row>
      </sheetData>
      <sheetData sheetId="2722">
        <row r="34">
          <cell r="A34" t="str">
            <v>Investments Govt Securities</v>
          </cell>
        </row>
      </sheetData>
      <sheetData sheetId="2723">
        <row r="34">
          <cell r="A34" t="str">
            <v>Investments Govt Securities</v>
          </cell>
        </row>
      </sheetData>
      <sheetData sheetId="2724">
        <row r="34">
          <cell r="A34" t="str">
            <v>Investments Govt Securities</v>
          </cell>
        </row>
      </sheetData>
      <sheetData sheetId="2725">
        <row r="34">
          <cell r="A34" t="str">
            <v>Investments Govt Securities</v>
          </cell>
        </row>
      </sheetData>
      <sheetData sheetId="2726">
        <row r="34">
          <cell r="A34" t="str">
            <v>Investments Govt Securities</v>
          </cell>
        </row>
      </sheetData>
      <sheetData sheetId="2727">
        <row r="34">
          <cell r="A34" t="str">
            <v>Investments Govt Securities</v>
          </cell>
        </row>
      </sheetData>
      <sheetData sheetId="2728">
        <row r="34">
          <cell r="A34" t="str">
            <v>Investments Govt Securities</v>
          </cell>
        </row>
      </sheetData>
      <sheetData sheetId="2729">
        <row r="34">
          <cell r="A34" t="str">
            <v>Investments Govt Securities</v>
          </cell>
        </row>
      </sheetData>
      <sheetData sheetId="2730">
        <row r="34">
          <cell r="A34" t="str">
            <v>Investments Govt Securities</v>
          </cell>
        </row>
      </sheetData>
      <sheetData sheetId="2731">
        <row r="34">
          <cell r="A34" t="str">
            <v>Investments Govt Securities</v>
          </cell>
        </row>
      </sheetData>
      <sheetData sheetId="2732">
        <row r="34">
          <cell r="A34" t="str">
            <v>Investments Govt Securities</v>
          </cell>
        </row>
      </sheetData>
      <sheetData sheetId="2733">
        <row r="34">
          <cell r="A34" t="str">
            <v>Investments Govt Securities</v>
          </cell>
        </row>
      </sheetData>
      <sheetData sheetId="2734">
        <row r="34">
          <cell r="A34" t="str">
            <v>Investments Govt Securities</v>
          </cell>
        </row>
      </sheetData>
      <sheetData sheetId="2735">
        <row r="34">
          <cell r="A34" t="str">
            <v>Investments Govt Securities</v>
          </cell>
        </row>
      </sheetData>
      <sheetData sheetId="2736">
        <row r="34">
          <cell r="A34" t="str">
            <v>Investments Govt Securities</v>
          </cell>
        </row>
      </sheetData>
      <sheetData sheetId="2737">
        <row r="34">
          <cell r="A34" t="str">
            <v>Investments Govt Securities</v>
          </cell>
        </row>
      </sheetData>
      <sheetData sheetId="2738">
        <row r="34">
          <cell r="A34" t="str">
            <v>Investments Govt Securities</v>
          </cell>
        </row>
      </sheetData>
      <sheetData sheetId="2739">
        <row r="34">
          <cell r="A34" t="str">
            <v>Investments Govt Securities</v>
          </cell>
        </row>
      </sheetData>
      <sheetData sheetId="2740">
        <row r="34">
          <cell r="A34" t="str">
            <v>Investments Govt Securities</v>
          </cell>
        </row>
      </sheetData>
      <sheetData sheetId="2741">
        <row r="34">
          <cell r="A34" t="str">
            <v>Investments Govt Securities</v>
          </cell>
        </row>
      </sheetData>
      <sheetData sheetId="2742">
        <row r="34">
          <cell r="A34" t="str">
            <v>Investments Govt Securities</v>
          </cell>
        </row>
      </sheetData>
      <sheetData sheetId="2743">
        <row r="34">
          <cell r="A34" t="str">
            <v>Investments Govt Securities</v>
          </cell>
        </row>
      </sheetData>
      <sheetData sheetId="2744">
        <row r="34">
          <cell r="A34" t="str">
            <v>Investments Govt Securities</v>
          </cell>
        </row>
      </sheetData>
      <sheetData sheetId="2745">
        <row r="34">
          <cell r="A34" t="str">
            <v>Investments Govt Securities</v>
          </cell>
        </row>
      </sheetData>
      <sheetData sheetId="2746">
        <row r="34">
          <cell r="A34" t="str">
            <v>Investments Govt Securities</v>
          </cell>
        </row>
      </sheetData>
      <sheetData sheetId="2747">
        <row r="34">
          <cell r="A34" t="str">
            <v>Investments Govt Securities</v>
          </cell>
        </row>
      </sheetData>
      <sheetData sheetId="2748">
        <row r="34">
          <cell r="A34" t="str">
            <v>Investments Govt Securities</v>
          </cell>
        </row>
      </sheetData>
      <sheetData sheetId="2749">
        <row r="34">
          <cell r="A34" t="str">
            <v>Investments Govt Securities</v>
          </cell>
        </row>
      </sheetData>
      <sheetData sheetId="2750">
        <row r="34">
          <cell r="A34" t="str">
            <v>Investments Govt Securities</v>
          </cell>
        </row>
      </sheetData>
      <sheetData sheetId="2751">
        <row r="34">
          <cell r="A34" t="str">
            <v>Investments Govt Securities</v>
          </cell>
        </row>
      </sheetData>
      <sheetData sheetId="2752">
        <row r="34">
          <cell r="A34" t="str">
            <v>Investments Govt Securities</v>
          </cell>
        </row>
      </sheetData>
      <sheetData sheetId="2753">
        <row r="34">
          <cell r="A34" t="str">
            <v>Investments Govt Securities</v>
          </cell>
        </row>
      </sheetData>
      <sheetData sheetId="2754">
        <row r="34">
          <cell r="A34" t="str">
            <v>Investments Govt Securities</v>
          </cell>
        </row>
      </sheetData>
      <sheetData sheetId="2755">
        <row r="34">
          <cell r="A34" t="str">
            <v>Investments Govt Securities</v>
          </cell>
        </row>
      </sheetData>
      <sheetData sheetId="2756">
        <row r="34">
          <cell r="A34" t="str">
            <v>Investments Govt Securities</v>
          </cell>
        </row>
      </sheetData>
      <sheetData sheetId="2757">
        <row r="34">
          <cell r="A34" t="str">
            <v>Investments Govt Securities</v>
          </cell>
        </row>
      </sheetData>
      <sheetData sheetId="2758">
        <row r="34">
          <cell r="A34" t="str">
            <v>Investments Govt Securities</v>
          </cell>
        </row>
      </sheetData>
      <sheetData sheetId="2759">
        <row r="34">
          <cell r="A34" t="str">
            <v>Investments Govt Securities</v>
          </cell>
        </row>
      </sheetData>
      <sheetData sheetId="2760">
        <row r="34">
          <cell r="A34" t="str">
            <v>Investments Govt Securities</v>
          </cell>
        </row>
      </sheetData>
      <sheetData sheetId="2761">
        <row r="34">
          <cell r="A34" t="str">
            <v>Investments Govt Securities</v>
          </cell>
        </row>
      </sheetData>
      <sheetData sheetId="2762">
        <row r="34">
          <cell r="A34" t="str">
            <v>Investments Govt Securities</v>
          </cell>
        </row>
      </sheetData>
      <sheetData sheetId="2763">
        <row r="34">
          <cell r="A34" t="str">
            <v>Investments Govt Securities</v>
          </cell>
        </row>
      </sheetData>
      <sheetData sheetId="2764">
        <row r="34">
          <cell r="A34" t="str">
            <v>Investments Govt Securities</v>
          </cell>
        </row>
      </sheetData>
      <sheetData sheetId="2765">
        <row r="34">
          <cell r="A34" t="str">
            <v>Investments Govt Securities</v>
          </cell>
        </row>
      </sheetData>
      <sheetData sheetId="2766">
        <row r="34">
          <cell r="A34" t="str">
            <v>Investments Govt Securities</v>
          </cell>
        </row>
      </sheetData>
      <sheetData sheetId="2767">
        <row r="34">
          <cell r="A34" t="str">
            <v>Investments Govt Securities</v>
          </cell>
        </row>
      </sheetData>
      <sheetData sheetId="2768">
        <row r="34">
          <cell r="A34" t="str">
            <v>Investments Govt Securities</v>
          </cell>
        </row>
      </sheetData>
      <sheetData sheetId="2769">
        <row r="34">
          <cell r="A34" t="str">
            <v>Investments Govt Securities</v>
          </cell>
        </row>
      </sheetData>
      <sheetData sheetId="2770">
        <row r="34">
          <cell r="A34" t="str">
            <v>Investments Govt Securities</v>
          </cell>
        </row>
      </sheetData>
      <sheetData sheetId="2771">
        <row r="34">
          <cell r="A34" t="str">
            <v>Investments Govt Securities</v>
          </cell>
        </row>
      </sheetData>
      <sheetData sheetId="2772">
        <row r="34">
          <cell r="A34" t="str">
            <v>Investments Govt Securities</v>
          </cell>
        </row>
      </sheetData>
      <sheetData sheetId="2773">
        <row r="34">
          <cell r="A34" t="str">
            <v>Investments Govt Securities</v>
          </cell>
        </row>
      </sheetData>
      <sheetData sheetId="2774">
        <row r="34">
          <cell r="A34" t="str">
            <v>Investments Govt Securities</v>
          </cell>
        </row>
      </sheetData>
      <sheetData sheetId="2775">
        <row r="34">
          <cell r="A34" t="str">
            <v>Investments Govt Securities</v>
          </cell>
        </row>
      </sheetData>
      <sheetData sheetId="2776">
        <row r="34">
          <cell r="A34" t="str">
            <v>Investments Govt Securities</v>
          </cell>
        </row>
      </sheetData>
      <sheetData sheetId="2777">
        <row r="34">
          <cell r="A34" t="str">
            <v>Investments Govt Securities</v>
          </cell>
        </row>
      </sheetData>
      <sheetData sheetId="2778">
        <row r="34">
          <cell r="A34" t="str">
            <v>Investments Govt Securities</v>
          </cell>
        </row>
      </sheetData>
      <sheetData sheetId="2779">
        <row r="34">
          <cell r="A34" t="str">
            <v>Investments Govt Securities</v>
          </cell>
        </row>
      </sheetData>
      <sheetData sheetId="2780">
        <row r="34">
          <cell r="A34" t="str">
            <v>Investments Govt Securities</v>
          </cell>
        </row>
      </sheetData>
      <sheetData sheetId="2781">
        <row r="34">
          <cell r="A34" t="str">
            <v>Investments Govt Securities</v>
          </cell>
        </row>
      </sheetData>
      <sheetData sheetId="2782">
        <row r="34">
          <cell r="A34" t="str">
            <v>Investments Govt Securities</v>
          </cell>
        </row>
      </sheetData>
      <sheetData sheetId="2783">
        <row r="34">
          <cell r="A34" t="str">
            <v>Investments Govt Securities</v>
          </cell>
        </row>
      </sheetData>
      <sheetData sheetId="2784">
        <row r="34">
          <cell r="A34" t="str">
            <v>Investments Govt Securities</v>
          </cell>
        </row>
      </sheetData>
      <sheetData sheetId="2785">
        <row r="34">
          <cell r="A34" t="str">
            <v>Investments Govt Securities</v>
          </cell>
        </row>
      </sheetData>
      <sheetData sheetId="2786">
        <row r="34">
          <cell r="A34" t="str">
            <v>Investments Govt Securities</v>
          </cell>
        </row>
      </sheetData>
      <sheetData sheetId="2787">
        <row r="34">
          <cell r="A34" t="str">
            <v>Investments Govt Securities</v>
          </cell>
        </row>
      </sheetData>
      <sheetData sheetId="2788">
        <row r="34">
          <cell r="A34" t="str">
            <v>Investments Govt Securities</v>
          </cell>
        </row>
      </sheetData>
      <sheetData sheetId="2789">
        <row r="34">
          <cell r="A34" t="str">
            <v>Investments Govt Securities</v>
          </cell>
        </row>
      </sheetData>
      <sheetData sheetId="2790">
        <row r="34">
          <cell r="A34" t="str">
            <v>Investments Govt Securities</v>
          </cell>
        </row>
      </sheetData>
      <sheetData sheetId="2791">
        <row r="34">
          <cell r="A34" t="str">
            <v>Investments Govt Securities</v>
          </cell>
        </row>
      </sheetData>
      <sheetData sheetId="2792">
        <row r="34">
          <cell r="A34" t="str">
            <v>Investments Govt Securities</v>
          </cell>
        </row>
      </sheetData>
      <sheetData sheetId="2793">
        <row r="34">
          <cell r="A34" t="str">
            <v>Investments Govt Securities</v>
          </cell>
        </row>
      </sheetData>
      <sheetData sheetId="2794">
        <row r="34">
          <cell r="A34" t="str">
            <v>Investments Govt Securities</v>
          </cell>
        </row>
      </sheetData>
      <sheetData sheetId="2795">
        <row r="34">
          <cell r="A34" t="str">
            <v>Investments Govt Securities</v>
          </cell>
        </row>
      </sheetData>
      <sheetData sheetId="2796">
        <row r="34">
          <cell r="A34" t="str">
            <v>Investments Govt Securities</v>
          </cell>
        </row>
      </sheetData>
      <sheetData sheetId="2797">
        <row r="34">
          <cell r="A34" t="str">
            <v>Investments Govt Securities</v>
          </cell>
        </row>
      </sheetData>
      <sheetData sheetId="2798">
        <row r="34">
          <cell r="A34" t="str">
            <v>Investments Govt Securities</v>
          </cell>
        </row>
      </sheetData>
      <sheetData sheetId="2799">
        <row r="34">
          <cell r="A34" t="str">
            <v>Investments Govt Securities</v>
          </cell>
        </row>
      </sheetData>
      <sheetData sheetId="2800">
        <row r="34">
          <cell r="A34" t="str">
            <v>Investments Govt Securities</v>
          </cell>
        </row>
      </sheetData>
      <sheetData sheetId="2801">
        <row r="34">
          <cell r="A34" t="str">
            <v>Investments Govt Securities</v>
          </cell>
        </row>
      </sheetData>
      <sheetData sheetId="2802">
        <row r="34">
          <cell r="A34" t="str">
            <v>Investments Govt Securities</v>
          </cell>
        </row>
      </sheetData>
      <sheetData sheetId="2803">
        <row r="34">
          <cell r="A34" t="str">
            <v>Investments Govt Securities</v>
          </cell>
        </row>
      </sheetData>
      <sheetData sheetId="2804">
        <row r="34">
          <cell r="A34" t="str">
            <v>Investments Govt Securities</v>
          </cell>
        </row>
      </sheetData>
      <sheetData sheetId="2805">
        <row r="34">
          <cell r="A34" t="str">
            <v>Investments Govt Securities</v>
          </cell>
        </row>
      </sheetData>
      <sheetData sheetId="2806">
        <row r="34">
          <cell r="A34" t="str">
            <v>Investments Govt Securities</v>
          </cell>
        </row>
      </sheetData>
      <sheetData sheetId="2807">
        <row r="34">
          <cell r="A34" t="str">
            <v>Investments Govt Securities</v>
          </cell>
        </row>
      </sheetData>
      <sheetData sheetId="2808">
        <row r="34">
          <cell r="A34" t="str">
            <v>Investments Govt Securities</v>
          </cell>
        </row>
      </sheetData>
      <sheetData sheetId="2809">
        <row r="34">
          <cell r="A34" t="str">
            <v>Investments Govt Securities</v>
          </cell>
        </row>
      </sheetData>
      <sheetData sheetId="2810">
        <row r="34">
          <cell r="A34" t="str">
            <v>Investments Govt Securities</v>
          </cell>
        </row>
      </sheetData>
      <sheetData sheetId="2811">
        <row r="34">
          <cell r="A34" t="str">
            <v>Investments Govt Securities</v>
          </cell>
        </row>
      </sheetData>
      <sheetData sheetId="2812">
        <row r="34">
          <cell r="A34" t="str">
            <v>Investments Govt Securities</v>
          </cell>
        </row>
      </sheetData>
      <sheetData sheetId="2813">
        <row r="34">
          <cell r="A34" t="str">
            <v>Investments Govt Securities</v>
          </cell>
        </row>
      </sheetData>
      <sheetData sheetId="2814">
        <row r="34">
          <cell r="A34" t="str">
            <v>Investments Govt Securities</v>
          </cell>
        </row>
      </sheetData>
      <sheetData sheetId="2815">
        <row r="34">
          <cell r="A34" t="str">
            <v>Investments Govt Securities</v>
          </cell>
        </row>
      </sheetData>
      <sheetData sheetId="2816">
        <row r="34">
          <cell r="A34" t="str">
            <v>Investments Govt Securities</v>
          </cell>
        </row>
      </sheetData>
      <sheetData sheetId="2817">
        <row r="34">
          <cell r="A34" t="str">
            <v>Investments Govt Securities</v>
          </cell>
        </row>
      </sheetData>
      <sheetData sheetId="2818">
        <row r="34">
          <cell r="A34" t="str">
            <v>Investments Govt Securities</v>
          </cell>
        </row>
      </sheetData>
      <sheetData sheetId="2819">
        <row r="34">
          <cell r="A34" t="str">
            <v>Investments Govt Securities</v>
          </cell>
        </row>
      </sheetData>
      <sheetData sheetId="2820">
        <row r="34">
          <cell r="A34" t="str">
            <v>Investments Govt Securities</v>
          </cell>
        </row>
      </sheetData>
      <sheetData sheetId="2821">
        <row r="34">
          <cell r="A34" t="str">
            <v>Investments Govt Securities</v>
          </cell>
        </row>
      </sheetData>
      <sheetData sheetId="2822">
        <row r="34">
          <cell r="A34" t="str">
            <v>Investments Govt Securities</v>
          </cell>
        </row>
      </sheetData>
      <sheetData sheetId="2823">
        <row r="34">
          <cell r="A34" t="str">
            <v>Investments Govt Securities</v>
          </cell>
        </row>
      </sheetData>
      <sheetData sheetId="2824">
        <row r="34">
          <cell r="A34" t="str">
            <v>Investments Govt Securities</v>
          </cell>
        </row>
      </sheetData>
      <sheetData sheetId="2825">
        <row r="34">
          <cell r="A34" t="str">
            <v>Investments Govt Securities</v>
          </cell>
        </row>
      </sheetData>
      <sheetData sheetId="2826">
        <row r="34">
          <cell r="A34" t="str">
            <v>Investments Govt Securities</v>
          </cell>
        </row>
      </sheetData>
      <sheetData sheetId="2827">
        <row r="34">
          <cell r="A34" t="str">
            <v>Investments Govt Securities</v>
          </cell>
        </row>
      </sheetData>
      <sheetData sheetId="2828">
        <row r="34">
          <cell r="A34" t="str">
            <v>Investments Govt Securities</v>
          </cell>
        </row>
      </sheetData>
      <sheetData sheetId="2829">
        <row r="34">
          <cell r="A34" t="str">
            <v>Investments Govt Securities</v>
          </cell>
        </row>
      </sheetData>
      <sheetData sheetId="2830">
        <row r="34">
          <cell r="A34" t="str">
            <v>Investments Govt Securities</v>
          </cell>
        </row>
      </sheetData>
      <sheetData sheetId="2831">
        <row r="34">
          <cell r="A34" t="str">
            <v>Investments Govt Securities</v>
          </cell>
        </row>
      </sheetData>
      <sheetData sheetId="2832">
        <row r="34">
          <cell r="A34" t="str">
            <v>Investments Govt Securities</v>
          </cell>
        </row>
      </sheetData>
      <sheetData sheetId="2833">
        <row r="34">
          <cell r="A34" t="str">
            <v>Investments Govt Securities</v>
          </cell>
        </row>
      </sheetData>
      <sheetData sheetId="2834">
        <row r="34">
          <cell r="A34" t="str">
            <v>Investments Govt Securities</v>
          </cell>
        </row>
      </sheetData>
      <sheetData sheetId="2835">
        <row r="34">
          <cell r="A34" t="str">
            <v>Investments Govt Securities</v>
          </cell>
        </row>
      </sheetData>
      <sheetData sheetId="2836">
        <row r="34">
          <cell r="A34" t="str">
            <v>Investments Govt Securities</v>
          </cell>
        </row>
      </sheetData>
      <sheetData sheetId="2837">
        <row r="34">
          <cell r="A34" t="str">
            <v>Investments Govt Securities</v>
          </cell>
        </row>
      </sheetData>
      <sheetData sheetId="2838">
        <row r="34">
          <cell r="A34" t="str">
            <v>Investments Govt Securities</v>
          </cell>
        </row>
      </sheetData>
      <sheetData sheetId="2839">
        <row r="34">
          <cell r="A34" t="str">
            <v>Investments Govt Securities</v>
          </cell>
        </row>
      </sheetData>
      <sheetData sheetId="2840">
        <row r="34">
          <cell r="A34" t="str">
            <v>Investments Govt Securities</v>
          </cell>
        </row>
      </sheetData>
      <sheetData sheetId="2841">
        <row r="34">
          <cell r="A34" t="str">
            <v>Investments Govt Securities</v>
          </cell>
        </row>
      </sheetData>
      <sheetData sheetId="2842">
        <row r="34">
          <cell r="A34" t="str">
            <v>Investments Govt Securities</v>
          </cell>
        </row>
      </sheetData>
      <sheetData sheetId="2843">
        <row r="34">
          <cell r="A34" t="str">
            <v>Investments Govt Securities</v>
          </cell>
        </row>
      </sheetData>
      <sheetData sheetId="2844">
        <row r="34">
          <cell r="A34" t="str">
            <v>Investments Govt Securities</v>
          </cell>
        </row>
      </sheetData>
      <sheetData sheetId="2845">
        <row r="34">
          <cell r="A34" t="str">
            <v>Investments Govt Securities</v>
          </cell>
        </row>
      </sheetData>
      <sheetData sheetId="2846">
        <row r="34">
          <cell r="A34" t="str">
            <v>Investments Govt Securities</v>
          </cell>
        </row>
      </sheetData>
      <sheetData sheetId="2847">
        <row r="34">
          <cell r="A34" t="str">
            <v>Investments Govt Securities</v>
          </cell>
        </row>
      </sheetData>
      <sheetData sheetId="2848">
        <row r="34">
          <cell r="A34" t="str">
            <v>Investments Govt Securities</v>
          </cell>
        </row>
      </sheetData>
      <sheetData sheetId="2849">
        <row r="34">
          <cell r="A34" t="str">
            <v>Investments Govt Securities</v>
          </cell>
        </row>
      </sheetData>
      <sheetData sheetId="2850">
        <row r="34">
          <cell r="A34" t="str">
            <v>Investments Govt Securities</v>
          </cell>
        </row>
      </sheetData>
      <sheetData sheetId="2851">
        <row r="34">
          <cell r="A34" t="str">
            <v>Investments Govt Securities</v>
          </cell>
        </row>
      </sheetData>
      <sheetData sheetId="2852">
        <row r="34">
          <cell r="A34" t="str">
            <v>Investments Govt Securities</v>
          </cell>
        </row>
      </sheetData>
      <sheetData sheetId="2853">
        <row r="34">
          <cell r="A34" t="str">
            <v>Investments Govt Securities</v>
          </cell>
        </row>
      </sheetData>
      <sheetData sheetId="2854">
        <row r="34">
          <cell r="A34" t="str">
            <v>Investments Govt Securities</v>
          </cell>
        </row>
      </sheetData>
      <sheetData sheetId="2855">
        <row r="34">
          <cell r="A34" t="str">
            <v>Investments Govt Securities</v>
          </cell>
        </row>
      </sheetData>
      <sheetData sheetId="2856">
        <row r="34">
          <cell r="A34" t="str">
            <v>Investments Govt Securities</v>
          </cell>
        </row>
      </sheetData>
      <sheetData sheetId="2857">
        <row r="34">
          <cell r="A34" t="str">
            <v>Investments Govt Securities</v>
          </cell>
        </row>
      </sheetData>
      <sheetData sheetId="2858">
        <row r="34">
          <cell r="A34" t="str">
            <v>Investments Govt Securities</v>
          </cell>
        </row>
      </sheetData>
      <sheetData sheetId="2859">
        <row r="34">
          <cell r="A34" t="str">
            <v>Investments Govt Securities</v>
          </cell>
        </row>
      </sheetData>
      <sheetData sheetId="2860">
        <row r="34">
          <cell r="A34" t="str">
            <v>Investments Govt Securities</v>
          </cell>
        </row>
      </sheetData>
      <sheetData sheetId="2861">
        <row r="34">
          <cell r="A34" t="str">
            <v>Investments Govt Securities</v>
          </cell>
        </row>
      </sheetData>
      <sheetData sheetId="2862">
        <row r="34">
          <cell r="A34" t="str">
            <v>Investments Govt Securities</v>
          </cell>
        </row>
      </sheetData>
      <sheetData sheetId="2863">
        <row r="34">
          <cell r="A34" t="str">
            <v>Investments Govt Securities</v>
          </cell>
        </row>
      </sheetData>
      <sheetData sheetId="2864">
        <row r="34">
          <cell r="A34" t="str">
            <v>Investments Govt Securities</v>
          </cell>
        </row>
      </sheetData>
      <sheetData sheetId="2865">
        <row r="34">
          <cell r="A34" t="str">
            <v>Investments Govt Securities</v>
          </cell>
        </row>
      </sheetData>
      <sheetData sheetId="2866">
        <row r="34">
          <cell r="A34" t="str">
            <v>Investments Govt Securities</v>
          </cell>
        </row>
      </sheetData>
      <sheetData sheetId="2867">
        <row r="34">
          <cell r="A34" t="str">
            <v>Investments Govt Securities</v>
          </cell>
        </row>
      </sheetData>
      <sheetData sheetId="2868">
        <row r="34">
          <cell r="A34" t="str">
            <v>Investments Govt Securities</v>
          </cell>
        </row>
      </sheetData>
      <sheetData sheetId="2869">
        <row r="34">
          <cell r="A34" t="str">
            <v>Investments Govt Securities</v>
          </cell>
        </row>
      </sheetData>
      <sheetData sheetId="2870">
        <row r="34">
          <cell r="A34" t="str">
            <v>Investments Govt Securities</v>
          </cell>
        </row>
      </sheetData>
      <sheetData sheetId="2871">
        <row r="34">
          <cell r="A34" t="str">
            <v>Investments Govt Securities</v>
          </cell>
        </row>
      </sheetData>
      <sheetData sheetId="2872">
        <row r="34">
          <cell r="A34" t="str">
            <v>Investments Govt Securities</v>
          </cell>
        </row>
      </sheetData>
      <sheetData sheetId="2873">
        <row r="34">
          <cell r="A34" t="str">
            <v>Investments Govt Securities</v>
          </cell>
        </row>
      </sheetData>
      <sheetData sheetId="2874">
        <row r="34">
          <cell r="A34" t="str">
            <v>Investments Govt Securities</v>
          </cell>
        </row>
      </sheetData>
      <sheetData sheetId="2875">
        <row r="34">
          <cell r="A34" t="str">
            <v>Investments Govt Securities</v>
          </cell>
        </row>
      </sheetData>
      <sheetData sheetId="2876">
        <row r="34">
          <cell r="A34" t="str">
            <v>Investments Govt Securities</v>
          </cell>
        </row>
      </sheetData>
      <sheetData sheetId="2877">
        <row r="34">
          <cell r="A34" t="str">
            <v>Investments Govt Securities</v>
          </cell>
        </row>
      </sheetData>
      <sheetData sheetId="2878">
        <row r="34">
          <cell r="A34" t="str">
            <v>Investments Govt Securities</v>
          </cell>
        </row>
      </sheetData>
      <sheetData sheetId="2879">
        <row r="34">
          <cell r="A34" t="str">
            <v>Investments Govt Securities</v>
          </cell>
        </row>
      </sheetData>
      <sheetData sheetId="2880">
        <row r="34">
          <cell r="A34" t="str">
            <v>Investments Govt Securities</v>
          </cell>
        </row>
      </sheetData>
      <sheetData sheetId="2881">
        <row r="34">
          <cell r="A34" t="str">
            <v>Investments Govt Securities</v>
          </cell>
        </row>
      </sheetData>
      <sheetData sheetId="2882">
        <row r="34">
          <cell r="A34" t="str">
            <v>Investments Govt Securities</v>
          </cell>
        </row>
      </sheetData>
      <sheetData sheetId="2883">
        <row r="34">
          <cell r="A34" t="str">
            <v>Investments Govt Securities</v>
          </cell>
        </row>
      </sheetData>
      <sheetData sheetId="2884">
        <row r="34">
          <cell r="A34" t="str">
            <v>Investments Govt Securities</v>
          </cell>
        </row>
      </sheetData>
      <sheetData sheetId="2885">
        <row r="34">
          <cell r="A34" t="str">
            <v>Investments Govt Securities</v>
          </cell>
        </row>
      </sheetData>
      <sheetData sheetId="2886">
        <row r="34">
          <cell r="A34" t="str">
            <v>Investments Govt Securities</v>
          </cell>
        </row>
      </sheetData>
      <sheetData sheetId="2887">
        <row r="34">
          <cell r="A34" t="str">
            <v>Investments Govt Securities</v>
          </cell>
        </row>
      </sheetData>
      <sheetData sheetId="2888">
        <row r="34">
          <cell r="A34" t="str">
            <v>Investments Govt Securities</v>
          </cell>
        </row>
      </sheetData>
      <sheetData sheetId="2889">
        <row r="34">
          <cell r="A34" t="str">
            <v>Investments Govt Securities</v>
          </cell>
        </row>
      </sheetData>
      <sheetData sheetId="2890">
        <row r="34">
          <cell r="A34" t="str">
            <v>Investments Govt Securities</v>
          </cell>
        </row>
      </sheetData>
      <sheetData sheetId="2891">
        <row r="34">
          <cell r="A34" t="str">
            <v>Investments Govt Securities</v>
          </cell>
        </row>
      </sheetData>
      <sheetData sheetId="2892">
        <row r="34">
          <cell r="A34" t="str">
            <v>Investments Govt Securities</v>
          </cell>
        </row>
      </sheetData>
      <sheetData sheetId="2893">
        <row r="34">
          <cell r="A34" t="str">
            <v>Investments Govt Securities</v>
          </cell>
        </row>
      </sheetData>
      <sheetData sheetId="2894">
        <row r="34">
          <cell r="A34" t="str">
            <v>Investments Govt Securities</v>
          </cell>
        </row>
      </sheetData>
      <sheetData sheetId="2895">
        <row r="34">
          <cell r="A34" t="str">
            <v>Investments Govt Securities</v>
          </cell>
        </row>
      </sheetData>
      <sheetData sheetId="2896">
        <row r="34">
          <cell r="A34" t="str">
            <v>Investments Govt Securities</v>
          </cell>
        </row>
      </sheetData>
      <sheetData sheetId="2897">
        <row r="34">
          <cell r="A34" t="str">
            <v>Investments Govt Securities</v>
          </cell>
        </row>
      </sheetData>
      <sheetData sheetId="2898">
        <row r="34">
          <cell r="A34" t="str">
            <v>Investments Govt Securities</v>
          </cell>
        </row>
      </sheetData>
      <sheetData sheetId="2899">
        <row r="34">
          <cell r="A34" t="str">
            <v>Investments Govt Securities</v>
          </cell>
        </row>
      </sheetData>
      <sheetData sheetId="2900">
        <row r="34">
          <cell r="A34" t="str">
            <v>Investments Govt Securities</v>
          </cell>
        </row>
      </sheetData>
      <sheetData sheetId="2901">
        <row r="34">
          <cell r="A34" t="str">
            <v>Investments Govt Securities</v>
          </cell>
        </row>
      </sheetData>
      <sheetData sheetId="2902">
        <row r="34">
          <cell r="A34" t="str">
            <v>Investments Govt Securities</v>
          </cell>
        </row>
      </sheetData>
      <sheetData sheetId="2903">
        <row r="34">
          <cell r="A34" t="str">
            <v>Investments Govt Securities</v>
          </cell>
        </row>
      </sheetData>
      <sheetData sheetId="2904">
        <row r="34">
          <cell r="A34" t="str">
            <v>Investments Govt Securities</v>
          </cell>
        </row>
      </sheetData>
      <sheetData sheetId="2905">
        <row r="34">
          <cell r="A34" t="str">
            <v>Investments Govt Securities</v>
          </cell>
        </row>
      </sheetData>
      <sheetData sheetId="2906">
        <row r="34">
          <cell r="A34" t="str">
            <v>Investments Govt Securities</v>
          </cell>
        </row>
      </sheetData>
      <sheetData sheetId="2907">
        <row r="34">
          <cell r="A34" t="str">
            <v>Investments Govt Securities</v>
          </cell>
        </row>
      </sheetData>
      <sheetData sheetId="2908">
        <row r="34">
          <cell r="A34" t="str">
            <v>Investments Govt Securities</v>
          </cell>
        </row>
      </sheetData>
      <sheetData sheetId="2909">
        <row r="34">
          <cell r="A34" t="str">
            <v>Investments Govt Securities</v>
          </cell>
        </row>
      </sheetData>
      <sheetData sheetId="2910">
        <row r="34">
          <cell r="A34" t="str">
            <v>Investments Govt Securities</v>
          </cell>
        </row>
      </sheetData>
      <sheetData sheetId="2911">
        <row r="34">
          <cell r="A34" t="str">
            <v>Investments Govt Securities</v>
          </cell>
        </row>
      </sheetData>
      <sheetData sheetId="2912">
        <row r="34">
          <cell r="A34" t="str">
            <v>Investments Govt Securities</v>
          </cell>
        </row>
      </sheetData>
      <sheetData sheetId="2913">
        <row r="34">
          <cell r="A34" t="str">
            <v>Investments Govt Securities</v>
          </cell>
        </row>
      </sheetData>
      <sheetData sheetId="2914">
        <row r="34">
          <cell r="A34" t="str">
            <v>Investments Govt Securities</v>
          </cell>
        </row>
      </sheetData>
      <sheetData sheetId="2915">
        <row r="34">
          <cell r="A34" t="str">
            <v>Investments Govt Securities</v>
          </cell>
        </row>
      </sheetData>
      <sheetData sheetId="2916">
        <row r="34">
          <cell r="A34" t="str">
            <v>Investments Govt Securities</v>
          </cell>
        </row>
      </sheetData>
      <sheetData sheetId="2917">
        <row r="34">
          <cell r="A34" t="str">
            <v>Investments Govt Securities</v>
          </cell>
        </row>
      </sheetData>
      <sheetData sheetId="2918">
        <row r="34">
          <cell r="A34" t="str">
            <v>Investments Govt Securities</v>
          </cell>
        </row>
      </sheetData>
      <sheetData sheetId="2919">
        <row r="34">
          <cell r="A34" t="str">
            <v>Investments Govt Securities</v>
          </cell>
        </row>
      </sheetData>
      <sheetData sheetId="2920">
        <row r="34">
          <cell r="A34" t="str">
            <v>Investments Govt Securities</v>
          </cell>
        </row>
      </sheetData>
      <sheetData sheetId="2921">
        <row r="34">
          <cell r="A34" t="str">
            <v>Investments Govt Securities</v>
          </cell>
        </row>
      </sheetData>
      <sheetData sheetId="2922">
        <row r="34">
          <cell r="A34" t="str">
            <v>Investments Govt Securities</v>
          </cell>
        </row>
      </sheetData>
      <sheetData sheetId="2923">
        <row r="34">
          <cell r="A34" t="str">
            <v>Investments Govt Securities</v>
          </cell>
        </row>
      </sheetData>
      <sheetData sheetId="2924">
        <row r="34">
          <cell r="A34" t="str">
            <v>Investments Govt Securities</v>
          </cell>
        </row>
      </sheetData>
      <sheetData sheetId="2925">
        <row r="34">
          <cell r="A34" t="str">
            <v>Investments Govt Securities</v>
          </cell>
        </row>
      </sheetData>
      <sheetData sheetId="2926">
        <row r="34">
          <cell r="A34" t="str">
            <v>Investments Govt Securities</v>
          </cell>
        </row>
      </sheetData>
      <sheetData sheetId="2927">
        <row r="34">
          <cell r="A34" t="str">
            <v>Investments Govt Securities</v>
          </cell>
        </row>
      </sheetData>
      <sheetData sheetId="2928">
        <row r="34">
          <cell r="A34" t="str">
            <v>Investments Govt Securities</v>
          </cell>
        </row>
      </sheetData>
      <sheetData sheetId="2929">
        <row r="34">
          <cell r="A34" t="str">
            <v>Investments Govt Securities</v>
          </cell>
        </row>
      </sheetData>
      <sheetData sheetId="2930">
        <row r="34">
          <cell r="A34" t="str">
            <v>Investments Govt Securities</v>
          </cell>
        </row>
      </sheetData>
      <sheetData sheetId="2931">
        <row r="34">
          <cell r="A34" t="str">
            <v>Investments Govt Securities</v>
          </cell>
        </row>
      </sheetData>
      <sheetData sheetId="2932">
        <row r="34">
          <cell r="A34" t="str">
            <v>Investments Govt Securities</v>
          </cell>
        </row>
      </sheetData>
      <sheetData sheetId="2933">
        <row r="34">
          <cell r="A34" t="str">
            <v>Investments Govt Securities</v>
          </cell>
        </row>
      </sheetData>
      <sheetData sheetId="2934">
        <row r="34">
          <cell r="A34" t="str">
            <v>Investments Govt Securities</v>
          </cell>
        </row>
      </sheetData>
      <sheetData sheetId="2935">
        <row r="34">
          <cell r="A34" t="str">
            <v>Investments Govt Securities</v>
          </cell>
        </row>
      </sheetData>
      <sheetData sheetId="2936">
        <row r="34">
          <cell r="A34" t="str">
            <v>Investments Govt Securities</v>
          </cell>
        </row>
      </sheetData>
      <sheetData sheetId="2937">
        <row r="34">
          <cell r="A34" t="str">
            <v>Investments Govt Securities</v>
          </cell>
        </row>
      </sheetData>
      <sheetData sheetId="2938">
        <row r="34">
          <cell r="A34" t="str">
            <v>Investments Govt Securities</v>
          </cell>
        </row>
      </sheetData>
      <sheetData sheetId="2939">
        <row r="34">
          <cell r="A34" t="str">
            <v>Investments Govt Securities</v>
          </cell>
        </row>
      </sheetData>
      <sheetData sheetId="2940">
        <row r="34">
          <cell r="A34" t="str">
            <v>Investments Govt Securities</v>
          </cell>
        </row>
      </sheetData>
      <sheetData sheetId="2941">
        <row r="34">
          <cell r="A34" t="str">
            <v>Investments Govt Securities</v>
          </cell>
        </row>
      </sheetData>
      <sheetData sheetId="2942">
        <row r="34">
          <cell r="A34" t="str">
            <v>Investments Govt Securities</v>
          </cell>
        </row>
      </sheetData>
      <sheetData sheetId="2943">
        <row r="34">
          <cell r="A34" t="str">
            <v>Investments Govt Securities</v>
          </cell>
        </row>
      </sheetData>
      <sheetData sheetId="2944">
        <row r="34">
          <cell r="A34" t="str">
            <v>Investments Govt Securities</v>
          </cell>
        </row>
      </sheetData>
      <sheetData sheetId="2945">
        <row r="34">
          <cell r="A34" t="str">
            <v>Investments Govt Securities</v>
          </cell>
        </row>
      </sheetData>
      <sheetData sheetId="2946">
        <row r="34">
          <cell r="A34" t="str">
            <v>Investments Govt Securities</v>
          </cell>
        </row>
      </sheetData>
      <sheetData sheetId="2947">
        <row r="34">
          <cell r="A34" t="str">
            <v>Investments Govt Securities</v>
          </cell>
        </row>
      </sheetData>
      <sheetData sheetId="2948">
        <row r="34">
          <cell r="A34" t="str">
            <v>Investments Govt Securities</v>
          </cell>
        </row>
      </sheetData>
      <sheetData sheetId="2949">
        <row r="34">
          <cell r="A34" t="str">
            <v>Investments Govt Securities</v>
          </cell>
        </row>
      </sheetData>
      <sheetData sheetId="2950">
        <row r="34">
          <cell r="A34" t="str">
            <v>Investments Govt Securities</v>
          </cell>
        </row>
      </sheetData>
      <sheetData sheetId="2951">
        <row r="34">
          <cell r="A34" t="str">
            <v>Investments Govt Securities</v>
          </cell>
        </row>
      </sheetData>
      <sheetData sheetId="2952">
        <row r="34">
          <cell r="A34" t="str">
            <v>Investments Govt Securities</v>
          </cell>
        </row>
      </sheetData>
      <sheetData sheetId="2953">
        <row r="34">
          <cell r="A34" t="str">
            <v>Investments Govt Securities</v>
          </cell>
        </row>
      </sheetData>
      <sheetData sheetId="2954">
        <row r="34">
          <cell r="A34" t="str">
            <v>Investments Govt Securities</v>
          </cell>
        </row>
      </sheetData>
      <sheetData sheetId="2955">
        <row r="34">
          <cell r="A34" t="str">
            <v>Investments Govt Securities</v>
          </cell>
        </row>
      </sheetData>
      <sheetData sheetId="2956">
        <row r="34">
          <cell r="A34" t="str">
            <v>Investments Govt Securities</v>
          </cell>
        </row>
      </sheetData>
      <sheetData sheetId="2957">
        <row r="34">
          <cell r="A34" t="str">
            <v>Investments Govt Securities</v>
          </cell>
        </row>
      </sheetData>
      <sheetData sheetId="2958">
        <row r="34">
          <cell r="A34" t="str">
            <v>Investments Govt Securities</v>
          </cell>
        </row>
      </sheetData>
      <sheetData sheetId="2959">
        <row r="34">
          <cell r="A34" t="str">
            <v>Investments Govt Securities</v>
          </cell>
        </row>
      </sheetData>
      <sheetData sheetId="2960">
        <row r="34">
          <cell r="A34" t="str">
            <v>Investments Govt Securities</v>
          </cell>
        </row>
      </sheetData>
      <sheetData sheetId="2961">
        <row r="34">
          <cell r="A34" t="str">
            <v>Investments Govt Securities</v>
          </cell>
        </row>
      </sheetData>
      <sheetData sheetId="2962">
        <row r="34">
          <cell r="A34" t="str">
            <v>Investments Govt Securities</v>
          </cell>
        </row>
      </sheetData>
      <sheetData sheetId="2963">
        <row r="34">
          <cell r="A34" t="str">
            <v>Investments Govt Securities</v>
          </cell>
        </row>
      </sheetData>
      <sheetData sheetId="2964">
        <row r="34">
          <cell r="A34" t="str">
            <v>Investments Govt Securities</v>
          </cell>
        </row>
      </sheetData>
      <sheetData sheetId="2965">
        <row r="34">
          <cell r="A34" t="str">
            <v>Investments Govt Securities</v>
          </cell>
        </row>
      </sheetData>
      <sheetData sheetId="2966">
        <row r="34">
          <cell r="A34" t="str">
            <v>Investments Govt Securities</v>
          </cell>
        </row>
      </sheetData>
      <sheetData sheetId="2967">
        <row r="34">
          <cell r="A34" t="str">
            <v>Investments Govt Securities</v>
          </cell>
        </row>
      </sheetData>
      <sheetData sheetId="2968">
        <row r="34">
          <cell r="A34" t="str">
            <v>Investments Govt Securities</v>
          </cell>
        </row>
      </sheetData>
      <sheetData sheetId="2969">
        <row r="34">
          <cell r="A34" t="str">
            <v>Investments Govt Securities</v>
          </cell>
        </row>
      </sheetData>
      <sheetData sheetId="2970">
        <row r="34">
          <cell r="A34" t="str">
            <v>Investments Govt Securities</v>
          </cell>
        </row>
      </sheetData>
      <sheetData sheetId="2971">
        <row r="34">
          <cell r="A34" t="str">
            <v>Investments Govt Securities</v>
          </cell>
        </row>
      </sheetData>
      <sheetData sheetId="2972">
        <row r="34">
          <cell r="A34" t="str">
            <v>Investments Govt Securities</v>
          </cell>
        </row>
      </sheetData>
      <sheetData sheetId="2973">
        <row r="34">
          <cell r="A34" t="str">
            <v>Investments Govt Securities</v>
          </cell>
        </row>
      </sheetData>
      <sheetData sheetId="2974">
        <row r="34">
          <cell r="A34" t="str">
            <v>Investments Govt Securities</v>
          </cell>
        </row>
      </sheetData>
      <sheetData sheetId="2975">
        <row r="34">
          <cell r="A34" t="str">
            <v>Investments Govt Securities</v>
          </cell>
        </row>
      </sheetData>
      <sheetData sheetId="2976">
        <row r="34">
          <cell r="A34" t="str">
            <v>Investments Govt Securities</v>
          </cell>
        </row>
      </sheetData>
      <sheetData sheetId="2977">
        <row r="34">
          <cell r="A34" t="str">
            <v>Investments Govt Securities</v>
          </cell>
        </row>
      </sheetData>
      <sheetData sheetId="2978">
        <row r="34">
          <cell r="A34" t="str">
            <v>Investments Govt Securities</v>
          </cell>
        </row>
      </sheetData>
      <sheetData sheetId="2979">
        <row r="34">
          <cell r="A34" t="str">
            <v>Investments Govt Securities</v>
          </cell>
        </row>
      </sheetData>
      <sheetData sheetId="2980">
        <row r="34">
          <cell r="A34" t="str">
            <v>Investments Govt Securities</v>
          </cell>
        </row>
      </sheetData>
      <sheetData sheetId="2981">
        <row r="34">
          <cell r="A34" t="str">
            <v>Investments Govt Securities</v>
          </cell>
        </row>
      </sheetData>
      <sheetData sheetId="2982">
        <row r="34">
          <cell r="A34" t="str">
            <v>Investments Govt Securities</v>
          </cell>
        </row>
      </sheetData>
      <sheetData sheetId="2983">
        <row r="34">
          <cell r="A34" t="str">
            <v>Investments Govt Securities</v>
          </cell>
        </row>
      </sheetData>
      <sheetData sheetId="2984">
        <row r="34">
          <cell r="A34" t="str">
            <v>Investments Govt Securities</v>
          </cell>
        </row>
      </sheetData>
      <sheetData sheetId="2985">
        <row r="34">
          <cell r="A34" t="str">
            <v>Investments Govt Securities</v>
          </cell>
        </row>
      </sheetData>
      <sheetData sheetId="2986">
        <row r="34">
          <cell r="A34" t="str">
            <v>Investments Govt Securities</v>
          </cell>
        </row>
      </sheetData>
      <sheetData sheetId="2987">
        <row r="34">
          <cell r="A34" t="str">
            <v>Investments Govt Securities</v>
          </cell>
        </row>
      </sheetData>
      <sheetData sheetId="2988">
        <row r="34">
          <cell r="A34" t="str">
            <v>Investments Govt Securities</v>
          </cell>
        </row>
      </sheetData>
      <sheetData sheetId="2989">
        <row r="34">
          <cell r="A34" t="str">
            <v>Investments Govt Securities</v>
          </cell>
        </row>
      </sheetData>
      <sheetData sheetId="2990">
        <row r="34">
          <cell r="A34" t="str">
            <v>Investments Govt Securities</v>
          </cell>
        </row>
      </sheetData>
      <sheetData sheetId="2991">
        <row r="34">
          <cell r="A34" t="str">
            <v>Investments Govt Securities</v>
          </cell>
        </row>
      </sheetData>
      <sheetData sheetId="2992">
        <row r="34">
          <cell r="A34" t="str">
            <v>Investments Govt Securities</v>
          </cell>
        </row>
      </sheetData>
      <sheetData sheetId="2993">
        <row r="34">
          <cell r="A34" t="str">
            <v>Investments Govt Securities</v>
          </cell>
        </row>
      </sheetData>
      <sheetData sheetId="2994">
        <row r="34">
          <cell r="A34" t="str">
            <v>Investments Govt Securities</v>
          </cell>
        </row>
      </sheetData>
      <sheetData sheetId="2995">
        <row r="34">
          <cell r="A34" t="str">
            <v>Investments Govt Securities</v>
          </cell>
        </row>
      </sheetData>
      <sheetData sheetId="2996">
        <row r="34">
          <cell r="A34" t="str">
            <v>Investments Govt Securities</v>
          </cell>
        </row>
      </sheetData>
      <sheetData sheetId="2997">
        <row r="34">
          <cell r="A34" t="str">
            <v>Investments Govt Securities</v>
          </cell>
        </row>
      </sheetData>
      <sheetData sheetId="2998">
        <row r="34">
          <cell r="A34" t="str">
            <v>Investments Govt Securities</v>
          </cell>
        </row>
      </sheetData>
      <sheetData sheetId="2999">
        <row r="34">
          <cell r="A34" t="str">
            <v>Investments Govt Securities</v>
          </cell>
        </row>
      </sheetData>
      <sheetData sheetId="3000">
        <row r="34">
          <cell r="A34" t="str">
            <v>Investments Govt Securities</v>
          </cell>
        </row>
      </sheetData>
      <sheetData sheetId="3001">
        <row r="34">
          <cell r="A34" t="str">
            <v>Investments Govt Securities</v>
          </cell>
        </row>
      </sheetData>
      <sheetData sheetId="3002">
        <row r="34">
          <cell r="A34" t="str">
            <v>Investments Govt Securities</v>
          </cell>
        </row>
      </sheetData>
      <sheetData sheetId="3003">
        <row r="34">
          <cell r="A34" t="str">
            <v>Investments Govt Securities</v>
          </cell>
        </row>
      </sheetData>
      <sheetData sheetId="3004">
        <row r="34">
          <cell r="A34" t="str">
            <v>Investments Govt Securities</v>
          </cell>
        </row>
      </sheetData>
      <sheetData sheetId="3005">
        <row r="34">
          <cell r="A34" t="str">
            <v>Investments Govt Securities</v>
          </cell>
        </row>
      </sheetData>
      <sheetData sheetId="3006">
        <row r="34">
          <cell r="A34" t="str">
            <v>Investments Govt Securities</v>
          </cell>
        </row>
      </sheetData>
      <sheetData sheetId="3007">
        <row r="34">
          <cell r="A34" t="str">
            <v>Investments Govt Securities</v>
          </cell>
        </row>
      </sheetData>
      <sheetData sheetId="3008">
        <row r="34">
          <cell r="A34" t="str">
            <v>Investments Govt Securities</v>
          </cell>
        </row>
      </sheetData>
      <sheetData sheetId="3009">
        <row r="34">
          <cell r="A34" t="str">
            <v>Investments Govt Securities</v>
          </cell>
        </row>
      </sheetData>
      <sheetData sheetId="3010">
        <row r="34">
          <cell r="A34" t="str">
            <v>Investments Govt Securities</v>
          </cell>
        </row>
      </sheetData>
      <sheetData sheetId="3011">
        <row r="34">
          <cell r="A34" t="str">
            <v>Investments Govt Securities</v>
          </cell>
        </row>
      </sheetData>
      <sheetData sheetId="3012">
        <row r="34">
          <cell r="A34" t="str">
            <v>Investments Govt Securities</v>
          </cell>
        </row>
      </sheetData>
      <sheetData sheetId="3013">
        <row r="34">
          <cell r="A34" t="str">
            <v>Investments Govt Securities</v>
          </cell>
        </row>
      </sheetData>
      <sheetData sheetId="3014">
        <row r="34">
          <cell r="A34" t="str">
            <v>Investments Govt Securities</v>
          </cell>
        </row>
      </sheetData>
      <sheetData sheetId="3015">
        <row r="34">
          <cell r="A34" t="str">
            <v>Investments Govt Securities</v>
          </cell>
        </row>
      </sheetData>
      <sheetData sheetId="3016">
        <row r="34">
          <cell r="A34" t="str">
            <v>Investments Govt Securities</v>
          </cell>
        </row>
      </sheetData>
      <sheetData sheetId="3017">
        <row r="34">
          <cell r="A34" t="str">
            <v>Investments Govt Securities</v>
          </cell>
        </row>
      </sheetData>
      <sheetData sheetId="3018">
        <row r="34">
          <cell r="A34" t="str">
            <v>Investments Govt Securities</v>
          </cell>
        </row>
      </sheetData>
      <sheetData sheetId="3019">
        <row r="34">
          <cell r="A34" t="str">
            <v>Investments Govt Securities</v>
          </cell>
        </row>
      </sheetData>
      <sheetData sheetId="3020">
        <row r="34">
          <cell r="A34" t="str">
            <v>Investments Govt Securities</v>
          </cell>
        </row>
      </sheetData>
      <sheetData sheetId="3021">
        <row r="34">
          <cell r="A34" t="str">
            <v>Investments Govt Securities</v>
          </cell>
        </row>
      </sheetData>
      <sheetData sheetId="3022">
        <row r="34">
          <cell r="A34" t="str">
            <v>Investments Govt Securities</v>
          </cell>
        </row>
      </sheetData>
      <sheetData sheetId="3023">
        <row r="34">
          <cell r="A34" t="str">
            <v>Investments Govt Securities</v>
          </cell>
        </row>
      </sheetData>
      <sheetData sheetId="3024">
        <row r="34">
          <cell r="A34" t="str">
            <v>Investments Govt Securities</v>
          </cell>
        </row>
      </sheetData>
      <sheetData sheetId="3025">
        <row r="34">
          <cell r="A34" t="str">
            <v>Investments Govt Securities</v>
          </cell>
        </row>
      </sheetData>
      <sheetData sheetId="3026">
        <row r="34">
          <cell r="A34" t="str">
            <v>Investments Govt Securities</v>
          </cell>
        </row>
      </sheetData>
      <sheetData sheetId="3027">
        <row r="34">
          <cell r="A34" t="str">
            <v>Investments Govt Securities</v>
          </cell>
        </row>
      </sheetData>
      <sheetData sheetId="3028">
        <row r="34">
          <cell r="A34" t="str">
            <v>Investments Govt Securities</v>
          </cell>
        </row>
      </sheetData>
      <sheetData sheetId="3029">
        <row r="34">
          <cell r="A34" t="str">
            <v>Investments Govt Securities</v>
          </cell>
        </row>
      </sheetData>
      <sheetData sheetId="3030">
        <row r="34">
          <cell r="A34" t="str">
            <v>Investments Govt Securities</v>
          </cell>
        </row>
      </sheetData>
      <sheetData sheetId="3031">
        <row r="34">
          <cell r="A34" t="str">
            <v>Investments Govt Securities</v>
          </cell>
        </row>
      </sheetData>
      <sheetData sheetId="3032">
        <row r="34">
          <cell r="A34" t="str">
            <v>Investments Govt Securities</v>
          </cell>
        </row>
      </sheetData>
      <sheetData sheetId="3033">
        <row r="34">
          <cell r="A34" t="str">
            <v>Investments Govt Securities</v>
          </cell>
        </row>
      </sheetData>
      <sheetData sheetId="3034">
        <row r="34">
          <cell r="A34" t="str">
            <v>Investments Govt Securities</v>
          </cell>
        </row>
      </sheetData>
      <sheetData sheetId="3035">
        <row r="34">
          <cell r="A34" t="str">
            <v>Investments Govt Securities</v>
          </cell>
        </row>
      </sheetData>
      <sheetData sheetId="3036">
        <row r="34">
          <cell r="A34" t="str">
            <v>Investments Govt Securities</v>
          </cell>
        </row>
      </sheetData>
      <sheetData sheetId="3037">
        <row r="34">
          <cell r="A34" t="str">
            <v>Investments Govt Securities</v>
          </cell>
        </row>
      </sheetData>
      <sheetData sheetId="3038">
        <row r="34">
          <cell r="A34" t="str">
            <v>Investments Govt Securities</v>
          </cell>
        </row>
      </sheetData>
      <sheetData sheetId="3039">
        <row r="34">
          <cell r="A34" t="str">
            <v>Investments Govt Securities</v>
          </cell>
        </row>
      </sheetData>
      <sheetData sheetId="3040">
        <row r="34">
          <cell r="A34" t="str">
            <v>Investments Govt Securities</v>
          </cell>
        </row>
      </sheetData>
      <sheetData sheetId="3041">
        <row r="34">
          <cell r="A34" t="str">
            <v>Investments Govt Securities</v>
          </cell>
        </row>
      </sheetData>
      <sheetData sheetId="3042">
        <row r="34">
          <cell r="A34" t="str">
            <v>Investments Govt Securities</v>
          </cell>
        </row>
      </sheetData>
      <sheetData sheetId="3043">
        <row r="34">
          <cell r="A34" t="str">
            <v>Investments Govt Securities</v>
          </cell>
        </row>
      </sheetData>
      <sheetData sheetId="3044">
        <row r="34">
          <cell r="A34" t="str">
            <v>Investments Govt Securities</v>
          </cell>
        </row>
      </sheetData>
      <sheetData sheetId="3045">
        <row r="34">
          <cell r="A34" t="str">
            <v>Investments Govt Securities</v>
          </cell>
        </row>
      </sheetData>
      <sheetData sheetId="3046">
        <row r="34">
          <cell r="A34" t="str">
            <v>Investments Govt Securities</v>
          </cell>
        </row>
      </sheetData>
      <sheetData sheetId="3047">
        <row r="34">
          <cell r="A34" t="str">
            <v>Investments Govt Securities</v>
          </cell>
        </row>
      </sheetData>
      <sheetData sheetId="3048">
        <row r="34">
          <cell r="A34" t="str">
            <v>Investments Govt Securities</v>
          </cell>
        </row>
      </sheetData>
      <sheetData sheetId="3049">
        <row r="34">
          <cell r="A34" t="str">
            <v>Investments Govt Securities</v>
          </cell>
        </row>
      </sheetData>
      <sheetData sheetId="3050">
        <row r="34">
          <cell r="A34" t="str">
            <v>Investments Govt Securities</v>
          </cell>
        </row>
      </sheetData>
      <sheetData sheetId="3051">
        <row r="34">
          <cell r="A34" t="str">
            <v>Investments Govt Securities</v>
          </cell>
        </row>
      </sheetData>
      <sheetData sheetId="3052">
        <row r="34">
          <cell r="A34" t="str">
            <v>Investments Govt Securities</v>
          </cell>
        </row>
      </sheetData>
      <sheetData sheetId="3053">
        <row r="34">
          <cell r="A34" t="str">
            <v>Investments Govt Securities</v>
          </cell>
        </row>
      </sheetData>
      <sheetData sheetId="3054">
        <row r="34">
          <cell r="A34" t="str">
            <v>Investments Govt Securities</v>
          </cell>
        </row>
      </sheetData>
      <sheetData sheetId="3055">
        <row r="34">
          <cell r="A34" t="str">
            <v>Investments Govt Securities</v>
          </cell>
        </row>
      </sheetData>
      <sheetData sheetId="3056">
        <row r="34">
          <cell r="A34" t="str">
            <v>Investments Govt Securities</v>
          </cell>
        </row>
      </sheetData>
      <sheetData sheetId="3057">
        <row r="34">
          <cell r="A34" t="str">
            <v>Investments Govt Securities</v>
          </cell>
        </row>
      </sheetData>
      <sheetData sheetId="3058">
        <row r="34">
          <cell r="A34" t="str">
            <v>Investments Govt Securities</v>
          </cell>
        </row>
      </sheetData>
      <sheetData sheetId="3059">
        <row r="34">
          <cell r="A34" t="str">
            <v>Investments Govt Securities</v>
          </cell>
        </row>
      </sheetData>
      <sheetData sheetId="3060">
        <row r="34">
          <cell r="A34" t="str">
            <v>Investments Govt Securities</v>
          </cell>
        </row>
      </sheetData>
      <sheetData sheetId="3061">
        <row r="34">
          <cell r="A34" t="str">
            <v>Investments Govt Securities</v>
          </cell>
        </row>
      </sheetData>
      <sheetData sheetId="3062">
        <row r="34">
          <cell r="A34" t="str">
            <v>Investments Govt Securities</v>
          </cell>
        </row>
      </sheetData>
      <sheetData sheetId="3063">
        <row r="34">
          <cell r="A34" t="str">
            <v>Investments Govt Securities</v>
          </cell>
        </row>
      </sheetData>
      <sheetData sheetId="3064">
        <row r="34">
          <cell r="A34" t="str">
            <v>Investments Govt Securities</v>
          </cell>
        </row>
      </sheetData>
      <sheetData sheetId="3065">
        <row r="34">
          <cell r="A34" t="str">
            <v>Investments Govt Securities</v>
          </cell>
        </row>
      </sheetData>
      <sheetData sheetId="3066">
        <row r="34">
          <cell r="A34" t="str">
            <v>Investments Govt Securities</v>
          </cell>
        </row>
      </sheetData>
      <sheetData sheetId="3067">
        <row r="34">
          <cell r="A34" t="str">
            <v>Investments Govt Securities</v>
          </cell>
        </row>
      </sheetData>
      <sheetData sheetId="3068">
        <row r="34">
          <cell r="A34" t="str">
            <v>Investments Govt Securities</v>
          </cell>
        </row>
      </sheetData>
      <sheetData sheetId="3069">
        <row r="34">
          <cell r="A34" t="str">
            <v>Investments Govt Securities</v>
          </cell>
        </row>
      </sheetData>
      <sheetData sheetId="3070">
        <row r="34">
          <cell r="A34" t="str">
            <v>Investments Govt Securities</v>
          </cell>
        </row>
      </sheetData>
      <sheetData sheetId="3071">
        <row r="34">
          <cell r="A34" t="str">
            <v>Investments Govt Securities</v>
          </cell>
        </row>
      </sheetData>
      <sheetData sheetId="3072">
        <row r="34">
          <cell r="A34" t="str">
            <v>Investments Govt Securities</v>
          </cell>
        </row>
      </sheetData>
      <sheetData sheetId="3073">
        <row r="34">
          <cell r="A34" t="str">
            <v>Investments Govt Securities</v>
          </cell>
        </row>
      </sheetData>
      <sheetData sheetId="3074">
        <row r="34">
          <cell r="A34" t="str">
            <v>Investments Govt Securities</v>
          </cell>
        </row>
      </sheetData>
      <sheetData sheetId="3075">
        <row r="34">
          <cell r="A34" t="str">
            <v>Investments Govt Securities</v>
          </cell>
        </row>
      </sheetData>
      <sheetData sheetId="3076">
        <row r="34">
          <cell r="A34" t="str">
            <v>Investments Govt Securities</v>
          </cell>
        </row>
      </sheetData>
      <sheetData sheetId="3077">
        <row r="34">
          <cell r="A34" t="str">
            <v>Investments Govt Securities</v>
          </cell>
        </row>
      </sheetData>
      <sheetData sheetId="3078">
        <row r="34">
          <cell r="A34" t="str">
            <v>Investments Govt Securities</v>
          </cell>
        </row>
      </sheetData>
      <sheetData sheetId="3079">
        <row r="34">
          <cell r="A34" t="str">
            <v>Investments Govt Securities</v>
          </cell>
        </row>
      </sheetData>
      <sheetData sheetId="3080">
        <row r="34">
          <cell r="A34" t="str">
            <v>Investments Govt Securities</v>
          </cell>
        </row>
      </sheetData>
      <sheetData sheetId="3081">
        <row r="34">
          <cell r="A34" t="str">
            <v>Investments Govt Securities</v>
          </cell>
        </row>
      </sheetData>
      <sheetData sheetId="3082">
        <row r="34">
          <cell r="A34" t="str">
            <v>Investments Govt Securities</v>
          </cell>
        </row>
      </sheetData>
      <sheetData sheetId="3083">
        <row r="34">
          <cell r="A34" t="str">
            <v>Investments Govt Securities</v>
          </cell>
        </row>
      </sheetData>
      <sheetData sheetId="3084">
        <row r="34">
          <cell r="A34" t="str">
            <v>Investments Govt Securities</v>
          </cell>
        </row>
      </sheetData>
      <sheetData sheetId="3085">
        <row r="34">
          <cell r="A34" t="str">
            <v>Investments Govt Securities</v>
          </cell>
        </row>
      </sheetData>
      <sheetData sheetId="3086">
        <row r="34">
          <cell r="A34" t="str">
            <v>Investments Govt Securities</v>
          </cell>
        </row>
      </sheetData>
      <sheetData sheetId="3087">
        <row r="34">
          <cell r="A34" t="str">
            <v>Investments Govt Securities</v>
          </cell>
        </row>
      </sheetData>
      <sheetData sheetId="3088">
        <row r="34">
          <cell r="A34" t="str">
            <v>Investments Govt Securities</v>
          </cell>
        </row>
      </sheetData>
      <sheetData sheetId="3089">
        <row r="34">
          <cell r="A34" t="str">
            <v>Investments Govt Securities</v>
          </cell>
        </row>
      </sheetData>
      <sheetData sheetId="3090">
        <row r="34">
          <cell r="A34" t="str">
            <v>Investments Govt Securities</v>
          </cell>
        </row>
      </sheetData>
      <sheetData sheetId="3091">
        <row r="34">
          <cell r="A34" t="str">
            <v>Investments Govt Securities</v>
          </cell>
        </row>
      </sheetData>
      <sheetData sheetId="3092">
        <row r="34">
          <cell r="A34" t="str">
            <v>Investments Govt Securities</v>
          </cell>
        </row>
      </sheetData>
      <sheetData sheetId="3093">
        <row r="34">
          <cell r="A34" t="str">
            <v>Investments Govt Securities</v>
          </cell>
        </row>
      </sheetData>
      <sheetData sheetId="3094">
        <row r="34">
          <cell r="A34" t="str">
            <v>Investments Govt Securities</v>
          </cell>
        </row>
      </sheetData>
      <sheetData sheetId="3095">
        <row r="34">
          <cell r="A34" t="str">
            <v>Investments Govt Securities</v>
          </cell>
        </row>
      </sheetData>
      <sheetData sheetId="3096">
        <row r="34">
          <cell r="A34" t="str">
            <v>Investments Govt Securities</v>
          </cell>
        </row>
      </sheetData>
      <sheetData sheetId="3097">
        <row r="34">
          <cell r="A34" t="str">
            <v>Investments Govt Securities</v>
          </cell>
        </row>
      </sheetData>
      <sheetData sheetId="3098">
        <row r="34">
          <cell r="A34" t="str">
            <v>Investments Govt Securities</v>
          </cell>
        </row>
      </sheetData>
      <sheetData sheetId="3099">
        <row r="34">
          <cell r="A34" t="str">
            <v>Investments Govt Securities</v>
          </cell>
        </row>
      </sheetData>
      <sheetData sheetId="3100">
        <row r="34">
          <cell r="A34" t="str">
            <v>Investments Govt Securities</v>
          </cell>
        </row>
      </sheetData>
      <sheetData sheetId="3101">
        <row r="34">
          <cell r="A34" t="str">
            <v>Investments Govt Securities</v>
          </cell>
        </row>
      </sheetData>
      <sheetData sheetId="3102">
        <row r="34">
          <cell r="A34" t="str">
            <v>Investments Govt Securities</v>
          </cell>
        </row>
      </sheetData>
      <sheetData sheetId="3103">
        <row r="34">
          <cell r="A34" t="str">
            <v>Investments Govt Securities</v>
          </cell>
        </row>
      </sheetData>
      <sheetData sheetId="3104">
        <row r="34">
          <cell r="A34" t="str">
            <v>Investments Govt Securities</v>
          </cell>
        </row>
      </sheetData>
      <sheetData sheetId="3105">
        <row r="34">
          <cell r="A34" t="str">
            <v>Investments Govt Securities</v>
          </cell>
        </row>
      </sheetData>
      <sheetData sheetId="3106">
        <row r="34">
          <cell r="A34" t="str">
            <v>Investments Govt Securities</v>
          </cell>
        </row>
      </sheetData>
      <sheetData sheetId="3107">
        <row r="34">
          <cell r="A34" t="str">
            <v>Investments Govt Securities</v>
          </cell>
        </row>
      </sheetData>
      <sheetData sheetId="3108">
        <row r="34">
          <cell r="A34" t="str">
            <v>Investments Govt Securities</v>
          </cell>
        </row>
      </sheetData>
      <sheetData sheetId="3109">
        <row r="34">
          <cell r="A34" t="str">
            <v>Investments Govt Securities</v>
          </cell>
        </row>
      </sheetData>
      <sheetData sheetId="3110">
        <row r="34">
          <cell r="A34" t="str">
            <v>Investments Govt Securities</v>
          </cell>
        </row>
      </sheetData>
      <sheetData sheetId="3111">
        <row r="34">
          <cell r="A34" t="str">
            <v>Investments Govt Securities</v>
          </cell>
        </row>
      </sheetData>
      <sheetData sheetId="3112">
        <row r="34">
          <cell r="A34" t="str">
            <v>Investments Govt Securities</v>
          </cell>
        </row>
      </sheetData>
      <sheetData sheetId="3113">
        <row r="34">
          <cell r="A34" t="str">
            <v>Investments Govt Securities</v>
          </cell>
        </row>
      </sheetData>
      <sheetData sheetId="3114">
        <row r="34">
          <cell r="A34" t="str">
            <v>Investments Govt Securities</v>
          </cell>
        </row>
      </sheetData>
      <sheetData sheetId="3115">
        <row r="34">
          <cell r="A34" t="str">
            <v>Investments Govt Securities</v>
          </cell>
        </row>
      </sheetData>
      <sheetData sheetId="3116">
        <row r="34">
          <cell r="A34" t="str">
            <v>Investments Govt Securities</v>
          </cell>
        </row>
      </sheetData>
      <sheetData sheetId="3117">
        <row r="34">
          <cell r="A34" t="str">
            <v>Investments Govt Securities</v>
          </cell>
        </row>
      </sheetData>
      <sheetData sheetId="3118">
        <row r="34">
          <cell r="A34" t="str">
            <v>Investments Govt Securities</v>
          </cell>
        </row>
      </sheetData>
      <sheetData sheetId="3119">
        <row r="34">
          <cell r="A34" t="str">
            <v>Investments Govt Securities</v>
          </cell>
        </row>
      </sheetData>
      <sheetData sheetId="3120">
        <row r="34">
          <cell r="A34" t="str">
            <v>Investments Govt Securities</v>
          </cell>
        </row>
      </sheetData>
      <sheetData sheetId="3121">
        <row r="34">
          <cell r="A34" t="str">
            <v>Investments Govt Securities</v>
          </cell>
        </row>
      </sheetData>
      <sheetData sheetId="3122">
        <row r="34">
          <cell r="A34" t="str">
            <v>Investments Govt Securities</v>
          </cell>
        </row>
      </sheetData>
      <sheetData sheetId="3123">
        <row r="34">
          <cell r="A34" t="str">
            <v>Investments Govt Securities</v>
          </cell>
        </row>
      </sheetData>
      <sheetData sheetId="3124">
        <row r="34">
          <cell r="A34" t="str">
            <v>Investments Govt Securities</v>
          </cell>
        </row>
      </sheetData>
      <sheetData sheetId="3125">
        <row r="34">
          <cell r="A34" t="str">
            <v>Investments Govt Securities</v>
          </cell>
        </row>
      </sheetData>
      <sheetData sheetId="3126">
        <row r="34">
          <cell r="A34" t="str">
            <v>Investments Govt Securities</v>
          </cell>
        </row>
      </sheetData>
      <sheetData sheetId="3127">
        <row r="34">
          <cell r="A34" t="str">
            <v>Investments Govt Securities</v>
          </cell>
        </row>
      </sheetData>
      <sheetData sheetId="3128">
        <row r="34">
          <cell r="A34" t="str">
            <v>Investments Govt Securities</v>
          </cell>
        </row>
      </sheetData>
      <sheetData sheetId="3129">
        <row r="34">
          <cell r="A34" t="str">
            <v>Investments Govt Securities</v>
          </cell>
        </row>
      </sheetData>
      <sheetData sheetId="3130">
        <row r="34">
          <cell r="A34" t="str">
            <v>Investments Govt Securities</v>
          </cell>
        </row>
      </sheetData>
      <sheetData sheetId="3131">
        <row r="34">
          <cell r="A34" t="str">
            <v>Investments Govt Securities</v>
          </cell>
        </row>
      </sheetData>
      <sheetData sheetId="3132">
        <row r="34">
          <cell r="A34" t="str">
            <v>Investments Govt Securities</v>
          </cell>
        </row>
      </sheetData>
      <sheetData sheetId="3133">
        <row r="34">
          <cell r="A34" t="str">
            <v>Investments Govt Securities</v>
          </cell>
        </row>
      </sheetData>
      <sheetData sheetId="3134">
        <row r="34">
          <cell r="A34" t="str">
            <v>Investments Govt Securities</v>
          </cell>
        </row>
      </sheetData>
      <sheetData sheetId="3135">
        <row r="34">
          <cell r="A34" t="str">
            <v>Investments Govt Securities</v>
          </cell>
        </row>
      </sheetData>
      <sheetData sheetId="3136">
        <row r="34">
          <cell r="A34" t="str">
            <v>Investments Govt Securities</v>
          </cell>
        </row>
      </sheetData>
      <sheetData sheetId="3137">
        <row r="34">
          <cell r="A34" t="str">
            <v>Investments Govt Securities</v>
          </cell>
        </row>
      </sheetData>
      <sheetData sheetId="3138">
        <row r="34">
          <cell r="A34" t="str">
            <v>Investments Govt Securities</v>
          </cell>
        </row>
      </sheetData>
      <sheetData sheetId="3139">
        <row r="34">
          <cell r="A34" t="str">
            <v>Investments Govt Securities</v>
          </cell>
        </row>
      </sheetData>
      <sheetData sheetId="3140">
        <row r="34">
          <cell r="A34" t="str">
            <v>Investments Govt Securities</v>
          </cell>
        </row>
      </sheetData>
      <sheetData sheetId="3141">
        <row r="34">
          <cell r="A34" t="str">
            <v>Investments Govt Securities</v>
          </cell>
        </row>
      </sheetData>
      <sheetData sheetId="3142">
        <row r="34">
          <cell r="A34" t="str">
            <v>Investments Govt Securities</v>
          </cell>
        </row>
      </sheetData>
      <sheetData sheetId="3143">
        <row r="34">
          <cell r="A34" t="str">
            <v>Investments Govt Securities</v>
          </cell>
        </row>
      </sheetData>
      <sheetData sheetId="3144">
        <row r="34">
          <cell r="A34" t="str">
            <v>Investments Govt Securities</v>
          </cell>
        </row>
      </sheetData>
      <sheetData sheetId="3145">
        <row r="34">
          <cell r="A34" t="str">
            <v>Investments Govt Securities</v>
          </cell>
        </row>
      </sheetData>
      <sheetData sheetId="3146">
        <row r="34">
          <cell r="A34" t="str">
            <v>Investments Govt Securities</v>
          </cell>
        </row>
      </sheetData>
      <sheetData sheetId="3147">
        <row r="34">
          <cell r="A34" t="str">
            <v>Investments Govt Securities</v>
          </cell>
        </row>
      </sheetData>
      <sheetData sheetId="3148">
        <row r="34">
          <cell r="A34" t="str">
            <v>Investments Govt Securities</v>
          </cell>
        </row>
      </sheetData>
      <sheetData sheetId="3149">
        <row r="34">
          <cell r="A34" t="str">
            <v>Investments Govt Securities</v>
          </cell>
        </row>
      </sheetData>
      <sheetData sheetId="3150">
        <row r="34">
          <cell r="A34" t="str">
            <v>Investments Govt Securities</v>
          </cell>
        </row>
      </sheetData>
      <sheetData sheetId="3151">
        <row r="34">
          <cell r="A34" t="str">
            <v>Investments Govt Securities</v>
          </cell>
        </row>
      </sheetData>
      <sheetData sheetId="3152">
        <row r="34">
          <cell r="A34" t="str">
            <v>Investments Govt Securities</v>
          </cell>
        </row>
      </sheetData>
      <sheetData sheetId="3153">
        <row r="34">
          <cell r="A34" t="str">
            <v>Investments Govt Securities</v>
          </cell>
        </row>
      </sheetData>
      <sheetData sheetId="3154">
        <row r="34">
          <cell r="A34" t="str">
            <v>Investments Govt Securities</v>
          </cell>
        </row>
      </sheetData>
      <sheetData sheetId="3155">
        <row r="34">
          <cell r="A34" t="str">
            <v>Investments Govt Securities</v>
          </cell>
        </row>
      </sheetData>
      <sheetData sheetId="3156">
        <row r="34">
          <cell r="A34" t="str">
            <v>Investments Govt Securities</v>
          </cell>
        </row>
      </sheetData>
      <sheetData sheetId="3157">
        <row r="34">
          <cell r="A34" t="str">
            <v>Investments Govt Securities</v>
          </cell>
        </row>
      </sheetData>
      <sheetData sheetId="3158">
        <row r="34">
          <cell r="A34" t="str">
            <v>Investments Govt Securities</v>
          </cell>
        </row>
      </sheetData>
      <sheetData sheetId="3159">
        <row r="34">
          <cell r="A34" t="str">
            <v>Investments Govt Securities</v>
          </cell>
        </row>
      </sheetData>
      <sheetData sheetId="3160">
        <row r="34">
          <cell r="A34" t="str">
            <v>Investments Govt Securities</v>
          </cell>
        </row>
      </sheetData>
      <sheetData sheetId="3161">
        <row r="34">
          <cell r="A34" t="str">
            <v>Investments Govt Securities</v>
          </cell>
        </row>
      </sheetData>
      <sheetData sheetId="3162">
        <row r="34">
          <cell r="A34" t="str">
            <v>Investments Govt Securities</v>
          </cell>
        </row>
      </sheetData>
      <sheetData sheetId="3163">
        <row r="34">
          <cell r="A34" t="str">
            <v>Investments Govt Securities</v>
          </cell>
        </row>
      </sheetData>
      <sheetData sheetId="3164">
        <row r="34">
          <cell r="A34" t="str">
            <v>Investments Govt Securities</v>
          </cell>
        </row>
      </sheetData>
      <sheetData sheetId="3165">
        <row r="34">
          <cell r="A34" t="str">
            <v>Investments Govt Securities</v>
          </cell>
        </row>
      </sheetData>
      <sheetData sheetId="3166">
        <row r="34">
          <cell r="A34" t="str">
            <v>Investments Govt Securities</v>
          </cell>
        </row>
      </sheetData>
      <sheetData sheetId="3167">
        <row r="34">
          <cell r="A34" t="str">
            <v>Investments Govt Securities</v>
          </cell>
        </row>
      </sheetData>
      <sheetData sheetId="3168">
        <row r="34">
          <cell r="A34" t="str">
            <v>Investments Govt Securities</v>
          </cell>
        </row>
      </sheetData>
      <sheetData sheetId="3169">
        <row r="34">
          <cell r="A34" t="str">
            <v>Investments Govt Securities</v>
          </cell>
        </row>
      </sheetData>
      <sheetData sheetId="3170">
        <row r="34">
          <cell r="A34" t="str">
            <v>Investments Govt Securities</v>
          </cell>
        </row>
      </sheetData>
      <sheetData sheetId="3171">
        <row r="34">
          <cell r="A34" t="str">
            <v>Investments Govt Securities</v>
          </cell>
        </row>
      </sheetData>
      <sheetData sheetId="3172">
        <row r="34">
          <cell r="A34" t="str">
            <v>Investments Govt Securities</v>
          </cell>
        </row>
      </sheetData>
      <sheetData sheetId="3173">
        <row r="34">
          <cell r="A34" t="str">
            <v>Investments Govt Securities</v>
          </cell>
        </row>
      </sheetData>
      <sheetData sheetId="3174">
        <row r="34">
          <cell r="A34" t="str">
            <v>Investments Govt Securities</v>
          </cell>
        </row>
      </sheetData>
      <sheetData sheetId="3175">
        <row r="34">
          <cell r="A34" t="str">
            <v>Investments Govt Securities</v>
          </cell>
        </row>
      </sheetData>
      <sheetData sheetId="3176">
        <row r="34">
          <cell r="A34" t="str">
            <v>Investments Govt Securities</v>
          </cell>
        </row>
      </sheetData>
      <sheetData sheetId="3177">
        <row r="34">
          <cell r="A34" t="str">
            <v>Investments Govt Securities</v>
          </cell>
        </row>
      </sheetData>
      <sheetData sheetId="3178">
        <row r="34">
          <cell r="A34" t="str">
            <v>Investments Govt Securities</v>
          </cell>
        </row>
      </sheetData>
      <sheetData sheetId="3179">
        <row r="34">
          <cell r="A34" t="str">
            <v>Investments Govt Securities</v>
          </cell>
        </row>
      </sheetData>
      <sheetData sheetId="3180">
        <row r="34">
          <cell r="A34" t="str">
            <v>Investments Govt Securities</v>
          </cell>
        </row>
      </sheetData>
      <sheetData sheetId="3181">
        <row r="34">
          <cell r="A34" t="str">
            <v>Investments Govt Securities</v>
          </cell>
        </row>
      </sheetData>
      <sheetData sheetId="3182">
        <row r="34">
          <cell r="A34" t="str">
            <v>Investments Govt Securities</v>
          </cell>
        </row>
      </sheetData>
      <sheetData sheetId="3183">
        <row r="34">
          <cell r="A34" t="str">
            <v>Investments Govt Securities</v>
          </cell>
        </row>
      </sheetData>
      <sheetData sheetId="3184">
        <row r="34">
          <cell r="A34" t="str">
            <v>Investments Govt Securities</v>
          </cell>
        </row>
      </sheetData>
      <sheetData sheetId="3185">
        <row r="34">
          <cell r="A34" t="str">
            <v>Investments Govt Securities</v>
          </cell>
        </row>
      </sheetData>
      <sheetData sheetId="3186">
        <row r="34">
          <cell r="A34" t="str">
            <v>Investments Govt Securities</v>
          </cell>
        </row>
      </sheetData>
      <sheetData sheetId="3187">
        <row r="34">
          <cell r="A34" t="str">
            <v>Investments Govt Securities</v>
          </cell>
        </row>
      </sheetData>
      <sheetData sheetId="3188">
        <row r="34">
          <cell r="A34" t="str">
            <v>Investments Govt Securities</v>
          </cell>
        </row>
      </sheetData>
      <sheetData sheetId="3189">
        <row r="34">
          <cell r="A34" t="str">
            <v>Investments Govt Securities</v>
          </cell>
        </row>
      </sheetData>
      <sheetData sheetId="3190">
        <row r="34">
          <cell r="A34" t="str">
            <v>Investments Govt Securities</v>
          </cell>
        </row>
      </sheetData>
      <sheetData sheetId="3191">
        <row r="34">
          <cell r="A34" t="str">
            <v>Investments Govt Securities</v>
          </cell>
        </row>
      </sheetData>
      <sheetData sheetId="3192">
        <row r="34">
          <cell r="A34" t="str">
            <v>Investments Govt Securities</v>
          </cell>
        </row>
      </sheetData>
      <sheetData sheetId="3193">
        <row r="34">
          <cell r="A34" t="str">
            <v>Investments Govt Securities</v>
          </cell>
        </row>
      </sheetData>
      <sheetData sheetId="3194">
        <row r="34">
          <cell r="A34" t="str">
            <v>Investments Govt Securities</v>
          </cell>
        </row>
      </sheetData>
      <sheetData sheetId="3195">
        <row r="34">
          <cell r="A34" t="str">
            <v>Investments Govt Securities</v>
          </cell>
        </row>
      </sheetData>
      <sheetData sheetId="3196">
        <row r="34">
          <cell r="A34" t="str">
            <v>Investments Govt Securities</v>
          </cell>
        </row>
      </sheetData>
      <sheetData sheetId="3197">
        <row r="34">
          <cell r="A34" t="str">
            <v>Investments Govt Securities</v>
          </cell>
        </row>
      </sheetData>
      <sheetData sheetId="3198">
        <row r="34">
          <cell r="A34" t="str">
            <v>Investments Govt Securities</v>
          </cell>
        </row>
      </sheetData>
      <sheetData sheetId="3199">
        <row r="34">
          <cell r="A34" t="str">
            <v>Investments Govt Securities</v>
          </cell>
        </row>
      </sheetData>
      <sheetData sheetId="3200">
        <row r="34">
          <cell r="A34" t="str">
            <v>Investments Govt Securities</v>
          </cell>
        </row>
      </sheetData>
      <sheetData sheetId="3201">
        <row r="34">
          <cell r="A34" t="str">
            <v>Investments Govt Securities</v>
          </cell>
        </row>
      </sheetData>
      <sheetData sheetId="3202">
        <row r="34">
          <cell r="A34" t="str">
            <v>Investments Govt Securities</v>
          </cell>
        </row>
      </sheetData>
      <sheetData sheetId="3203">
        <row r="34">
          <cell r="A34" t="str">
            <v>Investments Govt Securities</v>
          </cell>
        </row>
      </sheetData>
      <sheetData sheetId="3204">
        <row r="34">
          <cell r="A34" t="str">
            <v>Investments Govt Securities</v>
          </cell>
        </row>
      </sheetData>
      <sheetData sheetId="3205">
        <row r="34">
          <cell r="A34" t="str">
            <v>Investments Govt Securities</v>
          </cell>
        </row>
      </sheetData>
      <sheetData sheetId="3206">
        <row r="34">
          <cell r="A34" t="str">
            <v>Investments Govt Securities</v>
          </cell>
        </row>
      </sheetData>
      <sheetData sheetId="3207">
        <row r="34">
          <cell r="A34" t="str">
            <v>Investments Govt Securities</v>
          </cell>
        </row>
      </sheetData>
      <sheetData sheetId="3208">
        <row r="34">
          <cell r="A34" t="str">
            <v>Investments Govt Securities</v>
          </cell>
        </row>
      </sheetData>
      <sheetData sheetId="3209">
        <row r="34">
          <cell r="A34" t="str">
            <v>Investments Govt Securities</v>
          </cell>
        </row>
      </sheetData>
      <sheetData sheetId="3210">
        <row r="34">
          <cell r="A34" t="str">
            <v>Investments Govt Securities</v>
          </cell>
        </row>
      </sheetData>
      <sheetData sheetId="3211">
        <row r="34">
          <cell r="A34" t="str">
            <v>Investments Govt Securities</v>
          </cell>
        </row>
      </sheetData>
      <sheetData sheetId="3212">
        <row r="34">
          <cell r="A34" t="str">
            <v>Investments Govt Securities</v>
          </cell>
        </row>
      </sheetData>
      <sheetData sheetId="3213">
        <row r="34">
          <cell r="A34" t="str">
            <v>Investments Govt Securities</v>
          </cell>
        </row>
      </sheetData>
      <sheetData sheetId="3214">
        <row r="34">
          <cell r="A34" t="str">
            <v>Investments Govt Securities</v>
          </cell>
        </row>
      </sheetData>
      <sheetData sheetId="3215">
        <row r="34">
          <cell r="A34" t="str">
            <v>Investments Govt Securities</v>
          </cell>
        </row>
      </sheetData>
      <sheetData sheetId="3216">
        <row r="34">
          <cell r="A34" t="str">
            <v>Investments Govt Securities</v>
          </cell>
        </row>
      </sheetData>
      <sheetData sheetId="3217">
        <row r="34">
          <cell r="A34" t="str">
            <v>Investments Govt Securities</v>
          </cell>
        </row>
      </sheetData>
      <sheetData sheetId="3218">
        <row r="34">
          <cell r="A34" t="str">
            <v>Investments Govt Securities</v>
          </cell>
        </row>
      </sheetData>
      <sheetData sheetId="3219">
        <row r="34">
          <cell r="A34" t="str">
            <v>Investments Govt Securities</v>
          </cell>
        </row>
      </sheetData>
      <sheetData sheetId="3220">
        <row r="34">
          <cell r="A34" t="str">
            <v>Investments Govt Securities</v>
          </cell>
        </row>
      </sheetData>
      <sheetData sheetId="3221">
        <row r="34">
          <cell r="A34" t="str">
            <v>Investments Govt Securities</v>
          </cell>
        </row>
      </sheetData>
      <sheetData sheetId="3222">
        <row r="34">
          <cell r="A34" t="str">
            <v>Investments Govt Securities</v>
          </cell>
        </row>
      </sheetData>
      <sheetData sheetId="3223">
        <row r="34">
          <cell r="A34" t="str">
            <v>Investments Govt Securities</v>
          </cell>
        </row>
      </sheetData>
      <sheetData sheetId="3224">
        <row r="34">
          <cell r="A34" t="str">
            <v>Investments Govt Securities</v>
          </cell>
        </row>
      </sheetData>
      <sheetData sheetId="3225">
        <row r="34">
          <cell r="A34" t="str">
            <v>Investments Govt Securities</v>
          </cell>
        </row>
      </sheetData>
      <sheetData sheetId="3226">
        <row r="34">
          <cell r="A34" t="str">
            <v>Investments Govt Securities</v>
          </cell>
        </row>
      </sheetData>
      <sheetData sheetId="3227">
        <row r="34">
          <cell r="A34" t="str">
            <v>Investments Govt Securities</v>
          </cell>
        </row>
      </sheetData>
      <sheetData sheetId="3228">
        <row r="34">
          <cell r="A34" t="str">
            <v>Investments Govt Securities</v>
          </cell>
        </row>
      </sheetData>
      <sheetData sheetId="3229">
        <row r="34">
          <cell r="A34" t="str">
            <v>Investments Govt Securities</v>
          </cell>
        </row>
      </sheetData>
      <sheetData sheetId="3230">
        <row r="34">
          <cell r="A34" t="str">
            <v>Investments Govt Securities</v>
          </cell>
        </row>
      </sheetData>
      <sheetData sheetId="3231">
        <row r="34">
          <cell r="A34" t="str">
            <v>Investments Govt Securities</v>
          </cell>
        </row>
      </sheetData>
      <sheetData sheetId="3232">
        <row r="34">
          <cell r="A34" t="str">
            <v>Investments Govt Securities</v>
          </cell>
        </row>
      </sheetData>
      <sheetData sheetId="3233">
        <row r="34">
          <cell r="A34" t="str">
            <v>Investments Govt Securities</v>
          </cell>
        </row>
      </sheetData>
      <sheetData sheetId="3234">
        <row r="34">
          <cell r="A34" t="str">
            <v>Investments Govt Securities</v>
          </cell>
        </row>
      </sheetData>
      <sheetData sheetId="3235">
        <row r="34">
          <cell r="A34" t="str">
            <v>Investments Govt Securities</v>
          </cell>
        </row>
      </sheetData>
      <sheetData sheetId="3236">
        <row r="34">
          <cell r="A34" t="str">
            <v>Investments Govt Securities</v>
          </cell>
        </row>
      </sheetData>
      <sheetData sheetId="3237">
        <row r="34">
          <cell r="A34" t="str">
            <v>Investments Govt Securities</v>
          </cell>
        </row>
      </sheetData>
      <sheetData sheetId="3238">
        <row r="34">
          <cell r="A34" t="str">
            <v>Investments Govt Securities</v>
          </cell>
        </row>
      </sheetData>
      <sheetData sheetId="3239">
        <row r="34">
          <cell r="A34" t="str">
            <v>Investments Govt Securities</v>
          </cell>
        </row>
      </sheetData>
      <sheetData sheetId="3240">
        <row r="34">
          <cell r="A34" t="str">
            <v>Investments Govt Securities</v>
          </cell>
        </row>
      </sheetData>
      <sheetData sheetId="3241">
        <row r="34">
          <cell r="A34" t="str">
            <v>Investments Govt Securities</v>
          </cell>
        </row>
      </sheetData>
      <sheetData sheetId="3242">
        <row r="34">
          <cell r="A34" t="str">
            <v>Investments Govt Securities</v>
          </cell>
        </row>
      </sheetData>
      <sheetData sheetId="3243">
        <row r="34">
          <cell r="A34" t="str">
            <v>Investments Govt Securities</v>
          </cell>
        </row>
      </sheetData>
      <sheetData sheetId="3244">
        <row r="34">
          <cell r="A34" t="str">
            <v>Investments Govt Securities</v>
          </cell>
        </row>
      </sheetData>
      <sheetData sheetId="3245">
        <row r="34">
          <cell r="A34" t="str">
            <v>Investments Govt Securities</v>
          </cell>
        </row>
      </sheetData>
      <sheetData sheetId="3246">
        <row r="34">
          <cell r="A34" t="str">
            <v>Investments Govt Securities</v>
          </cell>
        </row>
      </sheetData>
      <sheetData sheetId="3247">
        <row r="34">
          <cell r="A34" t="str">
            <v>Investments Govt Securities</v>
          </cell>
        </row>
      </sheetData>
      <sheetData sheetId="3248">
        <row r="34">
          <cell r="A34" t="str">
            <v>Investments Govt Securities</v>
          </cell>
        </row>
      </sheetData>
      <sheetData sheetId="3249">
        <row r="34">
          <cell r="A34" t="str">
            <v>Investments Govt Securities</v>
          </cell>
        </row>
      </sheetData>
      <sheetData sheetId="3250">
        <row r="34">
          <cell r="A34" t="str">
            <v>Investments Govt Securities</v>
          </cell>
        </row>
      </sheetData>
      <sheetData sheetId="3251">
        <row r="34">
          <cell r="A34" t="str">
            <v>Investments Govt Securities</v>
          </cell>
        </row>
      </sheetData>
      <sheetData sheetId="3252">
        <row r="34">
          <cell r="A34" t="str">
            <v>Investments Govt Securities</v>
          </cell>
        </row>
      </sheetData>
      <sheetData sheetId="3253">
        <row r="34">
          <cell r="A34" t="str">
            <v>Investments Govt Securities</v>
          </cell>
        </row>
      </sheetData>
      <sheetData sheetId="3254">
        <row r="34">
          <cell r="A34" t="str">
            <v>Investments Govt Securities</v>
          </cell>
        </row>
      </sheetData>
      <sheetData sheetId="3255">
        <row r="34">
          <cell r="A34" t="str">
            <v>Investments Govt Securities</v>
          </cell>
        </row>
      </sheetData>
      <sheetData sheetId="3256">
        <row r="34">
          <cell r="A34" t="str">
            <v>Investments Govt Securities</v>
          </cell>
        </row>
      </sheetData>
      <sheetData sheetId="3257">
        <row r="34">
          <cell r="A34" t="str">
            <v>Investments Govt Securities</v>
          </cell>
        </row>
      </sheetData>
      <sheetData sheetId="3258">
        <row r="34">
          <cell r="A34" t="str">
            <v>Investments Govt Securities</v>
          </cell>
        </row>
      </sheetData>
      <sheetData sheetId="3259">
        <row r="34">
          <cell r="A34" t="str">
            <v>Investments Govt Securities</v>
          </cell>
        </row>
      </sheetData>
      <sheetData sheetId="3260">
        <row r="34">
          <cell r="A34" t="str">
            <v>Investments Govt Securities</v>
          </cell>
        </row>
      </sheetData>
      <sheetData sheetId="3261">
        <row r="34">
          <cell r="A34" t="str">
            <v>Investments Govt Securities</v>
          </cell>
        </row>
      </sheetData>
      <sheetData sheetId="3262">
        <row r="34">
          <cell r="A34" t="str">
            <v>Investments Govt Securities</v>
          </cell>
        </row>
      </sheetData>
      <sheetData sheetId="3263">
        <row r="34">
          <cell r="A34" t="str">
            <v>Investments Govt Securities</v>
          </cell>
        </row>
      </sheetData>
      <sheetData sheetId="3264">
        <row r="34">
          <cell r="A34" t="str">
            <v>Investments Govt Securities</v>
          </cell>
        </row>
      </sheetData>
      <sheetData sheetId="3265">
        <row r="34">
          <cell r="A34" t="str">
            <v>Investments Govt Securities</v>
          </cell>
        </row>
      </sheetData>
      <sheetData sheetId="3266">
        <row r="34">
          <cell r="A34" t="str">
            <v>Investments Govt Securities</v>
          </cell>
        </row>
      </sheetData>
      <sheetData sheetId="3267">
        <row r="34">
          <cell r="A34" t="str">
            <v>Investments Govt Securities</v>
          </cell>
        </row>
      </sheetData>
      <sheetData sheetId="3268">
        <row r="34">
          <cell r="A34" t="str">
            <v>Investments Govt Securities</v>
          </cell>
        </row>
      </sheetData>
      <sheetData sheetId="3269">
        <row r="34">
          <cell r="A34" t="str">
            <v>Investments Govt Securities</v>
          </cell>
        </row>
      </sheetData>
      <sheetData sheetId="3270">
        <row r="34">
          <cell r="A34" t="str">
            <v>Investments Govt Securities</v>
          </cell>
        </row>
      </sheetData>
      <sheetData sheetId="3271">
        <row r="34">
          <cell r="A34" t="str">
            <v>Investments Govt Securities</v>
          </cell>
        </row>
      </sheetData>
      <sheetData sheetId="3272">
        <row r="34">
          <cell r="A34" t="str">
            <v>Investments Govt Securities</v>
          </cell>
        </row>
      </sheetData>
      <sheetData sheetId="3273">
        <row r="34">
          <cell r="A34" t="str">
            <v>Investments Govt Securities</v>
          </cell>
        </row>
      </sheetData>
      <sheetData sheetId="3274">
        <row r="34">
          <cell r="A34" t="str">
            <v>Investments Govt Securities</v>
          </cell>
        </row>
      </sheetData>
      <sheetData sheetId="3275">
        <row r="34">
          <cell r="A34" t="str">
            <v>Investments Govt Securities</v>
          </cell>
        </row>
      </sheetData>
      <sheetData sheetId="3276">
        <row r="34">
          <cell r="A34" t="str">
            <v>Investments Govt Securities</v>
          </cell>
        </row>
      </sheetData>
      <sheetData sheetId="3277">
        <row r="34">
          <cell r="A34" t="str">
            <v>Investments Govt Securities</v>
          </cell>
        </row>
      </sheetData>
      <sheetData sheetId="3278">
        <row r="34">
          <cell r="A34" t="str">
            <v>Investments Govt Securities</v>
          </cell>
        </row>
      </sheetData>
      <sheetData sheetId="3279">
        <row r="34">
          <cell r="A34" t="str">
            <v>Investments Govt Securities</v>
          </cell>
        </row>
      </sheetData>
      <sheetData sheetId="3280">
        <row r="34">
          <cell r="A34" t="str">
            <v>Investments Govt Securities</v>
          </cell>
        </row>
      </sheetData>
      <sheetData sheetId="3281">
        <row r="34">
          <cell r="A34" t="str">
            <v>Investments Govt Securities</v>
          </cell>
        </row>
      </sheetData>
      <sheetData sheetId="3282">
        <row r="34">
          <cell r="A34" t="str">
            <v>Investments Govt Securities</v>
          </cell>
        </row>
      </sheetData>
      <sheetData sheetId="3283">
        <row r="34">
          <cell r="A34" t="str">
            <v>Investments Govt Securities</v>
          </cell>
        </row>
      </sheetData>
      <sheetData sheetId="3284">
        <row r="34">
          <cell r="A34" t="str">
            <v>Investments Govt Securities</v>
          </cell>
        </row>
      </sheetData>
      <sheetData sheetId="3285">
        <row r="34">
          <cell r="A34" t="str">
            <v>Investments Govt Securities</v>
          </cell>
        </row>
      </sheetData>
      <sheetData sheetId="3286">
        <row r="34">
          <cell r="A34" t="str">
            <v>Investments Govt Securities</v>
          </cell>
        </row>
      </sheetData>
      <sheetData sheetId="3287">
        <row r="34">
          <cell r="A34" t="str">
            <v>Investments Govt Securities</v>
          </cell>
        </row>
      </sheetData>
      <sheetData sheetId="3288">
        <row r="34">
          <cell r="A34" t="str">
            <v>Investments Govt Securities</v>
          </cell>
        </row>
      </sheetData>
      <sheetData sheetId="3289">
        <row r="34">
          <cell r="A34" t="str">
            <v>Investments Govt Securities</v>
          </cell>
        </row>
      </sheetData>
      <sheetData sheetId="3290">
        <row r="34">
          <cell r="A34" t="str">
            <v>Investments Govt Securities</v>
          </cell>
        </row>
      </sheetData>
      <sheetData sheetId="3291">
        <row r="34">
          <cell r="A34" t="str">
            <v>Investments Govt Securities</v>
          </cell>
        </row>
      </sheetData>
      <sheetData sheetId="3292">
        <row r="34">
          <cell r="A34" t="str">
            <v>Investments Govt Securities</v>
          </cell>
        </row>
      </sheetData>
      <sheetData sheetId="3293">
        <row r="34">
          <cell r="A34" t="str">
            <v>Investments Govt Securities</v>
          </cell>
        </row>
      </sheetData>
      <sheetData sheetId="3294">
        <row r="34">
          <cell r="A34" t="str">
            <v>Investments Govt Securities</v>
          </cell>
        </row>
      </sheetData>
      <sheetData sheetId="3295">
        <row r="34">
          <cell r="A34" t="str">
            <v>Investments Govt Securities</v>
          </cell>
        </row>
      </sheetData>
      <sheetData sheetId="3296">
        <row r="34">
          <cell r="A34" t="str">
            <v>Investments Govt Securities</v>
          </cell>
        </row>
      </sheetData>
      <sheetData sheetId="3297">
        <row r="34">
          <cell r="A34" t="str">
            <v>Investments Govt Securities</v>
          </cell>
        </row>
      </sheetData>
      <sheetData sheetId="3298">
        <row r="34">
          <cell r="A34" t="str">
            <v>Investments Govt Securities</v>
          </cell>
        </row>
      </sheetData>
      <sheetData sheetId="3299">
        <row r="34">
          <cell r="A34" t="str">
            <v>Investments Govt Securities</v>
          </cell>
        </row>
      </sheetData>
      <sheetData sheetId="3300">
        <row r="34">
          <cell r="A34" t="str">
            <v>Investments Govt Securities</v>
          </cell>
        </row>
      </sheetData>
      <sheetData sheetId="3301">
        <row r="34">
          <cell r="A34" t="str">
            <v>Investments Govt Securities</v>
          </cell>
        </row>
      </sheetData>
      <sheetData sheetId="3302">
        <row r="34">
          <cell r="A34" t="str">
            <v>Investments Govt Securities</v>
          </cell>
        </row>
      </sheetData>
      <sheetData sheetId="3303">
        <row r="34">
          <cell r="A34" t="str">
            <v>Investments Govt Securities</v>
          </cell>
        </row>
      </sheetData>
      <sheetData sheetId="3304">
        <row r="34">
          <cell r="A34" t="str">
            <v>Investments Govt Securities</v>
          </cell>
        </row>
      </sheetData>
      <sheetData sheetId="3305">
        <row r="34">
          <cell r="A34" t="str">
            <v>Investments Govt Securities</v>
          </cell>
        </row>
      </sheetData>
      <sheetData sheetId="3306">
        <row r="34">
          <cell r="A34" t="str">
            <v>Investments Govt Securities</v>
          </cell>
        </row>
      </sheetData>
      <sheetData sheetId="3307">
        <row r="34">
          <cell r="A34" t="str">
            <v>Investments Govt Securities</v>
          </cell>
        </row>
      </sheetData>
      <sheetData sheetId="3308">
        <row r="34">
          <cell r="A34" t="str">
            <v>Investments Govt Securities</v>
          </cell>
        </row>
      </sheetData>
      <sheetData sheetId="3309">
        <row r="34">
          <cell r="A34" t="str">
            <v>Investments Govt Securities</v>
          </cell>
        </row>
      </sheetData>
      <sheetData sheetId="3310">
        <row r="34">
          <cell r="A34" t="str">
            <v>Investments Govt Securities</v>
          </cell>
        </row>
      </sheetData>
      <sheetData sheetId="3311">
        <row r="34">
          <cell r="A34" t="str">
            <v>Investments Govt Securities</v>
          </cell>
        </row>
      </sheetData>
      <sheetData sheetId="3312">
        <row r="34">
          <cell r="A34" t="str">
            <v>Investments Govt Securities</v>
          </cell>
        </row>
      </sheetData>
      <sheetData sheetId="3313">
        <row r="34">
          <cell r="A34" t="str">
            <v>Investments Govt Securities</v>
          </cell>
        </row>
      </sheetData>
      <sheetData sheetId="3314">
        <row r="34">
          <cell r="A34" t="str">
            <v>Investments Govt Securities</v>
          </cell>
        </row>
      </sheetData>
      <sheetData sheetId="3315">
        <row r="34">
          <cell r="A34" t="str">
            <v>Investments Govt Securities</v>
          </cell>
        </row>
      </sheetData>
      <sheetData sheetId="3316">
        <row r="34">
          <cell r="A34" t="str">
            <v>Investments Govt Securities</v>
          </cell>
        </row>
      </sheetData>
      <sheetData sheetId="3317">
        <row r="34">
          <cell r="A34" t="str">
            <v>Investments Govt Securities</v>
          </cell>
        </row>
      </sheetData>
      <sheetData sheetId="3318">
        <row r="34">
          <cell r="A34" t="str">
            <v>Investments Govt Securities</v>
          </cell>
        </row>
      </sheetData>
      <sheetData sheetId="3319">
        <row r="34">
          <cell r="A34" t="str">
            <v>Investments Govt Securities</v>
          </cell>
        </row>
      </sheetData>
      <sheetData sheetId="3320">
        <row r="34">
          <cell r="A34" t="str">
            <v>Investments Govt Securities</v>
          </cell>
        </row>
      </sheetData>
      <sheetData sheetId="3321">
        <row r="34">
          <cell r="A34" t="str">
            <v>Investments Govt Securities</v>
          </cell>
        </row>
      </sheetData>
      <sheetData sheetId="3322">
        <row r="34">
          <cell r="A34" t="str">
            <v>Investments Govt Securities</v>
          </cell>
        </row>
      </sheetData>
      <sheetData sheetId="3323">
        <row r="34">
          <cell r="A34" t="str">
            <v>Investments Govt Securities</v>
          </cell>
        </row>
      </sheetData>
      <sheetData sheetId="3324">
        <row r="34">
          <cell r="A34" t="str">
            <v>Investments Govt Securities</v>
          </cell>
        </row>
      </sheetData>
      <sheetData sheetId="3325">
        <row r="34">
          <cell r="A34" t="str">
            <v>Investments Govt Securities</v>
          </cell>
        </row>
      </sheetData>
      <sheetData sheetId="3326">
        <row r="34">
          <cell r="A34" t="str">
            <v>Investments Govt Securities</v>
          </cell>
        </row>
      </sheetData>
      <sheetData sheetId="3327">
        <row r="34">
          <cell r="A34" t="str">
            <v>Investments Govt Securities</v>
          </cell>
        </row>
      </sheetData>
      <sheetData sheetId="3328">
        <row r="34">
          <cell r="A34" t="str">
            <v>Investments Govt Securities</v>
          </cell>
        </row>
      </sheetData>
      <sheetData sheetId="3329">
        <row r="34">
          <cell r="A34" t="str">
            <v>Investments Govt Securities</v>
          </cell>
        </row>
      </sheetData>
      <sheetData sheetId="3330">
        <row r="34">
          <cell r="A34" t="str">
            <v>Investments Govt Securities</v>
          </cell>
        </row>
      </sheetData>
      <sheetData sheetId="3331">
        <row r="34">
          <cell r="A34" t="str">
            <v>Investments Govt Securities</v>
          </cell>
        </row>
      </sheetData>
      <sheetData sheetId="3332">
        <row r="34">
          <cell r="A34" t="str">
            <v>Investments Govt Securities</v>
          </cell>
        </row>
      </sheetData>
      <sheetData sheetId="3333">
        <row r="34">
          <cell r="A34" t="str">
            <v>Investments Govt Securities</v>
          </cell>
        </row>
      </sheetData>
      <sheetData sheetId="3334">
        <row r="34">
          <cell r="A34" t="str">
            <v>Investments Govt Securities</v>
          </cell>
        </row>
      </sheetData>
      <sheetData sheetId="3335">
        <row r="34">
          <cell r="A34" t="str">
            <v>Investments Govt Securities</v>
          </cell>
        </row>
      </sheetData>
      <sheetData sheetId="3336">
        <row r="34">
          <cell r="A34" t="str">
            <v>Investments Govt Securities</v>
          </cell>
        </row>
      </sheetData>
      <sheetData sheetId="3337">
        <row r="34">
          <cell r="A34" t="str">
            <v>Investments Govt Securities</v>
          </cell>
        </row>
      </sheetData>
      <sheetData sheetId="3338">
        <row r="34">
          <cell r="A34" t="str">
            <v>Investments Govt Securities</v>
          </cell>
        </row>
      </sheetData>
      <sheetData sheetId="3339">
        <row r="34">
          <cell r="A34" t="str">
            <v>Investments Govt Securities</v>
          </cell>
        </row>
      </sheetData>
      <sheetData sheetId="3340">
        <row r="34">
          <cell r="A34" t="str">
            <v>Investments Govt Securities</v>
          </cell>
        </row>
      </sheetData>
      <sheetData sheetId="3341">
        <row r="34">
          <cell r="A34" t="str">
            <v>Investments Govt Securities</v>
          </cell>
        </row>
      </sheetData>
      <sheetData sheetId="3342">
        <row r="34">
          <cell r="A34" t="str">
            <v>Investments Govt Securities</v>
          </cell>
        </row>
      </sheetData>
      <sheetData sheetId="3343">
        <row r="34">
          <cell r="A34" t="str">
            <v>Investments Govt Securities</v>
          </cell>
        </row>
      </sheetData>
      <sheetData sheetId="3344">
        <row r="34">
          <cell r="A34" t="str">
            <v>Investments Govt Securities</v>
          </cell>
        </row>
      </sheetData>
      <sheetData sheetId="3345">
        <row r="34">
          <cell r="A34" t="str">
            <v>Investments Govt Securities</v>
          </cell>
        </row>
      </sheetData>
      <sheetData sheetId="3346">
        <row r="34">
          <cell r="A34" t="str">
            <v>Investments Govt Securities</v>
          </cell>
        </row>
      </sheetData>
      <sheetData sheetId="3347">
        <row r="34">
          <cell r="A34" t="str">
            <v>Investments Govt Securities</v>
          </cell>
        </row>
      </sheetData>
      <sheetData sheetId="3348">
        <row r="34">
          <cell r="A34" t="str">
            <v>Investments Govt Securities</v>
          </cell>
        </row>
      </sheetData>
      <sheetData sheetId="3349">
        <row r="34">
          <cell r="A34" t="str">
            <v>Investments Govt Securities</v>
          </cell>
        </row>
      </sheetData>
      <sheetData sheetId="3350">
        <row r="34">
          <cell r="A34" t="str">
            <v>Investments Govt Securities</v>
          </cell>
        </row>
      </sheetData>
      <sheetData sheetId="3351">
        <row r="34">
          <cell r="A34" t="str">
            <v>Investments Govt Securities</v>
          </cell>
        </row>
      </sheetData>
      <sheetData sheetId="3352">
        <row r="34">
          <cell r="A34" t="str">
            <v>Investments Govt Securities</v>
          </cell>
        </row>
      </sheetData>
      <sheetData sheetId="3353">
        <row r="34">
          <cell r="A34" t="str">
            <v>Investments Govt Securities</v>
          </cell>
        </row>
      </sheetData>
      <sheetData sheetId="3354">
        <row r="34">
          <cell r="A34" t="str">
            <v>Investments Govt Securities</v>
          </cell>
        </row>
      </sheetData>
      <sheetData sheetId="3355">
        <row r="34">
          <cell r="A34" t="str">
            <v>Investments Govt Securities</v>
          </cell>
        </row>
      </sheetData>
      <sheetData sheetId="3356">
        <row r="34">
          <cell r="A34" t="str">
            <v>Investments Govt Securities</v>
          </cell>
        </row>
      </sheetData>
      <sheetData sheetId="3357">
        <row r="34">
          <cell r="A34" t="str">
            <v>Investments Govt Securities</v>
          </cell>
        </row>
      </sheetData>
      <sheetData sheetId="3358">
        <row r="34">
          <cell r="A34" t="str">
            <v>Investments Govt Securities</v>
          </cell>
        </row>
      </sheetData>
      <sheetData sheetId="3359">
        <row r="34">
          <cell r="A34" t="str">
            <v>Investments Govt Securities</v>
          </cell>
        </row>
      </sheetData>
      <sheetData sheetId="3360">
        <row r="34">
          <cell r="A34" t="str">
            <v>Investments Govt Securities</v>
          </cell>
        </row>
      </sheetData>
      <sheetData sheetId="3361">
        <row r="34">
          <cell r="A34" t="str">
            <v>Investments Govt Securities</v>
          </cell>
        </row>
      </sheetData>
      <sheetData sheetId="3362">
        <row r="34">
          <cell r="A34" t="str">
            <v>Investments Govt Securities</v>
          </cell>
        </row>
      </sheetData>
      <sheetData sheetId="3363">
        <row r="34">
          <cell r="A34" t="str">
            <v>Investments Govt Securities</v>
          </cell>
        </row>
      </sheetData>
      <sheetData sheetId="3364">
        <row r="34">
          <cell r="A34" t="str">
            <v>Investments Govt Securities</v>
          </cell>
        </row>
      </sheetData>
      <sheetData sheetId="3365">
        <row r="34">
          <cell r="A34" t="str">
            <v>Investments Govt Securities</v>
          </cell>
        </row>
      </sheetData>
      <sheetData sheetId="3366">
        <row r="34">
          <cell r="A34" t="str">
            <v>Investments Govt Securities</v>
          </cell>
        </row>
      </sheetData>
      <sheetData sheetId="3367">
        <row r="34">
          <cell r="A34" t="str">
            <v>Investments Govt Securities</v>
          </cell>
        </row>
      </sheetData>
      <sheetData sheetId="3368">
        <row r="34">
          <cell r="A34" t="str">
            <v>Investments Govt Securities</v>
          </cell>
        </row>
      </sheetData>
      <sheetData sheetId="3369">
        <row r="34">
          <cell r="A34" t="str">
            <v>Investments Govt Securities</v>
          </cell>
        </row>
      </sheetData>
      <sheetData sheetId="3370">
        <row r="34">
          <cell r="A34" t="str">
            <v>Investments Govt Securities</v>
          </cell>
        </row>
      </sheetData>
      <sheetData sheetId="3371">
        <row r="34">
          <cell r="A34" t="str">
            <v>Investments Govt Securities</v>
          </cell>
        </row>
      </sheetData>
      <sheetData sheetId="3372">
        <row r="34">
          <cell r="A34" t="str">
            <v>Investments Govt Securities</v>
          </cell>
        </row>
      </sheetData>
      <sheetData sheetId="3373">
        <row r="34">
          <cell r="A34" t="str">
            <v>Investments Govt Securities</v>
          </cell>
        </row>
      </sheetData>
      <sheetData sheetId="3374">
        <row r="34">
          <cell r="A34" t="str">
            <v>Investments Govt Securities</v>
          </cell>
        </row>
      </sheetData>
      <sheetData sheetId="3375">
        <row r="34">
          <cell r="A34" t="str">
            <v>Investments Govt Securities</v>
          </cell>
        </row>
      </sheetData>
      <sheetData sheetId="3376">
        <row r="34">
          <cell r="A34" t="str">
            <v>Investments Govt Securities</v>
          </cell>
        </row>
      </sheetData>
      <sheetData sheetId="3377">
        <row r="34">
          <cell r="A34" t="str">
            <v>Investments Govt Securities</v>
          </cell>
        </row>
      </sheetData>
      <sheetData sheetId="3378">
        <row r="34">
          <cell r="A34" t="str">
            <v>Investments Govt Securities</v>
          </cell>
        </row>
      </sheetData>
      <sheetData sheetId="3379">
        <row r="34">
          <cell r="A34" t="str">
            <v>Investments Govt Securities</v>
          </cell>
        </row>
      </sheetData>
      <sheetData sheetId="3380">
        <row r="34">
          <cell r="A34" t="str">
            <v>Investments Govt Securities</v>
          </cell>
        </row>
      </sheetData>
      <sheetData sheetId="3381">
        <row r="34">
          <cell r="A34" t="str">
            <v>Investments Govt Securities</v>
          </cell>
        </row>
      </sheetData>
      <sheetData sheetId="3382">
        <row r="34">
          <cell r="A34" t="str">
            <v>Investments Govt Securities</v>
          </cell>
        </row>
      </sheetData>
      <sheetData sheetId="3383">
        <row r="34">
          <cell r="A34" t="str">
            <v>Investments Govt Securities</v>
          </cell>
        </row>
      </sheetData>
      <sheetData sheetId="3384">
        <row r="34">
          <cell r="A34" t="str">
            <v>Investments Govt Securities</v>
          </cell>
        </row>
      </sheetData>
      <sheetData sheetId="3385">
        <row r="34">
          <cell r="A34" t="str">
            <v>Investments Govt Securities</v>
          </cell>
        </row>
      </sheetData>
      <sheetData sheetId="3386">
        <row r="34">
          <cell r="A34" t="str">
            <v>Investments Govt Securities</v>
          </cell>
        </row>
      </sheetData>
      <sheetData sheetId="3387">
        <row r="34">
          <cell r="A34" t="str">
            <v>Investments Govt Securities</v>
          </cell>
        </row>
      </sheetData>
      <sheetData sheetId="3388">
        <row r="34">
          <cell r="A34" t="str">
            <v>Investments Govt Securities</v>
          </cell>
        </row>
      </sheetData>
      <sheetData sheetId="3389">
        <row r="34">
          <cell r="A34" t="str">
            <v>Investments Govt Securities</v>
          </cell>
        </row>
      </sheetData>
      <sheetData sheetId="3390">
        <row r="34">
          <cell r="A34" t="str">
            <v>Investments Govt Securities</v>
          </cell>
        </row>
      </sheetData>
      <sheetData sheetId="3391">
        <row r="34">
          <cell r="A34" t="str">
            <v>Investments Govt Securities</v>
          </cell>
        </row>
      </sheetData>
      <sheetData sheetId="3392">
        <row r="34">
          <cell r="A34" t="str">
            <v>Investments Govt Securities</v>
          </cell>
        </row>
      </sheetData>
      <sheetData sheetId="3393">
        <row r="34">
          <cell r="A34" t="str">
            <v>Investments Govt Securities</v>
          </cell>
        </row>
      </sheetData>
      <sheetData sheetId="3394">
        <row r="34">
          <cell r="A34" t="str">
            <v>Investments Govt Securities</v>
          </cell>
        </row>
      </sheetData>
      <sheetData sheetId="3395">
        <row r="34">
          <cell r="A34" t="str">
            <v>Investments Govt Securities</v>
          </cell>
        </row>
      </sheetData>
      <sheetData sheetId="3396">
        <row r="34">
          <cell r="A34" t="str">
            <v>Investments Govt Securities</v>
          </cell>
        </row>
      </sheetData>
      <sheetData sheetId="3397">
        <row r="34">
          <cell r="A34" t="str">
            <v>Investments Govt Securities</v>
          </cell>
        </row>
      </sheetData>
      <sheetData sheetId="3398">
        <row r="34">
          <cell r="A34" t="str">
            <v>Investments Govt Securities</v>
          </cell>
        </row>
      </sheetData>
      <sheetData sheetId="3399">
        <row r="34">
          <cell r="A34" t="str">
            <v>Investments Govt Securities</v>
          </cell>
        </row>
      </sheetData>
      <sheetData sheetId="3400">
        <row r="34">
          <cell r="A34" t="str">
            <v>Investments Govt Securities</v>
          </cell>
        </row>
      </sheetData>
      <sheetData sheetId="3401">
        <row r="34">
          <cell r="A34" t="str">
            <v>Investments Govt Securities</v>
          </cell>
        </row>
      </sheetData>
      <sheetData sheetId="3402">
        <row r="34">
          <cell r="A34" t="str">
            <v>Investments Govt Securities</v>
          </cell>
        </row>
      </sheetData>
      <sheetData sheetId="3403">
        <row r="34">
          <cell r="A34" t="str">
            <v>Investments Govt Securities</v>
          </cell>
        </row>
      </sheetData>
      <sheetData sheetId="3404">
        <row r="34">
          <cell r="A34" t="str">
            <v>Investments Govt Securities</v>
          </cell>
        </row>
      </sheetData>
      <sheetData sheetId="3405">
        <row r="34">
          <cell r="A34" t="str">
            <v>Investments Govt Securities</v>
          </cell>
        </row>
      </sheetData>
      <sheetData sheetId="3406">
        <row r="34">
          <cell r="A34" t="str">
            <v>Investments Govt Securities</v>
          </cell>
        </row>
      </sheetData>
      <sheetData sheetId="3407">
        <row r="34">
          <cell r="A34" t="str">
            <v>Investments Govt Securities</v>
          </cell>
        </row>
      </sheetData>
      <sheetData sheetId="3408">
        <row r="34">
          <cell r="A34" t="str">
            <v>Investments Govt Securities</v>
          </cell>
        </row>
      </sheetData>
      <sheetData sheetId="3409">
        <row r="34">
          <cell r="A34" t="str">
            <v>Investments Govt Securities</v>
          </cell>
        </row>
      </sheetData>
      <sheetData sheetId="3410">
        <row r="34">
          <cell r="A34" t="str">
            <v>Investments Govt Securities</v>
          </cell>
        </row>
      </sheetData>
      <sheetData sheetId="3411">
        <row r="34">
          <cell r="A34" t="str">
            <v>Investments Govt Securities</v>
          </cell>
        </row>
      </sheetData>
      <sheetData sheetId="3412">
        <row r="34">
          <cell r="A34" t="str">
            <v>Investments Govt Securities</v>
          </cell>
        </row>
      </sheetData>
      <sheetData sheetId="3413">
        <row r="34">
          <cell r="A34" t="str">
            <v>Investments Govt Securities</v>
          </cell>
        </row>
      </sheetData>
      <sheetData sheetId="3414">
        <row r="34">
          <cell r="A34" t="str">
            <v>Investments Govt Securities</v>
          </cell>
        </row>
      </sheetData>
      <sheetData sheetId="3415">
        <row r="34">
          <cell r="A34" t="str">
            <v>Investments Govt Securities</v>
          </cell>
        </row>
      </sheetData>
      <sheetData sheetId="3416">
        <row r="34">
          <cell r="A34" t="str">
            <v>Investments Govt Securities</v>
          </cell>
        </row>
      </sheetData>
      <sheetData sheetId="3417">
        <row r="34">
          <cell r="A34" t="str">
            <v>Investments Govt Securities</v>
          </cell>
        </row>
      </sheetData>
      <sheetData sheetId="3418">
        <row r="34">
          <cell r="A34" t="str">
            <v>Investments Govt Securities</v>
          </cell>
        </row>
      </sheetData>
      <sheetData sheetId="3419">
        <row r="34">
          <cell r="A34" t="str">
            <v>Investments Govt Securities</v>
          </cell>
        </row>
      </sheetData>
      <sheetData sheetId="3420">
        <row r="34">
          <cell r="A34" t="str">
            <v>Investments Govt Securities</v>
          </cell>
        </row>
      </sheetData>
      <sheetData sheetId="3421">
        <row r="34">
          <cell r="A34" t="str">
            <v>Investments Govt Securities</v>
          </cell>
        </row>
      </sheetData>
      <sheetData sheetId="3422">
        <row r="34">
          <cell r="A34" t="str">
            <v>Investments Govt Securities</v>
          </cell>
        </row>
      </sheetData>
      <sheetData sheetId="3423">
        <row r="34">
          <cell r="A34" t="str">
            <v>Investments Govt Securities</v>
          </cell>
        </row>
      </sheetData>
      <sheetData sheetId="3424">
        <row r="34">
          <cell r="A34" t="str">
            <v>Investments Govt Securities</v>
          </cell>
        </row>
      </sheetData>
      <sheetData sheetId="3425">
        <row r="34">
          <cell r="A34" t="str">
            <v>Investments Govt Securities</v>
          </cell>
        </row>
      </sheetData>
      <sheetData sheetId="3426">
        <row r="34">
          <cell r="A34" t="str">
            <v>Investments Govt Securities</v>
          </cell>
        </row>
      </sheetData>
      <sheetData sheetId="3427">
        <row r="34">
          <cell r="A34" t="str">
            <v>Investments Govt Securities</v>
          </cell>
        </row>
      </sheetData>
      <sheetData sheetId="3428">
        <row r="34">
          <cell r="A34" t="str">
            <v>Investments Govt Securities</v>
          </cell>
        </row>
      </sheetData>
      <sheetData sheetId="3429">
        <row r="34">
          <cell r="A34" t="str">
            <v>Investments Govt Securities</v>
          </cell>
        </row>
      </sheetData>
      <sheetData sheetId="3430">
        <row r="34">
          <cell r="A34" t="str">
            <v>Investments Govt Securities</v>
          </cell>
        </row>
      </sheetData>
      <sheetData sheetId="3431">
        <row r="34">
          <cell r="A34" t="str">
            <v>Investments Govt Securities</v>
          </cell>
        </row>
      </sheetData>
      <sheetData sheetId="3432">
        <row r="34">
          <cell r="A34" t="str">
            <v>Investments Govt Securities</v>
          </cell>
        </row>
      </sheetData>
      <sheetData sheetId="3433">
        <row r="34">
          <cell r="A34" t="str">
            <v>Investments Govt Securities</v>
          </cell>
        </row>
      </sheetData>
      <sheetData sheetId="3434">
        <row r="34">
          <cell r="A34" t="str">
            <v>Investments Govt Securities</v>
          </cell>
        </row>
      </sheetData>
      <sheetData sheetId="3435">
        <row r="34">
          <cell r="A34" t="str">
            <v>Investments Govt Securities</v>
          </cell>
        </row>
      </sheetData>
      <sheetData sheetId="3436">
        <row r="34">
          <cell r="A34" t="str">
            <v>Investments Govt Securities</v>
          </cell>
        </row>
      </sheetData>
      <sheetData sheetId="3437">
        <row r="34">
          <cell r="A34" t="str">
            <v>Investments Govt Securities</v>
          </cell>
        </row>
      </sheetData>
      <sheetData sheetId="3438">
        <row r="34">
          <cell r="A34" t="str">
            <v>Investments Govt Securities</v>
          </cell>
        </row>
      </sheetData>
      <sheetData sheetId="3439">
        <row r="34">
          <cell r="A34" t="str">
            <v>Investments Govt Securities</v>
          </cell>
        </row>
      </sheetData>
      <sheetData sheetId="3440">
        <row r="34">
          <cell r="A34" t="str">
            <v>Investments Govt Securities</v>
          </cell>
        </row>
      </sheetData>
      <sheetData sheetId="3441">
        <row r="34">
          <cell r="A34" t="str">
            <v>Investments Govt Securities</v>
          </cell>
        </row>
      </sheetData>
      <sheetData sheetId="3442">
        <row r="34">
          <cell r="A34" t="str">
            <v>Investments Govt Securities</v>
          </cell>
        </row>
      </sheetData>
      <sheetData sheetId="3443">
        <row r="34">
          <cell r="A34" t="str">
            <v>Investments Govt Securities</v>
          </cell>
        </row>
      </sheetData>
      <sheetData sheetId="3444">
        <row r="34">
          <cell r="A34" t="str">
            <v>Investments Govt Securities</v>
          </cell>
        </row>
      </sheetData>
      <sheetData sheetId="3445">
        <row r="34">
          <cell r="A34" t="str">
            <v>Investments Govt Securities</v>
          </cell>
        </row>
      </sheetData>
      <sheetData sheetId="3446">
        <row r="34">
          <cell r="A34" t="str">
            <v>Investments Govt Securities</v>
          </cell>
        </row>
      </sheetData>
      <sheetData sheetId="3447">
        <row r="34">
          <cell r="A34" t="str">
            <v>Investments Govt Securities</v>
          </cell>
        </row>
      </sheetData>
      <sheetData sheetId="3448">
        <row r="34">
          <cell r="A34" t="str">
            <v>Investments Govt Securities</v>
          </cell>
        </row>
      </sheetData>
      <sheetData sheetId="3449">
        <row r="34">
          <cell r="A34" t="str">
            <v>Investments Govt Securities</v>
          </cell>
        </row>
      </sheetData>
      <sheetData sheetId="3450">
        <row r="34">
          <cell r="A34" t="str">
            <v>Investments Govt Securities</v>
          </cell>
        </row>
      </sheetData>
      <sheetData sheetId="3451">
        <row r="34">
          <cell r="A34" t="str">
            <v>Investments Govt Securities</v>
          </cell>
        </row>
      </sheetData>
      <sheetData sheetId="3452">
        <row r="34">
          <cell r="A34" t="str">
            <v>Investments Govt Securities</v>
          </cell>
        </row>
      </sheetData>
      <sheetData sheetId="3453">
        <row r="34">
          <cell r="A34" t="str">
            <v>Investments Govt Securities</v>
          </cell>
        </row>
      </sheetData>
      <sheetData sheetId="3454">
        <row r="34">
          <cell r="A34" t="str">
            <v>Investments Govt Securities</v>
          </cell>
        </row>
      </sheetData>
      <sheetData sheetId="3455">
        <row r="34">
          <cell r="A34" t="str">
            <v>Investments Govt Securities</v>
          </cell>
        </row>
      </sheetData>
      <sheetData sheetId="3456">
        <row r="34">
          <cell r="A34" t="str">
            <v>Investments Govt Securities</v>
          </cell>
        </row>
      </sheetData>
      <sheetData sheetId="3457">
        <row r="34">
          <cell r="A34" t="str">
            <v>Investments Govt Securities</v>
          </cell>
        </row>
      </sheetData>
      <sheetData sheetId="3458">
        <row r="34">
          <cell r="A34" t="str">
            <v>Investments Govt Securities</v>
          </cell>
        </row>
      </sheetData>
      <sheetData sheetId="3459">
        <row r="34">
          <cell r="A34" t="str">
            <v>Investments Govt Securities</v>
          </cell>
        </row>
      </sheetData>
      <sheetData sheetId="3460">
        <row r="34">
          <cell r="A34" t="str">
            <v>Investments Govt Securities</v>
          </cell>
        </row>
      </sheetData>
      <sheetData sheetId="3461">
        <row r="34">
          <cell r="A34" t="str">
            <v>Investments Govt Securities</v>
          </cell>
        </row>
      </sheetData>
      <sheetData sheetId="3462">
        <row r="34">
          <cell r="A34" t="str">
            <v>Investments Govt Securities</v>
          </cell>
        </row>
      </sheetData>
      <sheetData sheetId="3463">
        <row r="34">
          <cell r="A34" t="str">
            <v>Investments Govt Securities</v>
          </cell>
        </row>
      </sheetData>
      <sheetData sheetId="3464">
        <row r="34">
          <cell r="A34" t="str">
            <v>Investments Govt Securities</v>
          </cell>
        </row>
      </sheetData>
      <sheetData sheetId="3465">
        <row r="34">
          <cell r="A34" t="str">
            <v>Investments Govt Securities</v>
          </cell>
        </row>
      </sheetData>
      <sheetData sheetId="3466">
        <row r="34">
          <cell r="A34" t="str">
            <v>Investments Govt Securities</v>
          </cell>
        </row>
      </sheetData>
      <sheetData sheetId="3467">
        <row r="34">
          <cell r="A34" t="str">
            <v>Investments Govt Securities</v>
          </cell>
        </row>
      </sheetData>
      <sheetData sheetId="3468">
        <row r="34">
          <cell r="A34" t="str">
            <v>Investments Govt Securities</v>
          </cell>
        </row>
      </sheetData>
      <sheetData sheetId="3469">
        <row r="34">
          <cell r="A34" t="str">
            <v>Investments Govt Securities</v>
          </cell>
        </row>
      </sheetData>
      <sheetData sheetId="3470">
        <row r="34">
          <cell r="A34" t="str">
            <v>Investments Govt Securities</v>
          </cell>
        </row>
      </sheetData>
      <sheetData sheetId="3471">
        <row r="34">
          <cell r="A34" t="str">
            <v>Investments Govt Securities</v>
          </cell>
        </row>
      </sheetData>
      <sheetData sheetId="3472">
        <row r="34">
          <cell r="A34" t="str">
            <v>Investments Govt Securities</v>
          </cell>
        </row>
      </sheetData>
      <sheetData sheetId="3473">
        <row r="34">
          <cell r="A34" t="str">
            <v>Investments Govt Securities</v>
          </cell>
        </row>
      </sheetData>
      <sheetData sheetId="3474">
        <row r="34">
          <cell r="A34" t="str">
            <v>Investments Govt Securities</v>
          </cell>
        </row>
      </sheetData>
      <sheetData sheetId="3475">
        <row r="34">
          <cell r="A34" t="str">
            <v>Investments Govt Securities</v>
          </cell>
        </row>
      </sheetData>
      <sheetData sheetId="3476">
        <row r="34">
          <cell r="A34" t="str">
            <v>Investments Govt Securities</v>
          </cell>
        </row>
      </sheetData>
      <sheetData sheetId="3477">
        <row r="34">
          <cell r="A34" t="str">
            <v>Investments Govt Securities</v>
          </cell>
        </row>
      </sheetData>
      <sheetData sheetId="3478">
        <row r="34">
          <cell r="A34" t="str">
            <v>Investments Govt Securities</v>
          </cell>
        </row>
      </sheetData>
      <sheetData sheetId="3479">
        <row r="34">
          <cell r="A34" t="str">
            <v>Investments Govt Securities</v>
          </cell>
        </row>
      </sheetData>
      <sheetData sheetId="3480">
        <row r="34">
          <cell r="A34" t="str">
            <v>Investments Govt Securities</v>
          </cell>
        </row>
      </sheetData>
      <sheetData sheetId="3481">
        <row r="34">
          <cell r="A34" t="str">
            <v>Investments Govt Securities</v>
          </cell>
        </row>
      </sheetData>
      <sheetData sheetId="3482">
        <row r="34">
          <cell r="A34" t="str">
            <v>Investments Govt Securities</v>
          </cell>
        </row>
      </sheetData>
      <sheetData sheetId="3483">
        <row r="34">
          <cell r="A34" t="str">
            <v>Investments Govt Securities</v>
          </cell>
        </row>
      </sheetData>
      <sheetData sheetId="3484">
        <row r="34">
          <cell r="A34" t="str">
            <v>Investments Govt Securities</v>
          </cell>
        </row>
      </sheetData>
      <sheetData sheetId="3485">
        <row r="34">
          <cell r="A34" t="str">
            <v>Investments Govt Securities</v>
          </cell>
        </row>
      </sheetData>
      <sheetData sheetId="3486">
        <row r="34">
          <cell r="A34" t="str">
            <v>Investments Govt Securities</v>
          </cell>
        </row>
      </sheetData>
      <sheetData sheetId="3487">
        <row r="34">
          <cell r="A34" t="str">
            <v>Investments Govt Securities</v>
          </cell>
        </row>
      </sheetData>
      <sheetData sheetId="3488">
        <row r="34">
          <cell r="A34" t="str">
            <v>Investments Govt Securities</v>
          </cell>
        </row>
      </sheetData>
      <sheetData sheetId="3489">
        <row r="34">
          <cell r="A34" t="str">
            <v>Investments Govt Securities</v>
          </cell>
        </row>
      </sheetData>
      <sheetData sheetId="3490">
        <row r="34">
          <cell r="A34" t="str">
            <v>Investments Govt Securities</v>
          </cell>
        </row>
      </sheetData>
      <sheetData sheetId="3491">
        <row r="34">
          <cell r="A34" t="str">
            <v>Investments Govt Securities</v>
          </cell>
        </row>
      </sheetData>
      <sheetData sheetId="3492">
        <row r="34">
          <cell r="A34" t="str">
            <v>Investments Govt Securities</v>
          </cell>
        </row>
      </sheetData>
      <sheetData sheetId="3493">
        <row r="34">
          <cell r="A34" t="str">
            <v>Investments Govt Securities</v>
          </cell>
        </row>
      </sheetData>
      <sheetData sheetId="3494">
        <row r="34">
          <cell r="A34" t="str">
            <v>Investments Govt Securities</v>
          </cell>
        </row>
      </sheetData>
      <sheetData sheetId="3495">
        <row r="34">
          <cell r="A34" t="str">
            <v>Investments Govt Securities</v>
          </cell>
        </row>
      </sheetData>
      <sheetData sheetId="3496">
        <row r="34">
          <cell r="A34" t="str">
            <v>Investments Govt Securities</v>
          </cell>
        </row>
      </sheetData>
      <sheetData sheetId="3497">
        <row r="34">
          <cell r="A34" t="str">
            <v>Investments Govt Securities</v>
          </cell>
        </row>
      </sheetData>
      <sheetData sheetId="3498">
        <row r="34">
          <cell r="A34" t="str">
            <v>Investments Govt Securities</v>
          </cell>
        </row>
      </sheetData>
      <sheetData sheetId="3499">
        <row r="34">
          <cell r="A34" t="str">
            <v>Investments Govt Securities</v>
          </cell>
        </row>
      </sheetData>
      <sheetData sheetId="3500">
        <row r="34">
          <cell r="A34" t="str">
            <v>Investments Govt Securities</v>
          </cell>
        </row>
      </sheetData>
      <sheetData sheetId="3501">
        <row r="34">
          <cell r="A34" t="str">
            <v>Investments Govt Securities</v>
          </cell>
        </row>
      </sheetData>
      <sheetData sheetId="3502">
        <row r="34">
          <cell r="A34" t="str">
            <v>Investments Govt Securities</v>
          </cell>
        </row>
      </sheetData>
      <sheetData sheetId="3503">
        <row r="34">
          <cell r="A34" t="str">
            <v>Investments Govt Securities</v>
          </cell>
        </row>
      </sheetData>
      <sheetData sheetId="3504">
        <row r="34">
          <cell r="A34" t="str">
            <v>Investments Govt Securities</v>
          </cell>
        </row>
      </sheetData>
      <sheetData sheetId="3505">
        <row r="34">
          <cell r="A34" t="str">
            <v>Investments Govt Securities</v>
          </cell>
        </row>
      </sheetData>
      <sheetData sheetId="3506">
        <row r="34">
          <cell r="A34" t="str">
            <v>Investments Govt Securities</v>
          </cell>
        </row>
      </sheetData>
      <sheetData sheetId="3507">
        <row r="34">
          <cell r="A34" t="str">
            <v>Investments Govt Securities</v>
          </cell>
        </row>
      </sheetData>
      <sheetData sheetId="3508">
        <row r="34">
          <cell r="A34" t="str">
            <v>Investments Govt Securities</v>
          </cell>
        </row>
      </sheetData>
      <sheetData sheetId="3509">
        <row r="34">
          <cell r="A34" t="str">
            <v>Investments Govt Securities</v>
          </cell>
        </row>
      </sheetData>
      <sheetData sheetId="3510">
        <row r="34">
          <cell r="A34" t="str">
            <v>Investments Govt Securities</v>
          </cell>
        </row>
      </sheetData>
      <sheetData sheetId="3511">
        <row r="34">
          <cell r="A34" t="str">
            <v>Investments Govt Securities</v>
          </cell>
        </row>
      </sheetData>
      <sheetData sheetId="3512">
        <row r="34">
          <cell r="A34" t="str">
            <v>Investments Govt Securities</v>
          </cell>
        </row>
      </sheetData>
      <sheetData sheetId="3513">
        <row r="34">
          <cell r="A34" t="str">
            <v>Investments Govt Securities</v>
          </cell>
        </row>
      </sheetData>
      <sheetData sheetId="3514">
        <row r="34">
          <cell r="A34" t="str">
            <v>Investments Govt Securities</v>
          </cell>
        </row>
      </sheetData>
      <sheetData sheetId="3515">
        <row r="34">
          <cell r="A34" t="str">
            <v>Investments Govt Securities</v>
          </cell>
        </row>
      </sheetData>
      <sheetData sheetId="3516">
        <row r="34">
          <cell r="A34" t="str">
            <v>Investments Govt Securities</v>
          </cell>
        </row>
      </sheetData>
      <sheetData sheetId="3517">
        <row r="34">
          <cell r="A34" t="str">
            <v>Investments Govt Securities</v>
          </cell>
        </row>
      </sheetData>
      <sheetData sheetId="3518">
        <row r="34">
          <cell r="A34" t="str">
            <v>Investments Govt Securities</v>
          </cell>
        </row>
      </sheetData>
      <sheetData sheetId="3519">
        <row r="34">
          <cell r="A34" t="str">
            <v>Investments Govt Securities</v>
          </cell>
        </row>
      </sheetData>
      <sheetData sheetId="3520">
        <row r="34">
          <cell r="A34" t="str">
            <v>Investments Govt Securities</v>
          </cell>
        </row>
      </sheetData>
      <sheetData sheetId="3521">
        <row r="34">
          <cell r="A34" t="str">
            <v>Investments Govt Securities</v>
          </cell>
        </row>
      </sheetData>
      <sheetData sheetId="3522">
        <row r="34">
          <cell r="A34" t="str">
            <v>Investments Govt Securities</v>
          </cell>
        </row>
      </sheetData>
      <sheetData sheetId="3523">
        <row r="34">
          <cell r="A34" t="str">
            <v>Investments Govt Securities</v>
          </cell>
        </row>
      </sheetData>
      <sheetData sheetId="3524">
        <row r="34">
          <cell r="A34" t="str">
            <v>Investments Govt Securities</v>
          </cell>
        </row>
      </sheetData>
      <sheetData sheetId="3525">
        <row r="34">
          <cell r="A34" t="str">
            <v>Investments Govt Securities</v>
          </cell>
        </row>
      </sheetData>
      <sheetData sheetId="3526">
        <row r="34">
          <cell r="A34" t="str">
            <v>Investments Govt Securities</v>
          </cell>
        </row>
      </sheetData>
      <sheetData sheetId="3527">
        <row r="34">
          <cell r="A34" t="str">
            <v>Investments Govt Securities</v>
          </cell>
        </row>
      </sheetData>
      <sheetData sheetId="3528">
        <row r="34">
          <cell r="A34" t="str">
            <v>Investments Govt Securities</v>
          </cell>
        </row>
      </sheetData>
      <sheetData sheetId="3529">
        <row r="34">
          <cell r="A34" t="str">
            <v>Investments Govt Securities</v>
          </cell>
        </row>
      </sheetData>
      <sheetData sheetId="3530">
        <row r="34">
          <cell r="A34" t="str">
            <v>Investments Govt Securities</v>
          </cell>
        </row>
      </sheetData>
      <sheetData sheetId="3531">
        <row r="34">
          <cell r="A34" t="str">
            <v>Investments Govt Securities</v>
          </cell>
        </row>
      </sheetData>
      <sheetData sheetId="3532">
        <row r="34">
          <cell r="A34" t="str">
            <v>Investments Govt Securities</v>
          </cell>
        </row>
      </sheetData>
      <sheetData sheetId="3533">
        <row r="34">
          <cell r="A34" t="str">
            <v>Investments Govt Securities</v>
          </cell>
        </row>
      </sheetData>
      <sheetData sheetId="3534">
        <row r="34">
          <cell r="A34" t="str">
            <v>Investments Govt Securities</v>
          </cell>
        </row>
      </sheetData>
      <sheetData sheetId="3535">
        <row r="34">
          <cell r="A34" t="str">
            <v>Investments Govt Securities</v>
          </cell>
        </row>
      </sheetData>
      <sheetData sheetId="3536">
        <row r="34">
          <cell r="A34" t="str">
            <v>Investments Govt Securities</v>
          </cell>
        </row>
      </sheetData>
      <sheetData sheetId="3537">
        <row r="34">
          <cell r="A34" t="str">
            <v>Investments Govt Securities</v>
          </cell>
        </row>
      </sheetData>
      <sheetData sheetId="3538">
        <row r="34">
          <cell r="A34" t="str">
            <v>Investments Govt Securities</v>
          </cell>
        </row>
      </sheetData>
      <sheetData sheetId="3539">
        <row r="34">
          <cell r="A34" t="str">
            <v>Investments Govt Securities</v>
          </cell>
        </row>
      </sheetData>
      <sheetData sheetId="3540">
        <row r="34">
          <cell r="A34" t="str">
            <v>Investments Govt Securities</v>
          </cell>
        </row>
      </sheetData>
      <sheetData sheetId="3541">
        <row r="34">
          <cell r="A34" t="str">
            <v>Investments Govt Securities</v>
          </cell>
        </row>
      </sheetData>
      <sheetData sheetId="3542">
        <row r="34">
          <cell r="A34" t="str">
            <v>Investments Govt Securities</v>
          </cell>
        </row>
      </sheetData>
      <sheetData sheetId="3543">
        <row r="34">
          <cell r="A34" t="str">
            <v>Investments Govt Securities</v>
          </cell>
        </row>
      </sheetData>
      <sheetData sheetId="3544">
        <row r="34">
          <cell r="A34" t="str">
            <v>Investments Govt Securities</v>
          </cell>
        </row>
      </sheetData>
      <sheetData sheetId="3545">
        <row r="34">
          <cell r="A34" t="str">
            <v>Investments Govt Securities</v>
          </cell>
        </row>
      </sheetData>
      <sheetData sheetId="3546">
        <row r="34">
          <cell r="A34" t="str">
            <v>Investments Govt Securities</v>
          </cell>
        </row>
      </sheetData>
      <sheetData sheetId="3547">
        <row r="34">
          <cell r="A34" t="str">
            <v>Investments Govt Securities</v>
          </cell>
        </row>
      </sheetData>
      <sheetData sheetId="3548">
        <row r="34">
          <cell r="A34" t="str">
            <v>Investments Govt Securities</v>
          </cell>
        </row>
      </sheetData>
      <sheetData sheetId="3549">
        <row r="34">
          <cell r="A34" t="str">
            <v>Investments Govt Securities</v>
          </cell>
        </row>
      </sheetData>
      <sheetData sheetId="3550">
        <row r="34">
          <cell r="A34" t="str">
            <v>Investments Govt Securities</v>
          </cell>
        </row>
      </sheetData>
      <sheetData sheetId="3551">
        <row r="34">
          <cell r="A34" t="str">
            <v>Investments Govt Securities</v>
          </cell>
        </row>
      </sheetData>
      <sheetData sheetId="3552">
        <row r="34">
          <cell r="A34" t="str">
            <v>Investments Govt Securities</v>
          </cell>
        </row>
      </sheetData>
      <sheetData sheetId="3553">
        <row r="34">
          <cell r="A34" t="str">
            <v>Investments Govt Securities</v>
          </cell>
        </row>
      </sheetData>
      <sheetData sheetId="3554">
        <row r="34">
          <cell r="A34" t="str">
            <v>Investments Govt Securities</v>
          </cell>
        </row>
      </sheetData>
      <sheetData sheetId="3555">
        <row r="34">
          <cell r="A34" t="str">
            <v>Investments Govt Securities</v>
          </cell>
        </row>
      </sheetData>
      <sheetData sheetId="3556">
        <row r="34">
          <cell r="A34" t="str">
            <v>Investments Govt Securities</v>
          </cell>
        </row>
      </sheetData>
      <sheetData sheetId="3557">
        <row r="34">
          <cell r="A34" t="str">
            <v>Investments Govt Securities</v>
          </cell>
        </row>
      </sheetData>
      <sheetData sheetId="3558">
        <row r="34">
          <cell r="A34" t="str">
            <v>Investments Govt Securities</v>
          </cell>
        </row>
      </sheetData>
      <sheetData sheetId="3559">
        <row r="34">
          <cell r="A34" t="str">
            <v>Investments Govt Securities</v>
          </cell>
        </row>
      </sheetData>
      <sheetData sheetId="3560">
        <row r="34">
          <cell r="A34" t="str">
            <v>Investments Govt Securities</v>
          </cell>
        </row>
      </sheetData>
      <sheetData sheetId="3561">
        <row r="34">
          <cell r="A34" t="str">
            <v>Investments Govt Securities</v>
          </cell>
        </row>
      </sheetData>
      <sheetData sheetId="3562">
        <row r="34">
          <cell r="A34" t="str">
            <v>Investments Govt Securities</v>
          </cell>
        </row>
      </sheetData>
      <sheetData sheetId="3563">
        <row r="34">
          <cell r="A34" t="str">
            <v>Investments Govt Securities</v>
          </cell>
        </row>
      </sheetData>
      <sheetData sheetId="3564">
        <row r="34">
          <cell r="A34" t="str">
            <v>Investments Govt Securities</v>
          </cell>
        </row>
      </sheetData>
      <sheetData sheetId="3565">
        <row r="34">
          <cell r="A34" t="str">
            <v>Investments Govt Securities</v>
          </cell>
        </row>
      </sheetData>
      <sheetData sheetId="3566">
        <row r="34">
          <cell r="A34" t="str">
            <v>Investments Govt Securities</v>
          </cell>
        </row>
      </sheetData>
      <sheetData sheetId="3567">
        <row r="34">
          <cell r="A34" t="str">
            <v>Investments Govt Securities</v>
          </cell>
        </row>
      </sheetData>
      <sheetData sheetId="3568">
        <row r="34">
          <cell r="A34" t="str">
            <v>Investments Govt Securities</v>
          </cell>
        </row>
      </sheetData>
      <sheetData sheetId="3569">
        <row r="34">
          <cell r="A34" t="str">
            <v>Investments Govt Securities</v>
          </cell>
        </row>
      </sheetData>
      <sheetData sheetId="3570">
        <row r="34">
          <cell r="A34" t="str">
            <v>Investments Govt Securities</v>
          </cell>
        </row>
      </sheetData>
      <sheetData sheetId="3571">
        <row r="34">
          <cell r="A34" t="str">
            <v>Investments Govt Securities</v>
          </cell>
        </row>
      </sheetData>
      <sheetData sheetId="3572">
        <row r="34">
          <cell r="A34" t="str">
            <v>Investments Govt Securities</v>
          </cell>
        </row>
      </sheetData>
      <sheetData sheetId="3573">
        <row r="34">
          <cell r="A34" t="str">
            <v>Investments Govt Securities</v>
          </cell>
        </row>
      </sheetData>
      <sheetData sheetId="3574">
        <row r="34">
          <cell r="A34" t="str">
            <v>Investments Govt Securities</v>
          </cell>
        </row>
      </sheetData>
      <sheetData sheetId="3575">
        <row r="34">
          <cell r="A34" t="str">
            <v>Investments Govt Securities</v>
          </cell>
        </row>
      </sheetData>
      <sheetData sheetId="3576">
        <row r="34">
          <cell r="A34" t="str">
            <v>Investments Govt Securities</v>
          </cell>
        </row>
      </sheetData>
      <sheetData sheetId="3577">
        <row r="34">
          <cell r="A34" t="str">
            <v>Investments Govt Securities</v>
          </cell>
        </row>
      </sheetData>
      <sheetData sheetId="3578">
        <row r="34">
          <cell r="A34" t="str">
            <v>Investments Govt Securities</v>
          </cell>
        </row>
      </sheetData>
      <sheetData sheetId="3579">
        <row r="34">
          <cell r="A34" t="str">
            <v>Investments Govt Securities</v>
          </cell>
        </row>
      </sheetData>
      <sheetData sheetId="3580">
        <row r="34">
          <cell r="A34" t="str">
            <v>Investments Govt Securities</v>
          </cell>
        </row>
      </sheetData>
      <sheetData sheetId="3581">
        <row r="34">
          <cell r="A34" t="str">
            <v>Investments Govt Securities</v>
          </cell>
        </row>
      </sheetData>
      <sheetData sheetId="3582">
        <row r="34">
          <cell r="A34" t="str">
            <v>Investments Govt Securities</v>
          </cell>
        </row>
      </sheetData>
      <sheetData sheetId="3583">
        <row r="34">
          <cell r="A34" t="str">
            <v>Investments Govt Securities</v>
          </cell>
        </row>
      </sheetData>
      <sheetData sheetId="3584">
        <row r="34">
          <cell r="A34" t="str">
            <v>Investments Govt Securities</v>
          </cell>
        </row>
      </sheetData>
      <sheetData sheetId="3585">
        <row r="34">
          <cell r="A34" t="str">
            <v>Investments Govt Securities</v>
          </cell>
        </row>
      </sheetData>
      <sheetData sheetId="3586">
        <row r="34">
          <cell r="A34" t="str">
            <v>Investments Govt Securities</v>
          </cell>
        </row>
      </sheetData>
      <sheetData sheetId="3587">
        <row r="34">
          <cell r="A34" t="str">
            <v>Investments Govt Securities</v>
          </cell>
        </row>
      </sheetData>
      <sheetData sheetId="3588">
        <row r="34">
          <cell r="A34" t="str">
            <v>Investments Govt Securities</v>
          </cell>
        </row>
      </sheetData>
      <sheetData sheetId="3589">
        <row r="34">
          <cell r="A34" t="str">
            <v>Investments Govt Securities</v>
          </cell>
        </row>
      </sheetData>
      <sheetData sheetId="3590">
        <row r="34">
          <cell r="A34" t="str">
            <v>Investments Govt Securities</v>
          </cell>
        </row>
      </sheetData>
      <sheetData sheetId="3591">
        <row r="34">
          <cell r="A34" t="str">
            <v>Investments Govt Securities</v>
          </cell>
        </row>
      </sheetData>
      <sheetData sheetId="3592">
        <row r="34">
          <cell r="A34" t="str">
            <v>Investments Govt Securities</v>
          </cell>
        </row>
      </sheetData>
      <sheetData sheetId="3593">
        <row r="34">
          <cell r="A34" t="str">
            <v>Investments Govt Securities</v>
          </cell>
        </row>
      </sheetData>
      <sheetData sheetId="3594">
        <row r="34">
          <cell r="A34" t="str">
            <v>Investments Govt Securities</v>
          </cell>
        </row>
      </sheetData>
      <sheetData sheetId="3595">
        <row r="34">
          <cell r="A34" t="str">
            <v>Investments Govt Securities</v>
          </cell>
        </row>
      </sheetData>
      <sheetData sheetId="3596">
        <row r="34">
          <cell r="A34" t="str">
            <v>Investments Govt Securities</v>
          </cell>
        </row>
      </sheetData>
      <sheetData sheetId="3597">
        <row r="34">
          <cell r="A34" t="str">
            <v>Investments Govt Securities</v>
          </cell>
        </row>
      </sheetData>
      <sheetData sheetId="3598">
        <row r="34">
          <cell r="A34" t="str">
            <v>Investments Govt Securities</v>
          </cell>
        </row>
      </sheetData>
      <sheetData sheetId="3599">
        <row r="34">
          <cell r="A34" t="str">
            <v>Investments Govt Securities</v>
          </cell>
        </row>
      </sheetData>
      <sheetData sheetId="3600">
        <row r="34">
          <cell r="A34" t="str">
            <v>Investments Govt Securities</v>
          </cell>
        </row>
      </sheetData>
      <sheetData sheetId="3601">
        <row r="34">
          <cell r="A34" t="str">
            <v>Investments Govt Securities</v>
          </cell>
        </row>
      </sheetData>
      <sheetData sheetId="3602">
        <row r="34">
          <cell r="A34" t="str">
            <v>Investments Govt Securities</v>
          </cell>
        </row>
      </sheetData>
      <sheetData sheetId="3603">
        <row r="34">
          <cell r="A34" t="str">
            <v>Investments Govt Securities</v>
          </cell>
        </row>
      </sheetData>
      <sheetData sheetId="3604">
        <row r="34">
          <cell r="A34" t="str">
            <v>Investments Govt Securities</v>
          </cell>
        </row>
      </sheetData>
      <sheetData sheetId="3605">
        <row r="34">
          <cell r="A34" t="str">
            <v>Investments Govt Securities</v>
          </cell>
        </row>
      </sheetData>
      <sheetData sheetId="3606">
        <row r="34">
          <cell r="A34" t="str">
            <v>Investments Govt Securities</v>
          </cell>
        </row>
      </sheetData>
      <sheetData sheetId="3607">
        <row r="34">
          <cell r="A34" t="str">
            <v>Investments Govt Securities</v>
          </cell>
        </row>
      </sheetData>
      <sheetData sheetId="3608">
        <row r="34">
          <cell r="A34" t="str">
            <v>Investments Govt Securities</v>
          </cell>
        </row>
      </sheetData>
      <sheetData sheetId="3609">
        <row r="34">
          <cell r="A34" t="str">
            <v>Investments Govt Securities</v>
          </cell>
        </row>
      </sheetData>
      <sheetData sheetId="3610">
        <row r="34">
          <cell r="A34" t="str">
            <v>Investments Govt Securities</v>
          </cell>
        </row>
      </sheetData>
      <sheetData sheetId="3611">
        <row r="34">
          <cell r="A34" t="str">
            <v>Investments Govt Securities</v>
          </cell>
        </row>
      </sheetData>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ow r="34">
          <cell r="A34" t="str">
            <v>Investments Govt Securities</v>
          </cell>
        </row>
      </sheetData>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ow r="34">
          <cell r="A34" t="str">
            <v>Investments Govt Securities</v>
          </cell>
        </row>
      </sheetData>
      <sheetData sheetId="3766">
        <row r="34">
          <cell r="A34" t="str">
            <v>Investments Govt Securities</v>
          </cell>
        </row>
      </sheetData>
      <sheetData sheetId="3767">
        <row r="34">
          <cell r="A34" t="str">
            <v>Investments Govt Securities</v>
          </cell>
        </row>
      </sheetData>
      <sheetData sheetId="3768">
        <row r="34">
          <cell r="A34" t="str">
            <v>Investments Govt Securities</v>
          </cell>
        </row>
      </sheetData>
      <sheetData sheetId="3769">
        <row r="34">
          <cell r="A34" t="str">
            <v>Investments Govt Securities</v>
          </cell>
        </row>
      </sheetData>
      <sheetData sheetId="3770">
        <row r="34">
          <cell r="A34" t="str">
            <v>Investments Govt Securities</v>
          </cell>
        </row>
      </sheetData>
      <sheetData sheetId="3771">
        <row r="34">
          <cell r="A34" t="str">
            <v>Investments Govt Securities</v>
          </cell>
        </row>
      </sheetData>
      <sheetData sheetId="3772">
        <row r="34">
          <cell r="A34" t="str">
            <v>Investments Govt Securities</v>
          </cell>
        </row>
      </sheetData>
      <sheetData sheetId="3773">
        <row r="34">
          <cell r="A34" t="str">
            <v>Investments Govt Securities</v>
          </cell>
        </row>
      </sheetData>
      <sheetData sheetId="3774">
        <row r="34">
          <cell r="A34" t="str">
            <v>Investments Govt Securities</v>
          </cell>
        </row>
      </sheetData>
      <sheetData sheetId="3775">
        <row r="34">
          <cell r="A34" t="str">
            <v>Investments Govt Securities</v>
          </cell>
        </row>
      </sheetData>
      <sheetData sheetId="3776">
        <row r="34">
          <cell r="A34" t="str">
            <v>Investments Govt Securities</v>
          </cell>
        </row>
      </sheetData>
      <sheetData sheetId="3777">
        <row r="34">
          <cell r="A34" t="str">
            <v>Investments Govt Securities</v>
          </cell>
        </row>
      </sheetData>
      <sheetData sheetId="3778">
        <row r="34">
          <cell r="A34" t="str">
            <v>Investments Govt Securities</v>
          </cell>
        </row>
      </sheetData>
      <sheetData sheetId="3779">
        <row r="34">
          <cell r="A34" t="str">
            <v>Investments Govt Securities</v>
          </cell>
        </row>
      </sheetData>
      <sheetData sheetId="3780">
        <row r="34">
          <cell r="A34" t="str">
            <v>Investments Govt Securities</v>
          </cell>
        </row>
      </sheetData>
      <sheetData sheetId="3781">
        <row r="34">
          <cell r="A34" t="str">
            <v>Investments Govt Securities</v>
          </cell>
        </row>
      </sheetData>
      <sheetData sheetId="3782">
        <row r="34">
          <cell r="A34" t="str">
            <v>Investments Govt Securities</v>
          </cell>
        </row>
      </sheetData>
      <sheetData sheetId="3783">
        <row r="34">
          <cell r="A34" t="str">
            <v>Investments Govt Securities</v>
          </cell>
        </row>
      </sheetData>
      <sheetData sheetId="3784">
        <row r="34">
          <cell r="A34" t="str">
            <v>Investments Govt Securities</v>
          </cell>
        </row>
      </sheetData>
      <sheetData sheetId="3785">
        <row r="34">
          <cell r="A34" t="str">
            <v>Investments Govt Securities</v>
          </cell>
        </row>
      </sheetData>
      <sheetData sheetId="3786">
        <row r="34">
          <cell r="A34" t="str">
            <v>Investments Govt Securities</v>
          </cell>
        </row>
      </sheetData>
      <sheetData sheetId="3787">
        <row r="34">
          <cell r="A34" t="str">
            <v>Investments Govt Securities</v>
          </cell>
        </row>
      </sheetData>
      <sheetData sheetId="3788">
        <row r="34">
          <cell r="A34" t="str">
            <v>Investments Govt Securities</v>
          </cell>
        </row>
      </sheetData>
      <sheetData sheetId="3789">
        <row r="34">
          <cell r="A34" t="str">
            <v>Investments Govt Securities</v>
          </cell>
        </row>
      </sheetData>
      <sheetData sheetId="3790">
        <row r="34">
          <cell r="A34" t="str">
            <v>Investments Govt Securities</v>
          </cell>
        </row>
      </sheetData>
      <sheetData sheetId="3791">
        <row r="34">
          <cell r="A34" t="str">
            <v>Investments Govt Securities</v>
          </cell>
        </row>
      </sheetData>
      <sheetData sheetId="3792">
        <row r="34">
          <cell r="A34" t="str">
            <v>Investments Govt Securities</v>
          </cell>
        </row>
      </sheetData>
      <sheetData sheetId="3793">
        <row r="34">
          <cell r="A34" t="str">
            <v>Investments Govt Securities</v>
          </cell>
        </row>
      </sheetData>
      <sheetData sheetId="3794" refreshError="1"/>
      <sheetData sheetId="3795">
        <row r="34">
          <cell r="A34" t="str">
            <v>Investments Govt Securities</v>
          </cell>
        </row>
      </sheetData>
      <sheetData sheetId="3796">
        <row r="34">
          <cell r="A34" t="str">
            <v>Investments Govt Securities</v>
          </cell>
        </row>
      </sheetData>
      <sheetData sheetId="3797">
        <row r="34">
          <cell r="A34" t="str">
            <v>Investments Govt Securities</v>
          </cell>
        </row>
      </sheetData>
      <sheetData sheetId="3798">
        <row r="34">
          <cell r="A34" t="str">
            <v>Investments Govt Securities</v>
          </cell>
        </row>
      </sheetData>
      <sheetData sheetId="3799">
        <row r="34">
          <cell r="A34" t="str">
            <v>Investments Govt Securities</v>
          </cell>
        </row>
      </sheetData>
      <sheetData sheetId="3800">
        <row r="34">
          <cell r="A34" t="str">
            <v>Investments Govt Securities</v>
          </cell>
        </row>
      </sheetData>
      <sheetData sheetId="3801">
        <row r="34">
          <cell r="A34" t="str">
            <v>Investments Govt Securities</v>
          </cell>
        </row>
      </sheetData>
      <sheetData sheetId="3802">
        <row r="34">
          <cell r="A34" t="str">
            <v>Investments Govt Securities</v>
          </cell>
        </row>
      </sheetData>
      <sheetData sheetId="3803">
        <row r="34">
          <cell r="A34" t="str">
            <v>Investments Govt Securities</v>
          </cell>
        </row>
      </sheetData>
      <sheetData sheetId="3804">
        <row r="34">
          <cell r="A34" t="str">
            <v>Investments Govt Securities</v>
          </cell>
        </row>
      </sheetData>
      <sheetData sheetId="3805">
        <row r="34">
          <cell r="A34" t="str">
            <v>Investments Govt Securities</v>
          </cell>
        </row>
      </sheetData>
      <sheetData sheetId="3806">
        <row r="34">
          <cell r="A34" t="str">
            <v>Investments Govt Securities</v>
          </cell>
        </row>
      </sheetData>
      <sheetData sheetId="3807">
        <row r="34">
          <cell r="A34" t="str">
            <v>Investments Govt Securities</v>
          </cell>
        </row>
      </sheetData>
      <sheetData sheetId="3808">
        <row r="34">
          <cell r="A34" t="str">
            <v>Investments Govt Securities</v>
          </cell>
        </row>
      </sheetData>
      <sheetData sheetId="3809">
        <row r="34">
          <cell r="A34" t="str">
            <v>Investments Govt Securities</v>
          </cell>
        </row>
      </sheetData>
      <sheetData sheetId="3810">
        <row r="34">
          <cell r="A34" t="str">
            <v>Investments Govt Securities</v>
          </cell>
        </row>
      </sheetData>
      <sheetData sheetId="3811">
        <row r="34">
          <cell r="A34" t="str">
            <v>Investments Govt Securities</v>
          </cell>
        </row>
      </sheetData>
      <sheetData sheetId="3812">
        <row r="34">
          <cell r="A34" t="str">
            <v>Investments Govt Securities</v>
          </cell>
        </row>
      </sheetData>
      <sheetData sheetId="3813">
        <row r="34">
          <cell r="A34" t="str">
            <v>Investments Govt Securities</v>
          </cell>
        </row>
      </sheetData>
      <sheetData sheetId="3814">
        <row r="34">
          <cell r="A34" t="str">
            <v>Investments Govt Securities</v>
          </cell>
        </row>
      </sheetData>
      <sheetData sheetId="3815">
        <row r="34">
          <cell r="A34" t="str">
            <v>Investments Govt Securities</v>
          </cell>
        </row>
      </sheetData>
      <sheetData sheetId="3816">
        <row r="34">
          <cell r="A34" t="str">
            <v>Investments Govt Securities</v>
          </cell>
        </row>
      </sheetData>
      <sheetData sheetId="3817" refreshError="1"/>
      <sheetData sheetId="3818" refreshError="1"/>
      <sheetData sheetId="3819">
        <row r="34">
          <cell r="A34" t="str">
            <v>Investments Govt Securities</v>
          </cell>
        </row>
      </sheetData>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ow r="34">
          <cell r="A34" t="str">
            <v>Investments Govt Securities</v>
          </cell>
        </row>
      </sheetData>
      <sheetData sheetId="3920" refreshError="1"/>
      <sheetData sheetId="3921" refreshError="1"/>
      <sheetData sheetId="3922" refreshError="1"/>
      <sheetData sheetId="3923" refreshError="1"/>
      <sheetData sheetId="3924" refreshError="1"/>
      <sheetData sheetId="3925">
        <row r="34">
          <cell r="A34" t="str">
            <v>Investments Govt Securities</v>
          </cell>
        </row>
      </sheetData>
      <sheetData sheetId="3926">
        <row r="34">
          <cell r="A34" t="str">
            <v>Investments Govt Securities</v>
          </cell>
        </row>
      </sheetData>
      <sheetData sheetId="3927">
        <row r="34">
          <cell r="A34" t="str">
            <v>Investments Govt Securities</v>
          </cell>
        </row>
      </sheetData>
      <sheetData sheetId="3928">
        <row r="34">
          <cell r="A34" t="str">
            <v>Investments Govt Securities</v>
          </cell>
        </row>
      </sheetData>
      <sheetData sheetId="3929">
        <row r="34">
          <cell r="A34" t="str">
            <v>Investments Govt Securities</v>
          </cell>
        </row>
      </sheetData>
      <sheetData sheetId="3930">
        <row r="34">
          <cell r="A34" t="str">
            <v>Investments Govt Securities</v>
          </cell>
        </row>
      </sheetData>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ow r="34">
          <cell r="A34" t="str">
            <v>Investments Govt Securities</v>
          </cell>
        </row>
      </sheetData>
      <sheetData sheetId="4104">
        <row r="34">
          <cell r="A34" t="str">
            <v>Investments Govt Securities</v>
          </cell>
        </row>
      </sheetData>
      <sheetData sheetId="4105" refreshError="1"/>
      <sheetData sheetId="4106" refreshError="1"/>
      <sheetData sheetId="4107">
        <row r="34">
          <cell r="A34" t="str">
            <v>Investments Govt Securities</v>
          </cell>
        </row>
      </sheetData>
      <sheetData sheetId="4108">
        <row r="34">
          <cell r="A34" t="str">
            <v>Investments Govt Securities</v>
          </cell>
        </row>
      </sheetData>
      <sheetData sheetId="4109">
        <row r="34">
          <cell r="A34" t="str">
            <v>Investments Govt Securities</v>
          </cell>
        </row>
      </sheetData>
      <sheetData sheetId="4110">
        <row r="34">
          <cell r="A34" t="str">
            <v>Investments Govt Securities</v>
          </cell>
        </row>
      </sheetData>
      <sheetData sheetId="4111" refreshError="1"/>
      <sheetData sheetId="4112" refreshError="1"/>
      <sheetData sheetId="4113">
        <row r="34">
          <cell r="A34" t="str">
            <v>Investments Govt Securities</v>
          </cell>
        </row>
      </sheetData>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ow r="34">
          <cell r="A34" t="str">
            <v>Investments Govt Securities</v>
          </cell>
        </row>
      </sheetData>
      <sheetData sheetId="4126">
        <row r="34">
          <cell r="A34" t="str">
            <v>Investments Govt Securities</v>
          </cell>
        </row>
      </sheetData>
      <sheetData sheetId="4127" refreshError="1"/>
      <sheetData sheetId="4128" refreshError="1"/>
      <sheetData sheetId="4129" refreshError="1"/>
      <sheetData sheetId="4130" refreshError="1"/>
      <sheetData sheetId="4131">
        <row r="34">
          <cell r="A34" t="str">
            <v>Investments Govt Securities</v>
          </cell>
        </row>
      </sheetData>
      <sheetData sheetId="4132">
        <row r="34">
          <cell r="A34" t="str">
            <v>Investments Govt Securities</v>
          </cell>
        </row>
      </sheetData>
      <sheetData sheetId="4133">
        <row r="34">
          <cell r="A34" t="str">
            <v>Investments Govt Securities</v>
          </cell>
        </row>
      </sheetData>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ow r="34">
          <cell r="A34" t="str">
            <v>Investments Govt Securities</v>
          </cell>
        </row>
      </sheetData>
      <sheetData sheetId="4180">
        <row r="34">
          <cell r="A34" t="str">
            <v>Investments Govt Securities</v>
          </cell>
        </row>
      </sheetData>
      <sheetData sheetId="4181">
        <row r="34">
          <cell r="A34" t="str">
            <v>Investments Govt Securities</v>
          </cell>
        </row>
      </sheetData>
      <sheetData sheetId="4182">
        <row r="34">
          <cell r="A34" t="str">
            <v>Investments Govt Securities</v>
          </cell>
        </row>
      </sheetData>
      <sheetData sheetId="4183">
        <row r="34">
          <cell r="A34" t="str">
            <v>Investments Govt Securities</v>
          </cell>
        </row>
      </sheetData>
      <sheetData sheetId="4184">
        <row r="34">
          <cell r="A34" t="str">
            <v>Investments Govt Securities</v>
          </cell>
        </row>
      </sheetData>
      <sheetData sheetId="4185">
        <row r="34">
          <cell r="A34" t="str">
            <v>Investments Govt Securities</v>
          </cell>
        </row>
      </sheetData>
      <sheetData sheetId="4186">
        <row r="34">
          <cell r="A34" t="str">
            <v>Investments Govt Securities</v>
          </cell>
        </row>
      </sheetData>
      <sheetData sheetId="4187">
        <row r="34">
          <cell r="A34" t="str">
            <v>Investments Govt Securities</v>
          </cell>
        </row>
      </sheetData>
      <sheetData sheetId="4188">
        <row r="34">
          <cell r="A34" t="str">
            <v>Investments Govt Securities</v>
          </cell>
        </row>
      </sheetData>
      <sheetData sheetId="4189">
        <row r="34">
          <cell r="A34" t="str">
            <v>Investments Govt Securities</v>
          </cell>
        </row>
      </sheetData>
      <sheetData sheetId="4190">
        <row r="34">
          <cell r="A34" t="str">
            <v>Investments Govt Securities</v>
          </cell>
        </row>
      </sheetData>
      <sheetData sheetId="4191">
        <row r="34">
          <cell r="A34" t="str">
            <v>Investments Govt Securities</v>
          </cell>
        </row>
      </sheetData>
      <sheetData sheetId="4192">
        <row r="34">
          <cell r="A34" t="str">
            <v>Investments Govt Securities</v>
          </cell>
        </row>
      </sheetData>
      <sheetData sheetId="4193">
        <row r="34">
          <cell r="A34" t="str">
            <v>Investments Govt Securities</v>
          </cell>
        </row>
      </sheetData>
      <sheetData sheetId="4194">
        <row r="34">
          <cell r="A34" t="str">
            <v>Investments Govt Securities</v>
          </cell>
        </row>
      </sheetData>
      <sheetData sheetId="4195">
        <row r="34">
          <cell r="A34" t="str">
            <v>Investments Govt Securities</v>
          </cell>
        </row>
      </sheetData>
      <sheetData sheetId="4196">
        <row r="34">
          <cell r="A34" t="str">
            <v>Investments Govt Securities</v>
          </cell>
        </row>
      </sheetData>
      <sheetData sheetId="4197">
        <row r="34">
          <cell r="A34" t="str">
            <v>Investments Govt Securities</v>
          </cell>
        </row>
      </sheetData>
      <sheetData sheetId="4198">
        <row r="34">
          <cell r="A34" t="str">
            <v>Investments Govt Securities</v>
          </cell>
        </row>
      </sheetData>
      <sheetData sheetId="4199">
        <row r="34">
          <cell r="A34" t="str">
            <v>Investments Govt Securities</v>
          </cell>
        </row>
      </sheetData>
      <sheetData sheetId="4200">
        <row r="34">
          <cell r="A34" t="str">
            <v>Investments Govt Securities</v>
          </cell>
        </row>
      </sheetData>
      <sheetData sheetId="4201">
        <row r="34">
          <cell r="A34" t="str">
            <v>Investments Govt Securities</v>
          </cell>
        </row>
      </sheetData>
      <sheetData sheetId="4202">
        <row r="34">
          <cell r="A34" t="str">
            <v>Investments Govt Securities</v>
          </cell>
        </row>
      </sheetData>
      <sheetData sheetId="4203">
        <row r="34">
          <cell r="A34" t="str">
            <v>Investments Govt Securities</v>
          </cell>
        </row>
      </sheetData>
      <sheetData sheetId="4204">
        <row r="34">
          <cell r="A34" t="str">
            <v>Investments Govt Securities</v>
          </cell>
        </row>
      </sheetData>
      <sheetData sheetId="4205">
        <row r="34">
          <cell r="A34" t="str">
            <v>Investments Govt Securities</v>
          </cell>
        </row>
      </sheetData>
      <sheetData sheetId="4206">
        <row r="34">
          <cell r="A34" t="str">
            <v>Investments Govt Securities</v>
          </cell>
        </row>
      </sheetData>
      <sheetData sheetId="4207">
        <row r="34">
          <cell r="A34" t="str">
            <v>Investments Govt Securities</v>
          </cell>
        </row>
      </sheetData>
      <sheetData sheetId="4208">
        <row r="34">
          <cell r="A34" t="str">
            <v>Investments Govt Securities</v>
          </cell>
        </row>
      </sheetData>
      <sheetData sheetId="4209">
        <row r="34">
          <cell r="A34" t="str">
            <v>Investments Govt Securities</v>
          </cell>
        </row>
      </sheetData>
      <sheetData sheetId="4210">
        <row r="34">
          <cell r="A34" t="str">
            <v>Investments Govt Securities</v>
          </cell>
        </row>
      </sheetData>
      <sheetData sheetId="4211">
        <row r="34">
          <cell r="A34" t="str">
            <v>Investments Govt Securities</v>
          </cell>
        </row>
      </sheetData>
      <sheetData sheetId="4212">
        <row r="34">
          <cell r="A34" t="str">
            <v>Investments Govt Securities</v>
          </cell>
        </row>
      </sheetData>
      <sheetData sheetId="4213">
        <row r="34">
          <cell r="A34" t="str">
            <v>Investments Govt Securities</v>
          </cell>
        </row>
      </sheetData>
      <sheetData sheetId="4214">
        <row r="34">
          <cell r="A34" t="str">
            <v>Investments Govt Securities</v>
          </cell>
        </row>
      </sheetData>
      <sheetData sheetId="4215">
        <row r="34">
          <cell r="A34" t="str">
            <v>Investments Govt Securities</v>
          </cell>
        </row>
      </sheetData>
      <sheetData sheetId="4216">
        <row r="34">
          <cell r="A34" t="str">
            <v>Investments Govt Securities</v>
          </cell>
        </row>
      </sheetData>
      <sheetData sheetId="4217">
        <row r="34">
          <cell r="A34" t="str">
            <v>Investments Govt Securities</v>
          </cell>
        </row>
      </sheetData>
      <sheetData sheetId="4218">
        <row r="34">
          <cell r="A34" t="str">
            <v>Investments Govt Securities</v>
          </cell>
        </row>
      </sheetData>
      <sheetData sheetId="4219">
        <row r="34">
          <cell r="A34" t="str">
            <v>Investments Govt Securities</v>
          </cell>
        </row>
      </sheetData>
      <sheetData sheetId="4220">
        <row r="34">
          <cell r="A34" t="str">
            <v>Investments Govt Securities</v>
          </cell>
        </row>
      </sheetData>
      <sheetData sheetId="4221">
        <row r="34">
          <cell r="A34" t="str">
            <v>Investments Govt Securities</v>
          </cell>
        </row>
      </sheetData>
      <sheetData sheetId="4222">
        <row r="34">
          <cell r="A34" t="str">
            <v>Investments Govt Securities</v>
          </cell>
        </row>
      </sheetData>
      <sheetData sheetId="4223">
        <row r="34">
          <cell r="A34" t="str">
            <v>Investments Govt Securities</v>
          </cell>
        </row>
      </sheetData>
      <sheetData sheetId="4224">
        <row r="34">
          <cell r="A34" t="str">
            <v>Investments Govt Securities</v>
          </cell>
        </row>
      </sheetData>
      <sheetData sheetId="4225">
        <row r="34">
          <cell r="A34" t="str">
            <v>Investments Govt Securities</v>
          </cell>
        </row>
      </sheetData>
      <sheetData sheetId="4226">
        <row r="34">
          <cell r="A34" t="str">
            <v>Investments Govt Securities</v>
          </cell>
        </row>
      </sheetData>
      <sheetData sheetId="4227">
        <row r="34">
          <cell r="A34" t="str">
            <v>Investments Govt Securities</v>
          </cell>
        </row>
      </sheetData>
      <sheetData sheetId="4228">
        <row r="34">
          <cell r="A34" t="str">
            <v>Investments Govt Securities</v>
          </cell>
        </row>
      </sheetData>
      <sheetData sheetId="4229">
        <row r="34">
          <cell r="A34" t="str">
            <v>Investments Govt Securities</v>
          </cell>
        </row>
      </sheetData>
      <sheetData sheetId="4230">
        <row r="34">
          <cell r="A34" t="str">
            <v>Investments Govt Securities</v>
          </cell>
        </row>
      </sheetData>
      <sheetData sheetId="4231">
        <row r="34">
          <cell r="A34" t="str">
            <v>Investments Govt Securities</v>
          </cell>
        </row>
      </sheetData>
      <sheetData sheetId="4232">
        <row r="34">
          <cell r="A34" t="str">
            <v>Investments Govt Securities</v>
          </cell>
        </row>
      </sheetData>
      <sheetData sheetId="4233">
        <row r="34">
          <cell r="A34" t="str">
            <v>Investments Govt Securities</v>
          </cell>
        </row>
      </sheetData>
      <sheetData sheetId="4234">
        <row r="34">
          <cell r="A34" t="str">
            <v>Investments Govt Securities</v>
          </cell>
        </row>
      </sheetData>
      <sheetData sheetId="4235">
        <row r="34">
          <cell r="A34" t="str">
            <v>Investments Govt Securities</v>
          </cell>
        </row>
      </sheetData>
      <sheetData sheetId="4236">
        <row r="34">
          <cell r="A34" t="str">
            <v>Investments Govt Securities</v>
          </cell>
        </row>
      </sheetData>
      <sheetData sheetId="4237">
        <row r="34">
          <cell r="A34" t="str">
            <v>Investments Govt Securities</v>
          </cell>
        </row>
      </sheetData>
      <sheetData sheetId="4238">
        <row r="34">
          <cell r="A34" t="str">
            <v>Investments Govt Securities</v>
          </cell>
        </row>
      </sheetData>
      <sheetData sheetId="4239">
        <row r="34">
          <cell r="A34" t="str">
            <v>Investments Govt Securities</v>
          </cell>
        </row>
      </sheetData>
      <sheetData sheetId="4240">
        <row r="34">
          <cell r="A34" t="str">
            <v>Investments Govt Securities</v>
          </cell>
        </row>
      </sheetData>
      <sheetData sheetId="4241">
        <row r="34">
          <cell r="A34" t="str">
            <v>Investments Govt Securities</v>
          </cell>
        </row>
      </sheetData>
      <sheetData sheetId="4242">
        <row r="34">
          <cell r="A34" t="str">
            <v>Investments Govt Securities</v>
          </cell>
        </row>
      </sheetData>
      <sheetData sheetId="4243">
        <row r="34">
          <cell r="A34" t="str">
            <v>Investments Govt Securities</v>
          </cell>
        </row>
      </sheetData>
      <sheetData sheetId="4244">
        <row r="34">
          <cell r="A34" t="str">
            <v>Investments Govt Securities</v>
          </cell>
        </row>
      </sheetData>
      <sheetData sheetId="4245">
        <row r="34">
          <cell r="A34" t="str">
            <v>Investments Govt Securities</v>
          </cell>
        </row>
      </sheetData>
      <sheetData sheetId="4246">
        <row r="34">
          <cell r="A34" t="str">
            <v>Investments Govt Securities</v>
          </cell>
        </row>
      </sheetData>
      <sheetData sheetId="4247">
        <row r="34">
          <cell r="A34" t="str">
            <v>Investments Govt Securities</v>
          </cell>
        </row>
      </sheetData>
      <sheetData sheetId="4248">
        <row r="34">
          <cell r="A34" t="str">
            <v>Investments Govt Securities</v>
          </cell>
        </row>
      </sheetData>
      <sheetData sheetId="4249">
        <row r="34">
          <cell r="A34" t="str">
            <v>Investments Govt Securities</v>
          </cell>
        </row>
      </sheetData>
      <sheetData sheetId="4250">
        <row r="34">
          <cell r="A34" t="str">
            <v>Investments Govt Securities</v>
          </cell>
        </row>
      </sheetData>
      <sheetData sheetId="4251">
        <row r="34">
          <cell r="A34" t="str">
            <v>Investments Govt Securities</v>
          </cell>
        </row>
      </sheetData>
      <sheetData sheetId="4252">
        <row r="34">
          <cell r="A34" t="str">
            <v>Investments Govt Securities</v>
          </cell>
        </row>
      </sheetData>
      <sheetData sheetId="4253" refreshError="1"/>
      <sheetData sheetId="4254">
        <row r="34">
          <cell r="A34" t="str">
            <v>Investments Govt Securities</v>
          </cell>
        </row>
      </sheetData>
      <sheetData sheetId="4255">
        <row r="34">
          <cell r="A34" t="str">
            <v>Investments Govt Securities</v>
          </cell>
        </row>
      </sheetData>
      <sheetData sheetId="4256">
        <row r="34">
          <cell r="A34" t="str">
            <v>Investments Govt Securities</v>
          </cell>
        </row>
      </sheetData>
      <sheetData sheetId="4257">
        <row r="34">
          <cell r="A34" t="str">
            <v>Investments Govt Securities</v>
          </cell>
        </row>
      </sheetData>
      <sheetData sheetId="4258">
        <row r="34">
          <cell r="A34" t="str">
            <v>Investments Govt Securities</v>
          </cell>
        </row>
      </sheetData>
      <sheetData sheetId="4259">
        <row r="34">
          <cell r="A34" t="str">
            <v>Investments Govt Securities</v>
          </cell>
        </row>
      </sheetData>
      <sheetData sheetId="4260">
        <row r="34">
          <cell r="A34" t="str">
            <v>Investments Govt Securities</v>
          </cell>
        </row>
      </sheetData>
      <sheetData sheetId="4261">
        <row r="34">
          <cell r="A34" t="str">
            <v>Investments Govt Securities</v>
          </cell>
        </row>
      </sheetData>
      <sheetData sheetId="4262">
        <row r="34">
          <cell r="A34" t="str">
            <v>Investments Govt Securities</v>
          </cell>
        </row>
      </sheetData>
      <sheetData sheetId="4263">
        <row r="34">
          <cell r="A34" t="str">
            <v>Investments Govt Securities</v>
          </cell>
        </row>
      </sheetData>
      <sheetData sheetId="4264">
        <row r="34">
          <cell r="A34" t="str">
            <v>Investments Govt Securities</v>
          </cell>
        </row>
      </sheetData>
      <sheetData sheetId="4265">
        <row r="34">
          <cell r="A34" t="str">
            <v>Investments Govt Securities</v>
          </cell>
        </row>
      </sheetData>
      <sheetData sheetId="4266">
        <row r="34">
          <cell r="A34" t="str">
            <v>Investments Govt Securities</v>
          </cell>
        </row>
      </sheetData>
      <sheetData sheetId="4267">
        <row r="34">
          <cell r="A34" t="str">
            <v>Investments Govt Securities</v>
          </cell>
        </row>
      </sheetData>
      <sheetData sheetId="4268">
        <row r="34">
          <cell r="A34" t="str">
            <v>Investments Govt Securities</v>
          </cell>
        </row>
      </sheetData>
      <sheetData sheetId="4269">
        <row r="34">
          <cell r="A34" t="str">
            <v>Investments Govt Securities</v>
          </cell>
        </row>
      </sheetData>
      <sheetData sheetId="4270">
        <row r="34">
          <cell r="A34" t="str">
            <v>Investments Govt Securities</v>
          </cell>
        </row>
      </sheetData>
      <sheetData sheetId="4271">
        <row r="34">
          <cell r="A34" t="str">
            <v>Investments Govt Securities</v>
          </cell>
        </row>
      </sheetData>
      <sheetData sheetId="4272">
        <row r="34">
          <cell r="A34" t="str">
            <v>Investments Govt Securities</v>
          </cell>
        </row>
      </sheetData>
      <sheetData sheetId="4273">
        <row r="34">
          <cell r="A34" t="str">
            <v>Investments Govt Securities</v>
          </cell>
        </row>
      </sheetData>
      <sheetData sheetId="4274">
        <row r="34">
          <cell r="A34" t="str">
            <v>Investments Govt Securities</v>
          </cell>
        </row>
      </sheetData>
      <sheetData sheetId="4275">
        <row r="34">
          <cell r="A34" t="str">
            <v>Investments Govt Securities</v>
          </cell>
        </row>
      </sheetData>
      <sheetData sheetId="4276">
        <row r="34">
          <cell r="A34" t="str">
            <v>Investments Govt Securities</v>
          </cell>
        </row>
      </sheetData>
      <sheetData sheetId="4277">
        <row r="34">
          <cell r="A34" t="str">
            <v>Investments Govt Securities</v>
          </cell>
        </row>
      </sheetData>
      <sheetData sheetId="4278">
        <row r="34">
          <cell r="A34" t="str">
            <v>Investments Govt Securities</v>
          </cell>
        </row>
      </sheetData>
      <sheetData sheetId="4279">
        <row r="34">
          <cell r="A34" t="str">
            <v>Investments Govt Securities</v>
          </cell>
        </row>
      </sheetData>
      <sheetData sheetId="4280">
        <row r="34">
          <cell r="A34" t="str">
            <v>Investments Govt Securities</v>
          </cell>
        </row>
      </sheetData>
      <sheetData sheetId="4281">
        <row r="34">
          <cell r="A34" t="str">
            <v>Investments Govt Securities</v>
          </cell>
        </row>
      </sheetData>
      <sheetData sheetId="4282">
        <row r="34">
          <cell r="A34" t="str">
            <v>Investments Govt Securities</v>
          </cell>
        </row>
      </sheetData>
      <sheetData sheetId="4283">
        <row r="34">
          <cell r="A34" t="str">
            <v>Investments Govt Securities</v>
          </cell>
        </row>
      </sheetData>
      <sheetData sheetId="4284">
        <row r="34">
          <cell r="A34" t="str">
            <v>Investments Govt Securities</v>
          </cell>
        </row>
      </sheetData>
      <sheetData sheetId="4285">
        <row r="34">
          <cell r="A34" t="str">
            <v>Investments Govt Securities</v>
          </cell>
        </row>
      </sheetData>
      <sheetData sheetId="4286">
        <row r="34">
          <cell r="A34" t="str">
            <v>Investments Govt Securities</v>
          </cell>
        </row>
      </sheetData>
      <sheetData sheetId="4287">
        <row r="34">
          <cell r="A34" t="str">
            <v>Investments Govt Securities</v>
          </cell>
        </row>
      </sheetData>
      <sheetData sheetId="4288">
        <row r="34">
          <cell r="A34" t="str">
            <v>Investments Govt Securities</v>
          </cell>
        </row>
      </sheetData>
      <sheetData sheetId="4289">
        <row r="34">
          <cell r="A34" t="str">
            <v>Investments Govt Securities</v>
          </cell>
        </row>
      </sheetData>
      <sheetData sheetId="4290">
        <row r="34">
          <cell r="A34" t="str">
            <v>Investments Govt Securities</v>
          </cell>
        </row>
      </sheetData>
      <sheetData sheetId="4291">
        <row r="34">
          <cell r="A34" t="str">
            <v>Investments Govt Securities</v>
          </cell>
        </row>
      </sheetData>
      <sheetData sheetId="4292">
        <row r="34">
          <cell r="A34" t="str">
            <v>Investments Govt Securities</v>
          </cell>
        </row>
      </sheetData>
      <sheetData sheetId="4293">
        <row r="34">
          <cell r="A34" t="str">
            <v>Investments Govt Securities</v>
          </cell>
        </row>
      </sheetData>
      <sheetData sheetId="4294">
        <row r="34">
          <cell r="A34" t="str">
            <v>Investments Govt Securities</v>
          </cell>
        </row>
      </sheetData>
      <sheetData sheetId="4295">
        <row r="34">
          <cell r="A34" t="str">
            <v>Investments Govt Securities</v>
          </cell>
        </row>
      </sheetData>
      <sheetData sheetId="4296">
        <row r="34">
          <cell r="A34" t="str">
            <v>Investments Govt Securities</v>
          </cell>
        </row>
      </sheetData>
      <sheetData sheetId="4297">
        <row r="34">
          <cell r="A34" t="str">
            <v>Investments Govt Securities</v>
          </cell>
        </row>
      </sheetData>
      <sheetData sheetId="4298">
        <row r="34">
          <cell r="A34" t="str">
            <v>Investments Govt Securities</v>
          </cell>
        </row>
      </sheetData>
      <sheetData sheetId="4299">
        <row r="34">
          <cell r="A34" t="str">
            <v>Investments Govt Securities</v>
          </cell>
        </row>
      </sheetData>
      <sheetData sheetId="4300">
        <row r="34">
          <cell r="A34" t="str">
            <v>Investments Govt Securities</v>
          </cell>
        </row>
      </sheetData>
      <sheetData sheetId="4301">
        <row r="34">
          <cell r="A34" t="str">
            <v>Investments Govt Securities</v>
          </cell>
        </row>
      </sheetData>
      <sheetData sheetId="4302">
        <row r="34">
          <cell r="A34" t="str">
            <v>Investments Govt Securities</v>
          </cell>
        </row>
      </sheetData>
      <sheetData sheetId="4303">
        <row r="34">
          <cell r="A34" t="str">
            <v>Investments Govt Securities</v>
          </cell>
        </row>
      </sheetData>
      <sheetData sheetId="4304">
        <row r="34">
          <cell r="A34" t="str">
            <v>Investments Govt Securities</v>
          </cell>
        </row>
      </sheetData>
      <sheetData sheetId="4305">
        <row r="34">
          <cell r="A34" t="str">
            <v>Investments Govt Securities</v>
          </cell>
        </row>
      </sheetData>
      <sheetData sheetId="4306">
        <row r="34">
          <cell r="A34" t="str">
            <v>Investments Govt Securities</v>
          </cell>
        </row>
      </sheetData>
      <sheetData sheetId="4307">
        <row r="34">
          <cell r="A34" t="str">
            <v>Investments Govt Securities</v>
          </cell>
        </row>
      </sheetData>
      <sheetData sheetId="4308">
        <row r="34">
          <cell r="A34" t="str">
            <v>Investments Govt Securities</v>
          </cell>
        </row>
      </sheetData>
      <sheetData sheetId="4309">
        <row r="34">
          <cell r="A34" t="str">
            <v>Investments Govt Securities</v>
          </cell>
        </row>
      </sheetData>
      <sheetData sheetId="4310">
        <row r="34">
          <cell r="A34" t="str">
            <v>Investments Govt Securities</v>
          </cell>
        </row>
      </sheetData>
      <sheetData sheetId="4311">
        <row r="34">
          <cell r="A34" t="str">
            <v>Investments Govt Securities</v>
          </cell>
        </row>
      </sheetData>
      <sheetData sheetId="4312">
        <row r="34">
          <cell r="A34" t="str">
            <v>Investments Govt Securities</v>
          </cell>
        </row>
      </sheetData>
      <sheetData sheetId="4313">
        <row r="34">
          <cell r="A34" t="str">
            <v>Investments Govt Securities</v>
          </cell>
        </row>
      </sheetData>
      <sheetData sheetId="4314">
        <row r="34">
          <cell r="A34" t="str">
            <v>Investments Govt Securities</v>
          </cell>
        </row>
      </sheetData>
      <sheetData sheetId="4315">
        <row r="34">
          <cell r="A34" t="str">
            <v>Investments Govt Securities</v>
          </cell>
        </row>
      </sheetData>
      <sheetData sheetId="4316">
        <row r="34">
          <cell r="A34" t="str">
            <v>Investments Govt Securities</v>
          </cell>
        </row>
      </sheetData>
      <sheetData sheetId="4317">
        <row r="34">
          <cell r="A34" t="str">
            <v>Investments Govt Securities</v>
          </cell>
        </row>
      </sheetData>
      <sheetData sheetId="4318">
        <row r="34">
          <cell r="A34" t="str">
            <v>Investments Govt Securities</v>
          </cell>
        </row>
      </sheetData>
      <sheetData sheetId="4319">
        <row r="34">
          <cell r="A34" t="str">
            <v>Investments Govt Securities</v>
          </cell>
        </row>
      </sheetData>
      <sheetData sheetId="4320">
        <row r="34">
          <cell r="A34" t="str">
            <v>Investments Govt Securities</v>
          </cell>
        </row>
      </sheetData>
      <sheetData sheetId="4321">
        <row r="34">
          <cell r="A34" t="str">
            <v>Investments Govt Securities</v>
          </cell>
        </row>
      </sheetData>
      <sheetData sheetId="4322">
        <row r="34">
          <cell r="A34" t="str">
            <v>Investments Govt Securities</v>
          </cell>
        </row>
      </sheetData>
      <sheetData sheetId="4323">
        <row r="34">
          <cell r="A34" t="str">
            <v>Investments Govt Securities</v>
          </cell>
        </row>
      </sheetData>
      <sheetData sheetId="4324">
        <row r="34">
          <cell r="A34" t="str">
            <v>Investments Govt Securities</v>
          </cell>
        </row>
      </sheetData>
      <sheetData sheetId="4325">
        <row r="34">
          <cell r="A34" t="str">
            <v>Investments Govt Securities</v>
          </cell>
        </row>
      </sheetData>
      <sheetData sheetId="4326">
        <row r="34">
          <cell r="A34" t="str">
            <v>Investments Govt Securities</v>
          </cell>
        </row>
      </sheetData>
      <sheetData sheetId="4327">
        <row r="34">
          <cell r="A34" t="str">
            <v>Investments Govt Securities</v>
          </cell>
        </row>
      </sheetData>
      <sheetData sheetId="4328">
        <row r="34">
          <cell r="A34" t="str">
            <v>Investments Govt Securities</v>
          </cell>
        </row>
      </sheetData>
      <sheetData sheetId="4329">
        <row r="34">
          <cell r="A34" t="str">
            <v>Investments Govt Securities</v>
          </cell>
        </row>
      </sheetData>
      <sheetData sheetId="4330">
        <row r="34">
          <cell r="A34" t="str">
            <v>Investments Govt Securities</v>
          </cell>
        </row>
      </sheetData>
      <sheetData sheetId="4331">
        <row r="34">
          <cell r="A34" t="str">
            <v>Investments Govt Securities</v>
          </cell>
        </row>
      </sheetData>
      <sheetData sheetId="4332">
        <row r="34">
          <cell r="A34" t="str">
            <v>Investments Govt Securities</v>
          </cell>
        </row>
      </sheetData>
      <sheetData sheetId="4333">
        <row r="34">
          <cell r="A34" t="str">
            <v>Investments Govt Securities</v>
          </cell>
        </row>
      </sheetData>
      <sheetData sheetId="4334">
        <row r="34">
          <cell r="A34" t="str">
            <v>Investments Govt Securities</v>
          </cell>
        </row>
      </sheetData>
      <sheetData sheetId="4335">
        <row r="34">
          <cell r="A34" t="str">
            <v>Investments Govt Securities</v>
          </cell>
        </row>
      </sheetData>
      <sheetData sheetId="4336">
        <row r="34">
          <cell r="A34" t="str">
            <v>Investments Govt Securities</v>
          </cell>
        </row>
      </sheetData>
      <sheetData sheetId="4337">
        <row r="34">
          <cell r="A34" t="str">
            <v>Investments Govt Securities</v>
          </cell>
        </row>
      </sheetData>
      <sheetData sheetId="4338">
        <row r="34">
          <cell r="A34" t="str">
            <v>Investments Govt Securities</v>
          </cell>
        </row>
      </sheetData>
      <sheetData sheetId="4339">
        <row r="34">
          <cell r="A34" t="str">
            <v>Investments Govt Securities</v>
          </cell>
        </row>
      </sheetData>
      <sheetData sheetId="4340">
        <row r="34">
          <cell r="A34" t="str">
            <v>Investments Govt Securities</v>
          </cell>
        </row>
      </sheetData>
      <sheetData sheetId="4341">
        <row r="34">
          <cell r="A34" t="str">
            <v>Investments Govt Securities</v>
          </cell>
        </row>
      </sheetData>
      <sheetData sheetId="4342">
        <row r="34">
          <cell r="A34" t="str">
            <v>Investments Govt Securities</v>
          </cell>
        </row>
      </sheetData>
      <sheetData sheetId="4343">
        <row r="34">
          <cell r="A34" t="str">
            <v>Investments Govt Securities</v>
          </cell>
        </row>
      </sheetData>
      <sheetData sheetId="4344">
        <row r="34">
          <cell r="A34" t="str">
            <v>Investments Govt Securities</v>
          </cell>
        </row>
      </sheetData>
      <sheetData sheetId="4345">
        <row r="34">
          <cell r="A34" t="str">
            <v>Investments Govt Securities</v>
          </cell>
        </row>
      </sheetData>
      <sheetData sheetId="4346">
        <row r="34">
          <cell r="A34" t="str">
            <v>Investments Govt Securities</v>
          </cell>
        </row>
      </sheetData>
      <sheetData sheetId="4347">
        <row r="34">
          <cell r="A34" t="str">
            <v>Investments Govt Securities</v>
          </cell>
        </row>
      </sheetData>
      <sheetData sheetId="4348">
        <row r="34">
          <cell r="A34" t="str">
            <v>Investments Govt Securities</v>
          </cell>
        </row>
      </sheetData>
      <sheetData sheetId="4349">
        <row r="34">
          <cell r="A34" t="str">
            <v>Investments Govt Securities</v>
          </cell>
        </row>
      </sheetData>
      <sheetData sheetId="4350">
        <row r="34">
          <cell r="A34" t="str">
            <v>Investments Govt Securities</v>
          </cell>
        </row>
      </sheetData>
      <sheetData sheetId="4351">
        <row r="34">
          <cell r="A34" t="str">
            <v>Investments Govt Securities</v>
          </cell>
        </row>
      </sheetData>
      <sheetData sheetId="4352">
        <row r="34">
          <cell r="A34" t="str">
            <v>Investments Govt Securities</v>
          </cell>
        </row>
      </sheetData>
      <sheetData sheetId="4353">
        <row r="34">
          <cell r="A34" t="str">
            <v>Investments Govt Securities</v>
          </cell>
        </row>
      </sheetData>
      <sheetData sheetId="4354">
        <row r="34">
          <cell r="A34" t="str">
            <v>Investments Govt Securities</v>
          </cell>
        </row>
      </sheetData>
      <sheetData sheetId="4355">
        <row r="34">
          <cell r="A34" t="str">
            <v>Investments Govt Securities</v>
          </cell>
        </row>
      </sheetData>
      <sheetData sheetId="4356">
        <row r="34">
          <cell r="A34" t="str">
            <v>Investments Govt Securities</v>
          </cell>
        </row>
      </sheetData>
      <sheetData sheetId="4357">
        <row r="34">
          <cell r="A34" t="str">
            <v>Investments Govt Securities</v>
          </cell>
        </row>
      </sheetData>
      <sheetData sheetId="4358">
        <row r="34">
          <cell r="A34" t="str">
            <v>Investments Govt Securities</v>
          </cell>
        </row>
      </sheetData>
      <sheetData sheetId="4359">
        <row r="34">
          <cell r="A34" t="str">
            <v>Investments Govt Securities</v>
          </cell>
        </row>
      </sheetData>
      <sheetData sheetId="4360">
        <row r="34">
          <cell r="A34" t="str">
            <v>Investments Govt Securities</v>
          </cell>
        </row>
      </sheetData>
      <sheetData sheetId="4361">
        <row r="34">
          <cell r="A34" t="str">
            <v>Investments Govt Securities</v>
          </cell>
        </row>
      </sheetData>
      <sheetData sheetId="4362">
        <row r="34">
          <cell r="A34" t="str">
            <v>Investments Govt Securities</v>
          </cell>
        </row>
      </sheetData>
      <sheetData sheetId="4363">
        <row r="34">
          <cell r="A34" t="str">
            <v>Investments Govt Securities</v>
          </cell>
        </row>
      </sheetData>
      <sheetData sheetId="4364">
        <row r="34">
          <cell r="A34" t="str">
            <v>Investments Govt Securities</v>
          </cell>
        </row>
      </sheetData>
      <sheetData sheetId="4365">
        <row r="34">
          <cell r="A34" t="str">
            <v>Investments Govt Securities</v>
          </cell>
        </row>
      </sheetData>
      <sheetData sheetId="4366">
        <row r="34">
          <cell r="A34" t="str">
            <v>Investments Govt Securities</v>
          </cell>
        </row>
      </sheetData>
      <sheetData sheetId="4367">
        <row r="34">
          <cell r="A34" t="str">
            <v>Investments Govt Securities</v>
          </cell>
        </row>
      </sheetData>
      <sheetData sheetId="4368">
        <row r="34">
          <cell r="A34" t="str">
            <v>Investments Govt Securities</v>
          </cell>
        </row>
      </sheetData>
      <sheetData sheetId="4369">
        <row r="34">
          <cell r="A34" t="str">
            <v>Investments Govt Securities</v>
          </cell>
        </row>
      </sheetData>
      <sheetData sheetId="4370">
        <row r="34">
          <cell r="A34" t="str">
            <v>Investments Govt Securities</v>
          </cell>
        </row>
      </sheetData>
      <sheetData sheetId="4371">
        <row r="34">
          <cell r="A34" t="str">
            <v>Investments Govt Securities</v>
          </cell>
        </row>
      </sheetData>
      <sheetData sheetId="4372">
        <row r="34">
          <cell r="A34" t="str">
            <v>Investments Govt Securities</v>
          </cell>
        </row>
      </sheetData>
      <sheetData sheetId="4373">
        <row r="34">
          <cell r="A34" t="str">
            <v>Investments Govt Securities</v>
          </cell>
        </row>
      </sheetData>
      <sheetData sheetId="4374">
        <row r="34">
          <cell r="A34" t="str">
            <v>Investments Govt Securities</v>
          </cell>
        </row>
      </sheetData>
      <sheetData sheetId="4375">
        <row r="34">
          <cell r="A34" t="str">
            <v>Investments Govt Securities</v>
          </cell>
        </row>
      </sheetData>
      <sheetData sheetId="4376">
        <row r="34">
          <cell r="A34" t="str">
            <v>Investments Govt Securities</v>
          </cell>
        </row>
      </sheetData>
      <sheetData sheetId="4377">
        <row r="34">
          <cell r="A34" t="str">
            <v>Investments Govt Securities</v>
          </cell>
        </row>
      </sheetData>
      <sheetData sheetId="4378">
        <row r="34">
          <cell r="A34" t="str">
            <v>Investments Govt Securities</v>
          </cell>
        </row>
      </sheetData>
      <sheetData sheetId="4379">
        <row r="34">
          <cell r="A34" t="str">
            <v>Investments Govt Securities</v>
          </cell>
        </row>
      </sheetData>
      <sheetData sheetId="4380">
        <row r="34">
          <cell r="A34" t="str">
            <v>Investments Govt Securities</v>
          </cell>
        </row>
      </sheetData>
      <sheetData sheetId="4381">
        <row r="34">
          <cell r="A34" t="str">
            <v>Investments Govt Securities</v>
          </cell>
        </row>
      </sheetData>
      <sheetData sheetId="4382">
        <row r="34">
          <cell r="A34" t="str">
            <v>Investments Govt Securities</v>
          </cell>
        </row>
      </sheetData>
      <sheetData sheetId="4383">
        <row r="34">
          <cell r="A34" t="str">
            <v>Investments Govt Securities</v>
          </cell>
        </row>
      </sheetData>
      <sheetData sheetId="4384">
        <row r="34">
          <cell r="A34" t="str">
            <v>Investments Govt Securities</v>
          </cell>
        </row>
      </sheetData>
      <sheetData sheetId="4385">
        <row r="34">
          <cell r="A34" t="str">
            <v>Investments Govt Securities</v>
          </cell>
        </row>
      </sheetData>
      <sheetData sheetId="4386">
        <row r="34">
          <cell r="A34" t="str">
            <v>Investments Govt Securities</v>
          </cell>
        </row>
      </sheetData>
      <sheetData sheetId="4387">
        <row r="34">
          <cell r="A34" t="str">
            <v>Investments Govt Securities</v>
          </cell>
        </row>
      </sheetData>
      <sheetData sheetId="4388">
        <row r="34">
          <cell r="A34" t="str">
            <v>Investments Govt Securities</v>
          </cell>
        </row>
      </sheetData>
      <sheetData sheetId="4389">
        <row r="34">
          <cell r="A34" t="str">
            <v>Investments Govt Securities</v>
          </cell>
        </row>
      </sheetData>
      <sheetData sheetId="4390">
        <row r="34">
          <cell r="A34" t="str">
            <v>Investments Govt Securities</v>
          </cell>
        </row>
      </sheetData>
      <sheetData sheetId="4391">
        <row r="34">
          <cell r="A34" t="str">
            <v>Investments Govt Securities</v>
          </cell>
        </row>
      </sheetData>
      <sheetData sheetId="4392">
        <row r="34">
          <cell r="A34" t="str">
            <v>Investments Govt Securities</v>
          </cell>
        </row>
      </sheetData>
      <sheetData sheetId="4393">
        <row r="34">
          <cell r="A34" t="str">
            <v>Investments Govt Securities</v>
          </cell>
        </row>
      </sheetData>
      <sheetData sheetId="4394">
        <row r="34">
          <cell r="A34" t="str">
            <v>Investments Govt Securities</v>
          </cell>
        </row>
      </sheetData>
      <sheetData sheetId="4395">
        <row r="34">
          <cell r="A34" t="str">
            <v>Investments Govt Securities</v>
          </cell>
        </row>
      </sheetData>
      <sheetData sheetId="4396">
        <row r="34">
          <cell r="A34" t="str">
            <v>Investments Govt Securities</v>
          </cell>
        </row>
      </sheetData>
      <sheetData sheetId="4397">
        <row r="34">
          <cell r="A34" t="str">
            <v>Investments Govt Securities</v>
          </cell>
        </row>
      </sheetData>
      <sheetData sheetId="4398">
        <row r="34">
          <cell r="A34" t="str">
            <v>Investments Govt Securities</v>
          </cell>
        </row>
      </sheetData>
      <sheetData sheetId="4399">
        <row r="34">
          <cell r="A34" t="str">
            <v>Investments Govt Securities</v>
          </cell>
        </row>
      </sheetData>
      <sheetData sheetId="4400">
        <row r="34">
          <cell r="A34" t="str">
            <v>Investments Govt Securities</v>
          </cell>
        </row>
      </sheetData>
      <sheetData sheetId="4401">
        <row r="34">
          <cell r="A34" t="str">
            <v>Investments Govt Securities</v>
          </cell>
        </row>
      </sheetData>
      <sheetData sheetId="4402">
        <row r="34">
          <cell r="A34" t="str">
            <v>Investments Govt Securities</v>
          </cell>
        </row>
      </sheetData>
      <sheetData sheetId="4403">
        <row r="34">
          <cell r="A34" t="str">
            <v>Investments Govt Securities</v>
          </cell>
        </row>
      </sheetData>
      <sheetData sheetId="4404">
        <row r="34">
          <cell r="A34" t="str">
            <v>Investments Govt Securities</v>
          </cell>
        </row>
      </sheetData>
      <sheetData sheetId="4405">
        <row r="34">
          <cell r="A34" t="str">
            <v>Investments Govt Securities</v>
          </cell>
        </row>
      </sheetData>
      <sheetData sheetId="4406">
        <row r="34">
          <cell r="A34" t="str">
            <v>Investments Govt Securities</v>
          </cell>
        </row>
      </sheetData>
      <sheetData sheetId="4407">
        <row r="34">
          <cell r="A34" t="str">
            <v>Investments Govt Securities</v>
          </cell>
        </row>
      </sheetData>
      <sheetData sheetId="4408" refreshError="1"/>
      <sheetData sheetId="4409" refreshError="1"/>
      <sheetData sheetId="4410" refreshError="1"/>
      <sheetData sheetId="4411" refreshError="1"/>
      <sheetData sheetId="4412" refreshError="1"/>
      <sheetData sheetId="4413" refreshError="1"/>
      <sheetData sheetId="4414">
        <row r="34">
          <cell r="A34" t="str">
            <v>Investments Govt Securities</v>
          </cell>
        </row>
      </sheetData>
      <sheetData sheetId="4415" refreshError="1"/>
      <sheetData sheetId="4416" refreshError="1"/>
      <sheetData sheetId="4417" refreshError="1"/>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ow r="34">
          <cell r="A34" t="str">
            <v>Investments Govt Securities</v>
          </cell>
        </row>
      </sheetData>
      <sheetData sheetId="4443" refreshError="1"/>
      <sheetData sheetId="4444" refreshError="1"/>
      <sheetData sheetId="4445" refreshError="1"/>
      <sheetData sheetId="4446"/>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ow r="34">
          <cell r="A34" t="str">
            <v>Investments Govt Securities</v>
          </cell>
        </row>
      </sheetData>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ow r="34">
          <cell r="A34" t="str">
            <v>Investments Govt Securities</v>
          </cell>
        </row>
      </sheetData>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sheetData sheetId="4507"/>
      <sheetData sheetId="4508" refreshError="1"/>
      <sheetData sheetId="4509" refreshError="1"/>
      <sheetData sheetId="4510" refreshError="1"/>
      <sheetData sheetId="4511" refreshError="1"/>
      <sheetData sheetId="4512" refreshError="1"/>
      <sheetData sheetId="4513" refreshError="1"/>
      <sheetData sheetId="4514"/>
      <sheetData sheetId="4515"/>
      <sheetData sheetId="4516"/>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ow r="34">
          <cell r="A34" t="str">
            <v>Investments Govt Securities</v>
          </cell>
        </row>
      </sheetData>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sheetData sheetId="4559"/>
      <sheetData sheetId="4560" refreshError="1"/>
      <sheetData sheetId="4561" refreshError="1"/>
      <sheetData sheetId="4562" refreshError="1"/>
      <sheetData sheetId="4563" refreshError="1"/>
      <sheetData sheetId="4564"/>
      <sheetData sheetId="4565" refreshError="1"/>
      <sheetData sheetId="4566" refreshError="1"/>
      <sheetData sheetId="4567"/>
      <sheetData sheetId="4568"/>
      <sheetData sheetId="4569"/>
      <sheetData sheetId="4570"/>
      <sheetData sheetId="4571"/>
      <sheetData sheetId="4572" refreshError="1"/>
      <sheetData sheetId="4573" refreshError="1"/>
      <sheetData sheetId="4574">
        <row r="34">
          <cell r="A34" t="str">
            <v>Investments Govt Securities</v>
          </cell>
        </row>
      </sheetData>
      <sheetData sheetId="4575">
        <row r="34">
          <cell r="A34" t="str">
            <v>Investments Govt Securities</v>
          </cell>
        </row>
      </sheetData>
      <sheetData sheetId="4576">
        <row r="34">
          <cell r="A34" t="str">
            <v>Investments Govt Securities</v>
          </cell>
        </row>
      </sheetData>
      <sheetData sheetId="4577">
        <row r="34">
          <cell r="A34" t="str">
            <v>Investments Govt Securities</v>
          </cell>
        </row>
      </sheetData>
      <sheetData sheetId="4578">
        <row r="34">
          <cell r="A34" t="str">
            <v>Investments Govt Securities</v>
          </cell>
        </row>
      </sheetData>
      <sheetData sheetId="4579">
        <row r="34">
          <cell r="A34" t="str">
            <v>Investments Govt Securities</v>
          </cell>
        </row>
      </sheetData>
      <sheetData sheetId="4580">
        <row r="34">
          <cell r="A34" t="str">
            <v>Investments Govt Securities</v>
          </cell>
        </row>
      </sheetData>
      <sheetData sheetId="4581">
        <row r="34">
          <cell r="A34" t="str">
            <v>Investments Govt Securities</v>
          </cell>
        </row>
      </sheetData>
      <sheetData sheetId="4582">
        <row r="34">
          <cell r="A34" t="str">
            <v>Investments Govt Securities</v>
          </cell>
        </row>
      </sheetData>
      <sheetData sheetId="4583">
        <row r="34">
          <cell r="A34" t="str">
            <v>Investments Govt Securities</v>
          </cell>
        </row>
      </sheetData>
      <sheetData sheetId="4584">
        <row r="34">
          <cell r="A34" t="str">
            <v>Investments Govt Securities</v>
          </cell>
        </row>
      </sheetData>
      <sheetData sheetId="4585">
        <row r="34">
          <cell r="A34" t="str">
            <v>Investments Govt Securities</v>
          </cell>
        </row>
      </sheetData>
      <sheetData sheetId="4586">
        <row r="34">
          <cell r="A34" t="str">
            <v>Investments Govt Securities</v>
          </cell>
        </row>
      </sheetData>
      <sheetData sheetId="4587">
        <row r="34">
          <cell r="A34" t="str">
            <v>Investments Govt Securities</v>
          </cell>
        </row>
      </sheetData>
      <sheetData sheetId="4588">
        <row r="34">
          <cell r="A34" t="str">
            <v>Investments Govt Securities</v>
          </cell>
        </row>
      </sheetData>
      <sheetData sheetId="4589">
        <row r="34">
          <cell r="A34" t="str">
            <v>Investments Govt Securities</v>
          </cell>
        </row>
      </sheetData>
      <sheetData sheetId="4590">
        <row r="34">
          <cell r="A34" t="str">
            <v>Investments Govt Securities</v>
          </cell>
        </row>
      </sheetData>
      <sheetData sheetId="4591">
        <row r="34">
          <cell r="A34" t="str">
            <v>Investments Govt Securities</v>
          </cell>
        </row>
      </sheetData>
      <sheetData sheetId="4592">
        <row r="34">
          <cell r="A34" t="str">
            <v>Investments Govt Securities</v>
          </cell>
        </row>
      </sheetData>
      <sheetData sheetId="4593">
        <row r="34">
          <cell r="A34" t="str">
            <v>Investments Govt Securities</v>
          </cell>
        </row>
      </sheetData>
      <sheetData sheetId="4594">
        <row r="34">
          <cell r="A34" t="str">
            <v>Investments Govt Securities</v>
          </cell>
        </row>
      </sheetData>
      <sheetData sheetId="4595">
        <row r="34">
          <cell r="A34" t="str">
            <v>Investments Govt Securities</v>
          </cell>
        </row>
      </sheetData>
      <sheetData sheetId="4596">
        <row r="34">
          <cell r="A34" t="str">
            <v>Investments Govt Securities</v>
          </cell>
        </row>
      </sheetData>
      <sheetData sheetId="4597">
        <row r="34">
          <cell r="A34" t="str">
            <v>Investments Govt Securities</v>
          </cell>
        </row>
      </sheetData>
      <sheetData sheetId="4598">
        <row r="34">
          <cell r="A34" t="str">
            <v>Investments Govt Securities</v>
          </cell>
        </row>
      </sheetData>
      <sheetData sheetId="4599">
        <row r="34">
          <cell r="A34" t="str">
            <v>Investments Govt Securities</v>
          </cell>
        </row>
      </sheetData>
      <sheetData sheetId="4600">
        <row r="34">
          <cell r="A34" t="str">
            <v>Investments Govt Securities</v>
          </cell>
        </row>
      </sheetData>
      <sheetData sheetId="4601">
        <row r="34">
          <cell r="A34" t="str">
            <v>Investments Govt Securities</v>
          </cell>
        </row>
      </sheetData>
      <sheetData sheetId="4602">
        <row r="34">
          <cell r="A34" t="str">
            <v>Investments Govt Securities</v>
          </cell>
        </row>
      </sheetData>
      <sheetData sheetId="4603">
        <row r="34">
          <cell r="A34" t="str">
            <v>Investments Govt Securities</v>
          </cell>
        </row>
      </sheetData>
      <sheetData sheetId="4604">
        <row r="34">
          <cell r="A34" t="str">
            <v>Investments Govt Securities</v>
          </cell>
        </row>
      </sheetData>
      <sheetData sheetId="4605">
        <row r="34">
          <cell r="A34" t="str">
            <v>Investments Govt Securities</v>
          </cell>
        </row>
      </sheetData>
      <sheetData sheetId="4606">
        <row r="34">
          <cell r="A34" t="str">
            <v>Investments Govt Securities</v>
          </cell>
        </row>
      </sheetData>
      <sheetData sheetId="4607">
        <row r="34">
          <cell r="A34" t="str">
            <v>Investments Govt Securities</v>
          </cell>
        </row>
      </sheetData>
      <sheetData sheetId="4608">
        <row r="34">
          <cell r="A34" t="str">
            <v>Investments Govt Securities</v>
          </cell>
        </row>
      </sheetData>
      <sheetData sheetId="4609">
        <row r="34">
          <cell r="A34" t="str">
            <v>Investments Govt Securities</v>
          </cell>
        </row>
      </sheetData>
      <sheetData sheetId="4610">
        <row r="34">
          <cell r="A34" t="str">
            <v>Investments Govt Securities</v>
          </cell>
        </row>
      </sheetData>
      <sheetData sheetId="4611">
        <row r="34">
          <cell r="A34" t="str">
            <v>Investments Govt Securities</v>
          </cell>
        </row>
      </sheetData>
      <sheetData sheetId="4612">
        <row r="34">
          <cell r="A34" t="str">
            <v>Investments Govt Securities</v>
          </cell>
        </row>
      </sheetData>
      <sheetData sheetId="4613">
        <row r="34">
          <cell r="A34" t="str">
            <v>Investments Govt Securities</v>
          </cell>
        </row>
      </sheetData>
      <sheetData sheetId="4614">
        <row r="34">
          <cell r="A34" t="str">
            <v>Investments Govt Securities</v>
          </cell>
        </row>
      </sheetData>
      <sheetData sheetId="4615">
        <row r="34">
          <cell r="A34" t="str">
            <v>Investments Govt Securities</v>
          </cell>
        </row>
      </sheetData>
      <sheetData sheetId="4616">
        <row r="34">
          <cell r="A34" t="str">
            <v>Investments Govt Securities</v>
          </cell>
        </row>
      </sheetData>
      <sheetData sheetId="4617">
        <row r="34">
          <cell r="A34" t="str">
            <v>Investments Govt Securities</v>
          </cell>
        </row>
      </sheetData>
      <sheetData sheetId="4618">
        <row r="34">
          <cell r="A34" t="str">
            <v>Investments Govt Securities</v>
          </cell>
        </row>
      </sheetData>
      <sheetData sheetId="4619">
        <row r="34">
          <cell r="A34" t="str">
            <v>Investments Govt Securities</v>
          </cell>
        </row>
      </sheetData>
      <sheetData sheetId="4620">
        <row r="34">
          <cell r="A34" t="str">
            <v>Investments Govt Securities</v>
          </cell>
        </row>
      </sheetData>
      <sheetData sheetId="4621">
        <row r="34">
          <cell r="A34" t="str">
            <v>Investments Govt Securities</v>
          </cell>
        </row>
      </sheetData>
      <sheetData sheetId="4622">
        <row r="34">
          <cell r="A34" t="str">
            <v>Investments Govt Securities</v>
          </cell>
        </row>
      </sheetData>
      <sheetData sheetId="4623">
        <row r="34">
          <cell r="A34" t="str">
            <v>Investments Govt Securities</v>
          </cell>
        </row>
      </sheetData>
      <sheetData sheetId="4624">
        <row r="34">
          <cell r="A34" t="str">
            <v>Investments Govt Securities</v>
          </cell>
        </row>
      </sheetData>
      <sheetData sheetId="4625">
        <row r="34">
          <cell r="A34" t="str">
            <v>Investments Govt Securities</v>
          </cell>
        </row>
      </sheetData>
      <sheetData sheetId="4626">
        <row r="34">
          <cell r="A34" t="str">
            <v>Investments Govt Securities</v>
          </cell>
        </row>
      </sheetData>
      <sheetData sheetId="4627">
        <row r="34">
          <cell r="A34" t="str">
            <v>Investments Govt Securities</v>
          </cell>
        </row>
      </sheetData>
      <sheetData sheetId="4628">
        <row r="34">
          <cell r="A34" t="str">
            <v>Investments Govt Securities</v>
          </cell>
        </row>
      </sheetData>
      <sheetData sheetId="4629">
        <row r="34">
          <cell r="A34" t="str">
            <v>Investments Govt Securities</v>
          </cell>
        </row>
      </sheetData>
      <sheetData sheetId="4630">
        <row r="34">
          <cell r="A34" t="str">
            <v>Investments Govt Securities</v>
          </cell>
        </row>
      </sheetData>
      <sheetData sheetId="4631">
        <row r="34">
          <cell r="A34" t="str">
            <v>Investments Govt Securities</v>
          </cell>
        </row>
      </sheetData>
      <sheetData sheetId="4632">
        <row r="34">
          <cell r="A34" t="str">
            <v>Investments Govt Securities</v>
          </cell>
        </row>
      </sheetData>
      <sheetData sheetId="4633">
        <row r="34">
          <cell r="A34" t="str">
            <v>Investments Govt Securities</v>
          </cell>
        </row>
      </sheetData>
      <sheetData sheetId="4634">
        <row r="34">
          <cell r="A34" t="str">
            <v>Investments Govt Securities</v>
          </cell>
        </row>
      </sheetData>
      <sheetData sheetId="4635">
        <row r="34">
          <cell r="A34" t="str">
            <v>Investments Govt Securities</v>
          </cell>
        </row>
      </sheetData>
      <sheetData sheetId="4636">
        <row r="34">
          <cell r="A34" t="str">
            <v>Investments Govt Securities</v>
          </cell>
        </row>
      </sheetData>
      <sheetData sheetId="4637">
        <row r="34">
          <cell r="A34" t="str">
            <v>Investments Govt Securities</v>
          </cell>
        </row>
      </sheetData>
      <sheetData sheetId="4638">
        <row r="34">
          <cell r="A34" t="str">
            <v>Investments Govt Securities</v>
          </cell>
        </row>
      </sheetData>
      <sheetData sheetId="4639">
        <row r="34">
          <cell r="A34" t="str">
            <v>Investments Govt Securities</v>
          </cell>
        </row>
      </sheetData>
      <sheetData sheetId="4640">
        <row r="34">
          <cell r="A34" t="str">
            <v>Investments Govt Securities</v>
          </cell>
        </row>
      </sheetData>
      <sheetData sheetId="4641">
        <row r="34">
          <cell r="A34" t="str">
            <v>Investments Govt Securities</v>
          </cell>
        </row>
      </sheetData>
      <sheetData sheetId="4642">
        <row r="34">
          <cell r="A34" t="str">
            <v>Investments Govt Securities</v>
          </cell>
        </row>
      </sheetData>
      <sheetData sheetId="4643">
        <row r="34">
          <cell r="A34" t="str">
            <v>Investments Govt Securities</v>
          </cell>
        </row>
      </sheetData>
      <sheetData sheetId="4644">
        <row r="34">
          <cell r="A34" t="str">
            <v>Investments Govt Securities</v>
          </cell>
        </row>
      </sheetData>
      <sheetData sheetId="4645">
        <row r="34">
          <cell r="A34" t="str">
            <v>Investments Govt Securities</v>
          </cell>
        </row>
      </sheetData>
      <sheetData sheetId="4646">
        <row r="34">
          <cell r="A34" t="str">
            <v>Investments Govt Securities</v>
          </cell>
        </row>
      </sheetData>
      <sheetData sheetId="4647">
        <row r="34">
          <cell r="A34" t="str">
            <v>Investments Govt Securities</v>
          </cell>
        </row>
      </sheetData>
      <sheetData sheetId="4648">
        <row r="34">
          <cell r="A34" t="str">
            <v>Investments Govt Securities</v>
          </cell>
        </row>
      </sheetData>
      <sheetData sheetId="4649">
        <row r="34">
          <cell r="A34" t="str">
            <v>Investments Govt Securities</v>
          </cell>
        </row>
      </sheetData>
      <sheetData sheetId="4650">
        <row r="34">
          <cell r="A34" t="str">
            <v>Investments Govt Securities</v>
          </cell>
        </row>
      </sheetData>
      <sheetData sheetId="4651">
        <row r="34">
          <cell r="A34" t="str">
            <v>Investments Govt Securities</v>
          </cell>
        </row>
      </sheetData>
      <sheetData sheetId="4652">
        <row r="34">
          <cell r="A34" t="str">
            <v>Investments Govt Securities</v>
          </cell>
        </row>
      </sheetData>
      <sheetData sheetId="4653">
        <row r="34">
          <cell r="A34" t="str">
            <v>Investments Govt Securities</v>
          </cell>
        </row>
      </sheetData>
      <sheetData sheetId="4654">
        <row r="34">
          <cell r="A34" t="str">
            <v>Investments Govt Securities</v>
          </cell>
        </row>
      </sheetData>
      <sheetData sheetId="4655">
        <row r="34">
          <cell r="A34" t="str">
            <v>Investments Govt Securities</v>
          </cell>
        </row>
      </sheetData>
      <sheetData sheetId="4656">
        <row r="34">
          <cell r="A34" t="str">
            <v>Investments Govt Securities</v>
          </cell>
        </row>
      </sheetData>
      <sheetData sheetId="4657">
        <row r="34">
          <cell r="A34" t="str">
            <v>Investments Govt Securities</v>
          </cell>
        </row>
      </sheetData>
      <sheetData sheetId="4658">
        <row r="34">
          <cell r="A34" t="str">
            <v>Investments Govt Securities</v>
          </cell>
        </row>
      </sheetData>
      <sheetData sheetId="4659">
        <row r="34">
          <cell r="A34" t="str">
            <v>Investments Govt Securities</v>
          </cell>
        </row>
      </sheetData>
      <sheetData sheetId="4660">
        <row r="34">
          <cell r="A34" t="str">
            <v>Investments Govt Securities</v>
          </cell>
        </row>
      </sheetData>
      <sheetData sheetId="4661">
        <row r="34">
          <cell r="A34" t="str">
            <v>Investments Govt Securities</v>
          </cell>
        </row>
      </sheetData>
      <sheetData sheetId="4662">
        <row r="34">
          <cell r="A34" t="str">
            <v>Investments Govt Securities</v>
          </cell>
        </row>
      </sheetData>
      <sheetData sheetId="4663">
        <row r="34">
          <cell r="A34" t="str">
            <v>Investments Govt Securities</v>
          </cell>
        </row>
      </sheetData>
      <sheetData sheetId="4664">
        <row r="34">
          <cell r="A34" t="str">
            <v>Investments Govt Securities</v>
          </cell>
        </row>
      </sheetData>
      <sheetData sheetId="4665">
        <row r="34">
          <cell r="A34" t="str">
            <v>Investments Govt Securities</v>
          </cell>
        </row>
      </sheetData>
      <sheetData sheetId="4666">
        <row r="34">
          <cell r="A34" t="str">
            <v>Investments Govt Securities</v>
          </cell>
        </row>
      </sheetData>
      <sheetData sheetId="4667">
        <row r="34">
          <cell r="A34" t="str">
            <v>Investments Govt Securities</v>
          </cell>
        </row>
      </sheetData>
      <sheetData sheetId="4668">
        <row r="34">
          <cell r="A34" t="str">
            <v>Investments Govt Securities</v>
          </cell>
        </row>
      </sheetData>
      <sheetData sheetId="4669">
        <row r="34">
          <cell r="A34" t="str">
            <v>Investments Govt Securities</v>
          </cell>
        </row>
      </sheetData>
      <sheetData sheetId="4670">
        <row r="34">
          <cell r="A34" t="str">
            <v>Investments Govt Securities</v>
          </cell>
        </row>
      </sheetData>
      <sheetData sheetId="4671"/>
      <sheetData sheetId="4672"/>
      <sheetData sheetId="4673"/>
      <sheetData sheetId="4674"/>
      <sheetData sheetId="4675"/>
      <sheetData sheetId="4676"/>
      <sheetData sheetId="4677"/>
      <sheetData sheetId="4678">
        <row r="34">
          <cell r="A34" t="str">
            <v>Investments Govt Securities</v>
          </cell>
        </row>
      </sheetData>
      <sheetData sheetId="4679">
        <row r="34">
          <cell r="A34" t="str">
            <v>Investments Govt Securities</v>
          </cell>
        </row>
      </sheetData>
      <sheetData sheetId="4680">
        <row r="34">
          <cell r="A34" t="str">
            <v>Investments Govt Securities</v>
          </cell>
        </row>
      </sheetData>
      <sheetData sheetId="4681">
        <row r="34">
          <cell r="A34" t="str">
            <v>Investments Govt Securities</v>
          </cell>
        </row>
      </sheetData>
      <sheetData sheetId="4682">
        <row r="34">
          <cell r="A34" t="str">
            <v>Investments Govt Securities</v>
          </cell>
        </row>
      </sheetData>
      <sheetData sheetId="4683"/>
      <sheetData sheetId="4684"/>
      <sheetData sheetId="4685"/>
      <sheetData sheetId="4686"/>
      <sheetData sheetId="4687"/>
      <sheetData sheetId="4688"/>
      <sheetData sheetId="4689"/>
      <sheetData sheetId="4690"/>
      <sheetData sheetId="4691"/>
      <sheetData sheetId="4692"/>
      <sheetData sheetId="4693"/>
      <sheetData sheetId="4694">
        <row r="34">
          <cell r="A34" t="str">
            <v>Investments Govt Securities</v>
          </cell>
        </row>
      </sheetData>
      <sheetData sheetId="4695"/>
      <sheetData sheetId="4696"/>
      <sheetData sheetId="4697">
        <row r="34">
          <cell r="A34" t="str">
            <v>Investments Govt Securities</v>
          </cell>
        </row>
      </sheetData>
      <sheetData sheetId="4698"/>
      <sheetData sheetId="4699">
        <row r="34">
          <cell r="A34" t="str">
            <v>Investments Govt Securities</v>
          </cell>
        </row>
      </sheetData>
      <sheetData sheetId="4700"/>
      <sheetData sheetId="4701"/>
      <sheetData sheetId="4702">
        <row r="34">
          <cell r="A34" t="str">
            <v>Investments Govt Securities</v>
          </cell>
        </row>
      </sheetData>
      <sheetData sheetId="4703"/>
      <sheetData sheetId="4704">
        <row r="34">
          <cell r="A34" t="str">
            <v>Investments Govt Securities</v>
          </cell>
        </row>
      </sheetData>
      <sheetData sheetId="4705"/>
      <sheetData sheetId="4706"/>
      <sheetData sheetId="4707"/>
      <sheetData sheetId="4708"/>
      <sheetData sheetId="4709"/>
      <sheetData sheetId="4710"/>
      <sheetData sheetId="4711"/>
      <sheetData sheetId="4712"/>
      <sheetData sheetId="4713"/>
      <sheetData sheetId="4714"/>
      <sheetData sheetId="4715"/>
      <sheetData sheetId="4716"/>
      <sheetData sheetId="4717">
        <row r="34">
          <cell r="A34" t="str">
            <v>Investments Govt Securities</v>
          </cell>
        </row>
      </sheetData>
      <sheetData sheetId="4718"/>
      <sheetData sheetId="4719"/>
      <sheetData sheetId="4720"/>
      <sheetData sheetId="4721"/>
      <sheetData sheetId="4722">
        <row r="34">
          <cell r="A34" t="str">
            <v>Investments Govt Securities</v>
          </cell>
        </row>
      </sheetData>
      <sheetData sheetId="4723"/>
      <sheetData sheetId="4724"/>
      <sheetData sheetId="4725"/>
      <sheetData sheetId="4726"/>
      <sheetData sheetId="4727"/>
      <sheetData sheetId="4728"/>
      <sheetData sheetId="4729">
        <row r="34">
          <cell r="A34" t="str">
            <v>Investments Govt Securities</v>
          </cell>
        </row>
      </sheetData>
      <sheetData sheetId="4730">
        <row r="34">
          <cell r="A34" t="str">
            <v>Investments Govt Securities</v>
          </cell>
        </row>
      </sheetData>
      <sheetData sheetId="4731">
        <row r="34">
          <cell r="A34" t="str">
            <v>Investments Govt Securities</v>
          </cell>
        </row>
      </sheetData>
      <sheetData sheetId="4732">
        <row r="34">
          <cell r="A34" t="str">
            <v>Investments Govt Securities</v>
          </cell>
        </row>
      </sheetData>
      <sheetData sheetId="4733">
        <row r="34">
          <cell r="A34" t="str">
            <v>Investments Govt Securities</v>
          </cell>
        </row>
      </sheetData>
      <sheetData sheetId="4734">
        <row r="34">
          <cell r="A34" t="str">
            <v>Investments Govt Securities</v>
          </cell>
        </row>
      </sheetData>
      <sheetData sheetId="4735">
        <row r="34">
          <cell r="A34" t="str">
            <v>Investments Govt Securities</v>
          </cell>
        </row>
      </sheetData>
      <sheetData sheetId="4736">
        <row r="34">
          <cell r="A34" t="str">
            <v>Investments Govt Securities</v>
          </cell>
        </row>
      </sheetData>
      <sheetData sheetId="4737">
        <row r="34">
          <cell r="A34" t="str">
            <v>Investments Govt Securities</v>
          </cell>
        </row>
      </sheetData>
      <sheetData sheetId="4738">
        <row r="34">
          <cell r="A34" t="str">
            <v>Investments Govt Securities</v>
          </cell>
        </row>
      </sheetData>
      <sheetData sheetId="4739">
        <row r="34">
          <cell r="A34" t="str">
            <v>Investments Govt Securities</v>
          </cell>
        </row>
      </sheetData>
      <sheetData sheetId="4740">
        <row r="34">
          <cell r="A34" t="str">
            <v>Investments Govt Securities</v>
          </cell>
        </row>
      </sheetData>
      <sheetData sheetId="4741">
        <row r="34">
          <cell r="A34" t="str">
            <v>Investments Govt Securities</v>
          </cell>
        </row>
      </sheetData>
      <sheetData sheetId="4742">
        <row r="34">
          <cell r="A34" t="str">
            <v>Investments Govt Securities</v>
          </cell>
        </row>
      </sheetData>
      <sheetData sheetId="4743">
        <row r="34">
          <cell r="A34" t="str">
            <v>Investments Govt Securities</v>
          </cell>
        </row>
      </sheetData>
      <sheetData sheetId="4744">
        <row r="34">
          <cell r="A34" t="str">
            <v>Investments Govt Securities</v>
          </cell>
        </row>
      </sheetData>
      <sheetData sheetId="4745"/>
      <sheetData sheetId="4746">
        <row r="34">
          <cell r="A34" t="str">
            <v>Investments Govt Securities</v>
          </cell>
        </row>
      </sheetData>
      <sheetData sheetId="4747">
        <row r="34">
          <cell r="A34" t="str">
            <v>Investments Govt Securities</v>
          </cell>
        </row>
      </sheetData>
      <sheetData sheetId="4748">
        <row r="34">
          <cell r="A34" t="str">
            <v>Investments Govt Securities</v>
          </cell>
        </row>
      </sheetData>
      <sheetData sheetId="4749">
        <row r="34">
          <cell r="A34" t="str">
            <v>Investments Govt Securities</v>
          </cell>
        </row>
      </sheetData>
      <sheetData sheetId="4750">
        <row r="34">
          <cell r="A34" t="str">
            <v>Investments Govt Securities</v>
          </cell>
        </row>
      </sheetData>
      <sheetData sheetId="4751"/>
      <sheetData sheetId="4752"/>
      <sheetData sheetId="4753"/>
      <sheetData sheetId="4754"/>
      <sheetData sheetId="4755"/>
      <sheetData sheetId="4756"/>
      <sheetData sheetId="4757"/>
      <sheetData sheetId="4758"/>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sheetData sheetId="4859"/>
      <sheetData sheetId="4860"/>
      <sheetData sheetId="4861"/>
      <sheetData sheetId="4862"/>
      <sheetData sheetId="4863"/>
      <sheetData sheetId="4864"/>
      <sheetData sheetId="4865"/>
      <sheetData sheetId="4866"/>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sheetData sheetId="4898"/>
      <sheetData sheetId="4899"/>
      <sheetData sheetId="4900"/>
      <sheetData sheetId="4901"/>
      <sheetData sheetId="4902"/>
      <sheetData sheetId="4903"/>
      <sheetData sheetId="4904"/>
      <sheetData sheetId="4905"/>
      <sheetData sheetId="4906"/>
      <sheetData sheetId="4907"/>
      <sheetData sheetId="4908"/>
      <sheetData sheetId="4909"/>
      <sheetData sheetId="4910"/>
      <sheetData sheetId="4911"/>
      <sheetData sheetId="4912"/>
      <sheetData sheetId="4913"/>
      <sheetData sheetId="4914"/>
      <sheetData sheetId="4915"/>
      <sheetData sheetId="4916"/>
      <sheetData sheetId="4917"/>
      <sheetData sheetId="4918"/>
      <sheetData sheetId="4919"/>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refreshError="1"/>
      <sheetData sheetId="4974" refreshError="1"/>
      <sheetData sheetId="4975" refreshError="1"/>
      <sheetData sheetId="4976" refreshError="1"/>
      <sheetData sheetId="4977" refreshError="1"/>
      <sheetData sheetId="4978" refreshError="1"/>
      <sheetData sheetId="4979" refreshError="1"/>
      <sheetData sheetId="4980" refreshError="1"/>
      <sheetData sheetId="4981" refreshError="1"/>
      <sheetData sheetId="4982" refreshError="1"/>
      <sheetData sheetId="4983" refreshError="1"/>
      <sheetData sheetId="4984" refreshError="1"/>
      <sheetData sheetId="4985" refreshError="1"/>
      <sheetData sheetId="4986" refreshError="1"/>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 sheetId="5009" refreshError="1"/>
      <sheetData sheetId="5010" refreshError="1"/>
      <sheetData sheetId="5011" refreshError="1"/>
      <sheetData sheetId="5012" refreshError="1"/>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refreshError="1"/>
      <sheetData sheetId="5031" refreshError="1"/>
      <sheetData sheetId="5032" refreshError="1"/>
      <sheetData sheetId="5033" refreshError="1"/>
      <sheetData sheetId="5034" refreshError="1"/>
      <sheetData sheetId="5035" refreshError="1"/>
      <sheetData sheetId="5036" refreshError="1"/>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refreshError="1"/>
      <sheetData sheetId="5049" refreshError="1"/>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refreshError="1"/>
      <sheetData sheetId="5061" refreshError="1"/>
      <sheetData sheetId="5062" refreshError="1"/>
      <sheetData sheetId="5063" refreshError="1"/>
      <sheetData sheetId="5064" refreshError="1"/>
      <sheetData sheetId="5065" refreshError="1"/>
      <sheetData sheetId="5066" refreshError="1"/>
      <sheetData sheetId="5067" refreshError="1"/>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refreshError="1"/>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refreshError="1"/>
      <sheetData sheetId="5107" refreshError="1"/>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refreshError="1"/>
      <sheetData sheetId="5176" refreshError="1"/>
      <sheetData sheetId="5177" refreshError="1"/>
      <sheetData sheetId="5178" refreshError="1"/>
      <sheetData sheetId="5179" refreshError="1"/>
      <sheetData sheetId="5180" refreshError="1"/>
      <sheetData sheetId="5181" refreshError="1"/>
      <sheetData sheetId="5182" refreshError="1"/>
      <sheetData sheetId="5183" refreshError="1"/>
      <sheetData sheetId="5184" refreshError="1"/>
      <sheetData sheetId="5185" refreshError="1"/>
      <sheetData sheetId="5186" refreshError="1"/>
      <sheetData sheetId="5187" refreshError="1"/>
      <sheetData sheetId="5188" refreshError="1"/>
      <sheetData sheetId="5189" refreshError="1"/>
      <sheetData sheetId="5190" refreshError="1"/>
      <sheetData sheetId="5191" refreshError="1"/>
      <sheetData sheetId="5192" refreshError="1"/>
      <sheetData sheetId="5193" refreshError="1"/>
      <sheetData sheetId="5194" refreshError="1"/>
      <sheetData sheetId="5195" refreshError="1"/>
      <sheetData sheetId="5196" refreshError="1"/>
      <sheetData sheetId="5197" refreshError="1"/>
      <sheetData sheetId="5198" refreshError="1"/>
      <sheetData sheetId="5199" refreshError="1"/>
      <sheetData sheetId="5200" refreshError="1"/>
      <sheetData sheetId="5201" refreshError="1"/>
      <sheetData sheetId="5202" refreshError="1"/>
      <sheetData sheetId="5203" refreshError="1"/>
      <sheetData sheetId="5204" refreshError="1"/>
      <sheetData sheetId="5205" refreshError="1"/>
      <sheetData sheetId="5206" refreshError="1"/>
      <sheetData sheetId="5207" refreshError="1"/>
      <sheetData sheetId="5208" refreshError="1"/>
      <sheetData sheetId="5209" refreshError="1"/>
      <sheetData sheetId="5210" refreshError="1"/>
      <sheetData sheetId="5211" refreshError="1"/>
      <sheetData sheetId="5212" refreshError="1"/>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refreshError="1"/>
      <sheetData sheetId="5226" refreshError="1"/>
      <sheetData sheetId="5227" refreshError="1"/>
      <sheetData sheetId="5228" refreshError="1"/>
      <sheetData sheetId="5229" refreshError="1"/>
      <sheetData sheetId="5230" refreshError="1"/>
      <sheetData sheetId="5231" refreshError="1"/>
      <sheetData sheetId="5232" refreshError="1"/>
      <sheetData sheetId="5233" refreshError="1"/>
      <sheetData sheetId="5234" refreshError="1"/>
      <sheetData sheetId="5235" refreshError="1"/>
      <sheetData sheetId="5236" refreshError="1"/>
      <sheetData sheetId="5237" refreshError="1"/>
      <sheetData sheetId="5238" refreshError="1"/>
      <sheetData sheetId="5239" refreshError="1"/>
      <sheetData sheetId="5240" refreshError="1"/>
      <sheetData sheetId="5241" refreshError="1"/>
      <sheetData sheetId="5242" refreshError="1"/>
      <sheetData sheetId="5243" refreshError="1"/>
      <sheetData sheetId="5244" refreshError="1"/>
      <sheetData sheetId="5245" refreshError="1"/>
      <sheetData sheetId="5246" refreshError="1"/>
      <sheetData sheetId="5247" refreshError="1"/>
      <sheetData sheetId="5248" refreshError="1"/>
      <sheetData sheetId="5249" refreshError="1"/>
      <sheetData sheetId="5250" refreshError="1"/>
      <sheetData sheetId="5251" refreshError="1"/>
      <sheetData sheetId="5252" refreshError="1"/>
      <sheetData sheetId="5253" refreshError="1"/>
      <sheetData sheetId="5254" refreshError="1"/>
      <sheetData sheetId="5255" refreshError="1"/>
      <sheetData sheetId="5256" refreshError="1"/>
      <sheetData sheetId="5257" refreshError="1"/>
      <sheetData sheetId="5258" refreshError="1"/>
      <sheetData sheetId="5259" refreshError="1"/>
      <sheetData sheetId="5260" refreshError="1"/>
      <sheetData sheetId="5261" refreshError="1"/>
      <sheetData sheetId="5262" refreshError="1"/>
      <sheetData sheetId="5263" refreshError="1"/>
      <sheetData sheetId="5264" refreshError="1"/>
      <sheetData sheetId="5265" refreshError="1"/>
      <sheetData sheetId="5266" refreshError="1"/>
      <sheetData sheetId="5267" refreshError="1"/>
      <sheetData sheetId="5268" refreshError="1"/>
      <sheetData sheetId="5269" refreshError="1"/>
      <sheetData sheetId="5270" refreshError="1"/>
      <sheetData sheetId="5271" refreshError="1"/>
      <sheetData sheetId="5272" refreshError="1"/>
      <sheetData sheetId="5273" refreshError="1"/>
      <sheetData sheetId="5274" refreshError="1"/>
      <sheetData sheetId="5275" refreshError="1"/>
      <sheetData sheetId="5276" refreshError="1"/>
      <sheetData sheetId="5277" refreshError="1"/>
      <sheetData sheetId="5278" refreshError="1"/>
      <sheetData sheetId="5279" refreshError="1"/>
      <sheetData sheetId="5280" refreshError="1"/>
      <sheetData sheetId="5281" refreshError="1"/>
      <sheetData sheetId="5282" refreshError="1"/>
      <sheetData sheetId="5283" refreshError="1"/>
      <sheetData sheetId="5284" refreshError="1"/>
      <sheetData sheetId="5285" refreshError="1"/>
      <sheetData sheetId="5286" refreshError="1"/>
      <sheetData sheetId="5287" refreshError="1"/>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efreshError="1"/>
      <sheetData sheetId="5301" refreshError="1"/>
      <sheetData sheetId="5302" refreshError="1"/>
      <sheetData sheetId="5303" refreshError="1"/>
      <sheetData sheetId="5304" refreshError="1"/>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sheetData sheetId="5511" refreshError="1"/>
      <sheetData sheetId="5512"/>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sheetData sheetId="5531">
        <row r="34">
          <cell r="A34" t="str">
            <v>Investments Govt Securities</v>
          </cell>
        </row>
      </sheetData>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ow r="34">
          <cell r="A34" t="str">
            <v>Investments Govt Securities</v>
          </cell>
        </row>
      </sheetData>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BOQ-ALL"/>
      <sheetName val="Builtup Area"/>
      <sheetName val="Car parking"/>
      <sheetName val="Meas.-Mall Part"/>
      <sheetName val="Meas.-Hotel Part"/>
      <sheetName val="Meas.-Office Part"/>
      <sheetName val="Meas.-Bazar Mall"/>
      <sheetName val="Assu. for Market City Pune"/>
      <sheetName val="RA-markate"/>
      <sheetName val="Meas__Hotel Part"/>
      <sheetName val="目录"/>
      <sheetName val="RA_markate"/>
      <sheetName val="MASTER_RATE ANALYSIS"/>
      <sheetName val="TBAL9697 -group wise  sdpl"/>
      <sheetName val="Sheet3"/>
      <sheetName val="factors"/>
    </sheetNames>
    <sheetDataSet>
      <sheetData sheetId="0" refreshError="1"/>
      <sheetData sheetId="1" refreshError="1"/>
      <sheetData sheetId="2" refreshError="1"/>
      <sheetData sheetId="3"/>
      <sheetData sheetId="4"/>
      <sheetData sheetId="5"/>
      <sheetData sheetId="6"/>
      <sheetData sheetId="7"/>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80 (2)"/>
      <sheetName val="#REF"/>
      <sheetName val="Summary"/>
      <sheetName val="CUSTOM Jun99"/>
      <sheetName val="080 Invoice"/>
      <sheetName val="Asso-Balance"/>
      <sheetName val="TBAL9697 -group wise  sdpl"/>
      <sheetName val="Det_Des"/>
      <sheetName val="gen"/>
      <sheetName val="Labour"/>
      <sheetName val="SCHEDULES"/>
      <sheetName val="080_(2)"/>
      <sheetName val="CUSTOM_Jun99"/>
      <sheetName val="080_Invoice"/>
      <sheetName val="Cert_Codes"/>
      <sheetName val="Offices"/>
      <sheetName val="Cost Centers"/>
      <sheetName val="Cash Flow - CY Workings"/>
      <sheetName val="cdipts"/>
      <sheetName val="employee"/>
      <sheetName val="bs"/>
      <sheetName val="2"/>
      <sheetName val="Pr.-hist."/>
      <sheetName val="Config"/>
      <sheetName val="Break Dw"/>
      <sheetName val="Balance Sheet Details CMC"/>
      <sheetName val="Rate Analysis"/>
    </sheetNames>
    <sheetDataSet>
      <sheetData sheetId="0">
        <row r="46">
          <cell r="D46">
            <v>37389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 HALL &amp; SERVICE ANNEXE"/>
      <sheetName val="NON AC HALL-type-A"/>
      <sheetName val="NON AC HALL-type-B"/>
      <sheetName val="Admin. block"/>
      <sheetName val="Food Court"/>
      <sheetName val="Sheet1"/>
      <sheetName val="boq workings"/>
      <sheetName val="COLUMN"/>
      <sheetName val="#REF"/>
      <sheetName val="beam-reinft"/>
      <sheetName val="concrete"/>
      <sheetName val="_REF"/>
      <sheetName val="dBase"/>
      <sheetName val="SPT vs PHI"/>
      <sheetName val="precast RC element"/>
      <sheetName val="P&amp;L-BDMC"/>
      <sheetName val="Design"/>
      <sheetName val="BLK2"/>
      <sheetName val="BLK3"/>
      <sheetName val="E &amp; R"/>
      <sheetName val="radar"/>
      <sheetName val="UG"/>
      <sheetName val="India F&amp;S Template"/>
      <sheetName val="Debits as on 12.04.08"/>
      <sheetName val="AC_HALL_&amp;_SERVICE_ANNEXE"/>
      <sheetName val="NON_AC_HALL-type-A"/>
      <sheetName val="NON_AC_HALL-type-B"/>
      <sheetName val="Admin__block"/>
      <sheetName val="Food_Court"/>
      <sheetName val="boq_workings"/>
      <sheetName val="Highway"/>
      <sheetName val="98Price"/>
      <sheetName val="CASHFLOWS"/>
      <sheetName val="SUMMARY"/>
      <sheetName val="girder"/>
      <sheetName val="Rocker"/>
      <sheetName val="Materials Cost(PCC)"/>
      <sheetName val="GWC"/>
      <sheetName val="NWC"/>
      <sheetName val="R20_R30_work"/>
      <sheetName val="SOR"/>
      <sheetName val="Rate Analysis"/>
      <sheetName val="SPT_vs_PHI"/>
      <sheetName val="site fab&amp;ernstr"/>
      <sheetName val="DATA"/>
      <sheetName val="Definitions"/>
      <sheetName val="Fee Rate Summary"/>
      <sheetName val="E_&amp;_R"/>
      <sheetName val="India_F&amp;S_Template"/>
      <sheetName val="Debits_as_on_12_04_08"/>
      <sheetName val="AC_HALL_&amp;_SERVICE_ANNEXE2"/>
      <sheetName val="NON_AC_HALL-type-A2"/>
      <sheetName val="NON_AC_HALL-type-B2"/>
      <sheetName val="Admin__block2"/>
      <sheetName val="Food_Court2"/>
      <sheetName val="boq_workings2"/>
      <sheetName val="SPT_vs_PHI2"/>
      <sheetName val="E_&amp;_R2"/>
      <sheetName val="India_F&amp;S_Template2"/>
      <sheetName val="Debits_as_on_12_04_082"/>
      <sheetName val="AC_HALL_&amp;_SERVICE_ANNEXE1"/>
      <sheetName val="NON_AC_HALL-type-A1"/>
      <sheetName val="NON_AC_HALL-type-B1"/>
      <sheetName val="Admin__block1"/>
      <sheetName val="Food_Court1"/>
      <sheetName val="boq_workings1"/>
      <sheetName val="SPT_vs_PHI1"/>
      <sheetName val="E_&amp;_R1"/>
      <sheetName val="India_F&amp;S_Template1"/>
      <sheetName val="Debits_as_on_12_04_081"/>
      <sheetName val="AC_HALL_&amp;_SERVICE_ANNEXE3"/>
      <sheetName val="NON_AC_HALL-type-A3"/>
      <sheetName val="NON_AC_HALL-type-B3"/>
      <sheetName val="Admin__block3"/>
      <sheetName val="Food_Court3"/>
      <sheetName val="boq_workings3"/>
      <sheetName val="SPT_vs_PHI3"/>
      <sheetName val="E_&amp;_R3"/>
      <sheetName val="India_F&amp;S_Template3"/>
      <sheetName val="Debits_as_on_12_04_083"/>
      <sheetName val="AC_HALL_&amp;_SERVICE_ANNEXE4"/>
      <sheetName val="NON_AC_HALL-type-A4"/>
      <sheetName val="NON_AC_HALL-type-B4"/>
      <sheetName val="Admin__block4"/>
      <sheetName val="Food_Court4"/>
      <sheetName val="boq_workings4"/>
      <sheetName val="SPT_vs_PHI4"/>
      <sheetName val="E_&amp;_R4"/>
      <sheetName val="India_F&amp;S_Template4"/>
      <sheetName val="Debits_as_on_12_04_084"/>
      <sheetName val="AC_HALL_&amp;_SERVICE_ANNEXE5"/>
      <sheetName val="NON_AC_HALL-type-A5"/>
      <sheetName val="NON_AC_HALL-type-B5"/>
      <sheetName val="Admin__block5"/>
      <sheetName val="Food_Court5"/>
      <sheetName val="boq_workings5"/>
      <sheetName val="SPT_vs_PHI5"/>
      <sheetName val="E_&amp;_R5"/>
      <sheetName val="India_F&amp;S_Template5"/>
      <sheetName val="Debits_as_on_12_04_085"/>
      <sheetName val="AC_HALL_&amp;_SERVICE_ANNEXE6"/>
      <sheetName val="NON_AC_HALL-type-A6"/>
      <sheetName val="NON_AC_HALL-type-B6"/>
      <sheetName val="Admin__block6"/>
      <sheetName val="Food_Court6"/>
      <sheetName val="boq_workings6"/>
      <sheetName val="SPT_vs_PHI6"/>
      <sheetName val="E_&amp;_R6"/>
      <sheetName val="India_F&amp;S_Template6"/>
      <sheetName val="Debits_as_on_12_04_086"/>
      <sheetName val="AC_HALL_&amp;_SERVICE_ANNEXE7"/>
      <sheetName val="NON_AC_HALL-type-A7"/>
      <sheetName val="NON_AC_HALL-type-B7"/>
      <sheetName val="Admin__block7"/>
      <sheetName val="Food_Court7"/>
      <sheetName val="boq_workings7"/>
      <sheetName val="SPT_vs_PHI7"/>
      <sheetName val="E_&amp;_R7"/>
      <sheetName val="India_F&amp;S_Template7"/>
      <sheetName val="Debits_as_on_12_04_087"/>
      <sheetName val="AC_HALL_&amp;_SERVICE_ANNEXE8"/>
      <sheetName val="NON_AC_HALL-type-A8"/>
      <sheetName val="NON_AC_HALL-type-B8"/>
      <sheetName val="Admin__block8"/>
      <sheetName val="Food_Court8"/>
      <sheetName val="boq_workings8"/>
      <sheetName val="SPT_vs_PHI8"/>
      <sheetName val="E_&amp;_R8"/>
      <sheetName val="India_F&amp;S_Template8"/>
      <sheetName val="Debits_as_on_12_04_088"/>
      <sheetName val="AC_HALL_&amp;_SERVICE_ANNEXE14"/>
      <sheetName val="NON_AC_HALL-type-A14"/>
      <sheetName val="NON_AC_HALL-type-B14"/>
      <sheetName val="Admin__block14"/>
      <sheetName val="Food_Court14"/>
      <sheetName val="boq_workings14"/>
      <sheetName val="SPT_vs_PHI14"/>
      <sheetName val="E_&amp;_R14"/>
      <sheetName val="India_F&amp;S_Template14"/>
      <sheetName val="Debits_as_on_12_04_0814"/>
      <sheetName val="AC_HALL_&amp;_SERVICE_ANNEXE10"/>
      <sheetName val="NON_AC_HALL-type-A10"/>
      <sheetName val="NON_AC_HALL-type-B10"/>
      <sheetName val="Admin__block10"/>
      <sheetName val="Food_Court10"/>
      <sheetName val="boq_workings10"/>
      <sheetName val="SPT_vs_PHI10"/>
      <sheetName val="E_&amp;_R10"/>
      <sheetName val="India_F&amp;S_Template10"/>
      <sheetName val="Debits_as_on_12_04_0810"/>
      <sheetName val="AC_HALL_&amp;_SERVICE_ANNEXE9"/>
      <sheetName val="NON_AC_HALL-type-A9"/>
      <sheetName val="NON_AC_HALL-type-B9"/>
      <sheetName val="Admin__block9"/>
      <sheetName val="Food_Court9"/>
      <sheetName val="boq_workings9"/>
      <sheetName val="SPT_vs_PHI9"/>
      <sheetName val="E_&amp;_R9"/>
      <sheetName val="India_F&amp;S_Template9"/>
      <sheetName val="Debits_as_on_12_04_089"/>
      <sheetName val="AC_HALL_&amp;_SERVICE_ANNEXE11"/>
      <sheetName val="NON_AC_HALL-type-A11"/>
      <sheetName val="NON_AC_HALL-type-B11"/>
      <sheetName val="Admin__block11"/>
      <sheetName val="Food_Court11"/>
      <sheetName val="boq_workings11"/>
      <sheetName val="SPT_vs_PHI11"/>
      <sheetName val="E_&amp;_R11"/>
      <sheetName val="India_F&amp;S_Template11"/>
      <sheetName val="Debits_as_on_12_04_0811"/>
      <sheetName val="AC_HALL_&amp;_SERVICE_ANNEXE12"/>
      <sheetName val="NON_AC_HALL-type-A12"/>
      <sheetName val="NON_AC_HALL-type-B12"/>
      <sheetName val="Admin__block12"/>
      <sheetName val="Food_Court12"/>
      <sheetName val="boq_workings12"/>
      <sheetName val="SPT_vs_PHI12"/>
      <sheetName val="E_&amp;_R12"/>
      <sheetName val="India_F&amp;S_Template12"/>
      <sheetName val="Debits_as_on_12_04_0812"/>
      <sheetName val="AC_HALL_&amp;_SERVICE_ANNEXE13"/>
      <sheetName val="NON_AC_HALL-type-A13"/>
      <sheetName val="NON_AC_HALL-type-B13"/>
      <sheetName val="Admin__block13"/>
      <sheetName val="Food_Court13"/>
      <sheetName val="boq_workings13"/>
      <sheetName val="SPT_vs_PHI13"/>
      <sheetName val="E_&amp;_R13"/>
      <sheetName val="India_F&amp;S_Template13"/>
      <sheetName val="Debits_as_on_12_04_0813"/>
      <sheetName val="AC_HALL_&amp;_SERVICE_ANNEXE20"/>
      <sheetName val="NON_AC_HALL-type-A20"/>
      <sheetName val="NON_AC_HALL-type-B20"/>
      <sheetName val="Admin__block20"/>
      <sheetName val="Food_Court20"/>
      <sheetName val="boq_workings20"/>
      <sheetName val="SPT_vs_PHI20"/>
      <sheetName val="E_&amp;_R20"/>
      <sheetName val="India_F&amp;S_Template20"/>
      <sheetName val="Debits_as_on_12_04_0820"/>
      <sheetName val="AC_HALL_&amp;_SERVICE_ANNEXE15"/>
      <sheetName val="NON_AC_HALL-type-A15"/>
      <sheetName val="NON_AC_HALL-type-B15"/>
      <sheetName val="Admin__block15"/>
      <sheetName val="Food_Court15"/>
      <sheetName val="boq_workings15"/>
      <sheetName val="SPT_vs_PHI15"/>
      <sheetName val="E_&amp;_R15"/>
      <sheetName val="India_F&amp;S_Template15"/>
      <sheetName val="Debits_as_on_12_04_0815"/>
      <sheetName val="AC_HALL_&amp;_SERVICE_ANNEXE16"/>
      <sheetName val="NON_AC_HALL-type-A16"/>
      <sheetName val="NON_AC_HALL-type-B16"/>
      <sheetName val="Admin__block16"/>
      <sheetName val="Food_Court16"/>
      <sheetName val="boq_workings16"/>
      <sheetName val="SPT_vs_PHI16"/>
      <sheetName val="E_&amp;_R16"/>
      <sheetName val="India_F&amp;S_Template16"/>
      <sheetName val="Debits_as_on_12_04_0816"/>
      <sheetName val="AC_HALL_&amp;_SERVICE_ANNEXE17"/>
      <sheetName val="NON_AC_HALL-type-A17"/>
      <sheetName val="NON_AC_HALL-type-B17"/>
      <sheetName val="Admin__block17"/>
      <sheetName val="Food_Court17"/>
      <sheetName val="boq_workings17"/>
      <sheetName val="SPT_vs_PHI17"/>
      <sheetName val="E_&amp;_R17"/>
      <sheetName val="India_F&amp;S_Template17"/>
      <sheetName val="Debits_as_on_12_04_0817"/>
      <sheetName val="AC_HALL_&amp;_SERVICE_ANNEXE18"/>
      <sheetName val="NON_AC_HALL-type-A18"/>
      <sheetName val="NON_AC_HALL-type-B18"/>
      <sheetName val="Admin__block18"/>
      <sheetName val="Food_Court18"/>
      <sheetName val="boq_workings18"/>
      <sheetName val="SPT_vs_PHI18"/>
      <sheetName val="E_&amp;_R18"/>
      <sheetName val="India_F&amp;S_Template18"/>
      <sheetName val="Debits_as_on_12_04_0818"/>
      <sheetName val="AC_HALL_&amp;_SERVICE_ANNEXE19"/>
      <sheetName val="NON_AC_HALL-type-A19"/>
      <sheetName val="NON_AC_HALL-type-B19"/>
      <sheetName val="Admin__block19"/>
      <sheetName val="Food_Court19"/>
      <sheetName val="boq_workings19"/>
      <sheetName val="SPT_vs_PHI19"/>
      <sheetName val="E_&amp;_R19"/>
      <sheetName val="India_F&amp;S_Template19"/>
      <sheetName val="Debits_as_on_12_04_0819"/>
      <sheetName val="AC_HALL_&amp;_SERVICE_ANNEXE21"/>
      <sheetName val="NON_AC_HALL-type-A21"/>
      <sheetName val="NON_AC_HALL-type-B21"/>
      <sheetName val="Admin__block21"/>
      <sheetName val="Food_Court21"/>
      <sheetName val="boq_workings21"/>
      <sheetName val="SPT_vs_PHI21"/>
      <sheetName val="E_&amp;_R21"/>
      <sheetName val="India_F&amp;S_Template21"/>
      <sheetName val="Debits_as_on_12_04_0821"/>
      <sheetName val="AC_HALL_&amp;_SERVICE_ANNEXE22"/>
      <sheetName val="NON_AC_HALL-type-A22"/>
      <sheetName val="NON_AC_HALL-type-B22"/>
      <sheetName val="Admin__block22"/>
      <sheetName val="Food_Court22"/>
      <sheetName val="boq_workings22"/>
      <sheetName val="SPT_vs_PHI22"/>
      <sheetName val="E_&amp;_R22"/>
      <sheetName val="India_F&amp;S_Template22"/>
      <sheetName val="Debits_as_on_12_04_0822"/>
      <sheetName val="col-reinft1"/>
      <sheetName val="Materials Cost"/>
      <sheetName val="Sheet2"/>
      <sheetName val="RA-markate"/>
      <sheetName val="HQ-TO"/>
      <sheetName val="AC_HALL_&amp;_SERVICE_ANNEXE23"/>
      <sheetName val="NON_AC_HALL-type-A23"/>
      <sheetName val="NON_AC_HALL-type-B23"/>
      <sheetName val="Admin__block23"/>
      <sheetName val="Food_Court23"/>
      <sheetName val="boq_workings23"/>
      <sheetName val="SPT_vs_PHI23"/>
      <sheetName val="E_&amp;_R23"/>
      <sheetName val="India_F&amp;S_Template23"/>
      <sheetName val="Debits_as_on_12_04_0823"/>
      <sheetName val="AC_HALL_&amp;_SERVICE_ANNEXE24"/>
      <sheetName val="NON_AC_HALL-type-A24"/>
      <sheetName val="NON_AC_HALL-type-B24"/>
      <sheetName val="Admin__block24"/>
      <sheetName val="Food_Court24"/>
      <sheetName val="boq_workings24"/>
      <sheetName val="SPT_vs_PHI24"/>
      <sheetName val="E_&amp;_R24"/>
      <sheetName val="India_F&amp;S_Template24"/>
      <sheetName val="Debits_as_on_12_04_0824"/>
      <sheetName val="2gii"/>
      <sheetName val="Direct cost shed A-2 "/>
      <sheetName val="Material "/>
      <sheetName val="Labour &amp; Plant"/>
      <sheetName val="p&amp;m"/>
      <sheetName val="IO List"/>
      <sheetName val="beam-reinft-machine rm"/>
      <sheetName val="Data Sheet"/>
      <sheetName val="FRONT PAGE"/>
      <sheetName val="EXECUTIVE SUMMARY"/>
      <sheetName val="CONTENT"/>
      <sheetName val="BASIS "/>
      <sheetName val="DEMOGRAPHICS"/>
      <sheetName val="CTC VARIANCE"/>
      <sheetName val="CTC SUMMARY"/>
      <sheetName val="ABSTRACT OVERALL"/>
      <sheetName val="JMC Resolution"/>
      <sheetName val="SAP WBS R1"/>
      <sheetName val="Material List "/>
      <sheetName val="beam-reinft-IIInd floor"/>
      <sheetName val="hist&amp;proj"/>
      <sheetName val="Bill No 2 to 8 (Rev)"/>
      <sheetName val="PLOT B  Budgt  DEC 18"/>
      <sheetName val="Land "/>
      <sheetName val="Budget Allocation"/>
      <sheetName val="VIVNATE PLOT INFRA  TILL MAR 16"/>
      <sheetName val=" Vivante MAIN  INFRA MAR17"/>
      <sheetName val="Nycomed Generic  MAR 16"/>
      <sheetName val="Working ITC"/>
      <sheetName val="WD FM YTD PTD"/>
      <sheetName val="Entry  MAR 18"/>
      <sheetName val="Entry  DEC 19"/>
      <sheetName val="Viva Plot B % Compl"/>
      <sheetName val="Viva Plot  A % Compl"/>
      <sheetName val="Sheet3"/>
      <sheetName val="PLOT A Sles   JAN 20"/>
      <sheetName val="PLOT B Sales  JAN 20"/>
      <sheetName val="Brokerage (2)"/>
      <sheetName val=" Vivante MAIN  INFRA "/>
      <sheetName val="INT RECO"/>
      <sheetName val="SAP Main  INFRA  SAP"/>
      <sheetName val="PLOT B PARKING  MAR 17"/>
      <sheetName val="PLOT  B INFRA  MAR 17"/>
      <sheetName val="Nyco CJi3  APR 16"/>
      <sheetName val="Nyco CJi3  MAY 16"/>
      <sheetName val="Shuttering material  Mar  18"/>
      <sheetName val="PLOT  B INFRA  "/>
      <sheetName val="VIVANTE PLOT B WIP  SAP"/>
      <sheetName val="PLOT B PARKING "/>
      <sheetName val="PLOT B PARKING WIP SAP"/>
      <sheetName val="VIVANTE B1   % Compl "/>
      <sheetName val="B1 WIP  VIVANTE "/>
      <sheetName val="Vivante B1 WIP SAP"/>
      <sheetName val="SALES MIS  B1 Dec16"/>
      <sheetName val="VIVANTE B2  % Compl "/>
      <sheetName val="B2  WIP  VIVANTE "/>
      <sheetName val="B2  WIP  SAP"/>
      <sheetName val="B2 SALES DATA"/>
      <sheetName val="VIVANTE B3  % Compl "/>
      <sheetName val="B 3  WIP  VIVANTE "/>
      <sheetName val=" B3 WIP SAP"/>
      <sheetName val="VIVANTE B4  % Compl "/>
      <sheetName val="B 3  SALES DATA "/>
      <sheetName val="B 4  WIP  VIVANTE  "/>
      <sheetName val="WIP B4 SAP"/>
      <sheetName val="B 4  SALES DATA "/>
      <sheetName val="PLOT A INFRA  WIP "/>
      <sheetName val="PLOT A WIP  FY 18-19"/>
      <sheetName val="WIP PLOT A INF"/>
      <sheetName val="PLOTA Car Park "/>
      <sheetName val="CPT A WIP"/>
      <sheetName val="Rectfi INT Wor  PLOT A RERA"/>
      <sheetName val="VIVANTE A1   % Compl"/>
      <sheetName val="A1 WIP "/>
      <sheetName val="WIP  A1"/>
      <sheetName val="Vivante A2 % Comp"/>
      <sheetName val="A2  WIP "/>
      <sheetName val="WIP  A2 "/>
      <sheetName val="Vivnate A3% Comp"/>
      <sheetName val="A3 WIP "/>
      <sheetName val="A3  wip"/>
      <sheetName val="Vivnate A4% Comp "/>
      <sheetName val="A4 WIP  "/>
      <sheetName val="A4  WIP"/>
      <sheetName val="Vivnate A5% Comp  "/>
      <sheetName val="A5 WIP  "/>
      <sheetName val="A5  WIP SAP"/>
      <sheetName val="Vivnate A 6% Comp  "/>
      <sheetName val="Rectfi INT Wor PLOT A RERA"/>
      <sheetName val="A6 WIP  "/>
      <sheetName val="A6  WIP SAP"/>
      <sheetName val="Sheet12"/>
      <sheetName val="Kandivali-Roots % Compl"/>
      <sheetName val="Roots Sales Data"/>
      <sheetName val="Kandivali-Roots_WIP"/>
      <sheetName val="Roots WIP"/>
      <sheetName val="Emint W&amp;C_% Compl_POCM"/>
      <sheetName val="Emint Comm WIP"/>
      <sheetName val="sap wip"/>
      <sheetName val="Emint Comm_Sales "/>
      <sheetName val="Acme_WIP"/>
      <sheetName val="Sheet6"/>
      <sheetName val="WBS WISE TILL MAR 16"/>
      <sheetName val="PLOT A WIP  FY 16-17"/>
      <sheetName val="LAND"/>
      <sheetName val="02"/>
      <sheetName val="03"/>
      <sheetName val="04"/>
      <sheetName val="01"/>
    </sheetNames>
    <sheetDataSet>
      <sheetData sheetId="0" refreshError="1"/>
      <sheetData sheetId="1" refreshError="1"/>
      <sheetData sheetId="2" refreshError="1"/>
      <sheetData sheetId="3" refreshError="1"/>
      <sheetData sheetId="4" refreshError="1"/>
      <sheetData sheetId="5" refreshError="1">
        <row r="4">
          <cell r="A4" t="str">
            <v>Description of item</v>
          </cell>
        </row>
        <row r="78">
          <cell r="A78">
            <v>3</v>
          </cell>
        </row>
      </sheetData>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sheetData sheetId="48"/>
      <sheetData sheetId="49" refreshError="1"/>
      <sheetData sheetId="50"/>
      <sheetData sheetId="51"/>
      <sheetData sheetId="52"/>
      <sheetData sheetId="53"/>
      <sheetData sheetId="54"/>
      <sheetData sheetId="55">
        <row r="2">
          <cell r="B2" t="str">
            <v>Budget Head</v>
          </cell>
        </row>
      </sheetData>
      <sheetData sheetId="56"/>
      <sheetData sheetId="57"/>
      <sheetData sheetId="58"/>
      <sheetData sheetId="59"/>
      <sheetData sheetId="60"/>
      <sheetData sheetId="61"/>
      <sheetData sheetId="62"/>
      <sheetData sheetId="63"/>
      <sheetData sheetId="64">
        <row r="2">
          <cell r="B2" t="str">
            <v>Budget Head</v>
          </cell>
        </row>
      </sheetData>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refreshError="1"/>
      <sheetData sheetId="126" refreshError="1"/>
      <sheetData sheetId="127" refreshError="1"/>
      <sheetData sheetId="128" refreshError="1"/>
      <sheetData sheetId="129" refreshError="1"/>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sheetData sheetId="268" refreshError="1"/>
      <sheetData sheetId="269" refreshError="1"/>
      <sheetData sheetId="270" refreshError="1"/>
      <sheetData sheetId="271" refreshError="1"/>
      <sheetData sheetId="272" refreshError="1"/>
      <sheetData sheetId="273" refreshError="1"/>
      <sheetData sheetId="274" refreshError="1"/>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row r="2">
          <cell r="B2" t="str">
            <v>Budget Head</v>
          </cell>
        </row>
      </sheetData>
      <sheetData sheetId="294"/>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sheetData sheetId="304"/>
      <sheetData sheetId="305">
        <row r="2">
          <cell r="B2" t="str">
            <v>Budget Head</v>
          </cell>
        </row>
      </sheetData>
      <sheetData sheetId="306"/>
      <sheetData sheetId="307"/>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row r="78">
          <cell r="A78">
            <v>24</v>
          </cell>
        </row>
      </sheetData>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efreshError="1"/>
      <sheetData sheetId="401" refreshError="1"/>
      <sheetData sheetId="402" refreshError="1"/>
      <sheetData sheetId="40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t perf"/>
      <sheetName val="Op. Stats."/>
      <sheetName val="Operating Statistics"/>
      <sheetName val="Cover"/>
      <sheetName val="XXXXXX"/>
      <sheetName val="old"/>
      <sheetName val="PARTY"/>
      <sheetName val="prg"/>
      <sheetName val="prod"/>
      <sheetName val="EVA1"/>
      <sheetName val="Macro1"/>
      <sheetName val="TAX INCOME"/>
    </sheetNames>
    <sheetDataSet>
      <sheetData sheetId="0" refreshError="1"/>
      <sheetData sheetId="1" refreshError="1"/>
      <sheetData sheetId="2" refreshError="1">
        <row r="1">
          <cell r="A1" t="str">
            <v>Year-end</v>
          </cell>
          <cell r="D1">
            <v>1991</v>
          </cell>
          <cell r="E1">
            <v>1992</v>
          </cell>
          <cell r="F1">
            <v>1993</v>
          </cell>
          <cell r="G1">
            <v>1994</v>
          </cell>
          <cell r="H1">
            <v>1995</v>
          </cell>
          <cell r="I1">
            <v>1996</v>
          </cell>
          <cell r="J1">
            <v>1997</v>
          </cell>
          <cell r="K1">
            <v>1998</v>
          </cell>
          <cell r="L1">
            <v>1999</v>
          </cell>
        </row>
        <row r="2">
          <cell r="A2" t="str">
            <v>31 Mar</v>
          </cell>
          <cell r="D2" t="str">
            <v>Rs m</v>
          </cell>
          <cell r="E2" t="str">
            <v>Rs m</v>
          </cell>
          <cell r="F2" t="str">
            <v>Rs m</v>
          </cell>
          <cell r="G2" t="str">
            <v>Rs m</v>
          </cell>
          <cell r="H2" t="str">
            <v>Rs m</v>
          </cell>
          <cell r="I2" t="str">
            <v>Rs m</v>
          </cell>
          <cell r="J2" t="str">
            <v>Rs m</v>
          </cell>
          <cell r="K2" t="str">
            <v>Rs m</v>
          </cell>
          <cell r="L2" t="str">
            <v>Rs m</v>
          </cell>
        </row>
        <row r="4">
          <cell r="A4" t="str">
            <v>Revenue</v>
          </cell>
        </row>
        <row r="5">
          <cell r="B5" t="str">
            <v>Power  group</v>
          </cell>
          <cell r="D5">
            <v>3858.0360000000001</v>
          </cell>
          <cell r="E5">
            <v>3603.2829999999999</v>
          </cell>
          <cell r="F5">
            <v>4369.5739999999996</v>
          </cell>
          <cell r="G5">
            <v>5386.5249999999996</v>
          </cell>
          <cell r="H5">
            <v>4236.2860000000001</v>
          </cell>
          <cell r="I5">
            <v>4491.5439999999999</v>
          </cell>
          <cell r="J5">
            <v>5201.6760000000004</v>
          </cell>
          <cell r="K5">
            <v>6970.6</v>
          </cell>
          <cell r="L5">
            <v>9602.2360000000008</v>
          </cell>
        </row>
        <row r="6">
          <cell r="B6" t="str">
            <v>Bhopal</v>
          </cell>
          <cell r="D6">
            <v>6205.4340000000002</v>
          </cell>
          <cell r="E6">
            <v>6775.2340000000004</v>
          </cell>
          <cell r="F6">
            <v>6926.8630000000003</v>
          </cell>
          <cell r="G6">
            <v>7066.4840000000004</v>
          </cell>
          <cell r="H6">
            <v>7658.4560000000001</v>
          </cell>
          <cell r="I6">
            <v>8651.6540000000005</v>
          </cell>
          <cell r="J6">
            <v>9110.6659999999993</v>
          </cell>
          <cell r="K6">
            <v>9300.9349999999995</v>
          </cell>
          <cell r="L6">
            <v>10714.11</v>
          </cell>
        </row>
        <row r="7">
          <cell r="B7" t="str">
            <v>Hyderabad - Heavy Power Eqpt</v>
          </cell>
          <cell r="D7">
            <v>5998.1349999999993</v>
          </cell>
          <cell r="E7">
            <v>6091.402</v>
          </cell>
          <cell r="F7">
            <v>5698.5050000000001</v>
          </cell>
          <cell r="G7">
            <v>6135.3239999999996</v>
          </cell>
          <cell r="H7">
            <v>8240.2610000000004</v>
          </cell>
          <cell r="I7">
            <v>9311.7309999999998</v>
          </cell>
          <cell r="J7">
            <v>12891.102999999999</v>
          </cell>
          <cell r="K7">
            <v>14263.364</v>
          </cell>
          <cell r="L7">
            <v>12760.749</v>
          </cell>
        </row>
        <row r="8">
          <cell r="B8" t="str">
            <v>Trichy-Boiler &amp; Seamless Steel Tubes</v>
          </cell>
          <cell r="D8">
            <v>7624.8200000000006</v>
          </cell>
          <cell r="E8">
            <v>8235.9529999999995</v>
          </cell>
          <cell r="F8">
            <v>8059.7839999999997</v>
          </cell>
          <cell r="G8">
            <v>6561.4350000000004</v>
          </cell>
          <cell r="H8">
            <v>8110.4290000000001</v>
          </cell>
          <cell r="I8">
            <v>10968.951999999999</v>
          </cell>
          <cell r="J8">
            <v>13387.097</v>
          </cell>
          <cell r="K8">
            <v>14933.179</v>
          </cell>
          <cell r="L8">
            <v>14844.543</v>
          </cell>
        </row>
        <row r="9">
          <cell r="B9" t="str">
            <v>Hardwar - Central Foundry &amp; Forge Plant</v>
          </cell>
          <cell r="D9">
            <v>4212.5169999999998</v>
          </cell>
          <cell r="E9">
            <v>4675.5460000000003</v>
          </cell>
          <cell r="F9">
            <v>4644.701</v>
          </cell>
          <cell r="G9">
            <v>3903.098</v>
          </cell>
          <cell r="H9">
            <v>5150.8389999999999</v>
          </cell>
          <cell r="I9">
            <v>6135.3490000000002</v>
          </cell>
          <cell r="J9">
            <v>7020.3329999999996</v>
          </cell>
          <cell r="K9">
            <v>7936.4359999999997</v>
          </cell>
          <cell r="L9">
            <v>9961.7420000000002</v>
          </cell>
        </row>
        <row r="10">
          <cell r="B10" t="str">
            <v>Jhansi</v>
          </cell>
          <cell r="D10">
            <v>1212.71</v>
          </cell>
          <cell r="E10">
            <v>1393.0740000000001</v>
          </cell>
          <cell r="F10">
            <v>2011.598</v>
          </cell>
          <cell r="G10">
            <v>2173.395</v>
          </cell>
          <cell r="H10">
            <v>2110.3049999999998</v>
          </cell>
          <cell r="I10">
            <v>2150.3330000000001</v>
          </cell>
          <cell r="J10">
            <v>1549.799</v>
          </cell>
          <cell r="K10">
            <v>1811.1559999999999</v>
          </cell>
          <cell r="L10">
            <v>1797.865</v>
          </cell>
        </row>
        <row r="11">
          <cell r="B11" t="str">
            <v>Bangalore - Electronics</v>
          </cell>
          <cell r="D11">
            <v>1092.3929999999998</v>
          </cell>
          <cell r="E11">
            <v>1307.752</v>
          </cell>
          <cell r="F11">
            <v>1928.146</v>
          </cell>
          <cell r="G11">
            <v>2507.1190000000001</v>
          </cell>
          <cell r="H11">
            <v>2541.0239999999999</v>
          </cell>
          <cell r="I11">
            <v>2788.692</v>
          </cell>
          <cell r="J11">
            <v>3278.8380000000002</v>
          </cell>
          <cell r="K11">
            <v>3865.4969999999998</v>
          </cell>
          <cell r="L11">
            <v>4099.6930000000002</v>
          </cell>
        </row>
        <row r="12">
          <cell r="B12" t="str">
            <v>Ranipet - Boiler Auxiliaries</v>
          </cell>
          <cell r="D12">
            <v>646.68999999999994</v>
          </cell>
          <cell r="E12">
            <v>558.577</v>
          </cell>
          <cell r="F12">
            <v>663.35</v>
          </cell>
          <cell r="G12">
            <v>584.17600000000004</v>
          </cell>
          <cell r="H12">
            <v>1076.0940000000001</v>
          </cell>
          <cell r="I12">
            <v>1991.941</v>
          </cell>
          <cell r="J12">
            <v>1092.471</v>
          </cell>
          <cell r="K12">
            <v>705.32</v>
          </cell>
          <cell r="L12">
            <v>430.98599999999999</v>
          </cell>
        </row>
        <row r="13">
          <cell r="B13" t="str">
            <v>Scrap sales</v>
          </cell>
          <cell r="D13">
            <v>288.29899999999998</v>
          </cell>
          <cell r="E13">
            <v>439.55399999999997</v>
          </cell>
          <cell r="F13">
            <v>381.67599999999999</v>
          </cell>
          <cell r="G13">
            <v>452.709</v>
          </cell>
          <cell r="H13">
            <v>425.45400000000001</v>
          </cell>
          <cell r="I13">
            <v>427.24299999999999</v>
          </cell>
          <cell r="J13">
            <v>432.435</v>
          </cell>
          <cell r="K13">
            <v>391.64100000000002</v>
          </cell>
          <cell r="L13">
            <v>393.50799999999998</v>
          </cell>
        </row>
        <row r="14">
          <cell r="B14" t="str">
            <v>Other products &amp; services</v>
          </cell>
          <cell r="D14">
            <v>818.26600000000008</v>
          </cell>
          <cell r="E14">
            <v>810.26199999999983</v>
          </cell>
          <cell r="F14">
            <v>859.31099999999992</v>
          </cell>
          <cell r="G14">
            <v>1327.8380000000002</v>
          </cell>
          <cell r="H14">
            <v>2050.4499999999998</v>
          </cell>
          <cell r="I14">
            <v>1954.6799999999998</v>
          </cell>
          <cell r="J14">
            <v>4020.7849999999999</v>
          </cell>
          <cell r="K14">
            <v>4926.5039999999999</v>
          </cell>
          <cell r="L14">
            <v>4475.7920000000004</v>
          </cell>
        </row>
        <row r="15">
          <cell r="B15" t="str">
            <v>Gross Revenue</v>
          </cell>
          <cell r="D15">
            <v>31957.299999999996</v>
          </cell>
          <cell r="E15">
            <v>33890.63700000001</v>
          </cell>
          <cell r="F15">
            <v>35543.508000000002</v>
          </cell>
          <cell r="G15">
            <v>36098.10300000001</v>
          </cell>
          <cell r="H15">
            <v>41599.597999999991</v>
          </cell>
          <cell r="I15">
            <v>48872.119000000006</v>
          </cell>
          <cell r="J15">
            <v>57985.202999999994</v>
          </cell>
          <cell r="K15">
            <v>65104.632000000005</v>
          </cell>
          <cell r="L15">
            <v>69081.223999999987</v>
          </cell>
        </row>
        <row r="16">
          <cell r="C16" t="str">
            <v>Less excise</v>
          </cell>
          <cell r="D16">
            <v>3476.058</v>
          </cell>
          <cell r="E16">
            <v>3953.7869999999998</v>
          </cell>
          <cell r="F16">
            <v>3465.904</v>
          </cell>
          <cell r="G16">
            <v>2557.4560000000001</v>
          </cell>
          <cell r="H16">
            <v>3468.7449999999999</v>
          </cell>
          <cell r="I16">
            <v>4146.098</v>
          </cell>
          <cell r="J16">
            <v>4925.3680000000004</v>
          </cell>
          <cell r="K16">
            <v>5637.35</v>
          </cell>
          <cell r="L16">
            <v>6010.39</v>
          </cell>
        </row>
        <row r="17">
          <cell r="C17" t="str">
            <v>Adjustments</v>
          </cell>
          <cell r="D17">
            <v>0</v>
          </cell>
          <cell r="E17">
            <v>0</v>
          </cell>
          <cell r="F17">
            <v>0</v>
          </cell>
          <cell r="G17">
            <v>0</v>
          </cell>
          <cell r="H17">
            <v>0</v>
          </cell>
          <cell r="I17">
            <v>0</v>
          </cell>
          <cell r="J17">
            <v>0</v>
          </cell>
          <cell r="K17">
            <v>0</v>
          </cell>
          <cell r="L17">
            <v>0</v>
          </cell>
        </row>
        <row r="18">
          <cell r="B18" t="str">
            <v>Net revenue</v>
          </cell>
          <cell r="D18">
            <v>28481.241999999995</v>
          </cell>
          <cell r="E18">
            <v>29936.850000000009</v>
          </cell>
          <cell r="F18">
            <v>32077.604000000003</v>
          </cell>
          <cell r="G18">
            <v>33540.647000000012</v>
          </cell>
          <cell r="H18">
            <v>38130.852999999988</v>
          </cell>
          <cell r="I18">
            <v>44726.021000000008</v>
          </cell>
          <cell r="J18">
            <v>53059.834999999992</v>
          </cell>
          <cell r="K18">
            <v>59467.282000000007</v>
          </cell>
          <cell r="L18">
            <v>63070.833999999988</v>
          </cell>
        </row>
        <row r="19">
          <cell r="B19" t="str">
            <v>Effective excise duty</v>
          </cell>
          <cell r="D19">
            <v>0.10877195507755663</v>
          </cell>
          <cell r="E19">
            <v>0.11666310668636883</v>
          </cell>
          <cell r="F19">
            <v>9.7511590583574351E-2</v>
          </cell>
          <cell r="G19">
            <v>7.0847379431545177E-2</v>
          </cell>
          <cell r="H19">
            <v>8.3384099048264854E-2</v>
          </cell>
          <cell r="I19">
            <v>8.483565036334928E-2</v>
          </cell>
          <cell r="J19">
            <v>8.4941808343759709E-2</v>
          </cell>
          <cell r="K19">
            <v>8.6589077102839626E-2</v>
          </cell>
          <cell r="L19">
            <v>8.5000000000000006E-2</v>
          </cell>
        </row>
        <row r="20">
          <cell r="A20" t="str">
            <v>Revenue breakdown</v>
          </cell>
        </row>
        <row r="21">
          <cell r="B21" t="str">
            <v>Power  group</v>
          </cell>
          <cell r="D21">
            <v>0.12072471704430601</v>
          </cell>
          <cell r="E21">
            <v>0.10632089919112464</v>
          </cell>
          <cell r="F21">
            <v>0.12293592405116567</v>
          </cell>
          <cell r="G21">
            <v>0.14921906007082972</v>
          </cell>
          <cell r="H21">
            <v>0.10183478215342372</v>
          </cell>
          <cell r="I21">
            <v>9.1904015866387939E-2</v>
          </cell>
          <cell r="J21">
            <v>8.9706955065760499E-2</v>
          </cell>
          <cell r="K21">
            <v>0.10706765073182505</v>
          </cell>
          <cell r="L21">
            <v>0.09</v>
          </cell>
        </row>
        <row r="22">
          <cell r="B22" t="str">
            <v>Bhopal</v>
          </cell>
          <cell r="D22">
            <v>0.19417891999637019</v>
          </cell>
          <cell r="E22">
            <v>0.19991462538753693</v>
          </cell>
          <cell r="F22">
            <v>0.19488405590129146</v>
          </cell>
          <cell r="G22">
            <v>0.19575776599673392</v>
          </cell>
          <cell r="H22">
            <v>0.18409927903630227</v>
          </cell>
          <cell r="I22">
            <v>0.17702637366716184</v>
          </cell>
          <cell r="J22">
            <v>0.15712053297459355</v>
          </cell>
          <cell r="K22">
            <v>0.14286134049571156</v>
          </cell>
          <cell r="L22">
            <v>0.157</v>
          </cell>
        </row>
        <row r="23">
          <cell r="B23" t="str">
            <v>Hyderabad - Heavy Power Eqpt</v>
          </cell>
          <cell r="D23">
            <v>0.18769217048999759</v>
          </cell>
          <cell r="E23">
            <v>0.17973701704101927</v>
          </cell>
          <cell r="F23">
            <v>0.16032477717168492</v>
          </cell>
          <cell r="G23">
            <v>0.16996250467787732</v>
          </cell>
          <cell r="H23">
            <v>0.19808511130323908</v>
          </cell>
          <cell r="I23">
            <v>0.19053258157273678</v>
          </cell>
          <cell r="J23">
            <v>0.22231711424723305</v>
          </cell>
          <cell r="K23">
            <v>0.21908370513483585</v>
          </cell>
          <cell r="L23">
            <v>0.222</v>
          </cell>
        </row>
        <row r="24">
          <cell r="B24" t="str">
            <v>Trichy-Boiler &amp; Seamless Steel Tubes</v>
          </cell>
          <cell r="D24">
            <v>0.23859399886723853</v>
          </cell>
          <cell r="E24">
            <v>0.24301558569111573</v>
          </cell>
          <cell r="F24">
            <v>0.22675825920165221</v>
          </cell>
          <cell r="G24">
            <v>0.18176675378204774</v>
          </cell>
          <cell r="H24">
            <v>0.1949641196051943</v>
          </cell>
          <cell r="I24">
            <v>0.2244419154405807</v>
          </cell>
          <cell r="J24">
            <v>0.23087091718899391</v>
          </cell>
          <cell r="K24">
            <v>0.22937198999911401</v>
          </cell>
          <cell r="L24">
            <v>0.23100000000000001</v>
          </cell>
        </row>
        <row r="25">
          <cell r="B25" t="str">
            <v>Hardwar</v>
          </cell>
          <cell r="D25">
            <v>0.13181704962559415</v>
          </cell>
          <cell r="E25">
            <v>0.13795981468273963</v>
          </cell>
          <cell r="F25">
            <v>0.13067649372144133</v>
          </cell>
          <cell r="G25">
            <v>0.10812473996209715</v>
          </cell>
          <cell r="H25">
            <v>0.12381944171672046</v>
          </cell>
          <cell r="I25">
            <v>0.1255388373890643</v>
          </cell>
          <cell r="J25">
            <v>0.12107111188349208</v>
          </cell>
          <cell r="K25">
            <v>0.12190278565740144</v>
          </cell>
          <cell r="L25">
            <v>0.121</v>
          </cell>
        </row>
        <row r="26">
          <cell r="B26" t="str">
            <v>Jhansi</v>
          </cell>
          <cell r="D26">
            <v>3.7947824127820565E-2</v>
          </cell>
          <cell r="E26">
            <v>4.1104981296161525E-2</v>
          </cell>
          <cell r="F26">
            <v>5.6595370383812418E-2</v>
          </cell>
          <cell r="G26">
            <v>6.0208011484703207E-2</v>
          </cell>
          <cell r="H26">
            <v>5.0728975794429559E-2</v>
          </cell>
          <cell r="I26">
            <v>4.3999176708503264E-2</v>
          </cell>
          <cell r="J26">
            <v>2.6727491149767989E-2</v>
          </cell>
          <cell r="K26">
            <v>2.7819157322016654E-2</v>
          </cell>
          <cell r="L26">
            <v>2.7E-2</v>
          </cell>
        </row>
        <row r="27">
          <cell r="B27" t="str">
            <v>Bangalore - Electronics</v>
          </cell>
          <cell r="D27">
            <v>3.4182894049246959E-2</v>
          </cell>
          <cell r="E27">
            <v>3.8587412800768529E-2</v>
          </cell>
          <cell r="F27">
            <v>5.4247487332989189E-2</v>
          </cell>
          <cell r="G27">
            <v>6.9452929424019857E-2</v>
          </cell>
          <cell r="H27">
            <v>6.1082897964542839E-2</v>
          </cell>
          <cell r="I27">
            <v>5.7061000363008603E-2</v>
          </cell>
          <cell r="J27">
            <v>5.6546115739217133E-2</v>
          </cell>
          <cell r="K27">
            <v>5.9373609545938288E-2</v>
          </cell>
          <cell r="L27">
            <v>5.7000000000000002E-2</v>
          </cell>
        </row>
        <row r="28">
          <cell r="B28" t="str">
            <v>Ranipet - Boiler Auxiliaries</v>
          </cell>
          <cell r="D28">
            <v>2.0236064999233354E-2</v>
          </cell>
          <cell r="E28">
            <v>1.648174981190232E-2</v>
          </cell>
          <cell r="F28">
            <v>1.866304248865925E-2</v>
          </cell>
          <cell r="G28">
            <v>1.618301105739545E-2</v>
          </cell>
          <cell r="H28">
            <v>2.5867894204169961E-2</v>
          </cell>
          <cell r="I28">
            <v>4.0758228633385012E-2</v>
          </cell>
          <cell r="J28">
            <v>1.8840513501349649E-2</v>
          </cell>
          <cell r="K28">
            <v>1.0833637766357393E-2</v>
          </cell>
          <cell r="L28">
            <v>1.9E-2</v>
          </cell>
        </row>
        <row r="29">
          <cell r="B29" t="str">
            <v>Scrap sales</v>
          </cell>
          <cell r="D29">
            <v>9.021381656147423E-3</v>
          </cell>
          <cell r="E29">
            <v>1.2969776873771946E-2</v>
          </cell>
          <cell r="F29">
            <v>1.0738276030604519E-2</v>
          </cell>
          <cell r="G29">
            <v>1.2541074526824856E-2</v>
          </cell>
          <cell r="H29">
            <v>1.0227358447069611E-2</v>
          </cell>
          <cell r="I29">
            <v>8.742060069054914E-3</v>
          </cell>
          <cell r="J29">
            <v>7.4576784701434959E-3</v>
          </cell>
          <cell r="K29">
            <v>6.0155627636448352E-3</v>
          </cell>
          <cell r="L29">
            <v>7.0000000000000001E-3</v>
          </cell>
        </row>
        <row r="30">
          <cell r="B30" t="str">
            <v>Other products &amp; services</v>
          </cell>
          <cell r="D30">
            <v>2.5604979144045342E-2</v>
          </cell>
          <cell r="E30">
            <v>2.3908137223859191E-2</v>
          </cell>
          <cell r="F30">
            <v>2.4176313716698979E-2</v>
          </cell>
          <cell r="G30">
            <v>3.6784149017470527E-2</v>
          </cell>
          <cell r="H30">
            <v>4.9290139774908405E-2</v>
          </cell>
          <cell r="I30">
            <v>3.9995810290116528E-2</v>
          </cell>
          <cell r="J30">
            <v>6.9341569779448733E-2</v>
          </cell>
          <cell r="K30">
            <v>7.5670560583154814E-2</v>
          </cell>
          <cell r="L30">
            <v>6.9000000000000006E-2</v>
          </cell>
        </row>
        <row r="31">
          <cell r="B31" t="str">
            <v>Total</v>
          </cell>
          <cell r="D31">
            <v>1.0000000000000002</v>
          </cell>
          <cell r="E31">
            <v>0.99999999999999967</v>
          </cell>
          <cell r="F31">
            <v>1</v>
          </cell>
          <cell r="G31">
            <v>0.99999999999999978</v>
          </cell>
          <cell r="H31">
            <v>1</v>
          </cell>
          <cell r="I31">
            <v>0.99999999999999989</v>
          </cell>
          <cell r="J31">
            <v>1</v>
          </cell>
          <cell r="K31">
            <v>0.99999999999999978</v>
          </cell>
          <cell r="L31">
            <v>1</v>
          </cell>
        </row>
        <row r="32">
          <cell r="A32" t="str">
            <v>Costs</v>
          </cell>
        </row>
        <row r="33">
          <cell r="B33" t="str">
            <v>Raw materials and components</v>
          </cell>
          <cell r="D33">
            <v>16099.348999999998</v>
          </cell>
          <cell r="E33">
            <v>14726.241</v>
          </cell>
          <cell r="F33">
            <v>16707.63</v>
          </cell>
          <cell r="G33">
            <v>16125.305399999999</v>
          </cell>
          <cell r="H33">
            <v>18510.778000000002</v>
          </cell>
          <cell r="I33">
            <v>22470.141</v>
          </cell>
          <cell r="J33">
            <v>24337.24</v>
          </cell>
          <cell r="K33">
            <v>26131.530000000002</v>
          </cell>
          <cell r="L33">
            <v>28179.670000000002</v>
          </cell>
        </row>
        <row r="34">
          <cell r="B34" t="str">
            <v>Stores &amp; spares</v>
          </cell>
          <cell r="D34">
            <v>1118.7190000000001</v>
          </cell>
          <cell r="E34">
            <v>1175.403</v>
          </cell>
          <cell r="F34">
            <v>1308.204</v>
          </cell>
          <cell r="G34">
            <v>1248.6379999999999</v>
          </cell>
          <cell r="H34">
            <v>1399.6189999999999</v>
          </cell>
          <cell r="I34">
            <v>1408.9970000000001</v>
          </cell>
          <cell r="J34">
            <v>1753.8040000000001</v>
          </cell>
          <cell r="K34">
            <v>2250.3780000000002</v>
          </cell>
          <cell r="L34">
            <v>2314.953</v>
          </cell>
        </row>
        <row r="35">
          <cell r="B35" t="str">
            <v>Smoothed employee expenses</v>
          </cell>
          <cell r="D35">
            <v>4924.1019999999999</v>
          </cell>
          <cell r="E35">
            <v>4862.4520000000002</v>
          </cell>
          <cell r="F35">
            <v>5375.2610000000004</v>
          </cell>
          <cell r="G35">
            <v>5608.49</v>
          </cell>
          <cell r="H35">
            <v>6817.1869999999999</v>
          </cell>
          <cell r="I35">
            <v>10365.696</v>
          </cell>
          <cell r="J35">
            <v>8938.6010000000006</v>
          </cell>
          <cell r="K35">
            <v>9524.5930000000008</v>
          </cell>
          <cell r="L35">
            <v>12416.017</v>
          </cell>
        </row>
        <row r="36">
          <cell r="B36" t="str">
            <v>Erection &amp; engg expenses</v>
          </cell>
          <cell r="D36">
            <v>1452.788</v>
          </cell>
          <cell r="E36">
            <v>1523.7660000000001</v>
          </cell>
          <cell r="F36">
            <v>1493.66</v>
          </cell>
          <cell r="G36">
            <v>1631.1880000000001</v>
          </cell>
          <cell r="H36">
            <v>1522.587</v>
          </cell>
          <cell r="I36">
            <v>1693.1859999999999</v>
          </cell>
          <cell r="J36">
            <v>1977.4880000000001</v>
          </cell>
          <cell r="K36">
            <v>3096.788</v>
          </cell>
          <cell r="L36">
            <v>4021.326</v>
          </cell>
        </row>
        <row r="37">
          <cell r="B37" t="str">
            <v>Power &amp; fuel</v>
          </cell>
          <cell r="D37">
            <v>634.04499999999996</v>
          </cell>
          <cell r="E37">
            <v>726.47699999999998</v>
          </cell>
          <cell r="F37">
            <v>909.73199999999997</v>
          </cell>
          <cell r="G37">
            <v>1025.539</v>
          </cell>
          <cell r="H37">
            <v>1191.1079999999999</v>
          </cell>
          <cell r="I37">
            <v>1299.1669999999999</v>
          </cell>
          <cell r="J37">
            <v>1535.577</v>
          </cell>
          <cell r="K37">
            <v>1745.92</v>
          </cell>
          <cell r="L37">
            <v>1765.4590000000001</v>
          </cell>
        </row>
        <row r="38">
          <cell r="B38" t="str">
            <v>Rent, insurance, rates &amp; taxes</v>
          </cell>
          <cell r="D38">
            <v>278.12599999999998</v>
          </cell>
          <cell r="E38">
            <v>295.63499999999999</v>
          </cell>
          <cell r="F38">
            <v>315.25700000000001</v>
          </cell>
          <cell r="G38">
            <v>274.04700000000003</v>
          </cell>
          <cell r="H38">
            <v>318.60599999999999</v>
          </cell>
          <cell r="I38">
            <v>384.32999999999993</v>
          </cell>
          <cell r="J38">
            <v>462.65600000000001</v>
          </cell>
          <cell r="K38">
            <v>405.76499999999999</v>
          </cell>
          <cell r="L38">
            <v>538.45900000000006</v>
          </cell>
        </row>
        <row r="39">
          <cell r="B39" t="str">
            <v>Repairs</v>
          </cell>
          <cell r="D39">
            <v>275.97800000000001</v>
          </cell>
          <cell r="E39">
            <v>270.68200000000002</v>
          </cell>
          <cell r="F39">
            <v>276.24</v>
          </cell>
          <cell r="G39">
            <v>269.28000000000003</v>
          </cell>
          <cell r="H39">
            <v>304.358</v>
          </cell>
          <cell r="I39">
            <v>381.07500000000005</v>
          </cell>
          <cell r="J39">
            <v>417.78</v>
          </cell>
          <cell r="K39">
            <v>485.82799999999997</v>
          </cell>
          <cell r="L39">
            <v>573.85799999999995</v>
          </cell>
        </row>
        <row r="40">
          <cell r="B40" t="str">
            <v>Royalty &amp; tech. documentation</v>
          </cell>
          <cell r="D40">
            <v>234.715</v>
          </cell>
          <cell r="E40">
            <v>212.00700000000001</v>
          </cell>
          <cell r="F40">
            <v>185.667</v>
          </cell>
          <cell r="G40">
            <v>137.76900000000001</v>
          </cell>
          <cell r="H40">
            <v>89.111000000000004</v>
          </cell>
          <cell r="I40">
            <v>191.46299999999999</v>
          </cell>
          <cell r="J40">
            <v>111.675</v>
          </cell>
          <cell r="K40">
            <v>145.054</v>
          </cell>
          <cell r="L40">
            <v>235.005</v>
          </cell>
        </row>
        <row r="41">
          <cell r="B41" t="str">
            <v>Other manufacturing expenses</v>
          </cell>
          <cell r="D41">
            <v>1402.5419999999999</v>
          </cell>
          <cell r="E41">
            <v>1679.154</v>
          </cell>
          <cell r="F41">
            <v>1755.9240000000002</v>
          </cell>
          <cell r="G41">
            <v>2041</v>
          </cell>
          <cell r="H41">
            <v>2319.5889999999999</v>
          </cell>
          <cell r="I41">
            <v>2339.2179999999998</v>
          </cell>
          <cell r="J41">
            <v>2863.7270000000003</v>
          </cell>
          <cell r="K41">
            <v>3417.8780000000002</v>
          </cell>
          <cell r="L41">
            <v>3508.2710000000002</v>
          </cell>
        </row>
        <row r="42">
          <cell r="B42" t="str">
            <v>Change in stock</v>
          </cell>
          <cell r="D42">
            <v>-1031.895</v>
          </cell>
          <cell r="E42">
            <v>393.73599999999999</v>
          </cell>
          <cell r="F42">
            <v>-695.04</v>
          </cell>
          <cell r="G42">
            <v>-137.262</v>
          </cell>
          <cell r="H42">
            <v>-615.31299999999999</v>
          </cell>
          <cell r="I42">
            <v>-2259.2869999999998</v>
          </cell>
          <cell r="J42">
            <v>200.75200000000001</v>
          </cell>
          <cell r="K42">
            <v>132.965</v>
          </cell>
          <cell r="L42">
            <v>-822.99800000000005</v>
          </cell>
        </row>
        <row r="43">
          <cell r="C43" t="str">
            <v>Total Costs</v>
          </cell>
          <cell r="D43">
            <v>25388.468999999997</v>
          </cell>
          <cell r="E43">
            <v>25865.553</v>
          </cell>
          <cell r="F43">
            <v>27632.535000000003</v>
          </cell>
          <cell r="G43">
            <v>28223.994400000003</v>
          </cell>
          <cell r="H43">
            <v>31857.630000000005</v>
          </cell>
          <cell r="I43">
            <v>38273.986000000012</v>
          </cell>
          <cell r="J43">
            <v>42599.3</v>
          </cell>
          <cell r="K43">
            <v>47336.698999999993</v>
          </cell>
          <cell r="L43">
            <v>52730.020000000004</v>
          </cell>
        </row>
        <row r="44">
          <cell r="A44" t="str">
            <v>Expenses as % of gross revenues</v>
          </cell>
        </row>
        <row r="45">
          <cell r="B45" t="str">
            <v>Stores &amp; spares</v>
          </cell>
          <cell r="D45">
            <v>3.500668078967873E-2</v>
          </cell>
          <cell r="E45">
            <v>3.4682233916110805E-2</v>
          </cell>
          <cell r="F45">
            <v>3.680570865430615E-2</v>
          </cell>
          <cell r="G45">
            <v>3.4590127907829386E-2</v>
          </cell>
          <cell r="H45">
            <v>3.3645012627285489E-2</v>
          </cell>
          <cell r="I45">
            <v>2.8830282558446052E-2</v>
          </cell>
          <cell r="J45">
            <v>3.0245716308003618E-2</v>
          </cell>
          <cell r="K45">
            <v>3.4565559021975577E-2</v>
          </cell>
          <cell r="L45">
            <v>3.351059616430653E-2</v>
          </cell>
        </row>
        <row r="46">
          <cell r="B46" t="str">
            <v>Erection &amp; engg expenses</v>
          </cell>
          <cell r="D46">
            <v>4.5460286069223629E-2</v>
          </cell>
          <cell r="E46">
            <v>4.496126762090661E-2</v>
          </cell>
          <cell r="F46">
            <v>4.2023426612814919E-2</v>
          </cell>
          <cell r="G46">
            <v>4.51876376994104E-2</v>
          </cell>
          <cell r="H46">
            <v>3.6601002730843706E-2</v>
          </cell>
          <cell r="I46">
            <v>3.4645234023922715E-2</v>
          </cell>
          <cell r="J46">
            <v>3.4103321152467128E-2</v>
          </cell>
          <cell r="K46">
            <v>4.7566323698750031E-2</v>
          </cell>
          <cell r="L46">
            <v>5.8211562667158309E-2</v>
          </cell>
        </row>
        <row r="47">
          <cell r="B47" t="str">
            <v>Power &amp; fuel</v>
          </cell>
          <cell r="D47">
            <v>1.9840380758074056E-2</v>
          </cell>
          <cell r="E47">
            <v>2.1435920487419571E-2</v>
          </cell>
          <cell r="F47">
            <v>2.5594885006848506E-2</v>
          </cell>
          <cell r="G47">
            <v>2.8409775438892167E-2</v>
          </cell>
          <cell r="H47">
            <v>2.8632680536960962E-2</v>
          </cell>
          <cell r="I47">
            <v>2.6582988963502887E-2</v>
          </cell>
          <cell r="J47">
            <v>2.6482221679899959E-2</v>
          </cell>
          <cell r="K47">
            <v>2.6817139523958908E-2</v>
          </cell>
          <cell r="L47">
            <v>2.5556278504851048E-2</v>
          </cell>
        </row>
        <row r="48">
          <cell r="B48" t="str">
            <v>Rent, insurance, rates &amp; taxes</v>
          </cell>
          <cell r="D48">
            <v>8.7030506331886616E-3</v>
          </cell>
          <cell r="E48">
            <v>8.7232057632909022E-3</v>
          </cell>
          <cell r="F48">
            <v>8.8696084809636675E-3</v>
          </cell>
          <cell r="G48">
            <v>7.5917285736593959E-3</v>
          </cell>
          <cell r="H48">
            <v>7.6588720881389299E-3</v>
          </cell>
          <cell r="I48">
            <v>7.8639929649868441E-3</v>
          </cell>
          <cell r="J48">
            <v>7.9788631592787561E-3</v>
          </cell>
          <cell r="K48">
            <v>6.2325058530397649E-3</v>
          </cell>
          <cell r="L48">
            <v>7.7945781620777331E-3</v>
          </cell>
        </row>
        <row r="49">
          <cell r="B49" t="str">
            <v>Repairs</v>
          </cell>
          <cell r="D49">
            <v>8.6358359435872254E-3</v>
          </cell>
          <cell r="E49">
            <v>7.986925710484578E-3</v>
          </cell>
          <cell r="F49">
            <v>7.7718834055434255E-3</v>
          </cell>
          <cell r="G49">
            <v>7.4596717727798594E-3</v>
          </cell>
          <cell r="H49">
            <v>7.3163687783713693E-3</v>
          </cell>
          <cell r="I49">
            <v>7.7973905735497168E-3</v>
          </cell>
          <cell r="J49">
            <v>7.2049415779401518E-3</v>
          </cell>
          <cell r="K49">
            <v>7.4622647433135007E-3</v>
          </cell>
          <cell r="L49">
            <v>8.307003940752412E-3</v>
          </cell>
        </row>
        <row r="50">
          <cell r="B50" t="str">
            <v>Other manufacturing expenses</v>
          </cell>
          <cell r="D50">
            <v>4.3888000550734892E-2</v>
          </cell>
          <cell r="E50">
            <v>4.9546250783070248E-2</v>
          </cell>
          <cell r="F50">
            <v>4.9402101784663463E-2</v>
          </cell>
          <cell r="G50">
            <v>5.6540367232039854E-2</v>
          </cell>
          <cell r="H50">
            <v>5.5759889795088897E-2</v>
          </cell>
          <cell r="I50">
            <v>4.7864059260454811E-2</v>
          </cell>
          <cell r="J50">
            <v>4.9387203145602521E-2</v>
          </cell>
          <cell r="K50">
            <v>5.2498230847845051E-2</v>
          </cell>
          <cell r="L50">
            <v>5.0784725528314333E-2</v>
          </cell>
        </row>
        <row r="52">
          <cell r="A52" t="str">
            <v>Sales, General and Administrative Expenses</v>
          </cell>
        </row>
        <row r="53">
          <cell r="B53" t="str">
            <v>Rent residential</v>
          </cell>
          <cell r="D53">
            <v>33.79</v>
          </cell>
          <cell r="E53">
            <v>45.819000000000003</v>
          </cell>
          <cell r="F53">
            <v>58.551000000000002</v>
          </cell>
          <cell r="G53">
            <v>57.439</v>
          </cell>
          <cell r="H53">
            <v>61.374000000000002</v>
          </cell>
          <cell r="I53">
            <v>85.108999999999995</v>
          </cell>
          <cell r="J53">
            <v>84.150999999999996</v>
          </cell>
          <cell r="K53">
            <v>90.83</v>
          </cell>
          <cell r="L53">
            <v>91.415000000000006</v>
          </cell>
        </row>
        <row r="54">
          <cell r="B54" t="str">
            <v>Prov. for contractual obligations</v>
          </cell>
          <cell r="D54">
            <v>169.214</v>
          </cell>
          <cell r="E54">
            <v>283.62</v>
          </cell>
          <cell r="F54">
            <v>290.39499999999998</v>
          </cell>
          <cell r="G54">
            <v>422.255</v>
          </cell>
          <cell r="H54">
            <v>665.58</v>
          </cell>
          <cell r="I54">
            <v>757.06500000000005</v>
          </cell>
          <cell r="J54">
            <v>860.64800000000002</v>
          </cell>
          <cell r="K54">
            <v>976.18399999999997</v>
          </cell>
          <cell r="L54">
            <v>1201.316</v>
          </cell>
        </row>
        <row r="55">
          <cell r="B55" t="str">
            <v>Prov. for doubtful debts</v>
          </cell>
          <cell r="D55">
            <v>101.634</v>
          </cell>
          <cell r="E55">
            <v>191.465</v>
          </cell>
          <cell r="F55">
            <v>272.899</v>
          </cell>
          <cell r="G55">
            <v>386.79</v>
          </cell>
          <cell r="H55">
            <v>546.81100000000004</v>
          </cell>
          <cell r="I55">
            <v>866.51300000000003</v>
          </cell>
          <cell r="J55">
            <v>355.505</v>
          </cell>
          <cell r="K55">
            <v>585.79999999999995</v>
          </cell>
          <cell r="L55">
            <v>602.94200000000001</v>
          </cell>
        </row>
        <row r="56">
          <cell r="B56" t="str">
            <v>Other prov. written off</v>
          </cell>
          <cell r="D56">
            <v>182.55399999999986</v>
          </cell>
          <cell r="E56">
            <v>31.558</v>
          </cell>
          <cell r="F56">
            <v>354.53899999999999</v>
          </cell>
          <cell r="G56">
            <v>1020.13</v>
          </cell>
          <cell r="H56">
            <v>1629.81</v>
          </cell>
          <cell r="I56">
            <v>674.69299999999998</v>
          </cell>
          <cell r="J56">
            <v>1531.2370000000001</v>
          </cell>
          <cell r="K56">
            <v>3599.884</v>
          </cell>
          <cell r="L56">
            <v>4678.7359999999999</v>
          </cell>
        </row>
        <row r="57">
          <cell r="B57" t="str">
            <v>Deferred revenue expenditure/VRS</v>
          </cell>
          <cell r="D57">
            <v>0</v>
          </cell>
          <cell r="E57">
            <v>471.6</v>
          </cell>
          <cell r="F57">
            <v>458.8</v>
          </cell>
          <cell r="G57">
            <v>440.1</v>
          </cell>
          <cell r="H57">
            <v>400.00099999999998</v>
          </cell>
          <cell r="I57">
            <v>331.1</v>
          </cell>
          <cell r="J57">
            <v>270</v>
          </cell>
          <cell r="K57">
            <v>179.6</v>
          </cell>
          <cell r="L57">
            <v>107.3</v>
          </cell>
        </row>
        <row r="58">
          <cell r="B58" t="str">
            <v>Other expenses</v>
          </cell>
          <cell r="D58">
            <v>108.514</v>
          </cell>
          <cell r="E58">
            <v>26.739000000000004</v>
          </cell>
          <cell r="F58">
            <v>157.34100000000001</v>
          </cell>
          <cell r="G58">
            <v>314.29500000000002</v>
          </cell>
          <cell r="H58">
            <v>188.006</v>
          </cell>
          <cell r="I58">
            <v>108.67</v>
          </cell>
          <cell r="J58">
            <v>79.634</v>
          </cell>
          <cell r="K58">
            <v>215.65099999999998</v>
          </cell>
          <cell r="L58">
            <v>173.81399999999999</v>
          </cell>
        </row>
        <row r="59">
          <cell r="C59" t="str">
            <v>Total S,G&amp;A</v>
          </cell>
          <cell r="D59">
            <v>142.304</v>
          </cell>
          <cell r="E59">
            <v>544.15800000000002</v>
          </cell>
          <cell r="F59">
            <v>674.69200000000001</v>
          </cell>
          <cell r="G59">
            <v>811.83400000000006</v>
          </cell>
          <cell r="H59">
            <v>649.38099999999997</v>
          </cell>
          <cell r="I59">
            <v>524.87900000000002</v>
          </cell>
          <cell r="J59">
            <v>433.78500000000003</v>
          </cell>
          <cell r="K59">
            <v>486.08100000000002</v>
          </cell>
          <cell r="L59">
            <v>372.529</v>
          </cell>
        </row>
        <row r="61">
          <cell r="B61" t="str">
            <v>Rent residential</v>
          </cell>
          <cell r="D61">
            <v>1.0573483992702764E-3</v>
          </cell>
          <cell r="E61">
            <v>1.3519663262747169E-3</v>
          </cell>
          <cell r="F61">
            <v>1.6473050437227524E-3</v>
          </cell>
          <cell r="G61">
            <v>1.5911916479378427E-3</v>
          </cell>
          <cell r="H61">
            <v>1.4753507954572065E-3</v>
          </cell>
          <cell r="I61">
            <v>1.7414632666121962E-3</v>
          </cell>
          <cell r="J61">
            <v>1.4512495541319395E-3</v>
          </cell>
          <cell r="K61">
            <v>1.3951388282173224E-3</v>
          </cell>
          <cell r="L61">
            <v>1.323297340533515E-3</v>
          </cell>
        </row>
        <row r="62">
          <cell r="B62" t="str">
            <v>Prov. for contractual obligations</v>
          </cell>
          <cell r="D62">
            <v>5.2950030196543523E-3</v>
          </cell>
          <cell r="E62">
            <v>8.3686830672436135E-3</v>
          </cell>
          <cell r="F62">
            <v>8.1701277206515446E-3</v>
          </cell>
          <cell r="G62">
            <v>1.1697429086509057E-2</v>
          </cell>
          <cell r="H62">
            <v>1.5999673843002046E-2</v>
          </cell>
          <cell r="I62">
            <v>1.5490734093195345E-2</v>
          </cell>
          <cell r="J62">
            <v>1.48425452610729E-2</v>
          </cell>
          <cell r="K62">
            <v>1.4994079069519967E-2</v>
          </cell>
          <cell r="L62">
            <v>1.7389906119787343E-2</v>
          </cell>
        </row>
        <row r="63">
          <cell r="B63" t="str">
            <v>Prov. for doubtful debts</v>
          </cell>
          <cell r="D63">
            <v>3.1803062211137991E-3</v>
          </cell>
          <cell r="E63">
            <v>5.6494954638946432E-3</v>
          </cell>
          <cell r="F63">
            <v>7.6778859306740341E-3</v>
          </cell>
          <cell r="G63">
            <v>1.0714967487349679E-2</v>
          </cell>
          <cell r="H63">
            <v>1.3144622214858907E-2</v>
          </cell>
          <cell r="I63">
            <v>1.7730211370618081E-2</v>
          </cell>
          <cell r="J63">
            <v>6.1309606866427639E-3</v>
          </cell>
          <cell r="K63">
            <v>8.9978236878752327E-3</v>
          </cell>
          <cell r="L63">
            <v>8.7280155893010823E-3</v>
          </cell>
        </row>
        <row r="64">
          <cell r="B64" t="str">
            <v>Other prov. written off</v>
          </cell>
          <cell r="D64">
            <v>5.7124350304938116E-3</v>
          </cell>
          <cell r="E64">
            <v>9.3117163893968681E-4</v>
          </cell>
          <cell r="F64">
            <v>9.9747892076381423E-3</v>
          </cell>
          <cell r="G64">
            <v>2.8259933769926904E-2</v>
          </cell>
          <cell r="H64">
            <v>3.917850359996268E-2</v>
          </cell>
          <cell r="I64">
            <v>1.3805274127770066E-2</v>
          </cell>
          <cell r="J64">
            <v>2.6407374998756152E-2</v>
          </cell>
          <cell r="K64">
            <v>5.5293823026294042E-2</v>
          </cell>
          <cell r="L64">
            <v>6.7728041413973802E-2</v>
          </cell>
        </row>
        <row r="65">
          <cell r="B65" t="str">
            <v>Other expenses</v>
          </cell>
          <cell r="D65">
            <v>3.3955934950699843E-3</v>
          </cell>
          <cell r="E65">
            <v>7.8897897375018343E-4</v>
          </cell>
          <cell r="F65">
            <v>4.4267155622343185E-3</v>
          </cell>
          <cell r="G65">
            <v>8.7066902102861179E-3</v>
          </cell>
          <cell r="H65">
            <v>4.5194186732285258E-3</v>
          </cell>
          <cell r="I65">
            <v>2.2235581804832321E-3</v>
          </cell>
          <cell r="J65">
            <v>1.3733503700935567E-3</v>
          </cell>
          <cell r="K65">
            <v>3.3123756847285453E-3</v>
          </cell>
          <cell r="L65">
            <v>2.5160816490454774E-3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Assumptions"/>
      <sheetName val="Roll Out plan Exhibition"/>
      <sheetName val="Depreciation schedule"/>
      <sheetName val="Interest Cal"/>
      <sheetName val="Processing"/>
      <sheetName val="IMAX-Multiplex"/>
      <sheetName val="Theatre mgmt cont"/>
      <sheetName val="Digital Cinema Project"/>
      <sheetName val="Prime Focus"/>
      <sheetName val="Fame Adlabs"/>
      <sheetName val="E one"/>
      <sheetName val="New Multiplexes Consolidated"/>
      <sheetName val="New Business Consol"/>
      <sheetName val="Existing Business Consol"/>
      <sheetName val="Total Consol"/>
      <sheetName val="Consolidated Proj yearly"/>
      <sheetName val="summarised PL"/>
      <sheetName val="Ratio Analysis"/>
      <sheetName val="Comp"/>
      <sheetName val="Set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Balance Workings"/>
      <sheetName val="ABP Summary Sheet"/>
      <sheetName val="Consol Mantri Group CF"/>
      <sheetName val="Consol Mantri Group P&amp;L"/>
      <sheetName val="MDPL CF"/>
      <sheetName val="MDPL P&amp;L"/>
      <sheetName val="Dwellings CF"/>
      <sheetName val="Dwellings P&amp;L"/>
      <sheetName val="Land Master CF"/>
      <sheetName val="Land Master P&amp;L"/>
      <sheetName val="Mantri Infrastructure CF"/>
      <sheetName val="Mantri Infrastructure P&amp;L"/>
      <sheetName val="Manipal ETA CF"/>
      <sheetName val="Manipal ETA P&amp;L"/>
      <sheetName val="Mantri Promoters CF"/>
      <sheetName val="Mantri Promoters P&amp;L"/>
      <sheetName val="MTCPL CF"/>
      <sheetName val="MTCPL P&amp;L"/>
      <sheetName val="Cornerstone CF"/>
      <sheetName val="Cornerstone P&amp;L"/>
      <sheetName val="Loan Schedule"/>
      <sheetName val="Mezzanine Debt"/>
      <sheetName val="Land Details"/>
      <sheetName val="Tranquil K&amp;L"/>
      <sheetName val="Espana "/>
      <sheetName val="Synergy"/>
      <sheetName val="Celestia"/>
      <sheetName val="Business @ Mantri - Commercial"/>
      <sheetName val="Astra"/>
      <sheetName val="Pinnacle"/>
      <sheetName val="Mantri Square"/>
      <sheetName val="Double Tree by Hilton"/>
      <sheetName val="Uttarahalli"/>
      <sheetName val="Hennur - 2"/>
      <sheetName val="Hennur - 2 - Retail"/>
      <sheetName val="Janapriya"/>
      <sheetName val="Glades"/>
      <sheetName val="Navratna"/>
      <sheetName val="Serenity"/>
      <sheetName val="Serenity - Retail"/>
      <sheetName val="Espana - Commercial"/>
      <sheetName val="Metro - Commercial &amp; Station"/>
      <sheetName val="Metro - Residential"/>
      <sheetName val="Agara - SEZ"/>
      <sheetName val="Agara - Commercial"/>
      <sheetName val="Agara - Retail"/>
      <sheetName val="Agara - 5 Star Hotel (Hyatt)"/>
      <sheetName val="Agara - Serviced Apartments"/>
      <sheetName val="Agara - Budget Hotel"/>
      <sheetName val="Agara Residential"/>
      <sheetName val="Jakkur - Residential"/>
      <sheetName val="Jakkur - 5 Star Hotel (Hyatt)"/>
      <sheetName val="Jakkur - Serviced Apartments"/>
      <sheetName val="Jakkur - Commercial"/>
      <sheetName val="Sun 1"/>
      <sheetName val="ECR"/>
      <sheetName val="Cornerstone - Commercial"/>
      <sheetName val="Corner - 5 Star Hotel (Conrad)"/>
      <sheetName val="The Great Kabab Factory"/>
      <sheetName val="Mantri Junction"/>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
          <cell r="A1">
            <v>10000000</v>
          </cell>
        </row>
      </sheetData>
      <sheetData sheetId="21" refreshError="1"/>
      <sheetData sheetId="22" refreshError="1"/>
      <sheetData sheetId="23">
        <row r="11">
          <cell r="C11">
            <v>109905</v>
          </cell>
        </row>
      </sheetData>
      <sheetData sheetId="24">
        <row r="5">
          <cell r="C5">
            <v>14.25</v>
          </cell>
        </row>
      </sheetData>
      <sheetData sheetId="25">
        <row r="5">
          <cell r="C5">
            <v>9.24</v>
          </cell>
        </row>
      </sheetData>
      <sheetData sheetId="26">
        <row r="5">
          <cell r="C5">
            <v>11.38</v>
          </cell>
        </row>
      </sheetData>
      <sheetData sheetId="27">
        <row r="5">
          <cell r="E5">
            <v>0.25290000000000001</v>
          </cell>
        </row>
      </sheetData>
      <sheetData sheetId="28">
        <row r="5">
          <cell r="C5">
            <v>2</v>
          </cell>
        </row>
      </sheetData>
      <sheetData sheetId="29">
        <row r="5">
          <cell r="C5">
            <v>2.8</v>
          </cell>
        </row>
      </sheetData>
      <sheetData sheetId="30">
        <row r="6">
          <cell r="C6">
            <v>4.01</v>
          </cell>
        </row>
      </sheetData>
      <sheetData sheetId="31">
        <row r="5">
          <cell r="E5">
            <v>0</v>
          </cell>
        </row>
      </sheetData>
      <sheetData sheetId="32">
        <row r="5">
          <cell r="C5">
            <v>10.574999999999999</v>
          </cell>
        </row>
      </sheetData>
      <sheetData sheetId="33">
        <row r="5">
          <cell r="C5">
            <v>44.56</v>
          </cell>
        </row>
      </sheetData>
      <sheetData sheetId="34">
        <row r="11">
          <cell r="C11">
            <v>300000</v>
          </cell>
        </row>
      </sheetData>
      <sheetData sheetId="35">
        <row r="11">
          <cell r="C11">
            <v>164870</v>
          </cell>
        </row>
      </sheetData>
      <sheetData sheetId="36">
        <row r="5">
          <cell r="C5">
            <v>1.88</v>
          </cell>
        </row>
      </sheetData>
      <sheetData sheetId="37">
        <row r="5">
          <cell r="C5">
            <v>2.65</v>
          </cell>
        </row>
      </sheetData>
      <sheetData sheetId="38">
        <row r="5">
          <cell r="C5">
            <v>19.619</v>
          </cell>
        </row>
      </sheetData>
      <sheetData sheetId="39">
        <row r="6">
          <cell r="C6">
            <v>9.23</v>
          </cell>
        </row>
      </sheetData>
      <sheetData sheetId="40">
        <row r="6">
          <cell r="C6">
            <v>5.5250000000000004</v>
          </cell>
        </row>
      </sheetData>
      <sheetData sheetId="41">
        <row r="6">
          <cell r="C6">
            <v>5.04</v>
          </cell>
        </row>
      </sheetData>
      <sheetData sheetId="42">
        <row r="5">
          <cell r="C5">
            <v>1.1599999999999999</v>
          </cell>
        </row>
      </sheetData>
      <sheetData sheetId="43">
        <row r="11">
          <cell r="C11">
            <v>1295760</v>
          </cell>
        </row>
      </sheetData>
      <sheetData sheetId="44">
        <row r="11">
          <cell r="C11">
            <v>611100</v>
          </cell>
        </row>
      </sheetData>
      <sheetData sheetId="45">
        <row r="11">
          <cell r="C11">
            <v>1000000</v>
          </cell>
        </row>
      </sheetData>
      <sheetData sheetId="46">
        <row r="8">
          <cell r="C8">
            <v>325</v>
          </cell>
        </row>
      </sheetData>
      <sheetData sheetId="47">
        <row r="8">
          <cell r="C8">
            <v>75</v>
          </cell>
        </row>
      </sheetData>
      <sheetData sheetId="48">
        <row r="8">
          <cell r="C8">
            <v>200</v>
          </cell>
        </row>
      </sheetData>
      <sheetData sheetId="49">
        <row r="11">
          <cell r="C11">
            <v>431821</v>
          </cell>
        </row>
      </sheetData>
      <sheetData sheetId="50">
        <row r="5">
          <cell r="C5">
            <v>13.54</v>
          </cell>
        </row>
      </sheetData>
      <sheetData sheetId="51">
        <row r="5">
          <cell r="E5">
            <v>0.35</v>
          </cell>
        </row>
      </sheetData>
      <sheetData sheetId="52">
        <row r="6">
          <cell r="C6">
            <v>0</v>
          </cell>
        </row>
      </sheetData>
      <sheetData sheetId="53">
        <row r="6">
          <cell r="C6">
            <v>7.28</v>
          </cell>
        </row>
      </sheetData>
      <sheetData sheetId="54">
        <row r="5">
          <cell r="C5">
            <v>15.17</v>
          </cell>
        </row>
      </sheetData>
      <sheetData sheetId="55">
        <row r="5">
          <cell r="C5">
            <v>14.66</v>
          </cell>
        </row>
      </sheetData>
      <sheetData sheetId="56">
        <row r="6">
          <cell r="C6">
            <v>2.08</v>
          </cell>
        </row>
      </sheetData>
      <sheetData sheetId="57">
        <row r="6">
          <cell r="C6">
            <v>5.58</v>
          </cell>
        </row>
      </sheetData>
      <sheetData sheetId="58" refreshError="1"/>
      <sheetData sheetId="5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Dev cost sch"/>
      <sheetName val="CashFlow"/>
      <sheetName val="Debt schedule "/>
    </sheetNames>
    <sheetDataSet>
      <sheetData sheetId="0">
        <row r="2">
          <cell r="F2">
            <v>10000000</v>
          </cell>
        </row>
      </sheetData>
      <sheetData sheetId="1"/>
      <sheetData sheetId="2"/>
      <sheetData sheetId="3"/>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ference"/>
      <sheetName val="guidance"/>
      <sheetName val="Detailed-DCF"/>
      <sheetName val="Main Sheet"/>
      <sheetName val="Daily"/>
      <sheetName val="Rupee-P&amp;L"/>
      <sheetName val="P&amp;L"/>
      <sheetName val="Bill-rates"/>
      <sheetName val="Billrt-margin"/>
      <sheetName val="DCF (2)"/>
      <sheetName val="Assumptions"/>
      <sheetName val="Results"/>
      <sheetName val="Sales(%)"/>
      <sheetName val="Sales(Rsm)"/>
      <sheetName val="SalesIncr(%)"/>
      <sheetName val="Profitability"/>
      <sheetName val="Dummy"/>
      <sheetName val="EVA"/>
      <sheetName val="Qtrly"/>
      <sheetName val="HY-Analysis"/>
      <sheetName val="Questions"/>
      <sheetName val="Sheet1"/>
      <sheetName val="ABP Assumptions "/>
      <sheetName val="Amount spent summary"/>
      <sheetName val="Theatre mgmt cont"/>
      <sheetName val="Assumption"/>
      <sheetName val="Shelters"/>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July to Sep purchase regi"/>
      <sheetName val="PURCHASE SUMMARY"/>
      <sheetName val="SALES REGISTER"/>
      <sheetName val="TMasterCurrency"/>
      <sheetName val="TMasterSeg"/>
      <sheetName val="Meas.-Hotel Part"/>
    </sheetNames>
    <sheetDataSet>
      <sheetData sheetId="0"/>
      <sheetData sheetId="1"/>
      <sheetData sheetId="2" refreshError="1"/>
      <sheetData sheetId="3" refreshError="1"/>
      <sheetData sheetId="4" refreshError="1"/>
      <sheetData sheetId="5" refreshError="1"/>
      <sheetData sheetId="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eries"/>
      <sheetName val="Rough calc - Do Not Delete"/>
      <sheetName val="Area Calc"/>
      <sheetName val="Summary"/>
      <sheetName val="Const Sch"/>
      <sheetName val="Sale Sch_JPM"/>
      <sheetName val="Consol CF"/>
      <sheetName val="Tax Calc"/>
      <sheetName val="Financing"/>
      <sheetName val="CF Reconciliation"/>
      <sheetName val="Disc. with Brokers"/>
      <sheetName val="Plot I Sales Track"/>
      <sheetName val="Plot II Sales Track"/>
      <sheetName val="Combined Plots Data"/>
      <sheetName val="Villas Sales Track"/>
      <sheetName val="Commercial Sales Track"/>
      <sheetName val="Cash Flow Co 31mar09"/>
    </sheetNames>
    <sheetDataSet>
      <sheetData sheetId="0"/>
      <sheetData sheetId="1"/>
      <sheetData sheetId="2">
        <row r="4">
          <cell r="D4">
            <v>1000000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Control_Sheet"/>
      <sheetName val="Main"/>
      <sheetName val="RowConfig"/>
      <sheetName val="Data"/>
      <sheetName val="Config"/>
      <sheetName val="TMasterConsUnit"/>
      <sheetName val="TMasterSeg"/>
      <sheetName val="TSegDetails"/>
      <sheetName val="TMasterCurrency"/>
      <sheetName val="LockRow"/>
      <sheetName val="MARCH 08"/>
      <sheetName val="Control-Segment"/>
      <sheetName val="Control-FFC"/>
      <sheetName val="Standalone"/>
      <sheetName val="BS"/>
      <sheetName val="P&amp;L"/>
      <sheetName val="Res &amp; Surplus"/>
      <sheetName val="Loan Funds"/>
      <sheetName val="Fixed Assets"/>
      <sheetName val="Investments"/>
      <sheetName val="Current Assets"/>
      <sheetName val="Current Liabilities &amp; Misc Exp"/>
      <sheetName val="Other Income"/>
      <sheetName val="Pers &amp; Interest"/>
      <sheetName val="Other Expenses"/>
      <sheetName val="Misc Exp"/>
      <sheetName val="Market Value Quoted Invst"/>
      <sheetName val="IC Stocks"/>
      <sheetName val="DTA DTL"/>
      <sheetName val="Others"/>
    </sheetNames>
    <sheetDataSet>
      <sheetData sheetId="0" refreshError="1"/>
      <sheetData sheetId="1" refreshError="1"/>
      <sheetData sheetId="2"/>
      <sheetData sheetId="3" refreshError="1"/>
      <sheetData sheetId="4" refreshError="1"/>
      <sheetData sheetId="5" refreshError="1"/>
      <sheetData sheetId="6" refreshError="1"/>
      <sheetData sheetId="7">
        <row r="1">
          <cell r="A1" t="str">
            <v>SEGMENT_ID</v>
          </cell>
        </row>
      </sheetData>
      <sheetData sheetId="8"/>
      <sheetData sheetId="9">
        <row r="1">
          <cell r="B1" t="str">
            <v xml:space="preserve">Currency </v>
          </cell>
        </row>
        <row r="2">
          <cell r="B2" t="str">
            <v>INR</v>
          </cell>
        </row>
        <row r="3">
          <cell r="B3" t="str">
            <v>USD</v>
          </cell>
        </row>
        <row r="4">
          <cell r="B4" t="str">
            <v>EUR</v>
          </cell>
        </row>
        <row r="5">
          <cell r="B5" t="str">
            <v>SGD</v>
          </cell>
        </row>
        <row r="6">
          <cell r="B6" t="str">
            <v>GBP</v>
          </cell>
        </row>
        <row r="7">
          <cell r="B7" t="str">
            <v>CNY</v>
          </cell>
        </row>
        <row r="8">
          <cell r="B8" t="str">
            <v>AED</v>
          </cell>
        </row>
        <row r="9">
          <cell r="B9" t="str">
            <v>ZAR</v>
          </cell>
        </row>
        <row r="10">
          <cell r="B10" t="str">
            <v>THB</v>
          </cell>
        </row>
        <row r="11">
          <cell r="B11" t="str">
            <v>MYR</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oq"/>
      <sheetName val="analysis"/>
      <sheetName val="SCHEDULE"/>
      <sheetName val="Database"/>
      <sheetName val="schedule nos"/>
      <sheetName val="macros"/>
      <sheetName val="Bed Class"/>
      <sheetName val="Cd"/>
      <sheetName val="PD"/>
      <sheetName val="Basic"/>
      <sheetName val="Area- TMC"/>
      <sheetName val="PMV "/>
      <sheetName val="TC"/>
      <sheetName val="Hoist &amp; scaff"/>
      <sheetName val="Conc(BP) "/>
      <sheetName val="Reinf"/>
      <sheetName val="WTR"/>
      <sheetName val="LBR"/>
      <sheetName val="consumption"/>
      <sheetName val="SRA"/>
      <sheetName val="IDC"/>
      <sheetName val="OFFTOP"/>
      <sheetName val="Comparative"/>
      <sheetName val="CLF"/>
      <sheetName val="BOQ for shuttering"/>
      <sheetName val="Abstract"/>
      <sheetName val="Formwork cost estimate"/>
      <sheetName val="summ- MEP"/>
      <sheetName val="ELECTRICAL BOQ"/>
      <sheetName val="Firefighting"/>
      <sheetName val="Plumbing"/>
      <sheetName val="HVAC (Comperative)"/>
      <sheetName val="Medical gas piping"/>
      <sheetName val="Elevators"/>
      <sheetName val="Machinery"/>
      <sheetName val="BA"/>
      <sheetName val="AR"/>
      <sheetName val="SCA"/>
      <sheetName val="CON"/>
      <sheetName val="RF"/>
      <sheetName val="CSMP"/>
      <sheetName val="ESC"/>
      <sheetName val="OFF"/>
      <sheetName val="PRECAST PROPOSAL"/>
      <sheetName val="Cost Estimate"/>
      <sheetName val=" BOQ"/>
      <sheetName val="03"/>
      <sheetName val="PWR"/>
      <sheetName val="03 "/>
      <sheetName val="03 (2)"/>
      <sheetName val="MMT"/>
      <sheetName val="PREBID"/>
      <sheetName val="ENQ"/>
      <sheetName val="Cash Flow"/>
      <sheetName val="PMV"/>
      <sheetName val="MTO"/>
      <sheetName val="BID Synopsis"/>
      <sheetName val="VAT CAL"/>
      <sheetName val="R0 &amp; R1"/>
      <sheetName val="R0&amp;R1"/>
      <sheetName val="GUT (2)"/>
      <sheetName val="ACE-OUT"/>
      <sheetName val="banilad"/>
      <sheetName val="Mactan"/>
      <sheetName val="Mandaue"/>
      <sheetName val="Sheet5"/>
      <sheetName val="strain"/>
      <sheetName val="Sales &amp; Prod"/>
      <sheetName val="Summary"/>
      <sheetName val="GR.slab-reinft"/>
      <sheetName val="MFG"/>
      <sheetName val="Bill 1"/>
      <sheetName val="Bill 2"/>
      <sheetName val="Bill 3"/>
      <sheetName val="Bill 4"/>
      <sheetName val="Bill 5"/>
      <sheetName val="Bill 6"/>
      <sheetName val="Bill 7"/>
      <sheetName val="final abstract"/>
      <sheetName val="01"/>
      <sheetName val="Phasing"/>
      <sheetName val="s"/>
      <sheetName val="Consol"/>
      <sheetName val="Total Debtors Ageing Sheet"/>
    </sheetNames>
    <sheetDataSet>
      <sheetData sheetId="0">
        <row r="5">
          <cell r="H5">
            <v>7340.666666666667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Inputs"/>
      <sheetName val="TurboNOLs"/>
      <sheetName val="ProFormaNOLs"/>
      <sheetName val="Cover Page"/>
      <sheetName val="Short Summary"/>
      <sheetName val="Summary"/>
      <sheetName val="Summary - Target"/>
      <sheetName val="Acquisition Analysis"/>
      <sheetName val="Sensitivity"/>
      <sheetName val="Acquiror Financials"/>
      <sheetName val="Target Financials"/>
      <sheetName val="Pro Forma"/>
      <sheetName val="Acquiror Impact"/>
      <sheetName val="Target Impact"/>
      <sheetName val="IRR"/>
      <sheetName val="Contribution-NO"/>
      <sheetName val="Has-Gets -NO"/>
      <sheetName val="Value Creation-NO"/>
      <sheetName val="Shares-NO"/>
      <sheetName val="ESOP Recon-NO"/>
      <sheetName val="          END HERE       "/>
      <sheetName val="Tainted Shares"/>
      <sheetName val="Dividends"/>
      <sheetName val="Sheet2"/>
      <sheetName val="ValueCreation"/>
      <sheetName val="PPR"/>
      <sheetName val="DCF"/>
      <sheetName val="DCF_wo savs"/>
      <sheetName val="Pro Forma A"/>
      <sheetName val="Pro Forma B"/>
      <sheetName val="Date Calcs"/>
      <sheetName val="Macro1"/>
      <sheetName val="Print Marco"/>
      <sheetName val="Module1"/>
      <sheetName val="Module2"/>
      <sheetName val="Module3"/>
      <sheetName val="Grouping TB"/>
      <sheetName val="customer list"/>
      <sheetName val="Parameters"/>
      <sheetName val="ANN.K"/>
      <sheetName val="Cover_Page"/>
      <sheetName val="Short_Summary"/>
      <sheetName val="Summary_-_Target"/>
      <sheetName val="Acquisition_Analysis"/>
      <sheetName val="Acquiror_Financials"/>
      <sheetName val="Target_Financials"/>
      <sheetName val="Pro_Forma"/>
      <sheetName val="Acquiror_Impact"/>
      <sheetName val="Target_Impact"/>
      <sheetName val="Has-Gets_-NO"/>
      <sheetName val="Value_Creation-NO"/>
      <sheetName val="ESOP_Recon-NO"/>
      <sheetName val="__________END_HERE_______"/>
      <sheetName val="Tainted_Shares"/>
      <sheetName val="DCF_wo_savs"/>
      <sheetName val="Pro_Forma_A"/>
      <sheetName val="Pro_Forma_B"/>
      <sheetName val="Date_Calcs"/>
      <sheetName val="Print_Marco"/>
      <sheetName val="ANN_K"/>
      <sheetName val="Curves_Sheet"/>
      <sheetName val="Holiday_Calender"/>
      <sheetName val="PRECAST lightconc-II"/>
      <sheetName val="Sheet1"/>
      <sheetName val="crs"/>
      <sheetName val="BOQ (2)"/>
      <sheetName val="Income Statement"/>
      <sheetName val="Ratios"/>
      <sheetName val="ANN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lanta Input Sheet"/>
      <sheetName val="Summary"/>
      <sheetName val="Variance"/>
      <sheetName val="ROY"/>
      <sheetName val="Summary P&amp;L"/>
      <sheetName val="5-Year comparision-August"/>
      <sheetName val="Inc-Sum Monthly Comp"/>
      <sheetName val="Income &amp; Expense Summary"/>
      <sheetName val="Rooms P&amp;L"/>
      <sheetName val="Market Segments"/>
      <sheetName val="F&amp;B Summary P&amp;L"/>
      <sheetName val="Food Summary"/>
      <sheetName val="Beverage Summary"/>
      <sheetName val="Outlet Comparision"/>
      <sheetName val="Telephone P&amp;L"/>
      <sheetName val="Other Income Summary P&amp;L"/>
      <sheetName val="Health Club"/>
      <sheetName val="Business Center"/>
      <sheetName val="Leased Space P&amp;L"/>
      <sheetName val="Other Income P&amp;L"/>
      <sheetName val="Admin &amp; Gen P&amp;L"/>
      <sheetName val="Marketing P&amp;L"/>
      <sheetName val="R&amp;M P&amp;L"/>
      <sheetName val="Energy P&amp;L"/>
      <sheetName val="P. T. &amp; E. B."/>
      <sheetName val="Employee Cafe P&amp;L"/>
      <sheetName val="Laundry P&amp;L"/>
      <sheetName val="Fees &amp; Licenses"/>
      <sheetName val="Fixed Charges"/>
      <sheetName val="Regional Costs &amp; Cluster Credit"/>
      <sheetName val="Incentive Calculation"/>
      <sheetName val="Salary &amp; Wages Summary"/>
      <sheetName val="Salary Increase"/>
      <sheetName val="Front Office S&amp;W"/>
      <sheetName val="Housekeeping S&amp;W"/>
      <sheetName val="FO Resrv S&amp;W"/>
      <sheetName val="FO Unif Serv S&amp;W"/>
      <sheetName val="Hskp Other S&amp;W"/>
      <sheetName val="One Stop S&amp;W"/>
      <sheetName val="F&amp;B Production S&amp;W"/>
      <sheetName val="F&amp;B Service Payroll S&amp;W"/>
      <sheetName val="F&amp;B Admin S&amp;W"/>
      <sheetName val="F&amp;B Catering S&amp;W"/>
      <sheetName val="F&amp;B Stewarding S&amp;W"/>
      <sheetName val="F&amp;B Emp Cafe S&amp;W"/>
      <sheetName val="Telephone S&amp;W"/>
      <sheetName val="Health Club S&amp;W"/>
      <sheetName val="Business Center S&amp;W"/>
      <sheetName val="A&amp;G Exec Office S&amp;W"/>
      <sheetName val="Security S&amp;W"/>
      <sheetName val="A&amp;G Accounting S&amp;W"/>
      <sheetName val="Purchasing S&amp;W"/>
      <sheetName val="A&amp;G Human Resources S&amp;W"/>
      <sheetName val="A&amp;G Systems S&amp;W"/>
      <sheetName val="Sales &amp; Marketing S&amp;W"/>
      <sheetName val=" Engineering S&amp;W"/>
      <sheetName val="Front Office Payroll Entry"/>
      <sheetName val="Housekeeping Payroll Entry"/>
      <sheetName val="FO Resrv Payroll Entry"/>
      <sheetName val="FO Unif Serv Payroll Entry"/>
      <sheetName val="Hskp Other Payroll Entry"/>
      <sheetName val="One Stop Payroll Entry"/>
      <sheetName val="F&amp;B Prep Payroll Entry"/>
      <sheetName val="F&amp;B Serv Payroll Entry"/>
      <sheetName val="F&amp;B Admin Payroll Entry"/>
      <sheetName val="F&amp;B Catering Payroll Entry"/>
      <sheetName val="F&amp;B Stewarding Payroll Entry"/>
      <sheetName val="F&amp;B Emp Cafe Payroll Entry"/>
      <sheetName val="Telephone Payroll Entry"/>
      <sheetName val="Health Club Payroll Entry"/>
      <sheetName val="Business Centr Payroll Entry"/>
      <sheetName val="A&amp;G Exec Off Payroll Entry"/>
      <sheetName val="Secirotu Payroll Entry"/>
      <sheetName val="A&amp;G Accounting Payroll Entry"/>
      <sheetName val="Purchasing Payroll Entry"/>
      <sheetName val="A&amp;G Human Resourc Payroll Entry"/>
      <sheetName val="A&amp;G Systems Payroll Entry"/>
      <sheetName val="Sales &amp; Marketing Payroll Entry"/>
      <sheetName val="Engineering Payroll Entry"/>
      <sheetName val="Salary &amp; Wages Hours"/>
      <sheetName val="Variances"/>
      <sheetName val="Budget 2002"/>
      <sheetName val="FTE "/>
      <sheetName val="Forecast Anaylsis"/>
      <sheetName val="Room Revenue"/>
      <sheetName val="No. of Guests"/>
      <sheetName val="A"/>
      <sheetName val="12"/>
      <sheetName val="15"/>
      <sheetName val="Schedules PL"/>
      <sheetName val="Schedules BS"/>
    </sheetNames>
    <sheetDataSet>
      <sheetData sheetId="0"/>
      <sheetData sheetId="1" refreshError="1"/>
      <sheetData sheetId="2" refreshError="1"/>
      <sheetData sheetId="3" refreshError="1">
        <row r="2">
          <cell r="A2" t="str">
            <v>Category</v>
          </cell>
        </row>
        <row r="60">
          <cell r="D60">
            <v>59277</v>
          </cell>
          <cell r="E60">
            <v>60453</v>
          </cell>
          <cell r="F60">
            <v>56831</v>
          </cell>
          <cell r="G60">
            <v>66236</v>
          </cell>
          <cell r="H60">
            <v>72513</v>
          </cell>
          <cell r="I60">
            <v>83140</v>
          </cell>
          <cell r="J60">
            <v>81848</v>
          </cell>
          <cell r="K60">
            <v>84889</v>
          </cell>
          <cell r="L60">
            <v>83754</v>
          </cell>
          <cell r="M60">
            <v>83102</v>
          </cell>
          <cell r="N60">
            <v>83825</v>
          </cell>
          <cell r="O60">
            <v>84938</v>
          </cell>
        </row>
        <row r="111">
          <cell r="D111">
            <v>93865</v>
          </cell>
          <cell r="E111">
            <v>79854</v>
          </cell>
          <cell r="F111">
            <v>94815</v>
          </cell>
          <cell r="G111">
            <v>52601</v>
          </cell>
          <cell r="H111">
            <v>62101</v>
          </cell>
          <cell r="I111">
            <v>66399</v>
          </cell>
          <cell r="J111">
            <v>52623</v>
          </cell>
          <cell r="K111">
            <v>72985</v>
          </cell>
          <cell r="L111">
            <v>66446</v>
          </cell>
          <cell r="M111">
            <v>55820</v>
          </cell>
          <cell r="N111">
            <v>56421</v>
          </cell>
          <cell r="O111">
            <v>81192</v>
          </cell>
        </row>
        <row r="113">
          <cell r="D113">
            <v>1054584</v>
          </cell>
          <cell r="E113">
            <v>637541</v>
          </cell>
          <cell r="F113">
            <v>1216774</v>
          </cell>
          <cell r="G113">
            <v>-520184</v>
          </cell>
          <cell r="H113">
            <v>-325873.0906</v>
          </cell>
          <cell r="I113">
            <v>216081.57719999994</v>
          </cell>
          <cell r="J113">
            <v>306114.86660000007</v>
          </cell>
          <cell r="K113">
            <v>1394144.4709999999</v>
          </cell>
          <cell r="L113">
            <v>979346.46960000019</v>
          </cell>
          <cell r="M113">
            <v>-15758.921199999982</v>
          </cell>
          <cell r="N113">
            <v>86972.371200000169</v>
          </cell>
          <cell r="O113">
            <v>1630784.1804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ND"/>
      <sheetName val="Sheet1"/>
      <sheetName val="Summary  BWR"/>
      <sheetName val="Nycomed Generic  MAR 16"/>
      <sheetName val="Sales Data B1-B4 (2)"/>
      <sheetName val="Sheet2"/>
      <sheetName val="Costing"/>
      <sheetName val="Meas.-Hotel Part"/>
      <sheetName val="Chennai"/>
    </sheetNames>
    <sheetDataSet>
      <sheetData sheetId="0"/>
      <sheetData sheetId="1"/>
      <sheetData sheetId="2">
        <row r="13">
          <cell r="K13">
            <v>6441.31</v>
          </cell>
        </row>
      </sheetData>
      <sheetData sheetId="3"/>
      <sheetData sheetId="4">
        <row r="30">
          <cell r="B30">
            <v>24</v>
          </cell>
        </row>
      </sheetData>
      <sheetData sheetId="5"/>
      <sheetData sheetId="6" refreshError="1"/>
      <sheetData sheetId="7" refreshError="1"/>
      <sheetData sheetId="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Godrej Offer 15.04.2011"/>
      <sheetName val="Summary  BWR"/>
      <sheetName val="Costing"/>
      <sheetName val="Sales Data B1-B4 (2)"/>
      <sheetName val="Meas.-Hotel Part"/>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log2"/>
      <sheetName val="PKS"/>
      <sheetName val="Discount"/>
      <sheetName val="summary"/>
      <sheetName val="BOQ"/>
      <sheetName val="Sheet8"/>
      <sheetName val="Dialog1"/>
      <sheetName val="INDIGINEOUS ITEMS "/>
      <sheetName val="Sales &amp; Prod"/>
      <sheetName val="Godrej Offer 15.04.2011"/>
      <sheetName val="concrete"/>
      <sheetName val="Staff Acco."/>
      <sheetName val="Model"/>
      <sheetName val="CONSTRUCTION COMPONENT"/>
      <sheetName val="GBW"/>
      <sheetName val="Macro1"/>
      <sheetName val="Ass4"/>
      <sheetName val="DCF"/>
      <sheetName val="Key Ass"/>
      <sheetName val="Summary  BWR"/>
      <sheetName val="beam-reinft-IIInd floor"/>
      <sheetName val="List Data"/>
      <sheetName val="Sheet2"/>
    </sheetNames>
    <sheetDataSet>
      <sheetData sheetId="0"/>
      <sheetData sheetId="1"/>
      <sheetData sheetId="2"/>
      <sheetData sheetId="3"/>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ation (2)"/>
      <sheetName val="Sheet1"/>
      <sheetName val="Cell Input"/>
      <sheetName val="C_1"/>
      <sheetName val="F_1"/>
      <sheetName val="Fixed Input"/>
      <sheetName val="C_Cal"/>
      <sheetName val="Calculation"/>
      <sheetName val="Price Performance"/>
      <sheetName val="Earnings Estimates"/>
      <sheetName val="EV Estimates"/>
      <sheetName val="Demand Multiples"/>
      <sheetName val="Bal Multiples"/>
      <sheetName val="Earnings Multiples"/>
      <sheetName val="Output"/>
      <sheetName val="Sheet2"/>
      <sheetName val="Sheet3"/>
      <sheetName val="Summary"/>
      <sheetName val="Profit&amp;Loss"/>
      <sheetName val="Quarterly"/>
      <sheetName val="DCF detailed"/>
      <sheetName val="Revenue"/>
      <sheetName val="Demand"/>
      <sheetName val="Other rev"/>
      <sheetName val="Int'l Revenue"/>
      <sheetName val="Celcom"/>
      <sheetName val="Mobile"/>
      <sheetName val="Balance Sheet"/>
      <sheetName val="Cash Flow"/>
      <sheetName val="External"/>
      <sheetName val="Associates"/>
      <sheetName val="Depreciation"/>
      <sheetName val="Costs"/>
      <sheetName val="GS_PNL"/>
      <sheetName val="GS_Cash "/>
      <sheetName val="GS_Balance"/>
      <sheetName val="GS Assumptions-F"/>
      <sheetName val="Company profile"/>
      <sheetName val="CROCI"/>
      <sheetName val="GS data"/>
      <sheetName val="GEM"/>
      <sheetName val="F-data"/>
      <sheetName val="Comps-Celcom"/>
      <sheetName val="Comps"/>
      <sheetName val="Externšl"/>
      <sheetName val="exp-m"/>
      <sheetName val="Upside Eye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2)"/>
      <sheetName val="Calculation (2)"/>
      <sheetName val="JCF"/>
      <sheetName val="Multiple output"/>
      <sheetName val="sheet6"/>
      <sheetName val="Sheet3 _2_"/>
      <sheetName val="유통망계획"/>
      <sheetName val="analysis"/>
      <sheetName val="CV"/>
      <sheetName val="ES(Kor)"/>
      <sheetName val="Set"/>
      <sheetName val="BBEuros"/>
      <sheetName val="QoQ Forecast"/>
      <sheetName val="Income Statements"/>
      <sheetName val="DEPRE"/>
      <sheetName val="InvoiceList"/>
      <sheetName val="Income &amp; Occupancy Customer"/>
      <sheetName val="ABP inputs"/>
      <sheetName val="Synergy Sales Budget"/>
      <sheetName val="Project Budget Worksheet"/>
      <sheetName val="F1a-Pile"/>
      <sheetName val="Builtup Area"/>
      <sheetName val="INDIGINEOUS ITEMS "/>
      <sheetName val="fco"/>
      <sheetName val="Headings"/>
      <sheetName val="RCC,Ret. Wall"/>
      <sheetName val="BOQ T4B"/>
      <sheetName val="Summary"/>
      <sheetName val="노무비"/>
      <sheetName val="Formulas"/>
      <sheetName val="Material "/>
      <sheetName val="Labour &amp; Plant"/>
      <sheetName val="GBW"/>
      <sheetName val="Design"/>
      <sheetName val="BOQ"/>
      <sheetName val=" B3"/>
      <sheetName val=" B1"/>
      <sheetName val="Lead"/>
      <sheetName val="Main-Material"/>
      <sheetName val="Sheet1"/>
      <sheetName val="beam-reinft-IIInd floor"/>
      <sheetName val="CFForecast detail"/>
      <sheetName val="Site Dev BOQ"/>
      <sheetName val="TIll_Q_sal"/>
      <sheetName val="tiller"/>
      <sheetName val="q-details"/>
      <sheetName val="Global Assm."/>
      <sheetName val="Break up Sheet"/>
      <sheetName val="MN T.B."/>
      <sheetName val="Approved MTD Proj #'s"/>
      <sheetName val="Aladdin Macro1"/>
      <sheetName val="BalSht"/>
      <sheetName val="Acc_10.5"/>
      <sheetName val="Vind-BtB"/>
      <sheetName val="Load Details-220kV"/>
      <sheetName val="Block A - BOQ"/>
      <sheetName val="LISTS"/>
      <sheetName val="02022005"/>
      <sheetName val="16022005"/>
      <sheetName val="05012005"/>
      <sheetName val="19012005"/>
      <sheetName val="02032005"/>
      <sheetName val="16032005"/>
      <sheetName val="30032005"/>
      <sheetName val="download"/>
      <sheetName val="170810-lease tax"/>
      <sheetName val="Sheet3_(2)"/>
      <sheetName val="Sheet3__2_"/>
      <sheetName val="Inputs"/>
      <sheetName val="Input"/>
      <sheetName val="Main Sheet (MTD)"/>
      <sheetName val="Consl Daily Report"/>
      <sheetName val="Acc_10_5"/>
      <sheetName val="Preside"/>
      <sheetName val="balance sheet"/>
      <sheetName val="Sheet2"/>
      <sheetName val="van khuon"/>
      <sheetName val="Names"/>
      <sheetName val="Introduction"/>
      <sheetName val="IDC macro"/>
      <sheetName val="SALE"/>
      <sheetName val="Assumptions"/>
      <sheetName val="Occ"/>
      <sheetName val="Demand"/>
      <sheetName val="Ref"/>
      <sheetName val="International"/>
      <sheetName val="Internet"/>
      <sheetName val="Rollup Summary"/>
      <sheetName val="Portfolio Summary"/>
      <sheetName val="Depreciation"/>
      <sheetName val="CapitalOutlay"/>
      <sheetName val="Assum"/>
      <sheetName val="strand"/>
      <sheetName val="ABP_inputs"/>
      <sheetName val="Synergy_Sales_Budget"/>
      <sheetName val="Project_Budget_Worksheet"/>
      <sheetName val="QoQ_Forecast"/>
      <sheetName val="Income_Statements"/>
      <sheetName val="Income_&amp;_Occupancy_Customer"/>
      <sheetName val="RCC,Ret__Wall"/>
      <sheetName val="Calculation_(2)"/>
      <sheetName val="Multiple_output"/>
      <sheetName val="Builtup_Area"/>
      <sheetName val="BOQ_T4B"/>
      <sheetName val="INDIGINEOUS_ITEMS_"/>
      <sheetName val="Material_"/>
      <sheetName val="Labour_&amp;_Plant"/>
      <sheetName val="Approved_MTD_Proj_#'s"/>
      <sheetName val="_B3"/>
      <sheetName val="_B1"/>
      <sheetName val="beam-reinft-IIInd_floor"/>
      <sheetName val="Aladdin_Macro1"/>
      <sheetName val="Global_Assm_"/>
      <sheetName val="MN_T_B_"/>
      <sheetName val="CFForecast_detail"/>
      <sheetName val="Site_Dev_BOQ"/>
      <sheetName val="Break_up_Sheet"/>
      <sheetName val="Load_Details-220kV"/>
      <sheetName val="Block_A_-_BOQ"/>
      <sheetName val="Sheet3_(2)1"/>
      <sheetName val="ABP_inputs1"/>
      <sheetName val="Synergy_Sales_Budget1"/>
      <sheetName val="Project_Budget_Worksheet1"/>
      <sheetName val="QoQ_Forecast1"/>
      <sheetName val="Income_Statements1"/>
      <sheetName val="Sheet3__2_1"/>
      <sheetName val="Income_&amp;_Occupancy_Customer1"/>
      <sheetName val="RCC,Ret__Wall1"/>
      <sheetName val="Calculation_(2)1"/>
      <sheetName val="Multiple_output1"/>
      <sheetName val="Builtup_Area1"/>
      <sheetName val="BOQ_T4B1"/>
      <sheetName val="INDIGINEOUS_ITEMS_1"/>
      <sheetName val="Material_1"/>
      <sheetName val="Labour_&amp;_Plant1"/>
      <sheetName val="Approved_MTD_Proj_#'s1"/>
      <sheetName val="_B31"/>
      <sheetName val="_B11"/>
      <sheetName val="beam-reinft-IIInd_floor1"/>
      <sheetName val="Aladdin_Macro11"/>
      <sheetName val="Acc_10_51"/>
      <sheetName val="Global_Assm_1"/>
      <sheetName val="MN_T_B_1"/>
      <sheetName val="CFForecast_detail1"/>
      <sheetName val="Site_Dev_BOQ1"/>
      <sheetName val="Break_up_Sheet1"/>
      <sheetName val="Load_Details-220kV1"/>
      <sheetName val="Block_A_-_BOQ1"/>
      <sheetName val="Sheet3_(2)2"/>
      <sheetName val="ABP_inputs2"/>
      <sheetName val="Synergy_Sales_Budget2"/>
      <sheetName val="Project_Budget_Worksheet2"/>
      <sheetName val="QoQ_Forecast2"/>
      <sheetName val="Income_Statements2"/>
      <sheetName val="Sheet3__2_2"/>
      <sheetName val="Income_&amp;_Occupancy_Customer2"/>
      <sheetName val="RCC,Ret__Wall2"/>
      <sheetName val="Calculation_(2)2"/>
      <sheetName val="Multiple_output2"/>
      <sheetName val="Builtup_Area2"/>
      <sheetName val="BOQ_T4B2"/>
      <sheetName val="INDIGINEOUS_ITEMS_2"/>
      <sheetName val="Material_2"/>
      <sheetName val="Labour_&amp;_Plant2"/>
      <sheetName val="Approved_MTD_Proj_#'s2"/>
      <sheetName val="_B32"/>
      <sheetName val="_B12"/>
      <sheetName val="beam-reinft-IIInd_floor2"/>
      <sheetName val="Aladdin_Macro12"/>
      <sheetName val="Acc_10_52"/>
      <sheetName val="Global_Assm_2"/>
      <sheetName val="MN_T_B_2"/>
      <sheetName val="CFForecast_detail2"/>
      <sheetName val="Site_Dev_BOQ2"/>
      <sheetName val="Break_up_Sheet2"/>
      <sheetName val="Load_Details-220kV2"/>
      <sheetName val="Block_A_-_BOQ2"/>
      <sheetName val="CABLE DATA"/>
      <sheetName val="1st flr"/>
      <sheetName val="final abstract"/>
      <sheetName val="Rate analysis"/>
      <sheetName val="02"/>
      <sheetName val="03"/>
      <sheetName val="04"/>
      <sheetName val="01"/>
      <sheetName val="Civil Boq"/>
      <sheetName val="Sheet3_(2)3"/>
      <sheetName val="ABP_inputs3"/>
      <sheetName val="Synergy_Sales_Budget3"/>
      <sheetName val="Project_Budget_Worksheet3"/>
      <sheetName val="QoQ_Forecast3"/>
      <sheetName val="Income_Statements3"/>
      <sheetName val="Sheet3__2_3"/>
      <sheetName val="Income_&amp;_Occupancy_Customer3"/>
      <sheetName val="RCC,Ret__Wall3"/>
      <sheetName val="Calculation_(2)3"/>
      <sheetName val="Multiple_output3"/>
      <sheetName val="Builtup_Area3"/>
      <sheetName val="BOQ_T4B3"/>
      <sheetName val="INDIGINEOUS_ITEMS_3"/>
      <sheetName val="Material_3"/>
      <sheetName val="Labour_&amp;_Plant3"/>
      <sheetName val="Approved_MTD_Proj_#'s3"/>
      <sheetName val="_B33"/>
      <sheetName val="_B13"/>
      <sheetName val="beam-reinft-IIInd_floor3"/>
      <sheetName val="Aladdin_Macro13"/>
      <sheetName val="Acc_10_53"/>
      <sheetName val="Global_Assm_3"/>
      <sheetName val="MN_T_B_3"/>
      <sheetName val="CFForecast_detail3"/>
      <sheetName val="Site_Dev_BOQ3"/>
      <sheetName val="Break_up_Sheet3"/>
      <sheetName val="Load_Details-220kV3"/>
      <sheetName val="Block_A_-_BOQ3"/>
      <sheetName val="Sheet3_(2)4"/>
      <sheetName val="ABP_inputs4"/>
      <sheetName val="Synergy_Sales_Budget4"/>
      <sheetName val="Project_Budget_Worksheet4"/>
      <sheetName val="QoQ_Forecast4"/>
      <sheetName val="Income_Statements4"/>
      <sheetName val="Sheet3__2_4"/>
      <sheetName val="Income_&amp;_Occupancy_Customer4"/>
      <sheetName val="RCC,Ret__Wall4"/>
      <sheetName val="Calculation_(2)4"/>
      <sheetName val="Multiple_output4"/>
      <sheetName val="Builtup_Area4"/>
      <sheetName val="BOQ_T4B4"/>
      <sheetName val="INDIGINEOUS_ITEMS_4"/>
      <sheetName val="Material_4"/>
      <sheetName val="Labour_&amp;_Plant4"/>
      <sheetName val="Approved_MTD_Proj_#'s4"/>
      <sheetName val="_B34"/>
      <sheetName val="_B14"/>
      <sheetName val="beam-reinft-IIInd_floor4"/>
      <sheetName val="Aladdin_Macro14"/>
      <sheetName val="Acc_10_54"/>
      <sheetName val="Global_Assm_4"/>
      <sheetName val="MN_T_B_4"/>
      <sheetName val="CFForecast_detail4"/>
      <sheetName val="Site_Dev_BOQ4"/>
      <sheetName val="Break_up_Sheet4"/>
      <sheetName val="Load_Details-220kV4"/>
      <sheetName val="Block_A_-_BOQ4"/>
      <sheetName val="classes"/>
      <sheetName val="IT Block"/>
      <sheetName val="Location CODE"/>
      <sheetName val="Location TYPE"/>
      <sheetName val="sub class"/>
      <sheetName val=" sub Loc "/>
      <sheetName val=" Acc. Sched."/>
      <sheetName val="sept-plan"/>
      <sheetName val="LBO"/>
      <sheetName val="Summary Excise"/>
      <sheetName val="EBITDA"/>
      <sheetName val="IMPORT T12"/>
      <sheetName val="Current Bill MB ref"/>
      <sheetName val="Meas.-Hotel Part"/>
      <sheetName val="March Analysts"/>
      <sheetName val="Company"/>
      <sheetName val="Grouping Master"/>
      <sheetName val="EXPENSES"/>
      <sheetName val="Main workings"/>
      <sheetName val="F"/>
      <sheetName val="EXHIBIT&quot; T&quot;"/>
      <sheetName val="Turnover"/>
      <sheetName val="SCH-E-1"/>
      <sheetName val="BIPR"/>
      <sheetName val="BPCA"/>
      <sheetName val="BBRS"/>
      <sheetName val="KPM DT"/>
      <sheetName val="Factor_Sheet"/>
      <sheetName val="AOP13"/>
      <sheetName val="ANN.K"/>
      <sheetName val="CAP"/>
      <sheetName val="Fin Sum"/>
      <sheetName val="TH"/>
      <sheetName val="QoQ In Lakhs"/>
      <sheetName val="GENERAL2"/>
      <sheetName val="BS"/>
      <sheetName val="Other BS Sch 5-9"/>
      <sheetName val="Excess Calc"/>
      <sheetName val="compu"/>
      <sheetName val="P &amp; L"/>
      <sheetName val="PLAN_FEB97"/>
      <sheetName val="M-2 Adjusted"/>
      <sheetName val="MIS - kINR"/>
      <sheetName val="Sheet3_(2)5"/>
      <sheetName val="Sheet3__2_5"/>
      <sheetName val="Calculation_(2)5"/>
      <sheetName val="Multiple_output5"/>
      <sheetName val="170810-lease_tax"/>
      <sheetName val="QoQ_Forecast5"/>
      <sheetName val="Income_Statements5"/>
      <sheetName val="Income_&amp;_Occupancy_Customer5"/>
      <sheetName val="ABP_inputs5"/>
      <sheetName val="Synergy_Sales_Budget5"/>
      <sheetName val="Project_Budget_Worksheet5"/>
      <sheetName val="INDIGINEOUS_ITEMS_5"/>
      <sheetName val="Builtup_Area5"/>
      <sheetName val="RCC,Ret__Wall5"/>
      <sheetName val="BOQ_T4B5"/>
      <sheetName val="Material_5"/>
      <sheetName val="Labour_&amp;_Plant5"/>
      <sheetName val="_B35"/>
      <sheetName val="_B15"/>
      <sheetName val="CFForecast_detail5"/>
      <sheetName val="Site_Dev_BOQ5"/>
      <sheetName val="beam-reinft-IIInd_floor5"/>
      <sheetName val="Global_Assm_5"/>
      <sheetName val="Main_Sheet_(MTD)"/>
      <sheetName val="Consl_Daily_Report"/>
      <sheetName val="balance_sheet"/>
      <sheetName val="van_khuon"/>
      <sheetName val="IDC_macro"/>
      <sheetName val="Aladdin_Macro15"/>
      <sheetName val="Acc_10_55"/>
      <sheetName val="Portfolio_Summary"/>
      <sheetName val="MIS_-_kINR"/>
      <sheetName val="Break_up_Sheet5"/>
      <sheetName val="Approved_MTD_Proj_#'s5"/>
      <sheetName val="MN_T_B_5"/>
      <sheetName val="Load_Details-220kV5"/>
      <sheetName val="Block_A_-_BOQ5"/>
      <sheetName val="CABLE_DATA"/>
      <sheetName val="1st_flr"/>
      <sheetName val="final_abstract"/>
      <sheetName val="Rate_analysis"/>
      <sheetName val="Rollup_Summary"/>
      <sheetName val="Civil_Boq"/>
      <sheetName val="Master Price List"/>
      <sheetName val="reference"/>
      <sheetName val="new_data"/>
      <sheetName val="earnmodl"/>
      <sheetName val="Dom Cell (IS)"/>
      <sheetName val="?????"/>
      <sheetName val="Budget Summary"/>
      <sheetName val="EDS  Bestshore Migration"/>
      <sheetName val="NewCo"/>
      <sheetName val="TB_FOR_MIS"/>
      <sheetName val="Area"/>
      <sheetName val="TB FOR MIS"/>
      <sheetName val="INPUT SHEET"/>
      <sheetName val="Summ"/>
      <sheetName val="Fossil_DCF"/>
      <sheetName val="SOPMA DD"/>
      <sheetName val="03 (2)"/>
      <sheetName val="WIng F(Typical)"/>
      <sheetName val="Currency"/>
      <sheetName val="EVA1"/>
      <sheetName val="Felix Street Summary"/>
      <sheetName val="Newspapers"/>
      <sheetName val="AccDil"/>
      <sheetName val="IO"/>
      <sheetName val="Assumption"/>
      <sheetName val="Tyre1"/>
      <sheetName val="Auto"/>
      <sheetName val="FlashMgtMo"/>
      <sheetName val="FlashMgtYTD"/>
      <sheetName val="EXIS-COMBINED"/>
      <sheetName val="Customize Your Invoice"/>
      <sheetName val="RNT"/>
      <sheetName val="Combi"/>
      <sheetName val="OpRes"/>
      <sheetName val="master"/>
      <sheetName val="Hot"/>
      <sheetName val="Mico"/>
      <sheetName val="FA"/>
      <sheetName val="ITEM  STUDY (2)"/>
      <sheetName val="TDS Certificate-Format"/>
      <sheetName val="YTD"/>
      <sheetName val="Current_Bill_MB_ref"/>
      <sheetName val="Meas_-Hotel_Part"/>
      <sheetName val="Fin_Sum"/>
      <sheetName val="RES-PLANNING"/>
      <sheetName val="Cost_any"/>
      <sheetName val="10. &amp; 11. Rate Code &amp; BQ"/>
      <sheetName val="FITZ MORT 94"/>
      <sheetName val="PLGroupings"/>
      <sheetName val="Results"/>
      <sheetName val="Sale Charts"/>
      <sheetName val="Rates"/>
      <sheetName val="Index"/>
      <sheetName val="Balance Sheet "/>
      <sheetName val="PERHW"/>
      <sheetName val="Loss 3004"/>
      <sheetName val="Reconciliation of GL &amp; FAR"/>
      <sheetName val="Macro1"/>
      <sheetName val="Licences"/>
      <sheetName val="97-98"/>
      <sheetName val="TB"/>
      <sheetName val="LBO Financials"/>
      <sheetName val="ras"/>
      <sheetName val="IMPORT_T12"/>
      <sheetName val="KPM_DT"/>
      <sheetName val="Task"/>
      <sheetName val="SODA02"/>
      <sheetName val="Pay_Sep06"/>
      <sheetName val="FY2001-02"/>
      <sheetName val="CARO"/>
      <sheetName val="Recon"/>
      <sheetName val="Params"/>
      <sheetName val="CashFlow"/>
      <sheetName val="Training Deposits coding"/>
      <sheetName val="Code"/>
      <sheetName val="vb 9&amp;10"/>
      <sheetName val="AOR"/>
      <sheetName val="MASTER_RATE ANALYSIS"/>
      <sheetName val="Valuation - block 2"/>
      <sheetName val="Base Assumptions"/>
      <sheetName val="CASHFLOWS"/>
      <sheetName val="269T(final)"/>
      <sheetName val="9. Package split - Cost "/>
      <sheetName val="OpTrack"/>
      <sheetName val="drop-dwn list"/>
      <sheetName val="tngst1"/>
      <sheetName val=""/>
      <sheetName val="Boiler&amp;TG"/>
      <sheetName val="horizontal"/>
      <sheetName val="Settings"/>
      <sheetName val="HELP"/>
      <sheetName val="BS-2005"/>
      <sheetName val="MAIN_MENU"/>
      <sheetName val="exec summ"/>
      <sheetName val="Ins Erection"/>
      <sheetName val="Hardware"/>
      <sheetName val="Power &amp; Fuel (S)"/>
      <sheetName val="concrete"/>
      <sheetName val="CSCCincSKR"/>
      <sheetName val="Control"/>
      <sheetName val="Rev Opt - Rollup"/>
      <sheetName val="form26"/>
      <sheetName val="F29B"/>
      <sheetName val="Dep"/>
      <sheetName val="Fill this out first..."/>
      <sheetName val="Expansion"/>
      <sheetName val="Phasing"/>
      <sheetName val="cash_flow"/>
      <sheetName val="sales_value"/>
      <sheetName val="colaw_dep"/>
      <sheetName val="freight"/>
      <sheetName val="gm"/>
      <sheetName val="interest"/>
      <sheetName val="jb_cost"/>
      <sheetName val="c_flow_%"/>
      <sheetName val="consum_cost"/>
      <sheetName val="Tender Summary"/>
      <sheetName val="RA"/>
      <sheetName val="Bill 1-BOQ-Civil Works"/>
      <sheetName val="Legal Risk Analysis"/>
      <sheetName val="#REF"/>
      <sheetName val="Data"/>
      <sheetName val="Related party - P&amp;L"/>
      <sheetName val="Contribution"/>
      <sheetName val="Rx"/>
      <sheetName val="Base data Security Procedures"/>
      <sheetName val="PRECAST lightconc-II"/>
      <sheetName val="Standalone"/>
      <sheetName val="IO LIST"/>
      <sheetName val="RATE LIST (2)"/>
      <sheetName val="Variables_x"/>
      <sheetName val="Sensitivity"/>
      <sheetName val="Night Shift"/>
      <sheetName val="Sheet3"/>
      <sheetName val="Estimate"/>
      <sheetName val="12-ACTPL"/>
      <sheetName val="DET0900"/>
      <sheetName val="Theatre mgmt cont"/>
      <sheetName val="Scope"/>
      <sheetName val="conc-foot-gradeslab"/>
      <sheetName val="Trial Balance"/>
      <sheetName val="GenAssump"/>
      <sheetName val="Goldberg Portfolio Combined"/>
      <sheetName val="Commercial Research"/>
      <sheetName val="Leasing Commision"/>
      <sheetName val="Master list"/>
      <sheetName val="Labour List"/>
      <sheetName val="Material List"/>
      <sheetName val="Architectural Summary"/>
      <sheetName val="Labor abs-NMR"/>
      <sheetName val="Beam at Ground flr lvl(Steel)"/>
      <sheetName val="AREAS"/>
      <sheetName val="sumary"/>
      <sheetName val="1st -vpd"/>
      <sheetName val="Material List "/>
      <sheetName val="SCHEDULE"/>
      <sheetName val="Database"/>
      <sheetName val="schedule nos"/>
      <sheetName val="WT-LIST"/>
      <sheetName val="Material"/>
      <sheetName val="Intaccrual"/>
      <sheetName val="SBU"/>
      <sheetName val="Portfolio_Summary1"/>
      <sheetName val="Current_Bill_MB_ref1"/>
      <sheetName val="Meas_-Hotel_Part1"/>
      <sheetName val="Operating Statistics"/>
      <sheetName val="A-Mum"/>
      <sheetName val="BKCSTOCKVAL"/>
      <sheetName val="MAHSTOCKVAL"/>
      <sheetName val="Checks"/>
      <sheetName val="FA Schedule Dec 07"/>
      <sheetName val="Menu"/>
      <sheetName val="P.R. TAXES"/>
      <sheetName val="BILLING SUM"/>
      <sheetName val="earnings model"/>
      <sheetName val="Capital Structure"/>
      <sheetName val="GROUPING"/>
      <sheetName val="Redelvery provision changed"/>
      <sheetName val="Debtors analysis"/>
      <sheetName val="pile Fabrication"/>
      <sheetName val="Improvements"/>
      <sheetName val="UNP-NCW "/>
      <sheetName val="SEW4"/>
      <sheetName val="Variables"/>
      <sheetName val="Publicbuilding"/>
      <sheetName val="Non-Factory"/>
      <sheetName val="extra work elec bill "/>
      <sheetName val="Sheet4"/>
      <sheetName val="CrRajWMM"/>
      <sheetName val="소상 &quot;1&quot;"/>
      <sheetName val="Graph (LGEN)"/>
      <sheetName val="out_prog"/>
      <sheetName val="선적schedule (2)"/>
      <sheetName val="steam outlet"/>
      <sheetName val="BOQ Distribution"/>
      <sheetName val="wordsdata"/>
      <sheetName val="GM &amp; TA"/>
      <sheetName val="Cash Flow Working"/>
      <sheetName val="Retail Mall"/>
      <sheetName val="Control Sheet"/>
      <sheetName val="crs"/>
      <sheetName val="PIMS"/>
      <sheetName val="SCH 10"/>
      <sheetName val="SAP EMP"/>
      <sheetName val="A1-Continuous"/>
      <sheetName val="schedules"/>
      <sheetName val="Summary_Local"/>
      <sheetName val="Open Items-311208"/>
      <sheetName val="NEW-IDs Fun &amp; Group"/>
      <sheetName val="XZLC003_PART1"/>
      <sheetName val="exp"/>
      <sheetName val="details"/>
      <sheetName val="Cost summary"/>
      <sheetName val="RCC Rates"/>
      <sheetName val="FORM7"/>
      <sheetName val="目录"/>
      <sheetName val="4.4 External Plaster"/>
      <sheetName val="MFG"/>
      <sheetName val="USB 1"/>
      <sheetName val="apr-aug"/>
      <sheetName val="Service Invoice"/>
      <sheetName val="15-21"/>
      <sheetName val="Cover"/>
      <sheetName val="ES"/>
      <sheetName val="RA-markate"/>
      <sheetName val="BQ"/>
      <sheetName val="Notes-pivot1 "/>
      <sheetName val="Schedule v1"/>
      <sheetName val="labour rates"/>
      <sheetName val="Timesheet"/>
      <sheetName val="Loads"/>
      <sheetName val="old_serial no."/>
      <sheetName val="tot_ass_9697"/>
      <sheetName val="Budget_CF - Overall"/>
      <sheetName val="공사비 내역 (가)"/>
      <sheetName val="4K - (6a) Non Manual Breakdown"/>
      <sheetName val="3. Elemental Summary"/>
      <sheetName val="Financials"/>
      <sheetName val="L"/>
      <sheetName val="p1-costg"/>
      <sheetName val="costing"/>
      <sheetName val="August TB"/>
      <sheetName val="Misc. Master"/>
      <sheetName val="FCIIHyperion"/>
      <sheetName val="MIS AC wise"/>
      <sheetName val="Timeline"/>
      <sheetName val="Assump"/>
      <sheetName val="Overall Summary"/>
      <sheetName val="HBI NCD"/>
      <sheetName val="CUSTOM Jun99"/>
      <sheetName val="A.O.R."/>
      <sheetName val="Base"/>
      <sheetName val="final 061106"/>
      <sheetName val="SAB P&amp;L"/>
      <sheetName val="cash flow"/>
      <sheetName val="Kontensalden"/>
      <sheetName val="Gen_Ass"/>
      <sheetName val="Op_Ass"/>
      <sheetName val="Staff Costs"/>
      <sheetName val="General_Assumptions"/>
      <sheetName val="Sch5TO10"/>
      <sheetName val="macroDat"/>
      <sheetName val="Sheet3_(2)6"/>
      <sheetName val="Sheet3__2_6"/>
      <sheetName val="170810-lease_tax1"/>
      <sheetName val="Multiple_output6"/>
      <sheetName val="Calculation_(2)6"/>
      <sheetName val="QoQ_Forecast6"/>
      <sheetName val="Income_Statements6"/>
      <sheetName val="Income_&amp;_Occupancy_Customer6"/>
      <sheetName val="ABP_inputs6"/>
      <sheetName val="Synergy_Sales_Budget6"/>
      <sheetName val="Project_Budget_Worksheet6"/>
      <sheetName val="Builtup_Area6"/>
      <sheetName val="INDIGINEOUS_ITEMS_6"/>
      <sheetName val="RCC,Ret__Wall6"/>
      <sheetName val="BOQ_T4B6"/>
      <sheetName val="Main_Sheet_(MTD)1"/>
      <sheetName val="Consl_Daily_Report1"/>
      <sheetName val="balance_sheet1"/>
      <sheetName val="Global_Assm_6"/>
      <sheetName val="van_khuon1"/>
      <sheetName val="IDC_macro1"/>
      <sheetName val="Aladdin_Macro16"/>
      <sheetName val="Acc_10_56"/>
      <sheetName val="Summary_Excise"/>
      <sheetName val="Other_BS_Sch_5-9"/>
      <sheetName val="Excess_Calc"/>
      <sheetName val="Grouping_Master"/>
      <sheetName val="Material_6"/>
      <sheetName val="Labour_&amp;_Plant6"/>
      <sheetName val="_B36"/>
      <sheetName val="_B16"/>
      <sheetName val="beam-reinft-IIInd_floor6"/>
      <sheetName val="Approved_MTD_Proj_#'s6"/>
      <sheetName val="MN_T_B_6"/>
      <sheetName val="CFForecast_detail6"/>
      <sheetName val="Site_Dev_BOQ6"/>
      <sheetName val="Break_up_Sheet6"/>
      <sheetName val="Load_Details-220kV6"/>
      <sheetName val="Block_A_-_BOQ6"/>
      <sheetName val="March_Analysts"/>
      <sheetName val="P_&amp;_L"/>
      <sheetName val="QoQ_In_Lakhs"/>
      <sheetName val="Main_workings"/>
      <sheetName val="CABLE_DATA1"/>
      <sheetName val="1st_flr1"/>
      <sheetName val="final_abstract1"/>
      <sheetName val="Rate_analysis1"/>
      <sheetName val="Rollup_Summary1"/>
      <sheetName val="Civil_Boq1"/>
      <sheetName val="MIS_-_kINR1"/>
      <sheetName val="ANN_K"/>
      <sheetName val="IT_Block"/>
      <sheetName val="Location_CODE"/>
      <sheetName val="Location_TYPE"/>
      <sheetName val="sub_class"/>
      <sheetName val="_sub_Loc_"/>
      <sheetName val="_Acc__Sched_"/>
      <sheetName val="EDS__Bestshore_Migration"/>
      <sheetName val="TB_FOR_MIS1"/>
      <sheetName val="INPUT_SHEET"/>
      <sheetName val="SOPMA_DD"/>
      <sheetName val="03_(2)"/>
      <sheetName val="WIng_F(Typical)"/>
      <sheetName val="M-2_Adjusted"/>
      <sheetName val="EXHIBIT&quot;_T&quot;"/>
      <sheetName val="Master_Price_List"/>
      <sheetName val="Dom_Cell_(IS)"/>
      <sheetName val="Power_&amp;_Fuel_(S)"/>
      <sheetName val="Balance_Sheet_"/>
      <sheetName val="Budget_Summary"/>
      <sheetName val="Molasses-FG"/>
      <sheetName val="P&amp;L"/>
      <sheetName val="Collection"/>
      <sheetName val="dlvoid"/>
      <sheetName val="Formated Trial Balance"/>
      <sheetName val="Trial Balance_Format"/>
      <sheetName val="Lease-rents"/>
      <sheetName val="Key Assumption"/>
      <sheetName val="Master Information"/>
      <sheetName val="Sch_BS"/>
      <sheetName val="Grp_PL"/>
      <sheetName val="HRD1"/>
      <sheetName val="Taluka wise dealer (2)"/>
      <sheetName val="TMasterCurrency"/>
      <sheetName val="TMasterSeg"/>
      <sheetName val="Notes"/>
      <sheetName val="XLR_NoRangeSheet"/>
      <sheetName val="Basement Budget"/>
      <sheetName val="labour"/>
      <sheetName val="BOM"/>
      <sheetName val="FA(Apr 07)"/>
      <sheetName val="Reco O.S"/>
      <sheetName val="Accounts"/>
      <sheetName val="GF Columns"/>
      <sheetName val="Approval"/>
      <sheetName val=" COP"/>
      <sheetName val="차수"/>
      <sheetName val="DIVBUD99"/>
      <sheetName val="NOA Data"/>
      <sheetName val="HOUSE RENT DEPO."/>
      <sheetName val="EAST"/>
      <sheetName val="YOEMAGUM"/>
      <sheetName val="Lease Expiry"/>
      <sheetName val="SAP downloaded schedule"/>
      <sheetName val="Transaction"/>
      <sheetName val="Fin_Sum1"/>
      <sheetName val="KPM_DT1"/>
      <sheetName val="Loss_3004"/>
      <sheetName val="Reconciliation_of_GL_&amp;_FAR"/>
      <sheetName val="IMPORT_T121"/>
      <sheetName val="LBO_Financials"/>
      <sheetName val="Training_Deposits_coding"/>
      <sheetName val="exec_summ"/>
      <sheetName val="MASTER_RATE_ANALYSIS"/>
      <sheetName val="Valuation_-_block_2"/>
      <sheetName val="Rev_Opt_-_Rollup"/>
      <sheetName val="SCH4"/>
      <sheetName val="FixedAssets"/>
      <sheetName val="Overheads"/>
      <sheetName val="Costs"/>
      <sheetName val="Severity"/>
      <sheetName val="Pur"/>
      <sheetName val="mltc"/>
      <sheetName val="A-1"/>
      <sheetName val="I"/>
      <sheetName val="PL"/>
      <sheetName val="Annexure-I"/>
      <sheetName val="EMPMAST"/>
      <sheetName val="agrolist"/>
      <sheetName val="FIFO"/>
      <sheetName val="Links"/>
      <sheetName val="ITEM__STUDY_(2)"/>
      <sheetName val="TDS_Certificate-Format"/>
      <sheetName val="Felix_Street_Summary"/>
      <sheetName val="10__&amp;_11__Rate_Code_&amp;_BQ"/>
      <sheetName val="vb_9&amp;10"/>
      <sheetName val="9__Package_split_-_Cost_"/>
      <sheetName val="FITZ_MORT_94"/>
      <sheetName val="Fill_this_out_first___"/>
      <sheetName val="Base_Assumptions"/>
      <sheetName val="PRECAST_lightconc-II"/>
      <sheetName val="Ins_Erection"/>
      <sheetName val="HOUSE_RENT_DEPO_"/>
      <sheetName val="Debtors_analysis"/>
      <sheetName val="Tender_Summary"/>
      <sheetName val="Bill_1-BOQ-Civil_Works"/>
      <sheetName val="drop-dwn_list"/>
      <sheetName val="Customize_Your_Invoice"/>
      <sheetName val="Sale_Charts"/>
      <sheetName val="0. Data Validation List"/>
      <sheetName val="Crest"/>
      <sheetName val="Pinnacle"/>
      <sheetName val="Zenith"/>
      <sheetName val="stacking sheet"/>
      <sheetName val="Debt"/>
      <sheetName val="SALES"/>
      <sheetName val="Basework"/>
      <sheetName val="Monthly Inputs"/>
      <sheetName val="2000-1 Monthly Cashflows"/>
      <sheetName val="2002-2 Monthly Cashflows"/>
      <sheetName val="ASSETS P&amp;M"/>
      <sheetName val="Assets Land &amp; Mise FA"/>
      <sheetName val="cl 14 Annex 7 "/>
      <sheetName val="Encl 7A"/>
      <sheetName val="wdr bldg"/>
      <sheetName val="grp "/>
      <sheetName val="전체현황"/>
      <sheetName val="Feb_Prfl_28"/>
      <sheetName val=" "/>
      <sheetName val="S &amp; A"/>
      <sheetName val="Legal_Risk_Analysis"/>
      <sheetName val="Architectural_Summary"/>
      <sheetName val="IO_LIST"/>
      <sheetName val="Master_list"/>
      <sheetName val="Labour_List"/>
      <sheetName val="Material_List"/>
      <sheetName val="Labor_abs-NMR"/>
      <sheetName val="Beam_at_Ground_flr_lvl(Steel)"/>
      <sheetName val="1st_-vpd"/>
      <sheetName val="Material_List_"/>
      <sheetName val="schedule_nos"/>
      <sheetName val="p&amp;m"/>
      <sheetName val="Rollup"/>
      <sheetName val="Fin. Assumpt. - Sensitivities"/>
      <sheetName val="Fin"/>
      <sheetName val="Intro"/>
      <sheetName val="OHT_Abs"/>
      <sheetName val="1"/>
      <sheetName val="Linked Lead"/>
      <sheetName val="hist&amp;proj"/>
      <sheetName val="TASKRSRC (2)"/>
      <sheetName val="TARGET"/>
      <sheetName val="BASELINE"/>
      <sheetName val="Portfolio_Summary2"/>
      <sheetName val="Current_Bill_MB_ref2"/>
      <sheetName val="Meas_-Hotel_Part2"/>
      <sheetName val="extra_work_elec_bill_"/>
      <sheetName val="NEW-IDs_Fun_&amp;_Group"/>
      <sheetName val="Elec Summ"/>
      <sheetName val="ELEC BOQ"/>
      <sheetName val="TRACK BUSWAY"/>
      <sheetName val="BBT"/>
      <sheetName val="LIGHTING"/>
      <sheetName val="LMS"/>
      <sheetName val="B_S"/>
      <sheetName val="HSA"/>
      <sheetName val="WGSRL"/>
    </sheetNames>
    <sheetDataSet>
      <sheetData sheetId="0" refreshError="1">
        <row r="65">
          <cell r="A65" t="str">
            <v>(II)</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ow r="65">
          <cell r="A65" t="str">
            <v>(II)</v>
          </cell>
        </row>
      </sheetData>
      <sheetData sheetId="94">
        <row r="65">
          <cell r="A65" t="str">
            <v>(II)</v>
          </cell>
        </row>
      </sheetData>
      <sheetData sheetId="95">
        <row r="65">
          <cell r="A65" t="str">
            <v>(II)</v>
          </cell>
        </row>
      </sheetData>
      <sheetData sheetId="96">
        <row r="65">
          <cell r="A65" t="str">
            <v>(II)</v>
          </cell>
        </row>
      </sheetData>
      <sheetData sheetId="97">
        <row r="65">
          <cell r="A65" t="str">
            <v>(II)</v>
          </cell>
        </row>
      </sheetData>
      <sheetData sheetId="98">
        <row r="65">
          <cell r="A65" t="str">
            <v>(II)</v>
          </cell>
        </row>
      </sheetData>
      <sheetData sheetId="99">
        <row r="65">
          <cell r="A65" t="str">
            <v>(II)</v>
          </cell>
        </row>
      </sheetData>
      <sheetData sheetId="100">
        <row r="65">
          <cell r="A65" t="str">
            <v>(II)</v>
          </cell>
        </row>
      </sheetData>
      <sheetData sheetId="101">
        <row r="65">
          <cell r="A65" t="str">
            <v>(II)</v>
          </cell>
        </row>
      </sheetData>
      <sheetData sheetId="102">
        <row r="65">
          <cell r="A65" t="str">
            <v>(II)</v>
          </cell>
        </row>
      </sheetData>
      <sheetData sheetId="103">
        <row r="65">
          <cell r="A65" t="str">
            <v>(II)</v>
          </cell>
        </row>
      </sheetData>
      <sheetData sheetId="104">
        <row r="65">
          <cell r="A65" t="str">
            <v>(II)</v>
          </cell>
        </row>
      </sheetData>
      <sheetData sheetId="105">
        <row r="65">
          <cell r="A65" t="str">
            <v>(II)</v>
          </cell>
        </row>
      </sheetData>
      <sheetData sheetId="106">
        <row r="65">
          <cell r="A65" t="str">
            <v>(II)</v>
          </cell>
        </row>
      </sheetData>
      <sheetData sheetId="107">
        <row r="65">
          <cell r="A65" t="str">
            <v>(II)</v>
          </cell>
        </row>
      </sheetData>
      <sheetData sheetId="108">
        <row r="65">
          <cell r="A65" t="str">
            <v>(II)</v>
          </cell>
        </row>
      </sheetData>
      <sheetData sheetId="109">
        <row r="65">
          <cell r="A65" t="str">
            <v>(II)</v>
          </cell>
        </row>
      </sheetData>
      <sheetData sheetId="110">
        <row r="65">
          <cell r="A65" t="str">
            <v>(II)</v>
          </cell>
        </row>
      </sheetData>
      <sheetData sheetId="111">
        <row r="65">
          <cell r="A65" t="str">
            <v>(II)</v>
          </cell>
        </row>
      </sheetData>
      <sheetData sheetId="112">
        <row r="65">
          <cell r="A65" t="str">
            <v>(II)</v>
          </cell>
        </row>
      </sheetData>
      <sheetData sheetId="113">
        <row r="65">
          <cell r="A65" t="str">
            <v>(II)</v>
          </cell>
        </row>
      </sheetData>
      <sheetData sheetId="114">
        <row r="65">
          <cell r="A65" t="str">
            <v>(II)</v>
          </cell>
        </row>
      </sheetData>
      <sheetData sheetId="115">
        <row r="65">
          <cell r="A65" t="str">
            <v>(II)</v>
          </cell>
        </row>
      </sheetData>
      <sheetData sheetId="116">
        <row r="65">
          <cell r="A65" t="str">
            <v>(II)</v>
          </cell>
        </row>
      </sheetData>
      <sheetData sheetId="117">
        <row r="65">
          <cell r="A65" t="str">
            <v>(II)</v>
          </cell>
        </row>
      </sheetData>
      <sheetData sheetId="118">
        <row r="65">
          <cell r="A65" t="str">
            <v>(II)</v>
          </cell>
        </row>
      </sheetData>
      <sheetData sheetId="119">
        <row r="65">
          <cell r="A65" t="str">
            <v>(II)</v>
          </cell>
        </row>
      </sheetData>
      <sheetData sheetId="120">
        <row r="65">
          <cell r="A65" t="str">
            <v>(II)</v>
          </cell>
        </row>
      </sheetData>
      <sheetData sheetId="121">
        <row r="65">
          <cell r="A65" t="str">
            <v>(II)</v>
          </cell>
        </row>
      </sheetData>
      <sheetData sheetId="122">
        <row r="65">
          <cell r="A65" t="str">
            <v>(II)</v>
          </cell>
        </row>
      </sheetData>
      <sheetData sheetId="123">
        <row r="65">
          <cell r="A65" t="str">
            <v>(II)</v>
          </cell>
        </row>
      </sheetData>
      <sheetData sheetId="124">
        <row r="65">
          <cell r="A65" t="str">
            <v>(II)</v>
          </cell>
        </row>
      </sheetData>
      <sheetData sheetId="125">
        <row r="65">
          <cell r="A65" t="str">
            <v>(II)</v>
          </cell>
        </row>
      </sheetData>
      <sheetData sheetId="126">
        <row r="65">
          <cell r="A65" t="str">
            <v>(II)</v>
          </cell>
        </row>
      </sheetData>
      <sheetData sheetId="127">
        <row r="65">
          <cell r="A65" t="str">
            <v>(II)</v>
          </cell>
        </row>
      </sheetData>
      <sheetData sheetId="128">
        <row r="65">
          <cell r="A65" t="str">
            <v>(II)</v>
          </cell>
        </row>
      </sheetData>
      <sheetData sheetId="129">
        <row r="65">
          <cell r="A65" t="str">
            <v>(II)</v>
          </cell>
        </row>
      </sheetData>
      <sheetData sheetId="130">
        <row r="65">
          <cell r="A65" t="str">
            <v>(II)</v>
          </cell>
        </row>
      </sheetData>
      <sheetData sheetId="131">
        <row r="65">
          <cell r="A65" t="str">
            <v>(II)</v>
          </cell>
        </row>
      </sheetData>
      <sheetData sheetId="132">
        <row r="65">
          <cell r="A65" t="str">
            <v>(II)</v>
          </cell>
        </row>
      </sheetData>
      <sheetData sheetId="133">
        <row r="65">
          <cell r="A65" t="str">
            <v>(II)</v>
          </cell>
        </row>
      </sheetData>
      <sheetData sheetId="134">
        <row r="65">
          <cell r="A65" t="str">
            <v>(II)</v>
          </cell>
        </row>
      </sheetData>
      <sheetData sheetId="135">
        <row r="65">
          <cell r="A65" t="str">
            <v>(II)</v>
          </cell>
        </row>
      </sheetData>
      <sheetData sheetId="136">
        <row r="65">
          <cell r="A65" t="str">
            <v>(II)</v>
          </cell>
        </row>
      </sheetData>
      <sheetData sheetId="137">
        <row r="65">
          <cell r="A65" t="str">
            <v>(II)</v>
          </cell>
        </row>
      </sheetData>
      <sheetData sheetId="138">
        <row r="65">
          <cell r="A65" t="str">
            <v>(II)</v>
          </cell>
        </row>
      </sheetData>
      <sheetData sheetId="139">
        <row r="65">
          <cell r="A65" t="str">
            <v>(II)</v>
          </cell>
        </row>
      </sheetData>
      <sheetData sheetId="140">
        <row r="65">
          <cell r="A65" t="str">
            <v>(II)</v>
          </cell>
        </row>
      </sheetData>
      <sheetData sheetId="141">
        <row r="65">
          <cell r="A65" t="str">
            <v>(II)</v>
          </cell>
        </row>
      </sheetData>
      <sheetData sheetId="142">
        <row r="65">
          <cell r="A65" t="str">
            <v>(II)</v>
          </cell>
        </row>
      </sheetData>
      <sheetData sheetId="143">
        <row r="65">
          <cell r="A65" t="str">
            <v>(II)</v>
          </cell>
        </row>
      </sheetData>
      <sheetData sheetId="144">
        <row r="65">
          <cell r="A65" t="str">
            <v>(II)</v>
          </cell>
        </row>
      </sheetData>
      <sheetData sheetId="145">
        <row r="65">
          <cell r="A65" t="str">
            <v>(II)</v>
          </cell>
        </row>
      </sheetData>
      <sheetData sheetId="146">
        <row r="65">
          <cell r="A65" t="str">
            <v>(II)</v>
          </cell>
        </row>
      </sheetData>
      <sheetData sheetId="147">
        <row r="65">
          <cell r="A65" t="str">
            <v>(II)</v>
          </cell>
        </row>
      </sheetData>
      <sheetData sheetId="148">
        <row r="65">
          <cell r="A65" t="str">
            <v>(II)</v>
          </cell>
        </row>
      </sheetData>
      <sheetData sheetId="149">
        <row r="65">
          <cell r="A65" t="str">
            <v>(II)</v>
          </cell>
        </row>
      </sheetData>
      <sheetData sheetId="150">
        <row r="65">
          <cell r="A65" t="str">
            <v>(II)</v>
          </cell>
        </row>
      </sheetData>
      <sheetData sheetId="151">
        <row r="65">
          <cell r="A65" t="str">
            <v>(II)</v>
          </cell>
        </row>
      </sheetData>
      <sheetData sheetId="152">
        <row r="65">
          <cell r="A65" t="str">
            <v>(II)</v>
          </cell>
        </row>
      </sheetData>
      <sheetData sheetId="153">
        <row r="65">
          <cell r="A65" t="str">
            <v>(II)</v>
          </cell>
        </row>
      </sheetData>
      <sheetData sheetId="154">
        <row r="65">
          <cell r="A65" t="str">
            <v>(II)</v>
          </cell>
        </row>
      </sheetData>
      <sheetData sheetId="155">
        <row r="65">
          <cell r="A65" t="str">
            <v>(II)</v>
          </cell>
        </row>
      </sheetData>
      <sheetData sheetId="156">
        <row r="65">
          <cell r="A65" t="str">
            <v>(II)</v>
          </cell>
        </row>
      </sheetData>
      <sheetData sheetId="157">
        <row r="65">
          <cell r="A65" t="str">
            <v>(II)</v>
          </cell>
        </row>
      </sheetData>
      <sheetData sheetId="158">
        <row r="65">
          <cell r="A65" t="str">
            <v>(II)</v>
          </cell>
        </row>
      </sheetData>
      <sheetData sheetId="159">
        <row r="65">
          <cell r="A65" t="str">
            <v>(II)</v>
          </cell>
        </row>
      </sheetData>
      <sheetData sheetId="160">
        <row r="65">
          <cell r="A65" t="str">
            <v>(II)</v>
          </cell>
        </row>
      </sheetData>
      <sheetData sheetId="161">
        <row r="65">
          <cell r="A65" t="str">
            <v>(II)</v>
          </cell>
        </row>
      </sheetData>
      <sheetData sheetId="162">
        <row r="65">
          <cell r="A65" t="str">
            <v>(II)</v>
          </cell>
        </row>
      </sheetData>
      <sheetData sheetId="163">
        <row r="65">
          <cell r="A65" t="str">
            <v>(II)</v>
          </cell>
        </row>
      </sheetData>
      <sheetData sheetId="164">
        <row r="65">
          <cell r="A65" t="str">
            <v>(II)</v>
          </cell>
        </row>
      </sheetData>
      <sheetData sheetId="165">
        <row r="65">
          <cell r="A65" t="str">
            <v>(II)</v>
          </cell>
        </row>
      </sheetData>
      <sheetData sheetId="166">
        <row r="65">
          <cell r="A65" t="str">
            <v>(II)</v>
          </cell>
        </row>
      </sheetData>
      <sheetData sheetId="167">
        <row r="65">
          <cell r="A65" t="str">
            <v>(II)</v>
          </cell>
        </row>
      </sheetData>
      <sheetData sheetId="168">
        <row r="65">
          <cell r="A65" t="str">
            <v>(II)</v>
          </cell>
        </row>
      </sheetData>
      <sheetData sheetId="169">
        <row r="65">
          <cell r="A65" t="str">
            <v>(II)</v>
          </cell>
        </row>
      </sheetData>
      <sheetData sheetId="170">
        <row r="65">
          <cell r="A65" t="str">
            <v>(II)</v>
          </cell>
        </row>
      </sheetData>
      <sheetData sheetId="171">
        <row r="65">
          <cell r="A65" t="str">
            <v>(II)</v>
          </cell>
        </row>
      </sheetData>
      <sheetData sheetId="172">
        <row r="65">
          <cell r="A65" t="str">
            <v>(II)</v>
          </cell>
        </row>
      </sheetData>
      <sheetData sheetId="173">
        <row r="65">
          <cell r="A65" t="str">
            <v>(II)</v>
          </cell>
        </row>
      </sheetData>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ow r="65">
          <cell r="A65" t="str">
            <v>(II)</v>
          </cell>
        </row>
      </sheetData>
      <sheetData sheetId="288">
        <row r="65">
          <cell r="A65" t="str">
            <v>(II)</v>
          </cell>
        </row>
      </sheetData>
      <sheetData sheetId="289">
        <row r="65">
          <cell r="A65" t="str">
            <v>(II)</v>
          </cell>
        </row>
      </sheetData>
      <sheetData sheetId="290">
        <row r="65">
          <cell r="A65" t="str">
            <v>(II)</v>
          </cell>
        </row>
      </sheetData>
      <sheetData sheetId="291">
        <row r="65">
          <cell r="A65" t="str">
            <v>(II)</v>
          </cell>
        </row>
      </sheetData>
      <sheetData sheetId="292">
        <row r="65">
          <cell r="A65" t="str">
            <v>(II)</v>
          </cell>
        </row>
      </sheetData>
      <sheetData sheetId="293">
        <row r="65">
          <cell r="A65" t="str">
            <v>(II)</v>
          </cell>
        </row>
      </sheetData>
      <sheetData sheetId="294">
        <row r="65">
          <cell r="A65" t="str">
            <v>(II)</v>
          </cell>
        </row>
      </sheetData>
      <sheetData sheetId="295">
        <row r="65">
          <cell r="A65" t="str">
            <v>(II)</v>
          </cell>
        </row>
      </sheetData>
      <sheetData sheetId="296">
        <row r="65">
          <cell r="A65" t="str">
            <v>(II)</v>
          </cell>
        </row>
      </sheetData>
      <sheetData sheetId="297">
        <row r="65">
          <cell r="A65" t="str">
            <v>(II)</v>
          </cell>
        </row>
      </sheetData>
      <sheetData sheetId="298">
        <row r="65">
          <cell r="A65" t="str">
            <v>(II)</v>
          </cell>
        </row>
      </sheetData>
      <sheetData sheetId="299">
        <row r="65">
          <cell r="A65" t="str">
            <v>(II)</v>
          </cell>
        </row>
      </sheetData>
      <sheetData sheetId="300">
        <row r="65">
          <cell r="A65" t="str">
            <v>(II)</v>
          </cell>
        </row>
      </sheetData>
      <sheetData sheetId="301">
        <row r="65">
          <cell r="A65" t="str">
            <v>(II)</v>
          </cell>
        </row>
      </sheetData>
      <sheetData sheetId="302">
        <row r="65">
          <cell r="A65" t="str">
            <v>(II)</v>
          </cell>
        </row>
      </sheetData>
      <sheetData sheetId="303">
        <row r="65">
          <cell r="A65" t="str">
            <v>(II)</v>
          </cell>
        </row>
      </sheetData>
      <sheetData sheetId="304">
        <row r="65">
          <cell r="A65" t="str">
            <v>(II)</v>
          </cell>
        </row>
      </sheetData>
      <sheetData sheetId="305">
        <row r="65">
          <cell r="A65" t="str">
            <v>(II)</v>
          </cell>
        </row>
      </sheetData>
      <sheetData sheetId="306">
        <row r="65">
          <cell r="A65" t="str">
            <v>(II)</v>
          </cell>
        </row>
      </sheetData>
      <sheetData sheetId="307">
        <row r="65">
          <cell r="A65" t="str">
            <v>(II)</v>
          </cell>
        </row>
      </sheetData>
      <sheetData sheetId="308">
        <row r="65">
          <cell r="A65" t="str">
            <v>(II)</v>
          </cell>
        </row>
      </sheetData>
      <sheetData sheetId="309">
        <row r="65">
          <cell r="A65" t="str">
            <v>(II)</v>
          </cell>
        </row>
      </sheetData>
      <sheetData sheetId="310">
        <row r="65">
          <cell r="A65" t="str">
            <v>(II)</v>
          </cell>
        </row>
      </sheetData>
      <sheetData sheetId="311">
        <row r="65">
          <cell r="A65" t="str">
            <v>(II)</v>
          </cell>
        </row>
      </sheetData>
      <sheetData sheetId="312">
        <row r="65">
          <cell r="A65" t="str">
            <v>(II)</v>
          </cell>
        </row>
      </sheetData>
      <sheetData sheetId="313">
        <row r="65">
          <cell r="A65" t="str">
            <v>(II)</v>
          </cell>
        </row>
      </sheetData>
      <sheetData sheetId="314">
        <row r="65">
          <cell r="A65" t="str">
            <v>(II)</v>
          </cell>
        </row>
      </sheetData>
      <sheetData sheetId="315">
        <row r="65">
          <cell r="A65" t="str">
            <v>(II)</v>
          </cell>
        </row>
      </sheetData>
      <sheetData sheetId="316">
        <row r="65">
          <cell r="A65" t="str">
            <v>(II)</v>
          </cell>
        </row>
      </sheetData>
      <sheetData sheetId="317">
        <row r="65">
          <cell r="A65" t="str">
            <v>(II)</v>
          </cell>
        </row>
      </sheetData>
      <sheetData sheetId="318">
        <row r="65">
          <cell r="A65" t="str">
            <v>(II)</v>
          </cell>
        </row>
      </sheetData>
      <sheetData sheetId="319">
        <row r="65">
          <cell r="A65" t="str">
            <v>(II)</v>
          </cell>
        </row>
      </sheetData>
      <sheetData sheetId="320">
        <row r="65">
          <cell r="A65" t="str">
            <v>(II)</v>
          </cell>
        </row>
      </sheetData>
      <sheetData sheetId="321">
        <row r="65">
          <cell r="A65" t="str">
            <v>(II)</v>
          </cell>
        </row>
      </sheetData>
      <sheetData sheetId="322">
        <row r="65">
          <cell r="A65" t="str">
            <v>(II)</v>
          </cell>
        </row>
      </sheetData>
      <sheetData sheetId="323">
        <row r="65">
          <cell r="A65" t="str">
            <v>(II)</v>
          </cell>
        </row>
      </sheetData>
      <sheetData sheetId="324">
        <row r="65">
          <cell r="A65" t="str">
            <v>(II)</v>
          </cell>
        </row>
      </sheetData>
      <sheetData sheetId="325">
        <row r="65">
          <cell r="A65" t="str">
            <v>(II)</v>
          </cell>
        </row>
      </sheetData>
      <sheetData sheetId="326">
        <row r="65">
          <cell r="A65" t="str">
            <v>(II)</v>
          </cell>
        </row>
      </sheetData>
      <sheetData sheetId="327">
        <row r="65">
          <cell r="A65" t="str">
            <v>(II)</v>
          </cell>
        </row>
      </sheetData>
      <sheetData sheetId="328">
        <row r="65">
          <cell r="A65" t="str">
            <v>(II)</v>
          </cell>
        </row>
      </sheetData>
      <sheetData sheetId="329">
        <row r="65">
          <cell r="A65" t="str">
            <v>(II)</v>
          </cell>
        </row>
      </sheetData>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sheetData sheetId="445"/>
      <sheetData sheetId="446"/>
      <sheetData sheetId="447"/>
      <sheetData sheetId="448"/>
      <sheetData sheetId="449" refreshError="1"/>
      <sheetData sheetId="450" refreshError="1"/>
      <sheetData sheetId="451" refreshError="1"/>
      <sheetData sheetId="452"/>
      <sheetData sheetId="453" refreshError="1"/>
      <sheetData sheetId="454" refreshError="1"/>
      <sheetData sheetId="455">
        <row r="65">
          <cell r="A65" t="str">
            <v>(II)</v>
          </cell>
        </row>
      </sheetData>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ow r="65">
          <cell r="A65" t="str">
            <v>(II)</v>
          </cell>
        </row>
      </sheetData>
      <sheetData sheetId="493">
        <row r="65">
          <cell r="A65" t="str">
            <v>(II)</v>
          </cell>
        </row>
      </sheetData>
      <sheetData sheetId="494">
        <row r="65">
          <cell r="A65" t="str">
            <v>(II)</v>
          </cell>
        </row>
      </sheetData>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ow r="65">
          <cell r="A65" t="str">
            <v>(II)</v>
          </cell>
        </row>
      </sheetData>
      <sheetData sheetId="593">
        <row r="65">
          <cell r="A65" t="str">
            <v>(II)</v>
          </cell>
        </row>
      </sheetData>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row r="65">
          <cell r="A65" t="str">
            <v>(II)</v>
          </cell>
        </row>
      </sheetData>
      <sheetData sheetId="613">
        <row r="65">
          <cell r="A65" t="str">
            <v>(II)</v>
          </cell>
        </row>
      </sheetData>
      <sheetData sheetId="614"/>
      <sheetData sheetId="615"/>
      <sheetData sheetId="616"/>
      <sheetData sheetId="617"/>
      <sheetData sheetId="618">
        <row r="65">
          <cell r="A65" t="str">
            <v>(II)</v>
          </cell>
        </row>
      </sheetData>
      <sheetData sheetId="619">
        <row r="65">
          <cell r="A65" t="str">
            <v>(II)</v>
          </cell>
        </row>
      </sheetData>
      <sheetData sheetId="620"/>
      <sheetData sheetId="621"/>
      <sheetData sheetId="622"/>
      <sheetData sheetId="623"/>
      <sheetData sheetId="624"/>
      <sheetData sheetId="625"/>
      <sheetData sheetId="626"/>
      <sheetData sheetId="627"/>
      <sheetData sheetId="628"/>
      <sheetData sheetId="629"/>
      <sheetData sheetId="630">
        <row r="65">
          <cell r="A65" t="str">
            <v>(II)</v>
          </cell>
        </row>
      </sheetData>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row r="65">
          <cell r="A65" t="str">
            <v>(II)</v>
          </cell>
        </row>
      </sheetData>
      <sheetData sheetId="656"/>
      <sheetData sheetId="657">
        <row r="65">
          <cell r="A65" t="str">
            <v>(II)</v>
          </cell>
        </row>
      </sheetData>
      <sheetData sheetId="658"/>
      <sheetData sheetId="659"/>
      <sheetData sheetId="660"/>
      <sheetData sheetId="66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sheetData sheetId="698"/>
      <sheetData sheetId="699"/>
      <sheetData sheetId="700"/>
      <sheetData sheetId="701"/>
      <sheetData sheetId="702"/>
      <sheetData sheetId="703"/>
      <sheetData sheetId="704"/>
      <sheetData sheetId="705"/>
      <sheetData sheetId="706"/>
      <sheetData sheetId="707"/>
      <sheetData sheetId="708">
        <row r="65">
          <cell r="A65" t="str">
            <v>(II)</v>
          </cell>
        </row>
      </sheetData>
      <sheetData sheetId="709">
        <row r="65">
          <cell r="A65" t="str">
            <v>(II)</v>
          </cell>
        </row>
      </sheetData>
      <sheetData sheetId="710" refreshError="1"/>
      <sheetData sheetId="711" refreshError="1"/>
      <sheetData sheetId="712" refreshError="1"/>
      <sheetData sheetId="713" refreshError="1"/>
      <sheetData sheetId="714" refreshError="1"/>
      <sheetData sheetId="715" refreshError="1"/>
      <sheetData sheetId="716" refreshError="1"/>
      <sheetData sheetId="717"/>
      <sheetData sheetId="718" refreshError="1"/>
      <sheetData sheetId="719" refreshError="1"/>
      <sheetData sheetId="720" refreshError="1"/>
      <sheetData sheetId="721" refreshError="1"/>
      <sheetData sheetId="722" refreshError="1"/>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sheetData sheetId="763"/>
      <sheetData sheetId="764"/>
      <sheetData sheetId="765"/>
      <sheetData sheetId="766"/>
      <sheetData sheetId="767"/>
      <sheetData sheetId="768"/>
      <sheetData sheetId="769"/>
      <sheetData sheetId="770"/>
      <sheetData sheetId="771"/>
      <sheetData sheetId="772"/>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sheetData sheetId="786"/>
      <sheetData sheetId="787"/>
      <sheetData sheetId="788"/>
      <sheetData sheetId="789"/>
      <sheetData sheetId="790"/>
      <sheetData sheetId="791"/>
      <sheetData sheetId="792"/>
      <sheetData sheetId="793"/>
      <sheetData sheetId="794"/>
      <sheetData sheetId="795"/>
      <sheetData sheetId="796" refreshError="1"/>
      <sheetData sheetId="797" refreshError="1"/>
      <sheetData sheetId="798"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rnings model"/>
      <sheetName val="Questions"/>
      <sheetName val="Halfye"/>
      <sheetName val="Sugar"/>
      <sheetName val="Text"/>
      <sheetName val="Final model"/>
      <sheetName val="Sheet3 (2)"/>
      <sheetName val="Key Nos"/>
      <sheetName val="ET"/>
      <sheetName val="Input"/>
      <sheetName val="Tax"/>
      <sheetName val="CUS Image"/>
      <sheetName val="Gas"/>
      <sheetName val="update"/>
      <sheetName val="Profile"/>
      <sheetName val="Debt"/>
      <sheetName val="CapEx"/>
      <sheetName val="Operating Statistics"/>
      <sheetName val="Cover"/>
      <sheetName val="Global Assm."/>
      <sheetName val="NOPAT_VDF"/>
      <sheetName val="Invested capital_VDF"/>
      <sheetName val="Profit and Loss"/>
      <sheetName val="FA"/>
      <sheetName val="재무가정"/>
      <sheetName val="BS Sch "/>
      <sheetName val="Flexi"/>
      <sheetName val="Cons"/>
      <sheetName val="Plan"/>
      <sheetName val="BS-2005"/>
      <sheetName val="CAUSTIC"/>
      <sheetName val="Index"/>
      <sheetName val="ADAMYA FINAL SHEET"/>
      <sheetName val="PRECAST lightconc-II"/>
      <sheetName val="Recon"/>
      <sheetName val="CMA"/>
      <sheetName val="GL- 1010100"/>
      <sheetName val="MAIN_MENU"/>
      <sheetName val="Tables"/>
      <sheetName val="Fittings_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W Final Accounts - 99"/>
    </sheetNames>
    <sheetDataSet>
      <sheetData sheetId="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S-100"/>
      <sheetName val="IS-101 "/>
      <sheetName val="IS-102"/>
      <sheetName val="IS-103"/>
      <sheetName val="IS-104"/>
      <sheetName val="IS-105"/>
      <sheetName val="IS-106"/>
      <sheetName val="IS-107"/>
      <sheetName val="IS -108"/>
      <sheetName val="IS-109"/>
      <sheetName val="IS-110"/>
      <sheetName val="IS-111"/>
      <sheetName val="IS-112"/>
      <sheetName val="IS-113"/>
      <sheetName val="IS-114"/>
      <sheetName val="IS-115"/>
      <sheetName val="IS-116"/>
      <sheetName val="IS-117"/>
      <sheetName val="IS -118"/>
      <sheetName val="IS -119"/>
      <sheetName val="IS -120"/>
      <sheetName val="IS -121"/>
      <sheetName val="IS -122 "/>
      <sheetName val="IS -123"/>
      <sheetName val="IS -124"/>
      <sheetName val="IS-125"/>
      <sheetName val="BS -200"/>
      <sheetName val="BS-201"/>
      <sheetName val="BS-202"/>
      <sheetName val="BS-203"/>
      <sheetName val="BS-204"/>
      <sheetName val="BS-205"/>
      <sheetName val="BS-206"/>
      <sheetName val="BS-207"/>
      <sheetName val="BS-208"/>
      <sheetName val="BS-209"/>
      <sheetName val="BS-210"/>
      <sheetName val="BS-211"/>
      <sheetName val="BS-212"/>
      <sheetName val="MI-300"/>
      <sheetName val="MI-301"/>
      <sheetName val="MI-302"/>
      <sheetName val="MI-303"/>
      <sheetName val="MI-304"/>
      <sheetName val="MI-305 "/>
      <sheetName val="MI-306"/>
      <sheetName val="MI-307"/>
      <sheetName val="MI-308"/>
      <sheetName val="MI-309"/>
      <sheetName val="MI-310"/>
      <sheetName val="MI-311"/>
      <sheetName val="MI-312"/>
      <sheetName val="MI-313"/>
      <sheetName val="MI-314 "/>
      <sheetName val="MI-315"/>
      <sheetName val="MI-316"/>
      <sheetName val="MI-317"/>
      <sheetName val="BS_203"/>
      <sheetName val="EAW Final Accounts - 99"/>
      <sheetName val="FBP Declaration"/>
      <sheetName val="FORM B - Oct 2005"/>
      <sheetName val="grp "/>
      <sheetName val="P&amp;L"/>
      <sheetName val="REC GMBH"/>
      <sheetName val="BL Staff"/>
      <sheetName val="Forecast Sales Model"/>
      <sheetName val="Fleet%"/>
      <sheetName val="China"/>
      <sheetName val="Project Ignite"/>
      <sheetName val="DSM checkbook"/>
      <sheetName val="fixd1"/>
      <sheetName val="fixd2"/>
      <sheetName val="STPI"/>
      <sheetName val="Detailed"/>
      <sheetName val="SCH4"/>
      <sheetName val="Plant &amp; Mach"/>
      <sheetName val="Simulator Detail"/>
      <sheetName val="IS-101_"/>
      <sheetName val="IS_-108"/>
      <sheetName val="IS_-118"/>
      <sheetName val="IS_-119"/>
      <sheetName val="IS_-120"/>
      <sheetName val="IS_-121"/>
      <sheetName val="IS_-122_"/>
      <sheetName val="IS_-123"/>
      <sheetName val="IS_-124"/>
      <sheetName val="BS_-200"/>
      <sheetName val="MI-305_"/>
      <sheetName val="MI-314_"/>
      <sheetName val="EAW_Final_Accounts_-_99"/>
      <sheetName val="FBP_Declaration"/>
      <sheetName val="FORM_B_-_Oct_2005"/>
      <sheetName val="grp_"/>
      <sheetName val="REC_GMBH"/>
      <sheetName val="BL_Staff"/>
      <sheetName val="Forecast_Sales_Model"/>
      <sheetName val="Project_Ignite"/>
      <sheetName val="DSM_checkbook"/>
      <sheetName val="Plant_&amp;_Mach"/>
      <sheetName val="Data"/>
      <sheetName val="Sheet2"/>
      <sheetName val="EXPENSES"/>
      <sheetName val="MIS - March 2003"/>
      <sheetName val="Main Menu"/>
      <sheetName val="Customize Your Purchase Order"/>
      <sheetName val="Customize_Your_Purchase_Order"/>
      <sheetName val="Sch BS"/>
      <sheetName val="Groupings BS"/>
      <sheetName val="dealer list"/>
      <sheetName val=" FADEP_Co"/>
      <sheetName val="Annx C"/>
      <sheetName val="Employee Codes"/>
      <sheetName val="Macrow"/>
      <sheetName val="Capital Spending"/>
      <sheetName val="Fixed assets"/>
      <sheetName val="Global assumptions"/>
      <sheetName val="Preferred2"/>
      <sheetName val="Execs"/>
      <sheetName val=" Back up Enc 3A"/>
      <sheetName val="UK P&amp;L"/>
      <sheetName val="S&amp;M(3)"/>
      <sheetName val="BS"/>
      <sheetName val="IS-101_1"/>
      <sheetName val="IS_-1081"/>
      <sheetName val="IS_-1181"/>
      <sheetName val="IS_-1191"/>
      <sheetName val="IS_-1201"/>
      <sheetName val="IS_-1211"/>
      <sheetName val="IS_-122_1"/>
      <sheetName val="IS_-1231"/>
      <sheetName val="IS_-1241"/>
      <sheetName val="BS_-2001"/>
      <sheetName val="MI-305_1"/>
      <sheetName val="MI-314_1"/>
      <sheetName val="EAW_Final_Accounts_-_991"/>
      <sheetName val="FBP_Declaration1"/>
      <sheetName val="FORM_B_-_Oct_20051"/>
      <sheetName val="grp_1"/>
      <sheetName val="REC_GMBH1"/>
      <sheetName val="BL_Staff1"/>
      <sheetName val="Forecast_Sales_Model1"/>
      <sheetName val="Project_Ignite1"/>
      <sheetName val="DSM_checkbook1"/>
      <sheetName val="Pur"/>
      <sheetName val="Stammdaten"/>
      <sheetName val="I-Rollforward"/>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CONCRETE"/>
      <sheetName val="PMS WITH MOB"/>
      <sheetName val="oh"/>
      <sheetName val="topsheet"/>
      <sheetName val="boq multipurpose"/>
      <sheetName val="analysis"/>
      <sheetName val="COMPARATIVE"/>
      <sheetName val="BOQ"/>
      <sheetName val="FW"/>
      <sheetName val="WC"/>
      <sheetName val="Struct steel Ana"/>
      <sheetName val="Struct price"/>
      <sheetName val="Rev Electrical Price"/>
      <sheetName val="Revised Electrical Summary"/>
      <sheetName val="topsheet  Electrical 5%red."/>
      <sheetName val="tOP sHEET 131"/>
      <sheetName val="T9A"/>
      <sheetName val="Meas.-Hotel Part"/>
      <sheetName val="INDIGINEOUS ITEMS "/>
      <sheetName val="Builtup Area"/>
      <sheetName val="Ass4"/>
      <sheetName val="DCF"/>
      <sheetName val="Key Ass"/>
      <sheetName val="Macro1"/>
      <sheetName val="RA-markate"/>
      <sheetName val="TBAL9697 -group wise  sdpl"/>
      <sheetName val="Headings"/>
      <sheetName val="MN T.B."/>
      <sheetName val="except wiring"/>
      <sheetName val="EXIS-COMBINED"/>
      <sheetName val="concrete"/>
      <sheetName val="sq ftg detail"/>
      <sheetName val="lookup"/>
      <sheetName val="Beam at Ground flr lvl(Steel)"/>
      <sheetName val="Combined Results "/>
      <sheetName val="beam-reinft-IIInd floor"/>
      <sheetName val="Boiler&amp;TG"/>
      <sheetName val="3 BHK TH Elec"/>
      <sheetName val="Sheet2"/>
      <sheetName val="OHT_Abs"/>
      <sheetName val="jet AIRWAYS mULTIPURPOSE PRICIN"/>
      <sheetName val="Data"/>
      <sheetName val="Lead"/>
      <sheetName val="HPL"/>
      <sheetName val="LIST OF MAKES"/>
      <sheetName val="Basement Budget"/>
      <sheetName val="Fill this out first..."/>
      <sheetName val="B- Lift walls "/>
      <sheetName val="Podium"/>
      <sheetName val="horizontal"/>
      <sheetName val="Main"/>
      <sheetName val="INPUT SHEET"/>
      <sheetName val="Godrej Offer 15.04.2011"/>
      <sheetName val="Sales &amp; Prod"/>
      <sheetName val="Co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Control_Sheet"/>
      <sheetName val="Main"/>
      <sheetName val="RowConfig"/>
      <sheetName val="Data"/>
      <sheetName val="Config"/>
      <sheetName val="TMasterConsUnit"/>
      <sheetName val="TMasterSeg"/>
      <sheetName val="TSegDetails"/>
      <sheetName val="TMasterCurrency"/>
      <sheetName val="LockRow"/>
      <sheetName val="MARCH 08"/>
      <sheetName val="Control-Segment"/>
      <sheetName val="Control-FFC"/>
      <sheetName val="Standalone"/>
      <sheetName val="BS"/>
      <sheetName val="P&amp;L"/>
      <sheetName val="Res &amp; Surplus"/>
      <sheetName val="Loan Funds"/>
      <sheetName val="Investments"/>
      <sheetName val="Fixed Assets"/>
      <sheetName val="Current Assets"/>
      <sheetName val="Current Liabilities &amp; Misc Exp"/>
      <sheetName val="Other Income"/>
      <sheetName val="Pers &amp; Interest"/>
      <sheetName val="Other Expenses"/>
      <sheetName val="Misc Exp"/>
      <sheetName val="Market Value Quoted Invst"/>
      <sheetName val="IC Stocks"/>
      <sheetName val="DTA DTL"/>
      <sheetName val="Exceptional Items"/>
      <sheetName val="Others"/>
      <sheetName val="Sheet1"/>
      <sheetName val="BOQ"/>
      <sheetName val="horizontal"/>
    </sheetNames>
    <sheetDataSet>
      <sheetData sheetId="0"/>
      <sheetData sheetId="1"/>
      <sheetData sheetId="2">
        <row r="1">
          <cell r="B1" t="str">
            <v>Company</v>
          </cell>
        </row>
        <row r="2">
          <cell r="B2" t="str">
            <v>MWCJL</v>
          </cell>
        </row>
        <row r="5">
          <cell r="B5" t="str">
            <v>Item*</v>
          </cell>
        </row>
        <row r="6">
          <cell r="B6">
            <v>1100010</v>
          </cell>
        </row>
        <row r="7">
          <cell r="B7">
            <v>1100010</v>
          </cell>
        </row>
        <row r="8">
          <cell r="B8">
            <v>1100010</v>
          </cell>
        </row>
        <row r="9">
          <cell r="B9">
            <v>1100010</v>
          </cell>
        </row>
        <row r="10">
          <cell r="B10">
            <v>1100020</v>
          </cell>
        </row>
        <row r="11">
          <cell r="B11">
            <v>1100020</v>
          </cell>
        </row>
        <row r="12">
          <cell r="B12">
            <v>1100020</v>
          </cell>
        </row>
        <row r="13">
          <cell r="B13">
            <v>1100020</v>
          </cell>
        </row>
        <row r="14">
          <cell r="B14">
            <v>1100030</v>
          </cell>
        </row>
        <row r="15">
          <cell r="B15">
            <v>1100040</v>
          </cell>
        </row>
        <row r="16">
          <cell r="B16">
            <v>1100050</v>
          </cell>
        </row>
        <row r="17">
          <cell r="B17">
            <v>1100110</v>
          </cell>
        </row>
        <row r="18">
          <cell r="B18">
            <v>1100110</v>
          </cell>
        </row>
        <row r="19">
          <cell r="B19">
            <v>1100110</v>
          </cell>
        </row>
        <row r="20">
          <cell r="B20">
            <v>1100110</v>
          </cell>
        </row>
        <row r="21">
          <cell r="B21">
            <v>1100120</v>
          </cell>
        </row>
        <row r="22">
          <cell r="B22">
            <v>1100120</v>
          </cell>
        </row>
        <row r="23">
          <cell r="B23">
            <v>1100120</v>
          </cell>
        </row>
        <row r="24">
          <cell r="B24">
            <v>1100120</v>
          </cell>
        </row>
        <row r="25">
          <cell r="B25">
            <v>1100130</v>
          </cell>
        </row>
        <row r="26">
          <cell r="B26">
            <v>1100130</v>
          </cell>
        </row>
        <row r="27">
          <cell r="B27">
            <v>1100130</v>
          </cell>
        </row>
        <row r="28">
          <cell r="B28">
            <v>1100130</v>
          </cell>
        </row>
        <row r="29">
          <cell r="B29">
            <v>1100140</v>
          </cell>
        </row>
        <row r="30">
          <cell r="B30">
            <v>1100140</v>
          </cell>
        </row>
        <row r="31">
          <cell r="B31">
            <v>1100140</v>
          </cell>
        </row>
        <row r="32">
          <cell r="B32">
            <v>1100140</v>
          </cell>
        </row>
        <row r="33">
          <cell r="B33">
            <v>1100150</v>
          </cell>
        </row>
        <row r="34">
          <cell r="B34">
            <v>1100150</v>
          </cell>
        </row>
        <row r="35">
          <cell r="B35">
            <v>1100150</v>
          </cell>
        </row>
        <row r="36">
          <cell r="B36">
            <v>1100150</v>
          </cell>
        </row>
        <row r="37">
          <cell r="B37">
            <v>1100155</v>
          </cell>
        </row>
        <row r="38">
          <cell r="B38">
            <v>1100155</v>
          </cell>
        </row>
        <row r="39">
          <cell r="B39">
            <v>1100155</v>
          </cell>
        </row>
        <row r="40">
          <cell r="B40">
            <v>1100155</v>
          </cell>
        </row>
        <row r="41">
          <cell r="B41">
            <v>1100165</v>
          </cell>
        </row>
        <row r="42">
          <cell r="B42">
            <v>1100165</v>
          </cell>
        </row>
        <row r="43">
          <cell r="B43">
            <v>1100165</v>
          </cell>
        </row>
        <row r="44">
          <cell r="B44">
            <v>1100170</v>
          </cell>
        </row>
        <row r="45">
          <cell r="B45">
            <v>1100170</v>
          </cell>
        </row>
        <row r="46">
          <cell r="B46">
            <v>1100170</v>
          </cell>
        </row>
        <row r="47">
          <cell r="B47">
            <v>1100170</v>
          </cell>
        </row>
        <row r="48">
          <cell r="B48">
            <v>1100180</v>
          </cell>
        </row>
        <row r="49">
          <cell r="B49">
            <v>1100180</v>
          </cell>
        </row>
        <row r="50">
          <cell r="B50">
            <v>1100180</v>
          </cell>
        </row>
        <row r="51">
          <cell r="B51">
            <v>1100180</v>
          </cell>
        </row>
        <row r="52">
          <cell r="B52">
            <v>1100190</v>
          </cell>
        </row>
        <row r="53">
          <cell r="B53">
            <v>1100190</v>
          </cell>
        </row>
        <row r="54">
          <cell r="B54">
            <v>1100190</v>
          </cell>
        </row>
        <row r="55">
          <cell r="B55">
            <v>1100190</v>
          </cell>
        </row>
        <row r="56">
          <cell r="B56">
            <v>1100200</v>
          </cell>
        </row>
        <row r="57">
          <cell r="B57">
            <v>1100200</v>
          </cell>
        </row>
        <row r="58">
          <cell r="B58">
            <v>1100200</v>
          </cell>
        </row>
        <row r="59">
          <cell r="B59">
            <v>1100200</v>
          </cell>
        </row>
        <row r="60">
          <cell r="B60">
            <v>1100210</v>
          </cell>
        </row>
        <row r="61">
          <cell r="B61">
            <v>1100210</v>
          </cell>
        </row>
        <row r="62">
          <cell r="B62">
            <v>1100210</v>
          </cell>
        </row>
        <row r="63">
          <cell r="B63">
            <v>1100210</v>
          </cell>
        </row>
        <row r="64">
          <cell r="B64">
            <v>1100220</v>
          </cell>
        </row>
        <row r="65">
          <cell r="B65">
            <v>1100220</v>
          </cell>
        </row>
        <row r="66">
          <cell r="B66">
            <v>1100220</v>
          </cell>
        </row>
        <row r="67">
          <cell r="B67">
            <v>1100220</v>
          </cell>
        </row>
        <row r="68">
          <cell r="B68">
            <v>1100230</v>
          </cell>
        </row>
        <row r="69">
          <cell r="B69">
            <v>1100230</v>
          </cell>
        </row>
        <row r="70">
          <cell r="B70">
            <v>1100230</v>
          </cell>
        </row>
        <row r="71">
          <cell r="B71">
            <v>1100230</v>
          </cell>
        </row>
        <row r="72">
          <cell r="B72">
            <v>1100240</v>
          </cell>
        </row>
        <row r="73">
          <cell r="B73">
            <v>1100240</v>
          </cell>
        </row>
        <row r="74">
          <cell r="B74">
            <v>1100240</v>
          </cell>
        </row>
        <row r="75">
          <cell r="B75">
            <v>1100240</v>
          </cell>
        </row>
        <row r="76">
          <cell r="B76">
            <v>1100250</v>
          </cell>
        </row>
        <row r="77">
          <cell r="B77">
            <v>1100250</v>
          </cell>
        </row>
        <row r="78">
          <cell r="B78">
            <v>1100250</v>
          </cell>
        </row>
        <row r="79">
          <cell r="B79">
            <v>1100250</v>
          </cell>
        </row>
        <row r="80">
          <cell r="B80">
            <v>1100280</v>
          </cell>
        </row>
        <row r="81">
          <cell r="B81">
            <v>1100280</v>
          </cell>
        </row>
        <row r="82">
          <cell r="B82">
            <v>1100280</v>
          </cell>
        </row>
        <row r="83">
          <cell r="B83">
            <v>1100280</v>
          </cell>
        </row>
        <row r="84">
          <cell r="B84">
            <v>1200010</v>
          </cell>
        </row>
        <row r="85">
          <cell r="B85">
            <v>1200020</v>
          </cell>
        </row>
        <row r="86">
          <cell r="B86">
            <v>1200030</v>
          </cell>
        </row>
        <row r="87">
          <cell r="B87">
            <v>1200110</v>
          </cell>
        </row>
        <row r="88">
          <cell r="B88">
            <v>1200150</v>
          </cell>
        </row>
        <row r="89">
          <cell r="B89">
            <v>1200120</v>
          </cell>
        </row>
        <row r="90">
          <cell r="B90">
            <v>1200130</v>
          </cell>
        </row>
        <row r="91">
          <cell r="B91">
            <v>1200140</v>
          </cell>
        </row>
        <row r="92">
          <cell r="B92">
            <v>1200210</v>
          </cell>
        </row>
        <row r="93">
          <cell r="B93">
            <v>1200220</v>
          </cell>
        </row>
        <row r="94">
          <cell r="B94">
            <v>1200310</v>
          </cell>
        </row>
        <row r="95">
          <cell r="B95">
            <v>1200320</v>
          </cell>
        </row>
        <row r="96">
          <cell r="B96">
            <v>1200330</v>
          </cell>
        </row>
        <row r="97">
          <cell r="B97">
            <v>1200340</v>
          </cell>
        </row>
        <row r="98">
          <cell r="B98">
            <v>1200350</v>
          </cell>
        </row>
        <row r="99">
          <cell r="B99">
            <v>1200410</v>
          </cell>
        </row>
        <row r="100">
          <cell r="B100">
            <v>1200420</v>
          </cell>
        </row>
        <row r="101">
          <cell r="B101">
            <v>1200450</v>
          </cell>
        </row>
        <row r="102">
          <cell r="B102">
            <v>1200460</v>
          </cell>
        </row>
        <row r="103">
          <cell r="B103">
            <v>1200470</v>
          </cell>
        </row>
        <row r="104">
          <cell r="B104">
            <v>1200430</v>
          </cell>
        </row>
        <row r="105">
          <cell r="B105">
            <v>1200440</v>
          </cell>
        </row>
        <row r="106">
          <cell r="B106">
            <v>2100010</v>
          </cell>
        </row>
        <row r="107">
          <cell r="B107">
            <v>2100010</v>
          </cell>
        </row>
        <row r="108">
          <cell r="B108">
            <v>2100010</v>
          </cell>
        </row>
        <row r="109">
          <cell r="B109">
            <v>2100010</v>
          </cell>
        </row>
        <row r="110">
          <cell r="B110">
            <v>2100010</v>
          </cell>
        </row>
        <row r="111">
          <cell r="B111">
            <v>2100020</v>
          </cell>
        </row>
        <row r="112">
          <cell r="B112">
            <v>2100020</v>
          </cell>
        </row>
        <row r="113">
          <cell r="B113">
            <v>2100020</v>
          </cell>
        </row>
        <row r="114">
          <cell r="B114">
            <v>2100020</v>
          </cell>
        </row>
        <row r="115">
          <cell r="B115">
            <v>2100020</v>
          </cell>
        </row>
        <row r="116">
          <cell r="B116">
            <v>2100030</v>
          </cell>
        </row>
        <row r="117">
          <cell r="B117">
            <v>2100030</v>
          </cell>
        </row>
        <row r="118">
          <cell r="B118">
            <v>2100030</v>
          </cell>
        </row>
        <row r="119">
          <cell r="B119">
            <v>2100030</v>
          </cell>
        </row>
        <row r="120">
          <cell r="B120">
            <v>2100030</v>
          </cell>
        </row>
        <row r="121">
          <cell r="B121">
            <v>2100040</v>
          </cell>
        </row>
        <row r="122">
          <cell r="B122">
            <v>2100040</v>
          </cell>
        </row>
        <row r="123">
          <cell r="B123">
            <v>2100040</v>
          </cell>
        </row>
        <row r="124">
          <cell r="B124">
            <v>2100040</v>
          </cell>
        </row>
        <row r="125">
          <cell r="B125">
            <v>2100040</v>
          </cell>
        </row>
        <row r="126">
          <cell r="B126">
            <v>2100110</v>
          </cell>
        </row>
        <row r="127">
          <cell r="B127">
            <v>2100110</v>
          </cell>
        </row>
        <row r="128">
          <cell r="B128">
            <v>2100110</v>
          </cell>
        </row>
        <row r="129">
          <cell r="B129">
            <v>2100110</v>
          </cell>
        </row>
        <row r="130">
          <cell r="B130">
            <v>2100110</v>
          </cell>
        </row>
        <row r="131">
          <cell r="B131">
            <v>2100120</v>
          </cell>
        </row>
        <row r="132">
          <cell r="B132">
            <v>2100120</v>
          </cell>
        </row>
        <row r="133">
          <cell r="B133">
            <v>2100120</v>
          </cell>
        </row>
        <row r="134">
          <cell r="B134">
            <v>2100120</v>
          </cell>
        </row>
        <row r="135">
          <cell r="B135">
            <v>2100120</v>
          </cell>
        </row>
        <row r="136">
          <cell r="B136">
            <v>2100130</v>
          </cell>
        </row>
        <row r="137">
          <cell r="B137">
            <v>2100130</v>
          </cell>
        </row>
        <row r="138">
          <cell r="B138">
            <v>2100130</v>
          </cell>
        </row>
        <row r="139">
          <cell r="B139">
            <v>2100130</v>
          </cell>
        </row>
        <row r="140">
          <cell r="B140">
            <v>2100130</v>
          </cell>
        </row>
        <row r="141">
          <cell r="B141">
            <v>2100140</v>
          </cell>
        </row>
        <row r="142">
          <cell r="B142">
            <v>2100140</v>
          </cell>
        </row>
        <row r="143">
          <cell r="B143">
            <v>2100140</v>
          </cell>
        </row>
        <row r="144">
          <cell r="B144">
            <v>2100140</v>
          </cell>
        </row>
        <row r="145">
          <cell r="B145">
            <v>2100140</v>
          </cell>
        </row>
        <row r="146">
          <cell r="B146">
            <v>2100150</v>
          </cell>
        </row>
        <row r="147">
          <cell r="B147">
            <v>2100150</v>
          </cell>
        </row>
        <row r="148">
          <cell r="B148">
            <v>2100150</v>
          </cell>
        </row>
        <row r="149">
          <cell r="B149">
            <v>2100150</v>
          </cell>
        </row>
        <row r="150">
          <cell r="B150">
            <v>2100150</v>
          </cell>
        </row>
        <row r="151">
          <cell r="B151">
            <v>2100160</v>
          </cell>
        </row>
        <row r="152">
          <cell r="B152">
            <v>2100160</v>
          </cell>
        </row>
        <row r="153">
          <cell r="B153">
            <v>2100160</v>
          </cell>
        </row>
        <row r="154">
          <cell r="B154">
            <v>2100160</v>
          </cell>
        </row>
        <row r="155">
          <cell r="B155">
            <v>2100160</v>
          </cell>
        </row>
        <row r="156">
          <cell r="B156">
            <v>2100170</v>
          </cell>
        </row>
        <row r="157">
          <cell r="B157">
            <v>2100170</v>
          </cell>
        </row>
        <row r="158">
          <cell r="B158">
            <v>2100170</v>
          </cell>
        </row>
        <row r="159">
          <cell r="B159">
            <v>2100170</v>
          </cell>
        </row>
        <row r="160">
          <cell r="B160">
            <v>2100170</v>
          </cell>
        </row>
        <row r="161">
          <cell r="B161">
            <v>2100180</v>
          </cell>
        </row>
        <row r="162">
          <cell r="B162">
            <v>2100180</v>
          </cell>
        </row>
        <row r="163">
          <cell r="B163">
            <v>2100180</v>
          </cell>
        </row>
        <row r="164">
          <cell r="B164">
            <v>2100180</v>
          </cell>
        </row>
        <row r="165">
          <cell r="B165">
            <v>2100180</v>
          </cell>
        </row>
        <row r="166">
          <cell r="B166">
            <v>2100190</v>
          </cell>
        </row>
        <row r="167">
          <cell r="B167">
            <v>2100190</v>
          </cell>
        </row>
        <row r="168">
          <cell r="B168">
            <v>2100190</v>
          </cell>
        </row>
        <row r="169">
          <cell r="B169">
            <v>2100190</v>
          </cell>
        </row>
        <row r="170">
          <cell r="B170">
            <v>2100190</v>
          </cell>
        </row>
        <row r="171">
          <cell r="B171">
            <v>2100220</v>
          </cell>
        </row>
        <row r="172">
          <cell r="B172">
            <v>2100220</v>
          </cell>
        </row>
        <row r="173">
          <cell r="B173">
            <v>2100220</v>
          </cell>
        </row>
        <row r="174">
          <cell r="B174">
            <v>2100220</v>
          </cell>
        </row>
        <row r="175">
          <cell r="B175">
            <v>2100220</v>
          </cell>
        </row>
        <row r="176">
          <cell r="B176">
            <v>2100230</v>
          </cell>
        </row>
        <row r="177">
          <cell r="B177">
            <v>2100230</v>
          </cell>
        </row>
        <row r="178">
          <cell r="B178">
            <v>2100230</v>
          </cell>
        </row>
        <row r="179">
          <cell r="B179">
            <v>2100230</v>
          </cell>
        </row>
        <row r="180">
          <cell r="B180">
            <v>2100230</v>
          </cell>
        </row>
        <row r="181">
          <cell r="B181">
            <v>2100240</v>
          </cell>
        </row>
        <row r="182">
          <cell r="B182">
            <v>2100240</v>
          </cell>
        </row>
        <row r="183">
          <cell r="B183">
            <v>2100240</v>
          </cell>
        </row>
        <row r="184">
          <cell r="B184">
            <v>2100240</v>
          </cell>
        </row>
        <row r="185">
          <cell r="B185">
            <v>2100240</v>
          </cell>
        </row>
        <row r="186">
          <cell r="B186">
            <v>2100250</v>
          </cell>
        </row>
        <row r="187">
          <cell r="B187">
            <v>2100250</v>
          </cell>
        </row>
        <row r="188">
          <cell r="B188">
            <v>2100250</v>
          </cell>
        </row>
        <row r="189">
          <cell r="B189">
            <v>2100250</v>
          </cell>
        </row>
        <row r="190">
          <cell r="B190">
            <v>2100250</v>
          </cell>
        </row>
        <row r="191">
          <cell r="B191">
            <v>2100270</v>
          </cell>
        </row>
        <row r="192">
          <cell r="B192">
            <v>2100270</v>
          </cell>
        </row>
        <row r="193">
          <cell r="B193">
            <v>2100270</v>
          </cell>
        </row>
        <row r="194">
          <cell r="B194">
            <v>2100270</v>
          </cell>
        </row>
        <row r="195">
          <cell r="B195">
            <v>2100270</v>
          </cell>
        </row>
        <row r="196">
          <cell r="B196">
            <v>2100260</v>
          </cell>
        </row>
        <row r="197">
          <cell r="B197">
            <v>2100260</v>
          </cell>
        </row>
        <row r="198">
          <cell r="B198">
            <v>2100260</v>
          </cell>
        </row>
        <row r="199">
          <cell r="B199">
            <v>2100260</v>
          </cell>
        </row>
        <row r="200">
          <cell r="B200">
            <v>2100260</v>
          </cell>
        </row>
        <row r="201">
          <cell r="B201">
            <v>2100280</v>
          </cell>
        </row>
        <row r="202">
          <cell r="B202">
            <v>2100280</v>
          </cell>
        </row>
        <row r="203">
          <cell r="B203">
            <v>2100280</v>
          </cell>
        </row>
        <row r="204">
          <cell r="B204">
            <v>2100280</v>
          </cell>
        </row>
        <row r="205">
          <cell r="B205">
            <v>2100280</v>
          </cell>
        </row>
        <row r="206">
          <cell r="B206">
            <v>2100410</v>
          </cell>
        </row>
        <row r="207">
          <cell r="B207">
            <v>2100410</v>
          </cell>
        </row>
        <row r="208">
          <cell r="B208">
            <v>2100410</v>
          </cell>
        </row>
        <row r="209">
          <cell r="B209">
            <v>2100410</v>
          </cell>
        </row>
        <row r="210">
          <cell r="B210">
            <v>2100410</v>
          </cell>
        </row>
        <row r="211">
          <cell r="B211">
            <v>2200010</v>
          </cell>
        </row>
        <row r="212">
          <cell r="B212">
            <v>2200010</v>
          </cell>
        </row>
        <row r="213">
          <cell r="B213">
            <v>2200010</v>
          </cell>
        </row>
        <row r="214">
          <cell r="B214">
            <v>2200010</v>
          </cell>
        </row>
        <row r="215">
          <cell r="B215">
            <v>2200010</v>
          </cell>
        </row>
        <row r="216">
          <cell r="B216">
            <v>2200020</v>
          </cell>
        </row>
        <row r="217">
          <cell r="B217">
            <v>2200020</v>
          </cell>
        </row>
        <row r="218">
          <cell r="B218">
            <v>2200020</v>
          </cell>
        </row>
        <row r="219">
          <cell r="B219">
            <v>2200020</v>
          </cell>
        </row>
        <row r="220">
          <cell r="B220">
            <v>2200020</v>
          </cell>
        </row>
        <row r="221">
          <cell r="B221">
            <v>2200030</v>
          </cell>
        </row>
        <row r="222">
          <cell r="B222">
            <v>2200030</v>
          </cell>
        </row>
        <row r="223">
          <cell r="B223">
            <v>2200030</v>
          </cell>
        </row>
        <row r="224">
          <cell r="B224">
            <v>2200030</v>
          </cell>
        </row>
        <row r="225">
          <cell r="B225">
            <v>2200030</v>
          </cell>
        </row>
        <row r="226">
          <cell r="B226">
            <v>2200040</v>
          </cell>
        </row>
        <row r="227">
          <cell r="B227">
            <v>2200040</v>
          </cell>
        </row>
        <row r="228">
          <cell r="B228">
            <v>2200040</v>
          </cell>
        </row>
        <row r="229">
          <cell r="B229">
            <v>2200040</v>
          </cell>
        </row>
        <row r="230">
          <cell r="B230">
            <v>2200040</v>
          </cell>
        </row>
        <row r="231">
          <cell r="B231">
            <v>2200110</v>
          </cell>
        </row>
        <row r="232">
          <cell r="B232">
            <v>2200110</v>
          </cell>
        </row>
        <row r="233">
          <cell r="B233">
            <v>2200110</v>
          </cell>
        </row>
        <row r="234">
          <cell r="B234">
            <v>2200110</v>
          </cell>
        </row>
        <row r="235">
          <cell r="B235">
            <v>2200110</v>
          </cell>
        </row>
        <row r="236">
          <cell r="B236">
            <v>2200120</v>
          </cell>
        </row>
        <row r="237">
          <cell r="B237">
            <v>2200120</v>
          </cell>
        </row>
        <row r="238">
          <cell r="B238">
            <v>2200120</v>
          </cell>
        </row>
        <row r="239">
          <cell r="B239">
            <v>2200120</v>
          </cell>
        </row>
        <row r="240">
          <cell r="B240">
            <v>2200120</v>
          </cell>
        </row>
        <row r="241">
          <cell r="B241">
            <v>2200130</v>
          </cell>
        </row>
        <row r="242">
          <cell r="B242">
            <v>2200130</v>
          </cell>
        </row>
        <row r="243">
          <cell r="B243">
            <v>2200130</v>
          </cell>
        </row>
        <row r="244">
          <cell r="B244">
            <v>2200130</v>
          </cell>
        </row>
        <row r="245">
          <cell r="B245">
            <v>2200130</v>
          </cell>
        </row>
        <row r="246">
          <cell r="B246">
            <v>2200140</v>
          </cell>
        </row>
        <row r="247">
          <cell r="B247">
            <v>2200140</v>
          </cell>
        </row>
        <row r="248">
          <cell r="B248">
            <v>2200140</v>
          </cell>
        </row>
        <row r="249">
          <cell r="B249">
            <v>2200140</v>
          </cell>
        </row>
        <row r="250">
          <cell r="B250">
            <v>2200140</v>
          </cell>
        </row>
        <row r="251">
          <cell r="B251">
            <v>2200150</v>
          </cell>
        </row>
        <row r="252">
          <cell r="B252">
            <v>2200150</v>
          </cell>
        </row>
        <row r="253">
          <cell r="B253">
            <v>2200150</v>
          </cell>
        </row>
        <row r="254">
          <cell r="B254">
            <v>2200150</v>
          </cell>
        </row>
        <row r="255">
          <cell r="B255">
            <v>2200150</v>
          </cell>
        </row>
        <row r="256">
          <cell r="B256">
            <v>2200160</v>
          </cell>
        </row>
        <row r="257">
          <cell r="B257">
            <v>2200160</v>
          </cell>
        </row>
        <row r="258">
          <cell r="B258">
            <v>2200160</v>
          </cell>
        </row>
        <row r="259">
          <cell r="B259">
            <v>2200160</v>
          </cell>
        </row>
        <row r="260">
          <cell r="B260">
            <v>2200160</v>
          </cell>
        </row>
        <row r="261">
          <cell r="B261">
            <v>2200170</v>
          </cell>
        </row>
        <row r="262">
          <cell r="B262">
            <v>2200170</v>
          </cell>
        </row>
        <row r="263">
          <cell r="B263">
            <v>2200170</v>
          </cell>
        </row>
        <row r="264">
          <cell r="B264">
            <v>2200170</v>
          </cell>
        </row>
        <row r="265">
          <cell r="B265">
            <v>2200170</v>
          </cell>
        </row>
        <row r="266">
          <cell r="B266">
            <v>2200210</v>
          </cell>
        </row>
        <row r="267">
          <cell r="B267">
            <v>2200210</v>
          </cell>
        </row>
        <row r="268">
          <cell r="B268">
            <v>2200210</v>
          </cell>
        </row>
        <row r="269">
          <cell r="B269">
            <v>2200210</v>
          </cell>
        </row>
        <row r="270">
          <cell r="B270">
            <v>2200210</v>
          </cell>
        </row>
        <row r="271">
          <cell r="B271">
            <v>2200180</v>
          </cell>
        </row>
        <row r="272">
          <cell r="B272">
            <v>2200180</v>
          </cell>
        </row>
        <row r="273">
          <cell r="B273">
            <v>2200180</v>
          </cell>
        </row>
        <row r="274">
          <cell r="B274">
            <v>2200180</v>
          </cell>
        </row>
        <row r="275">
          <cell r="B275">
            <v>2200180</v>
          </cell>
        </row>
        <row r="276">
          <cell r="B276">
            <v>2200190</v>
          </cell>
        </row>
        <row r="277">
          <cell r="B277">
            <v>2200190</v>
          </cell>
        </row>
        <row r="278">
          <cell r="B278">
            <v>2200190</v>
          </cell>
        </row>
        <row r="279">
          <cell r="B279">
            <v>2200190</v>
          </cell>
        </row>
        <row r="280">
          <cell r="B280">
            <v>2200190</v>
          </cell>
        </row>
        <row r="281">
          <cell r="B281">
            <v>2200220</v>
          </cell>
        </row>
        <row r="282">
          <cell r="B282">
            <v>2200220</v>
          </cell>
        </row>
        <row r="283">
          <cell r="B283">
            <v>2200220</v>
          </cell>
        </row>
        <row r="284">
          <cell r="B284">
            <v>2200220</v>
          </cell>
        </row>
        <row r="285">
          <cell r="B285">
            <v>2200220</v>
          </cell>
        </row>
        <row r="286">
          <cell r="B286">
            <v>2200230</v>
          </cell>
        </row>
        <row r="287">
          <cell r="B287">
            <v>2200230</v>
          </cell>
        </row>
        <row r="288">
          <cell r="B288">
            <v>2200230</v>
          </cell>
        </row>
        <row r="289">
          <cell r="B289">
            <v>2200230</v>
          </cell>
        </row>
        <row r="290">
          <cell r="B290">
            <v>2200230</v>
          </cell>
        </row>
        <row r="291">
          <cell r="B291">
            <v>2200240</v>
          </cell>
        </row>
        <row r="292">
          <cell r="B292">
            <v>2200240</v>
          </cell>
        </row>
        <row r="293">
          <cell r="B293">
            <v>2200240</v>
          </cell>
        </row>
        <row r="294">
          <cell r="B294">
            <v>2200240</v>
          </cell>
        </row>
        <row r="295">
          <cell r="B295">
            <v>2200240</v>
          </cell>
        </row>
        <row r="296">
          <cell r="B296">
            <v>2200250</v>
          </cell>
        </row>
        <row r="297">
          <cell r="B297">
            <v>2200250</v>
          </cell>
        </row>
        <row r="298">
          <cell r="B298">
            <v>2200250</v>
          </cell>
        </row>
        <row r="299">
          <cell r="B299">
            <v>2200250</v>
          </cell>
        </row>
        <row r="300">
          <cell r="B300">
            <v>2200250</v>
          </cell>
        </row>
        <row r="301">
          <cell r="B301">
            <v>2200270</v>
          </cell>
        </row>
        <row r="302">
          <cell r="B302">
            <v>2200270</v>
          </cell>
        </row>
        <row r="303">
          <cell r="B303">
            <v>2200270</v>
          </cell>
        </row>
        <row r="304">
          <cell r="B304">
            <v>2200270</v>
          </cell>
        </row>
        <row r="305">
          <cell r="B305">
            <v>2200270</v>
          </cell>
        </row>
        <row r="306">
          <cell r="B306">
            <v>2200260</v>
          </cell>
        </row>
        <row r="307">
          <cell r="B307">
            <v>2200260</v>
          </cell>
        </row>
        <row r="308">
          <cell r="B308">
            <v>2200260</v>
          </cell>
        </row>
        <row r="309">
          <cell r="B309">
            <v>2200260</v>
          </cell>
        </row>
        <row r="310">
          <cell r="B310">
            <v>2200260</v>
          </cell>
        </row>
        <row r="311">
          <cell r="B311">
            <v>2200280</v>
          </cell>
        </row>
        <row r="312">
          <cell r="B312">
            <v>2200280</v>
          </cell>
        </row>
        <row r="313">
          <cell r="B313">
            <v>2200280</v>
          </cell>
        </row>
        <row r="314">
          <cell r="B314">
            <v>2200280</v>
          </cell>
        </row>
        <row r="315">
          <cell r="B315">
            <v>2200280</v>
          </cell>
        </row>
        <row r="316">
          <cell r="B316">
            <v>2200310</v>
          </cell>
        </row>
        <row r="317">
          <cell r="B317">
            <v>2200310</v>
          </cell>
        </row>
        <row r="318">
          <cell r="B318">
            <v>2200310</v>
          </cell>
        </row>
        <row r="319">
          <cell r="B319">
            <v>2200320</v>
          </cell>
        </row>
        <row r="320">
          <cell r="B320">
            <v>2200320</v>
          </cell>
        </row>
        <row r="321">
          <cell r="B321">
            <v>2200320</v>
          </cell>
        </row>
        <row r="322">
          <cell r="B322">
            <v>2200330</v>
          </cell>
        </row>
        <row r="323">
          <cell r="B323">
            <v>2200330</v>
          </cell>
        </row>
        <row r="324">
          <cell r="B324">
            <v>2200330</v>
          </cell>
        </row>
        <row r="325">
          <cell r="B325">
            <v>2200340</v>
          </cell>
        </row>
        <row r="326">
          <cell r="B326">
            <v>2200340</v>
          </cell>
        </row>
        <row r="327">
          <cell r="B327">
            <v>2200340</v>
          </cell>
        </row>
        <row r="328">
          <cell r="B328">
            <v>2200350</v>
          </cell>
        </row>
        <row r="329">
          <cell r="B329">
            <v>2200350</v>
          </cell>
        </row>
        <row r="330">
          <cell r="B330">
            <v>2200350</v>
          </cell>
        </row>
        <row r="331">
          <cell r="B331">
            <v>2250000</v>
          </cell>
        </row>
        <row r="332">
          <cell r="B332">
            <v>2400011</v>
          </cell>
        </row>
        <row r="333">
          <cell r="B333">
            <v>2400011</v>
          </cell>
        </row>
        <row r="334">
          <cell r="B334">
            <v>2400011</v>
          </cell>
        </row>
        <row r="335">
          <cell r="B335">
            <v>2400012</v>
          </cell>
        </row>
        <row r="336">
          <cell r="B336">
            <v>2400012</v>
          </cell>
        </row>
        <row r="337">
          <cell r="B337">
            <v>2400012</v>
          </cell>
        </row>
        <row r="338">
          <cell r="B338">
            <v>2400013</v>
          </cell>
        </row>
        <row r="339">
          <cell r="B339">
            <v>2400014</v>
          </cell>
        </row>
        <row r="340">
          <cell r="B340">
            <v>2400021</v>
          </cell>
        </row>
        <row r="341">
          <cell r="B341">
            <v>2400022</v>
          </cell>
        </row>
        <row r="342">
          <cell r="B342">
            <v>2400023</v>
          </cell>
        </row>
        <row r="343">
          <cell r="B343">
            <v>2400024</v>
          </cell>
        </row>
        <row r="344">
          <cell r="B344">
            <v>2400025</v>
          </cell>
        </row>
        <row r="345">
          <cell r="B345">
            <v>2400026</v>
          </cell>
        </row>
        <row r="346">
          <cell r="B346">
            <v>2400027</v>
          </cell>
        </row>
        <row r="347">
          <cell r="B347">
            <v>2400028</v>
          </cell>
        </row>
        <row r="348">
          <cell r="B348">
            <v>2400031</v>
          </cell>
        </row>
        <row r="349">
          <cell r="B349">
            <v>2400032</v>
          </cell>
        </row>
        <row r="350">
          <cell r="B350">
            <v>2400033</v>
          </cell>
        </row>
        <row r="351">
          <cell r="B351">
            <v>2400034</v>
          </cell>
        </row>
        <row r="352">
          <cell r="B352">
            <v>2400041</v>
          </cell>
        </row>
        <row r="353">
          <cell r="B353">
            <v>2400042</v>
          </cell>
        </row>
        <row r="354">
          <cell r="B354">
            <v>2400043</v>
          </cell>
        </row>
        <row r="355">
          <cell r="B355">
            <v>2400044</v>
          </cell>
        </row>
        <row r="356">
          <cell r="B356">
            <v>2400051</v>
          </cell>
        </row>
        <row r="357">
          <cell r="B357">
            <v>2400052</v>
          </cell>
        </row>
        <row r="358">
          <cell r="B358">
            <v>2400053</v>
          </cell>
        </row>
        <row r="359">
          <cell r="B359">
            <v>2400054</v>
          </cell>
        </row>
        <row r="360">
          <cell r="B360">
            <v>2400061</v>
          </cell>
        </row>
        <row r="361">
          <cell r="B361">
            <v>2400062</v>
          </cell>
        </row>
        <row r="362">
          <cell r="B362">
            <v>2400063</v>
          </cell>
        </row>
        <row r="363">
          <cell r="B363">
            <v>2400064</v>
          </cell>
        </row>
        <row r="364">
          <cell r="B364">
            <v>2400071</v>
          </cell>
        </row>
        <row r="365">
          <cell r="B365">
            <v>2400072</v>
          </cell>
        </row>
        <row r="366">
          <cell r="B366">
            <v>2400073</v>
          </cell>
        </row>
        <row r="367">
          <cell r="B367">
            <v>2400074</v>
          </cell>
        </row>
        <row r="368">
          <cell r="B368">
            <v>2400075</v>
          </cell>
        </row>
        <row r="369">
          <cell r="B369">
            <v>2400080</v>
          </cell>
        </row>
        <row r="370">
          <cell r="B370">
            <v>2400092</v>
          </cell>
        </row>
        <row r="371">
          <cell r="B371">
            <v>2400093</v>
          </cell>
        </row>
        <row r="372">
          <cell r="B372">
            <v>2400094</v>
          </cell>
        </row>
        <row r="373">
          <cell r="B373">
            <v>2400096</v>
          </cell>
        </row>
        <row r="374">
          <cell r="B374">
            <v>2400097</v>
          </cell>
        </row>
        <row r="375">
          <cell r="B375">
            <v>2400098</v>
          </cell>
        </row>
        <row r="376">
          <cell r="B376">
            <v>2400099</v>
          </cell>
        </row>
        <row r="377">
          <cell r="B377">
            <v>2400100</v>
          </cell>
        </row>
        <row r="378">
          <cell r="B378">
            <v>2400102</v>
          </cell>
        </row>
        <row r="379">
          <cell r="B379">
            <v>2400104</v>
          </cell>
        </row>
        <row r="380">
          <cell r="B380">
            <v>2400110</v>
          </cell>
        </row>
        <row r="381">
          <cell r="B381">
            <v>2500010</v>
          </cell>
        </row>
        <row r="382">
          <cell r="B382">
            <v>2500020</v>
          </cell>
        </row>
        <row r="383">
          <cell r="B383">
            <v>2500110</v>
          </cell>
        </row>
        <row r="384">
          <cell r="B384">
            <v>2500120</v>
          </cell>
        </row>
        <row r="385">
          <cell r="B385">
            <v>2500130</v>
          </cell>
        </row>
        <row r="386">
          <cell r="B386">
            <v>2500140</v>
          </cell>
        </row>
        <row r="387">
          <cell r="B387">
            <v>2500150</v>
          </cell>
        </row>
        <row r="388">
          <cell r="B388">
            <v>2500160</v>
          </cell>
        </row>
        <row r="389">
          <cell r="B389">
            <v>2500180</v>
          </cell>
        </row>
        <row r="390">
          <cell r="B390">
            <v>2500270</v>
          </cell>
        </row>
        <row r="391">
          <cell r="B391">
            <v>2500280</v>
          </cell>
        </row>
        <row r="392">
          <cell r="B392">
            <v>2521010</v>
          </cell>
        </row>
        <row r="393">
          <cell r="B393">
            <v>2521020</v>
          </cell>
        </row>
        <row r="394">
          <cell r="B394">
            <v>2521030</v>
          </cell>
        </row>
        <row r="395">
          <cell r="B395">
            <v>2521040</v>
          </cell>
        </row>
        <row r="396">
          <cell r="B396">
            <v>2600010</v>
          </cell>
        </row>
        <row r="397">
          <cell r="B397">
            <v>2600110</v>
          </cell>
        </row>
        <row r="398">
          <cell r="B398">
            <v>2600120</v>
          </cell>
        </row>
        <row r="399">
          <cell r="B399">
            <v>2600130</v>
          </cell>
        </row>
        <row r="400">
          <cell r="B400">
            <v>2600140</v>
          </cell>
        </row>
        <row r="401">
          <cell r="B401">
            <v>2600150</v>
          </cell>
        </row>
        <row r="402">
          <cell r="B402">
            <v>2700010</v>
          </cell>
        </row>
        <row r="403">
          <cell r="B403">
            <v>2700020</v>
          </cell>
        </row>
        <row r="404">
          <cell r="B404">
            <v>2700030</v>
          </cell>
        </row>
        <row r="405">
          <cell r="B405">
            <v>2700110</v>
          </cell>
        </row>
        <row r="406">
          <cell r="B406">
            <v>2700120</v>
          </cell>
        </row>
        <row r="407">
          <cell r="B407">
            <v>2700130</v>
          </cell>
        </row>
        <row r="408">
          <cell r="B408">
            <v>2700150</v>
          </cell>
        </row>
        <row r="409">
          <cell r="B409">
            <v>2700140</v>
          </cell>
        </row>
        <row r="410">
          <cell r="B410">
            <v>2700160</v>
          </cell>
        </row>
        <row r="411">
          <cell r="B411">
            <v>2700170</v>
          </cell>
        </row>
        <row r="412">
          <cell r="B412">
            <v>2700180</v>
          </cell>
        </row>
        <row r="413">
          <cell r="B413">
            <v>2700190</v>
          </cell>
        </row>
        <row r="414">
          <cell r="B414">
            <v>2700200</v>
          </cell>
        </row>
        <row r="415">
          <cell r="B415">
            <v>2700230</v>
          </cell>
        </row>
        <row r="416">
          <cell r="B416">
            <v>2700240</v>
          </cell>
        </row>
        <row r="417">
          <cell r="B417">
            <v>2800010</v>
          </cell>
        </row>
        <row r="418">
          <cell r="B418">
            <v>2800020</v>
          </cell>
        </row>
        <row r="419">
          <cell r="B419">
            <v>1300010</v>
          </cell>
        </row>
        <row r="420">
          <cell r="B420">
            <v>1300110</v>
          </cell>
        </row>
        <row r="421">
          <cell r="B421">
            <v>1300120</v>
          </cell>
        </row>
        <row r="422">
          <cell r="B422">
            <v>1300210</v>
          </cell>
        </row>
        <row r="423">
          <cell r="B423">
            <v>1300220</v>
          </cell>
        </row>
        <row r="424">
          <cell r="B424">
            <v>1300230</v>
          </cell>
        </row>
        <row r="425">
          <cell r="B425">
            <v>1300240</v>
          </cell>
        </row>
        <row r="426">
          <cell r="B426">
            <v>1300250</v>
          </cell>
        </row>
        <row r="427">
          <cell r="B427">
            <v>1300260</v>
          </cell>
        </row>
        <row r="428">
          <cell r="B428">
            <v>1300270</v>
          </cell>
        </row>
        <row r="429">
          <cell r="B429">
            <v>1300280</v>
          </cell>
        </row>
        <row r="430">
          <cell r="B430">
            <v>1300290</v>
          </cell>
        </row>
        <row r="431">
          <cell r="B431">
            <v>1400010</v>
          </cell>
        </row>
        <row r="432">
          <cell r="B432">
            <v>1400011</v>
          </cell>
        </row>
        <row r="433">
          <cell r="B433">
            <v>1400020</v>
          </cell>
        </row>
        <row r="434">
          <cell r="B434">
            <v>1400030</v>
          </cell>
        </row>
        <row r="435">
          <cell r="B435">
            <v>1400180</v>
          </cell>
        </row>
        <row r="436">
          <cell r="B436">
            <v>1400181</v>
          </cell>
        </row>
        <row r="437">
          <cell r="B437">
            <v>1400050</v>
          </cell>
        </row>
        <row r="438">
          <cell r="B438">
            <v>1400060</v>
          </cell>
        </row>
        <row r="439">
          <cell r="B439">
            <v>1400070</v>
          </cell>
        </row>
        <row r="440">
          <cell r="B440">
            <v>1400080</v>
          </cell>
        </row>
        <row r="441">
          <cell r="B441">
            <v>1400090</v>
          </cell>
        </row>
        <row r="442">
          <cell r="B442">
            <v>1400100</v>
          </cell>
        </row>
        <row r="443">
          <cell r="B443">
            <v>1400110</v>
          </cell>
        </row>
        <row r="444">
          <cell r="B444">
            <v>1400120</v>
          </cell>
        </row>
        <row r="445">
          <cell r="B445">
            <v>1400125</v>
          </cell>
        </row>
        <row r="446">
          <cell r="B446">
            <v>1400130</v>
          </cell>
        </row>
        <row r="447">
          <cell r="B447">
            <v>1400140</v>
          </cell>
        </row>
        <row r="448">
          <cell r="B448">
            <v>1400150</v>
          </cell>
        </row>
        <row r="449">
          <cell r="B449">
            <v>1400155</v>
          </cell>
        </row>
        <row r="450">
          <cell r="B450">
            <v>1400160</v>
          </cell>
        </row>
        <row r="451">
          <cell r="B451">
            <v>1400200</v>
          </cell>
        </row>
        <row r="452">
          <cell r="B452">
            <v>1400190</v>
          </cell>
        </row>
        <row r="453">
          <cell r="B453">
            <v>1400210</v>
          </cell>
        </row>
        <row r="454">
          <cell r="B454">
            <v>1400220</v>
          </cell>
        </row>
        <row r="455">
          <cell r="B455">
            <v>1400170</v>
          </cell>
        </row>
        <row r="456">
          <cell r="B456">
            <v>1500010</v>
          </cell>
        </row>
        <row r="457">
          <cell r="B457">
            <v>1600010</v>
          </cell>
        </row>
        <row r="458">
          <cell r="B458">
            <v>2990010</v>
          </cell>
        </row>
        <row r="459">
          <cell r="B459">
            <v>2990020</v>
          </cell>
        </row>
        <row r="460">
          <cell r="B460">
            <v>2990030</v>
          </cell>
        </row>
        <row r="461">
          <cell r="B461">
            <v>2990040</v>
          </cell>
        </row>
        <row r="462">
          <cell r="B462">
            <v>2990050</v>
          </cell>
        </row>
        <row r="463">
          <cell r="B463">
            <v>2990060</v>
          </cell>
        </row>
        <row r="464">
          <cell r="B464">
            <v>2990070</v>
          </cell>
        </row>
        <row r="465">
          <cell r="B465">
            <v>2990080</v>
          </cell>
        </row>
        <row r="466">
          <cell r="B466">
            <v>2521011</v>
          </cell>
        </row>
        <row r="467">
          <cell r="B467">
            <v>2521021</v>
          </cell>
        </row>
        <row r="468">
          <cell r="B468">
            <v>2521031</v>
          </cell>
        </row>
        <row r="469">
          <cell r="B469">
            <v>2700111</v>
          </cell>
        </row>
        <row r="470">
          <cell r="B470">
            <v>2700121</v>
          </cell>
        </row>
        <row r="471">
          <cell r="B471">
            <v>1300121</v>
          </cell>
        </row>
        <row r="472">
          <cell r="B472">
            <v>1400121</v>
          </cell>
        </row>
        <row r="473">
          <cell r="B473">
            <v>1400151</v>
          </cell>
        </row>
        <row r="474">
          <cell r="B474">
            <v>4000010</v>
          </cell>
        </row>
        <row r="475">
          <cell r="B475">
            <v>4000020</v>
          </cell>
        </row>
        <row r="476">
          <cell r="B476">
            <v>4000030</v>
          </cell>
        </row>
        <row r="477">
          <cell r="B477">
            <v>4000040</v>
          </cell>
        </row>
        <row r="478">
          <cell r="B478">
            <v>4000050</v>
          </cell>
        </row>
        <row r="479">
          <cell r="B479">
            <v>4000060</v>
          </cell>
        </row>
        <row r="480">
          <cell r="B480">
            <v>4000061</v>
          </cell>
        </row>
        <row r="481">
          <cell r="B481">
            <v>4000062</v>
          </cell>
        </row>
        <row r="482">
          <cell r="B482">
            <v>4000070</v>
          </cell>
        </row>
        <row r="483">
          <cell r="B483">
            <v>4000080</v>
          </cell>
        </row>
        <row r="484">
          <cell r="B484">
            <v>4000090</v>
          </cell>
        </row>
        <row r="485">
          <cell r="B485">
            <v>4000121</v>
          </cell>
        </row>
        <row r="486">
          <cell r="B486">
            <v>4000122</v>
          </cell>
        </row>
        <row r="487">
          <cell r="B487">
            <v>4000130</v>
          </cell>
        </row>
        <row r="488">
          <cell r="B488">
            <v>4000140</v>
          </cell>
        </row>
        <row r="489">
          <cell r="B489">
            <v>4000150</v>
          </cell>
        </row>
        <row r="490">
          <cell r="B490">
            <v>4000160</v>
          </cell>
        </row>
        <row r="491">
          <cell r="B491">
            <v>4000170</v>
          </cell>
        </row>
        <row r="492">
          <cell r="B492">
            <v>4000180</v>
          </cell>
        </row>
        <row r="493">
          <cell r="B493">
            <v>4000190</v>
          </cell>
        </row>
        <row r="494">
          <cell r="B494">
            <v>4000200</v>
          </cell>
        </row>
        <row r="495">
          <cell r="B495">
            <v>4000210</v>
          </cell>
        </row>
        <row r="496">
          <cell r="B496">
            <v>4000220</v>
          </cell>
        </row>
        <row r="497">
          <cell r="B497">
            <v>4000230</v>
          </cell>
        </row>
        <row r="498">
          <cell r="B498">
            <v>4000240</v>
          </cell>
        </row>
        <row r="499">
          <cell r="B499">
            <v>4000410</v>
          </cell>
        </row>
        <row r="500">
          <cell r="B500">
            <v>4000420</v>
          </cell>
        </row>
        <row r="501">
          <cell r="B501">
            <v>4000430</v>
          </cell>
        </row>
        <row r="502">
          <cell r="B502">
            <v>4000440</v>
          </cell>
        </row>
        <row r="503">
          <cell r="B503">
            <v>5000010</v>
          </cell>
        </row>
        <row r="504">
          <cell r="B504">
            <v>5000020</v>
          </cell>
        </row>
        <row r="505">
          <cell r="B505">
            <v>5000030</v>
          </cell>
        </row>
        <row r="506">
          <cell r="B506">
            <v>5000040</v>
          </cell>
        </row>
        <row r="507">
          <cell r="B507">
            <v>5000050</v>
          </cell>
        </row>
        <row r="508">
          <cell r="B508">
            <v>5000060</v>
          </cell>
        </row>
        <row r="509">
          <cell r="B509">
            <v>5000070</v>
          </cell>
        </row>
        <row r="510">
          <cell r="B510">
            <v>5000080</v>
          </cell>
        </row>
        <row r="511">
          <cell r="B511">
            <v>5000090</v>
          </cell>
        </row>
        <row r="512">
          <cell r="B512">
            <v>5000091</v>
          </cell>
        </row>
        <row r="513">
          <cell r="B513">
            <v>5000092</v>
          </cell>
        </row>
        <row r="514">
          <cell r="B514">
            <v>5000093</v>
          </cell>
        </row>
        <row r="515">
          <cell r="B515">
            <v>5000094</v>
          </cell>
        </row>
        <row r="516">
          <cell r="B516">
            <v>5000095</v>
          </cell>
        </row>
        <row r="517">
          <cell r="B517">
            <v>5000098</v>
          </cell>
        </row>
        <row r="518">
          <cell r="B518">
            <v>5000099</v>
          </cell>
        </row>
        <row r="519">
          <cell r="B519">
            <v>5000110</v>
          </cell>
        </row>
        <row r="520">
          <cell r="B520">
            <v>5000120</v>
          </cell>
        </row>
        <row r="521">
          <cell r="B521">
            <v>5000130</v>
          </cell>
        </row>
        <row r="522">
          <cell r="B522">
            <v>5000140</v>
          </cell>
        </row>
        <row r="523">
          <cell r="B523">
            <v>5000150</v>
          </cell>
        </row>
        <row r="524">
          <cell r="B524">
            <v>5000210</v>
          </cell>
        </row>
        <row r="525">
          <cell r="B525">
            <v>5000220</v>
          </cell>
        </row>
        <row r="526">
          <cell r="B526">
            <v>5000230</v>
          </cell>
        </row>
        <row r="527">
          <cell r="B527">
            <v>5000310</v>
          </cell>
        </row>
        <row r="528">
          <cell r="B528">
            <v>5000320</v>
          </cell>
        </row>
        <row r="529">
          <cell r="B529">
            <v>5000330</v>
          </cell>
        </row>
        <row r="530">
          <cell r="B530">
            <v>5000340</v>
          </cell>
        </row>
        <row r="531">
          <cell r="B531">
            <v>5000410</v>
          </cell>
        </row>
        <row r="532">
          <cell r="B532">
            <v>5000420</v>
          </cell>
        </row>
        <row r="533">
          <cell r="B533">
            <v>5000430</v>
          </cell>
        </row>
        <row r="534">
          <cell r="B534">
            <v>5000440</v>
          </cell>
        </row>
        <row r="535">
          <cell r="B535">
            <v>5000450</v>
          </cell>
        </row>
        <row r="536">
          <cell r="B536">
            <v>5000460</v>
          </cell>
        </row>
        <row r="537">
          <cell r="B537">
            <v>5000470</v>
          </cell>
        </row>
        <row r="538">
          <cell r="B538">
            <v>5000610</v>
          </cell>
        </row>
        <row r="539">
          <cell r="B539">
            <v>5000510</v>
          </cell>
        </row>
        <row r="540">
          <cell r="B540">
            <v>5000520</v>
          </cell>
        </row>
        <row r="541">
          <cell r="B541">
            <v>5000710</v>
          </cell>
        </row>
        <row r="542">
          <cell r="B542">
            <v>5000720</v>
          </cell>
        </row>
        <row r="543">
          <cell r="B543">
            <v>5000730</v>
          </cell>
        </row>
        <row r="544">
          <cell r="B544">
            <v>5000740</v>
          </cell>
        </row>
        <row r="545">
          <cell r="B545">
            <v>5000750</v>
          </cell>
        </row>
        <row r="546">
          <cell r="B546">
            <v>5000760</v>
          </cell>
        </row>
        <row r="547">
          <cell r="B547">
            <v>5000770</v>
          </cell>
        </row>
        <row r="548">
          <cell r="B548">
            <v>5000780</v>
          </cell>
        </row>
        <row r="549">
          <cell r="B549">
            <v>5000790</v>
          </cell>
        </row>
        <row r="550">
          <cell r="B550">
            <v>5000800</v>
          </cell>
        </row>
        <row r="551">
          <cell r="B551">
            <v>5000810</v>
          </cell>
        </row>
        <row r="552">
          <cell r="B552">
            <v>5000820</v>
          </cell>
        </row>
        <row r="553">
          <cell r="B553">
            <v>5000830</v>
          </cell>
        </row>
        <row r="554">
          <cell r="B554">
            <v>5000840</v>
          </cell>
        </row>
        <row r="555">
          <cell r="B555">
            <v>5000850</v>
          </cell>
        </row>
        <row r="556">
          <cell r="B556">
            <v>5000860</v>
          </cell>
        </row>
        <row r="557">
          <cell r="B557">
            <v>5000870</v>
          </cell>
        </row>
        <row r="558">
          <cell r="B558">
            <v>5000880</v>
          </cell>
        </row>
        <row r="559">
          <cell r="B559">
            <v>5000890</v>
          </cell>
        </row>
        <row r="560">
          <cell r="B560">
            <v>5000900</v>
          </cell>
        </row>
        <row r="561">
          <cell r="B561">
            <v>5000910</v>
          </cell>
        </row>
        <row r="562">
          <cell r="B562">
            <v>5000920</v>
          </cell>
        </row>
        <row r="563">
          <cell r="B563">
            <v>5000930</v>
          </cell>
        </row>
        <row r="564">
          <cell r="B564">
            <v>5000950</v>
          </cell>
        </row>
        <row r="565">
          <cell r="B565">
            <v>5001010</v>
          </cell>
        </row>
        <row r="566">
          <cell r="B566">
            <v>5001020</v>
          </cell>
        </row>
        <row r="567">
          <cell r="B567">
            <v>5001030</v>
          </cell>
        </row>
        <row r="568">
          <cell r="B568">
            <v>5001040</v>
          </cell>
        </row>
        <row r="569">
          <cell r="B569">
            <v>5001050</v>
          </cell>
        </row>
        <row r="570">
          <cell r="B570">
            <v>5001060</v>
          </cell>
        </row>
        <row r="571">
          <cell r="B571">
            <v>5001070</v>
          </cell>
        </row>
        <row r="572">
          <cell r="B572">
            <v>5001080</v>
          </cell>
        </row>
        <row r="573">
          <cell r="B573">
            <v>5001090</v>
          </cell>
        </row>
        <row r="574">
          <cell r="B574">
            <v>5001100</v>
          </cell>
        </row>
        <row r="575">
          <cell r="B575">
            <v>5001110</v>
          </cell>
        </row>
        <row r="576">
          <cell r="B576">
            <v>5001120</v>
          </cell>
        </row>
        <row r="577">
          <cell r="B577">
            <v>5001130</v>
          </cell>
        </row>
        <row r="578">
          <cell r="B578">
            <v>5001131</v>
          </cell>
        </row>
        <row r="579">
          <cell r="B579">
            <v>5001140</v>
          </cell>
        </row>
        <row r="580">
          <cell r="B580">
            <v>5001150</v>
          </cell>
        </row>
        <row r="581">
          <cell r="B581">
            <v>5001160</v>
          </cell>
        </row>
        <row r="582">
          <cell r="B582">
            <v>5001170</v>
          </cell>
        </row>
        <row r="583">
          <cell r="B583">
            <v>5001180</v>
          </cell>
        </row>
        <row r="584">
          <cell r="B584">
            <v>5001190</v>
          </cell>
        </row>
        <row r="585">
          <cell r="B585">
            <v>5001200</v>
          </cell>
        </row>
        <row r="586">
          <cell r="B586">
            <v>5001210</v>
          </cell>
        </row>
        <row r="587">
          <cell r="B587">
            <v>5001220</v>
          </cell>
        </row>
        <row r="588">
          <cell r="B588">
            <v>5001230</v>
          </cell>
        </row>
        <row r="589">
          <cell r="B589">
            <v>5001240</v>
          </cell>
        </row>
        <row r="590">
          <cell r="B590">
            <v>5001250</v>
          </cell>
        </row>
        <row r="591">
          <cell r="B591">
            <v>5001260</v>
          </cell>
        </row>
        <row r="592">
          <cell r="B592">
            <v>5001270</v>
          </cell>
        </row>
        <row r="593">
          <cell r="B593">
            <v>5001280</v>
          </cell>
        </row>
        <row r="594">
          <cell r="B594">
            <v>5001290</v>
          </cell>
        </row>
        <row r="595">
          <cell r="B595">
            <v>5001300</v>
          </cell>
        </row>
        <row r="596">
          <cell r="B596">
            <v>5001310</v>
          </cell>
        </row>
        <row r="597">
          <cell r="B597">
            <v>5001320</v>
          </cell>
        </row>
        <row r="598">
          <cell r="B598">
            <v>5001350</v>
          </cell>
        </row>
        <row r="599">
          <cell r="B599">
            <v>5001360</v>
          </cell>
        </row>
        <row r="600">
          <cell r="B600">
            <v>5001380</v>
          </cell>
        </row>
        <row r="601">
          <cell r="B601">
            <v>5110010</v>
          </cell>
        </row>
        <row r="602">
          <cell r="B602">
            <v>5000940</v>
          </cell>
        </row>
        <row r="603">
          <cell r="B603">
            <v>5120010</v>
          </cell>
        </row>
        <row r="604">
          <cell r="B604">
            <v>5120110</v>
          </cell>
        </row>
        <row r="605">
          <cell r="B605">
            <v>5130010</v>
          </cell>
        </row>
        <row r="606">
          <cell r="B606">
            <v>5140010</v>
          </cell>
        </row>
        <row r="607">
          <cell r="B607">
            <v>5140030</v>
          </cell>
        </row>
        <row r="608">
          <cell r="B608">
            <v>5140040</v>
          </cell>
        </row>
        <row r="609">
          <cell r="B609">
            <v>5150010</v>
          </cell>
        </row>
        <row r="610">
          <cell r="B610">
            <v>5150050</v>
          </cell>
        </row>
        <row r="611">
          <cell r="B611">
            <v>5150020</v>
          </cell>
        </row>
        <row r="612">
          <cell r="B612">
            <v>5150030</v>
          </cell>
        </row>
        <row r="613">
          <cell r="B613">
            <v>5150040</v>
          </cell>
        </row>
        <row r="614">
          <cell r="B614">
            <v>5160030</v>
          </cell>
        </row>
        <row r="615">
          <cell r="B615">
            <v>5160040</v>
          </cell>
        </row>
        <row r="616">
          <cell r="B616">
            <v>5160050</v>
          </cell>
        </row>
        <row r="617">
          <cell r="B617">
            <v>5170010</v>
          </cell>
        </row>
        <row r="618">
          <cell r="B618">
            <v>5170030</v>
          </cell>
        </row>
        <row r="619">
          <cell r="B619">
            <v>5170040</v>
          </cell>
        </row>
        <row r="620">
          <cell r="B620">
            <v>5170041</v>
          </cell>
        </row>
        <row r="621">
          <cell r="B621">
            <v>5170460</v>
          </cell>
        </row>
        <row r="622">
          <cell r="B622">
            <v>5170050</v>
          </cell>
        </row>
        <row r="623">
          <cell r="B623">
            <v>5170060</v>
          </cell>
        </row>
        <row r="624">
          <cell r="B624">
            <v>5170070</v>
          </cell>
        </row>
        <row r="625">
          <cell r="B625">
            <v>5170080</v>
          </cell>
        </row>
        <row r="626">
          <cell r="B626">
            <v>5170090</v>
          </cell>
        </row>
        <row r="627">
          <cell r="B627">
            <v>5170091</v>
          </cell>
        </row>
        <row r="628">
          <cell r="B628">
            <v>5170230</v>
          </cell>
        </row>
        <row r="629">
          <cell r="B629">
            <v>7000140</v>
          </cell>
        </row>
        <row r="630">
          <cell r="B630">
            <v>7000140</v>
          </cell>
        </row>
        <row r="631">
          <cell r="B631">
            <v>7000140</v>
          </cell>
        </row>
        <row r="632">
          <cell r="B632">
            <v>7000140</v>
          </cell>
        </row>
      </sheetData>
      <sheetData sheetId="3">
        <row r="1">
          <cell r="B1">
            <v>31</v>
          </cell>
        </row>
      </sheetData>
      <sheetData sheetId="4">
        <row r="1">
          <cell r="J1" t="str">
            <v>AMOUNT</v>
          </cell>
        </row>
      </sheetData>
      <sheetData sheetId="5"/>
      <sheetData sheetId="6">
        <row r="1">
          <cell r="A1" t="str">
            <v>CONSO_UNIT</v>
          </cell>
        </row>
      </sheetData>
      <sheetData sheetId="7">
        <row r="1">
          <cell r="A1" t="str">
            <v>SEGMENT_ID</v>
          </cell>
        </row>
      </sheetData>
      <sheetData sheetId="8">
        <row r="1">
          <cell r="A1" t="str">
            <v>CONSO_UNIT</v>
          </cell>
        </row>
      </sheetData>
      <sheetData sheetId="9">
        <row r="1">
          <cell r="B1" t="str">
            <v xml:space="preserve">Currency </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model"/>
      <sheetName val="Earnings model"/>
      <sheetName val="Questions"/>
      <sheetName val="Halfye"/>
      <sheetName val="Sugar"/>
      <sheetName val="Text"/>
      <sheetName val="Ins Erection"/>
      <sheetName val="Accounts"/>
      <sheetName val="TRIAL BALANCE"/>
      <sheetName val="Tangibles-Ind AS"/>
      <sheetName val="Intangible-Ind AS"/>
      <sheetName val="csd2"/>
      <sheetName val="csd1"/>
      <sheetName val="EXP"/>
      <sheetName val="EXP LINE"/>
      <sheetName val="TN"/>
      <sheetName val="ASM"/>
      <sheetName val="AP"/>
      <sheetName val="BGPM"/>
      <sheetName val="BHR"/>
      <sheetName val="BTI"/>
      <sheetName val="HMCL"/>
      <sheetName val="HO"/>
      <sheetName val="KER"/>
      <sheetName val="KRNL"/>
      <sheetName val="LUDH"/>
      <sheetName val="PUNE"/>
      <sheetName val="NGPR"/>
      <sheetName val="ORI"/>
      <sheetName val="A"/>
      <sheetName val="B"/>
      <sheetName val="L_PM"/>
      <sheetName val="ROYALTY"/>
      <sheetName val="ecc"/>
      <sheetName val="PE-Apr-06"/>
      <sheetName val="#REF"/>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eas"/>
      <sheetName val="Overall Summary"/>
      <sheetName val="Basement Summary"/>
      <sheetName val="Basement Budget"/>
      <sheetName val="Podium Summary"/>
      <sheetName val="Podium Budgets"/>
      <sheetName val="Guestroom Summary"/>
      <sheetName val="Guestroom Budget"/>
      <sheetName val="Sitework Summary"/>
      <sheetName val="Sitework Budget"/>
      <sheetName val="GM &amp; TA"/>
      <sheetName val="Data"/>
      <sheetName val="Master Sheet"/>
      <sheetName val="INPUT SHEET"/>
      <sheetName val="RES-PLANNING"/>
      <sheetName val="TBAL9697 -group wise  sdpl"/>
      <sheetName val="PCS"/>
      <sheetName val="Cost summary"/>
      <sheetName val="Estimate"/>
      <sheetName val="Micro"/>
      <sheetName val="Macro"/>
      <sheetName val="Scaff-Rose"/>
      <sheetName val="Material "/>
      <sheetName val="Labour &amp; Plant"/>
      <sheetName val="Site Dev BOQ"/>
      <sheetName val="LIST OF MAKES"/>
      <sheetName val="Voucher"/>
      <sheetName val="Balustrade"/>
      <sheetName val="CFForecast detail"/>
      <sheetName val="Design"/>
      <sheetName val="Sheet4"/>
      <sheetName val="Masters"/>
      <sheetName val="Headings"/>
      <sheetName val="3. Elemental Summary"/>
      <sheetName val="9. Package split - Cost "/>
      <sheetName val="12a. CFTable"/>
      <sheetName val="Legend"/>
      <sheetName val="10. &amp; 11. Rate Code &amp; BQ"/>
      <sheetName val="Input"/>
      <sheetName val="Break_Up"/>
      <sheetName val="RESULT"/>
      <sheetName val="dlvoid"/>
      <sheetName val="GBW"/>
      <sheetName val="beam-reinft"/>
      <sheetName val="Break up Sheet"/>
      <sheetName val="Fin"/>
      <sheetName val="Area"/>
      <sheetName val="Intro"/>
      <sheetName val="월선수금"/>
      <sheetName val="Rate analysis"/>
      <sheetName val="dBase"/>
      <sheetName val="Indices"/>
      <sheetName val="Lead"/>
      <sheetName val="PRECAST lightconc-II"/>
      <sheetName val="E150-4"/>
      <sheetName val="FACTOR"/>
      <sheetName val="PANEL ANNEXURE"/>
      <sheetName val="Sheet1"/>
      <sheetName val="Timesheet"/>
      <sheetName val="Sheet2"/>
      <sheetName val="final estimate"/>
      <sheetName val="HPL"/>
      <sheetName val="Fill this out first..."/>
      <sheetName val="Testing"/>
      <sheetName val="Conc"/>
      <sheetName val="X rate"/>
      <sheetName val="预算"/>
      <sheetName val="Codes"/>
      <sheetName val="Base data Security Procedures"/>
      <sheetName val="Fin. Assumpt. - Sensitivities"/>
      <sheetName val="Macro1"/>
      <sheetName val="Template-Design Devt Estimate"/>
      <sheetName val="Staff Acco."/>
      <sheetName val="BOQ"/>
      <sheetName val="Project Budget Worksheet"/>
      <sheetName val="horizontal"/>
      <sheetName val="RMZ Summary"/>
      <sheetName val="96수출"/>
      <sheetName val="PUMP"/>
      <sheetName val="I-CO"/>
      <sheetName val="loadcal"/>
      <sheetName val="Misc.Liq"/>
      <sheetName val="Results"/>
      <sheetName val="P&amp;L"/>
      <sheetName val="Invoice"/>
      <sheetName val="Working"/>
      <sheetName val="Phase 1"/>
      <sheetName val="Phase 2"/>
      <sheetName val="Pay_Sep06"/>
      <sheetName val="Pay Rec"/>
      <sheetName val="Assumptions"/>
      <sheetName val="External"/>
      <sheetName val="SUPPLY -Sanitary Fixtures"/>
      <sheetName val="ITEMS FOR CIVIL TENDER"/>
      <sheetName val="Sheet3"/>
      <sheetName val="analysis"/>
      <sheetName val="Global Assm."/>
      <sheetName val="PointNo.5"/>
      <sheetName val="Summary"/>
      <sheetName val="ESTIMATE for approval"/>
      <sheetName val="Other Inc"/>
      <sheetName val="F&amp;B"/>
      <sheetName val="Admin"/>
      <sheetName val="Room Rev"/>
      <sheetName val="SMS Format"/>
      <sheetName val="GF Columns"/>
      <sheetName val="IO LIST"/>
      <sheetName val="Build-up"/>
      <sheetName val="S 2"/>
      <sheetName val="07016, Master List-Major Minor"/>
      <sheetName val="HEAD"/>
      <sheetName val="Basic Rates"/>
      <sheetName val="NPV"/>
      <sheetName val="Construction"/>
      <sheetName val="GreenSheet"/>
      <sheetName val="ABB"/>
      <sheetName val="MASTER_RATE ANALYSIS"/>
      <sheetName val="Factors"/>
      <sheetName val="Summary year Plan"/>
      <sheetName val="VALIDATIONS"/>
      <sheetName val="Costing"/>
      <sheetName val="Background"/>
      <sheetName val="Overall_Summary"/>
      <sheetName val="Basement_Summary"/>
      <sheetName val="Basement_Budget"/>
      <sheetName val="Podium_Summary"/>
      <sheetName val="Podium_Budgets"/>
      <sheetName val="Guestroom_Summary"/>
      <sheetName val="Guestroom_Budget"/>
      <sheetName val="Sitework_Summary"/>
      <sheetName val="Sitework_Budget"/>
      <sheetName val="TBAL9697_-group_wise__sdpl"/>
      <sheetName val="Cost_summary"/>
      <sheetName val="GM_&amp;_TA"/>
      <sheetName val="PANEL_ANNEXURE"/>
      <sheetName val="Break_up_Sheet"/>
      <sheetName val="Rate_analysis"/>
      <sheetName val="INPUT_SHEET"/>
      <sheetName val="LIST_OF_MAKES"/>
      <sheetName val="Material_"/>
      <sheetName val="Labour_&amp;_Plant"/>
      <sheetName val="Master_Sheet"/>
      <sheetName val="Site_Dev_BOQ"/>
      <sheetName val="Substation"/>
      <sheetName val="introduction"/>
      <sheetName val="INDIGINEOUS ITEMS "/>
      <sheetName val="LOM_MOD"/>
      <sheetName val="Extra Item"/>
      <sheetName val="Database"/>
      <sheetName val="SCHEDULE"/>
      <sheetName val="schedule nos"/>
      <sheetName val=" B3"/>
      <sheetName val=" B1"/>
      <sheetName val="os liabilities analysis"/>
      <sheetName val="#REF"/>
      <sheetName val="Maint"/>
      <sheetName val="Kitchen"/>
      <sheetName val="Housek"/>
      <sheetName val="Intaccrual"/>
      <sheetName val="SBU"/>
      <sheetName val="tdint"/>
      <sheetName val="AutoOpen Stub Data"/>
      <sheetName val="Guidelines"/>
      <sheetName val="Sump_cal"/>
      <sheetName val="FORM7"/>
      <sheetName val="Variables"/>
      <sheetName val="3cd Annexure"/>
      <sheetName val="sept-plan"/>
      <sheetName val="Civil Boq"/>
      <sheetName val="PROG_DATA"/>
      <sheetName val="협조전"/>
      <sheetName val="Sheet14"/>
      <sheetName val="Sheet15"/>
      <sheetName val="sqn_ldr_3 Unit_2_"/>
      <sheetName val="Assumption Inputs"/>
      <sheetName val="Reference Information"/>
      <sheetName val="Employee List"/>
      <sheetName val="Sales Office"/>
      <sheetName val="HVAC1"/>
      <sheetName val="SECURITY 1"/>
      <sheetName val="labour coeff"/>
      <sheetName val="Cal"/>
      <sheetName val="Traffic"/>
      <sheetName val="Area St"/>
      <sheetName val="collections plan 0401"/>
      <sheetName val="Detail"/>
      <sheetName val="Wordsdata"/>
      <sheetName val="item"/>
      <sheetName val="Cont"/>
      <sheetName val="Msht-Int-Msht-GF"/>
      <sheetName val="DB_REL_SIDC_UP"/>
      <sheetName val="p&amp;m"/>
      <sheetName val="ISO RECON"/>
      <sheetName val="Back filling"/>
      <sheetName val="NT items summary"/>
      <sheetName val="Vehicles"/>
      <sheetName val="COST"/>
      <sheetName val="Msht 5F"/>
      <sheetName val="Risk &amp; Opportunities"/>
      <sheetName val="DATA BOQ"/>
      <sheetName val="Master"/>
      <sheetName val="adp-budget"/>
      <sheetName val="Constants"/>
      <sheetName val="Estimation"/>
      <sheetName val="Meas.-Hotel Part"/>
      <sheetName val="type ahead combo"/>
      <sheetName val="labour rates"/>
      <sheetName val="LOCAL RATES"/>
      <sheetName val="PA- Consutant "/>
      <sheetName val="VCH-SLC"/>
      <sheetName val="Supplier"/>
      <sheetName val="Masonry"/>
      <sheetName val="재1"/>
      <sheetName val="RCC,Ret. Wall"/>
      <sheetName val="Assmpns"/>
      <sheetName val="Erection grider"/>
      <sheetName val="doq"/>
      <sheetName val="keyword"/>
      <sheetName val="Knd"/>
      <sheetName val="SEW4"/>
      <sheetName val="Fill_this_out_first___"/>
      <sheetName val="zone-8"/>
      <sheetName val="MHNO_LEV"/>
      <sheetName val="PEDESB"/>
      <sheetName val="電気設備表"/>
      <sheetName val="FTE Totals_Plan"/>
      <sheetName val="Order Info"/>
      <sheetName val="BoQ-1"/>
      <sheetName val="BoQ-2"/>
      <sheetName val="INDEX"/>
      <sheetName val="Overall_Summary3"/>
      <sheetName val="Basement_Summary3"/>
      <sheetName val="Basement_Budget3"/>
      <sheetName val="Podium_Summary3"/>
      <sheetName val="Podium_Budgets3"/>
      <sheetName val="Guestroom_Summary3"/>
      <sheetName val="Guestroom_Budget3"/>
      <sheetName val="Sitework_Summary3"/>
      <sheetName val="Sitework_Budget3"/>
      <sheetName val="GM_&amp;_TA3"/>
      <sheetName val="TBAL9697_-group_wise__sdpl3"/>
      <sheetName val="X_rate1"/>
      <sheetName val="Cost_summary3"/>
      <sheetName val="PANEL_ANNEXURE3"/>
      <sheetName val="LIST_OF_MAKES3"/>
      <sheetName val="Break_up_Sheet3"/>
      <sheetName val="Rate_analysis3"/>
      <sheetName val="INPUT_SHEET3"/>
      <sheetName val="Master_Sheet3"/>
      <sheetName val="Material_3"/>
      <sheetName val="Labour_&amp;_Plant3"/>
      <sheetName val="Site_Dev_BOQ3"/>
      <sheetName val="CFForecast_detail1"/>
      <sheetName val="3__Elemental_Summary1"/>
      <sheetName val="9__Package_split_-_Cost_1"/>
      <sheetName val="12a__CFTable1"/>
      <sheetName val="10__&amp;_11__Rate_Code_&amp;_BQ1"/>
      <sheetName val="PRECAST_lightconc-II1"/>
      <sheetName val="Fill_this_out_first___1"/>
      <sheetName val="final_estimate1"/>
      <sheetName val="Base_data_Security_Procedures1"/>
      <sheetName val="Fin__Assumpt__-_Sensitivities1"/>
      <sheetName val="Template-Design_Devt_Estimate1"/>
      <sheetName val="Staff_Acco_1"/>
      <sheetName val="Project_Budget_Worksheet1"/>
      <sheetName val="RMZ_Summary1"/>
      <sheetName val="SUPPLY_-Sanitary_Fixtures1"/>
      <sheetName val="ITEMS_FOR_CIVIL_TENDER1"/>
      <sheetName val="Global_Assm_1"/>
      <sheetName val="PointNo_51"/>
      <sheetName val="ESTIMATE_for_approval1"/>
      <sheetName val="Misc_Liq1"/>
      <sheetName val="GF_Columns1"/>
      <sheetName val="IO_LIST1"/>
      <sheetName val="Phase_11"/>
      <sheetName val="Phase_21"/>
      <sheetName val="Pay_Rec1"/>
      <sheetName val="S_21"/>
      <sheetName val="07016,_Master_List-Major_Minor1"/>
      <sheetName val="Other_Inc1"/>
      <sheetName val="Room_Rev1"/>
      <sheetName val="SMS_Format1"/>
      <sheetName val="Basic_Rates1"/>
      <sheetName val="Summary_year_Plan1"/>
      <sheetName val="MASTER_RATE_ANALYSIS1"/>
      <sheetName val="AutoOpen_Stub_Data1"/>
      <sheetName val="INDIGINEOUS_ITEMS_1"/>
      <sheetName val="Extra_Item1"/>
      <sheetName val="schedule_nos1"/>
      <sheetName val="_B31"/>
      <sheetName val="_B11"/>
      <sheetName val="collections_plan_04011"/>
      <sheetName val="SECURITY_11"/>
      <sheetName val="Reference_Information1"/>
      <sheetName val="Employee_List1"/>
      <sheetName val="Sales_Office1"/>
      <sheetName val="3cd_Annexure1"/>
      <sheetName val="Risk_&amp;_Opportunities1"/>
      <sheetName val="Civil_Boq1"/>
      <sheetName val="type_ahead_combo1"/>
      <sheetName val="Assumption_Inputs1"/>
      <sheetName val="os_liabilities_analysis1"/>
      <sheetName val="Area_St1"/>
      <sheetName val="sqn_ldr_3_Unit_2_1"/>
      <sheetName val="labour_coeff1"/>
      <sheetName val="Msht_5F1"/>
      <sheetName val="Overall_Summary1"/>
      <sheetName val="Basement_Summary1"/>
      <sheetName val="Basement_Budget1"/>
      <sheetName val="Podium_Summary1"/>
      <sheetName val="Podium_Budgets1"/>
      <sheetName val="Guestroom_Summary1"/>
      <sheetName val="Guestroom_Budget1"/>
      <sheetName val="Sitework_Summary1"/>
      <sheetName val="Sitework_Budget1"/>
      <sheetName val="GM_&amp;_TA1"/>
      <sheetName val="Break_up_Sheet1"/>
      <sheetName val="Rate_analysis1"/>
      <sheetName val="LIST_OF_MAKES1"/>
      <sheetName val="Cost_summary1"/>
      <sheetName val="Master_Sheet1"/>
      <sheetName val="TBAL9697_-group_wise__sdpl1"/>
      <sheetName val="INPUT_SHEET1"/>
      <sheetName val="PANEL_ANNEXURE1"/>
      <sheetName val="Site_Dev_BOQ1"/>
      <sheetName val="Staff_Acco_"/>
      <sheetName val="Template-Design_Devt_Estimate"/>
      <sheetName val="Material_1"/>
      <sheetName val="Labour_&amp;_Plant1"/>
      <sheetName val="final_estimate"/>
      <sheetName val="CFForecast_detail"/>
      <sheetName val="3__Elemental_Summary"/>
      <sheetName val="9__Package_split_-_Cost_"/>
      <sheetName val="12a__CFTable"/>
      <sheetName val="10__&amp;_11__Rate_Code_&amp;_BQ"/>
      <sheetName val="PRECAST_lightconc-II"/>
      <sheetName val="Fin__Assumpt__-_Sensitivities"/>
      <sheetName val="SUPPLY_-Sanitary_Fixtures"/>
      <sheetName val="ITEMS_FOR_CIVIL_TENDER"/>
      <sheetName val="Global_Assm_"/>
      <sheetName val="X_rate"/>
      <sheetName val="PointNo_5"/>
      <sheetName val="Misc_Liq"/>
      <sheetName val="RMZ_Summary"/>
      <sheetName val="Project_Budget_Worksheet"/>
      <sheetName val="Base_data_Security_Procedures"/>
      <sheetName val="GF_Columns"/>
      <sheetName val="IO_LIST"/>
      <sheetName val="AutoOpen_Stub_Data"/>
      <sheetName val="Phase_1"/>
      <sheetName val="Phase_2"/>
      <sheetName val="Pay_Rec"/>
      <sheetName val="Other_Inc"/>
      <sheetName val="Room_Rev"/>
      <sheetName val="SMS_Format"/>
      <sheetName val="S_2"/>
      <sheetName val="ESTIMATE_for_approval"/>
      <sheetName val="Summary_year_Plan"/>
      <sheetName val="07016,_Master_List-Major_Minor"/>
      <sheetName val="Basic_Rates"/>
      <sheetName val="MASTER_RATE_ANALYSIS"/>
      <sheetName val="INDIGINEOUS_ITEMS_"/>
      <sheetName val="Extra_Item"/>
      <sheetName val="schedule_nos"/>
      <sheetName val="_B3"/>
      <sheetName val="_B1"/>
      <sheetName val="collections_plan_0401"/>
      <sheetName val="SECURITY_1"/>
      <sheetName val="Reference_Information"/>
      <sheetName val="Employee_List"/>
      <sheetName val="Sales_Office"/>
      <sheetName val="3cd_Annexure"/>
      <sheetName val="Assumption_Inputs"/>
      <sheetName val="Civil_Boq"/>
      <sheetName val="Risk_&amp;_Opportunities"/>
      <sheetName val="type_ahead_combo"/>
      <sheetName val="os_liabilities_analysis"/>
      <sheetName val="Area_St"/>
      <sheetName val="Msht_5F"/>
      <sheetName val="sqn_ldr_3_Unit_2_"/>
      <sheetName val="labour_coeff"/>
      <sheetName val="Overall_Summary2"/>
      <sheetName val="Basement_Summary2"/>
      <sheetName val="Basement_Budget2"/>
      <sheetName val="Podium_Summary2"/>
      <sheetName val="Podium_Budgets2"/>
      <sheetName val="Guestroom_Summary2"/>
      <sheetName val="Guestroom_Budget2"/>
      <sheetName val="Sitework_Summary2"/>
      <sheetName val="Sitework_Budget2"/>
      <sheetName val="GM_&amp;_TA2"/>
      <sheetName val="TBAL9697_-group_wise__sdpl2"/>
      <sheetName val="PANEL_ANNEXURE2"/>
      <sheetName val="Cost_summary2"/>
      <sheetName val="Break_up_Sheet2"/>
      <sheetName val="Rate_analysis2"/>
      <sheetName val="INPUT_SHEET2"/>
      <sheetName val="LIST_OF_MAKES2"/>
      <sheetName val="Material_2"/>
      <sheetName val="Labour_&amp;_Plant2"/>
      <sheetName val="Master_Sheet2"/>
      <sheetName val="Site_Dev_BOQ2"/>
      <sheetName val="Ext Works"/>
      <sheetName val="F1a-Pile"/>
      <sheetName val="Status Control Sheet"/>
      <sheetName val="HOLIDAY LIST"/>
      <sheetName val="DASH BOARD"/>
      <sheetName val="Hardware"/>
      <sheetName val="Dimensions"/>
      <sheetName val="crews"/>
      <sheetName val="#REF!"/>
      <sheetName val="maing1"/>
      <sheetName val="Approved MTD Proj #'s"/>
      <sheetName val="M"/>
      <sheetName val="N"/>
      <sheetName val="d-safe DELUXE"/>
      <sheetName val="Diawise steel abstract"/>
      <sheetName val="RA"/>
      <sheetName val="BASIS -DEC 08"/>
      <sheetName val="Block A - BOQ"/>
      <sheetName val="Cover"/>
      <sheetName val="Material"/>
      <sheetName val="electr_ work CA "/>
      <sheetName val="Other_Input"/>
      <sheetName val="Building 1"/>
      <sheetName val="PPA Summary"/>
      <sheetName val="LOCAL_RATES"/>
      <sheetName val="PA-_Consutant_"/>
      <sheetName val="ISO_RECON"/>
      <sheetName val="Back_filling"/>
      <sheetName val="NT_items_summary"/>
      <sheetName val="Meas_-Hotel_Part"/>
      <sheetName val="labour_rates"/>
      <sheetName val="RCC,Ret__Wall"/>
      <sheetName val="Erection_grider"/>
      <sheetName val="FTE_Totals_Plan"/>
      <sheetName val="DATA_BOQ"/>
      <sheetName val="Order_Info"/>
      <sheetName val="Report"/>
      <sheetName val="Fill_this_out_first___2"/>
      <sheetName val="LOCAL_RATES1"/>
      <sheetName val="PA-_Consutant_1"/>
      <sheetName val="ISO_RECON1"/>
      <sheetName val="Back_filling1"/>
      <sheetName val="NT_items_summary1"/>
      <sheetName val="Meas_-Hotel_Part1"/>
      <sheetName val="labour_rates1"/>
      <sheetName val="RCC,Ret__Wall1"/>
      <sheetName val="Erection_grider1"/>
      <sheetName val="FTE_Totals_Plan1"/>
      <sheetName val="DATA_BOQ1"/>
      <sheetName val="Order_Info1"/>
      <sheetName val="CFForecast_detail2"/>
      <sheetName val="3__Elemental_Summary2"/>
      <sheetName val="9__Package_split_-_Cost_2"/>
      <sheetName val="12a__CFTable2"/>
      <sheetName val="10__&amp;_11__Rate_Code_&amp;_BQ2"/>
      <sheetName val="PRECAST_lightconc-II2"/>
      <sheetName val="Fill_this_out_first___3"/>
      <sheetName val="X_rate2"/>
      <sheetName val="final_estimate2"/>
      <sheetName val="Base_data_Security_Procedures2"/>
      <sheetName val="Fin__Assumpt__-_Sensitivities2"/>
      <sheetName val="Template-Design_Devt_Estimate2"/>
      <sheetName val="Staff_Acco_2"/>
      <sheetName val="Project_Budget_Worksheet2"/>
      <sheetName val="RMZ_Summary2"/>
      <sheetName val="Misc_Liq2"/>
      <sheetName val="SUPPLY_-Sanitary_Fixtures2"/>
      <sheetName val="ITEMS_FOR_CIVIL_TENDER2"/>
      <sheetName val="Global_Assm_2"/>
      <sheetName val="PointNo_52"/>
      <sheetName val="ESTIMATE_for_approval2"/>
      <sheetName val="Phase_12"/>
      <sheetName val="Phase_22"/>
      <sheetName val="Pay_Rec2"/>
      <sheetName val="S_22"/>
      <sheetName val="07016,_Master_List-Major_Minor2"/>
      <sheetName val="Other_Inc2"/>
      <sheetName val="Room_Rev2"/>
      <sheetName val="SMS_Format2"/>
      <sheetName val="MASTER_RATE_ANALYSIS2"/>
      <sheetName val="GF_Columns2"/>
      <sheetName val="IO_LIST2"/>
      <sheetName val="Basic_Rates2"/>
      <sheetName val="Summary_year_Plan2"/>
      <sheetName val="INDIGINEOUS_ITEMS_2"/>
      <sheetName val="Extra_Item2"/>
      <sheetName val="schedule_nos2"/>
      <sheetName val="_B32"/>
      <sheetName val="_B12"/>
      <sheetName val="AutoOpen_Stub_Data2"/>
      <sheetName val="os_liabilities_analysis2"/>
      <sheetName val="3cd_Annexure2"/>
      <sheetName val="Civil_Boq2"/>
      <sheetName val="Assumption_Inputs2"/>
      <sheetName val="labour_coeff2"/>
      <sheetName val="sqn_ldr_3_Unit_2_2"/>
      <sheetName val="Reference_Information2"/>
      <sheetName val="Employee_List2"/>
      <sheetName val="Sales_Office2"/>
      <sheetName val="SECURITY_12"/>
      <sheetName val="Area_St2"/>
      <sheetName val="collections_plan_04012"/>
      <sheetName val="LOCAL_RATES2"/>
      <sheetName val="Msht_5F2"/>
      <sheetName val="Risk_&amp;_Opportunities2"/>
      <sheetName val="PA-_Consutant_2"/>
      <sheetName val="ISO_RECON2"/>
      <sheetName val="Back_filling2"/>
      <sheetName val="NT_items_summary2"/>
      <sheetName val="Meas_-Hotel_Part2"/>
      <sheetName val="type_ahead_combo2"/>
      <sheetName val="labour_rates2"/>
      <sheetName val="RCC,Ret__Wall2"/>
      <sheetName val="Erection_grider2"/>
      <sheetName val="FTE_Totals_Plan2"/>
      <sheetName val="DATA_BOQ2"/>
      <sheetName val="Order_Info2"/>
      <sheetName val="Overall_Summary4"/>
      <sheetName val="Basement_Summary4"/>
      <sheetName val="Position Class"/>
      <sheetName val="Timeoffice"/>
      <sheetName val="OpRes"/>
      <sheetName val="BBS"/>
      <sheetName val="RA-markate"/>
      <sheetName val="Register"/>
      <sheetName val="WING - A RAFT (23-08-09)"/>
      <sheetName val="beam-reinft-IIInd floor"/>
      <sheetName val="Reference Values"/>
      <sheetName val="LANGUAGE"/>
      <sheetName val="Hot"/>
      <sheetName val="L.Chg"/>
      <sheetName val="65 FINANCE"/>
      <sheetName val="Basement_Budget4"/>
      <sheetName val="Podium_Summary4"/>
      <sheetName val="Podium_Budgets4"/>
      <sheetName val="Guestroom_Summary4"/>
      <sheetName val="Guestroom_Budget4"/>
      <sheetName val="Sitework_Summary4"/>
      <sheetName val="Sitework_Budget4"/>
      <sheetName val="Master_Sheet4"/>
      <sheetName val="GM_&amp;_TA4"/>
      <sheetName val="Cost_summary4"/>
      <sheetName val="TBAL9697_-group_wise__sdpl4"/>
      <sheetName val="Material_4"/>
      <sheetName val="Labour_&amp;_Plant4"/>
      <sheetName val="LIST_OF_MAKES4"/>
      <sheetName val="INPUT_SHEET4"/>
      <sheetName val="Site_Dev_BOQ4"/>
      <sheetName val="CFForecast_detail3"/>
      <sheetName val="3__Elemental_Summary3"/>
      <sheetName val="9__Package_split_-_Cost_3"/>
      <sheetName val="12a__CFTable3"/>
      <sheetName val="10__&amp;_11__Rate_Code_&amp;_BQ3"/>
      <sheetName val="Break_up_Sheet4"/>
      <sheetName val="PRECAST_lightconc-II3"/>
      <sheetName val="PANEL_ANNEXURE4"/>
      <sheetName val="Rate_analysis4"/>
      <sheetName val="Fill_this_out_first___4"/>
      <sheetName val="X_rate3"/>
      <sheetName val="final_estimate3"/>
      <sheetName val="Base_data_Security_Procedures3"/>
      <sheetName val="Fin__Assumpt__-_Sensitivities3"/>
      <sheetName val="Template-Design_Devt_Estimate3"/>
      <sheetName val="Staff_Acco_3"/>
      <sheetName val="Project_Budget_Worksheet3"/>
      <sheetName val="RMZ_Summary3"/>
      <sheetName val="Misc_Liq3"/>
      <sheetName val="SUPPLY_-Sanitary_Fixtures3"/>
      <sheetName val="ITEMS_FOR_CIVIL_TENDER3"/>
      <sheetName val="Global_Assm_3"/>
      <sheetName val="PointNo_53"/>
      <sheetName val="ESTIMATE_for_approval3"/>
      <sheetName val="Phase_13"/>
      <sheetName val="Phase_23"/>
      <sheetName val="Pay_Rec3"/>
      <sheetName val="S_23"/>
      <sheetName val="07016,_Master_List-Major_Minor3"/>
      <sheetName val="Other_Inc3"/>
      <sheetName val="Room_Rev3"/>
      <sheetName val="SMS_Format3"/>
      <sheetName val="MASTER_RATE_ANALYSIS3"/>
      <sheetName val="GF_Columns3"/>
      <sheetName val="IO_LIST3"/>
      <sheetName val="Basic_Rates3"/>
      <sheetName val="Summary_year_Plan3"/>
      <sheetName val="INDIGINEOUS_ITEMS_3"/>
      <sheetName val="Extra_Item3"/>
      <sheetName val="schedule_nos3"/>
      <sheetName val="_B33"/>
      <sheetName val="_B13"/>
      <sheetName val="AutoOpen_Stub_Data3"/>
      <sheetName val="os_liabilities_analysis3"/>
      <sheetName val="3cd_Annexure3"/>
      <sheetName val="Civil_Boq3"/>
      <sheetName val="Assumption_Inputs3"/>
      <sheetName val="labour_coeff3"/>
      <sheetName val="sqn_ldr_3_Unit_2_3"/>
      <sheetName val="Reference_Information3"/>
      <sheetName val="Employee_List3"/>
      <sheetName val="Sales_Office3"/>
      <sheetName val="SECURITY_13"/>
      <sheetName val="Area_St3"/>
      <sheetName val="collections_plan_04013"/>
      <sheetName val="LOCAL_RATES3"/>
      <sheetName val="Msht_5F3"/>
      <sheetName val="Risk_&amp;_Opportunities3"/>
      <sheetName val="PA-_Consutant_3"/>
      <sheetName val="ISO_RECON3"/>
      <sheetName val="Back_filling3"/>
      <sheetName val="NT_items_summary3"/>
      <sheetName val="Meas_-Hotel_Part3"/>
      <sheetName val="type_ahead_combo3"/>
      <sheetName val="labour_rates3"/>
      <sheetName val="RCC,Ret__Wall3"/>
      <sheetName val="Erection_grider3"/>
      <sheetName val="FTE_Totals_Plan3"/>
      <sheetName val="DATA_BOQ3"/>
      <sheetName val="Order_Info3"/>
      <sheetName val="Material Current"/>
      <sheetName val="Budgetary office area"/>
      <sheetName val="Driveway Beams"/>
      <sheetName val="Mat_Cost"/>
      <sheetName val="Controls"/>
      <sheetName val="CCB"/>
      <sheetName val="BLKs_C"/>
      <sheetName val="Modular"/>
      <sheetName val="Lowside"/>
      <sheetName val=""/>
      <sheetName val="Pacakges split"/>
      <sheetName val="grid"/>
      <sheetName val="Detail In Door Stad"/>
      <sheetName val="SITE OVERHEADS"/>
      <sheetName val="환율"/>
      <sheetName val="storm water1"/>
      <sheetName val="MB.Prod"/>
      <sheetName val="appendix A"/>
      <sheetName val="cashflow"/>
      <sheetName val="Config"/>
      <sheetName val="Break Dw"/>
      <sheetName val="대비내역"/>
      <sheetName val="BLOCK-E"/>
      <sheetName val="Sqn_Abs"/>
      <sheetName val="Overall_Summary5"/>
      <sheetName val="Basement_Summary5"/>
      <sheetName val="Basement_Budget5"/>
      <sheetName val="Podium_Summary5"/>
      <sheetName val="Podium_Budgets5"/>
      <sheetName val="Guestroom_Summary5"/>
      <sheetName val="Guestroom_Budget5"/>
      <sheetName val="Sitework_Summary5"/>
      <sheetName val="Sitework_Budget5"/>
      <sheetName val="Master_Sheet5"/>
      <sheetName val="GM_&amp;_TA5"/>
      <sheetName val="Cost_summary5"/>
      <sheetName val="TBAL9697_-group_wise__sdpl5"/>
      <sheetName val="Material_5"/>
      <sheetName val="Labour_&amp;_Plant5"/>
      <sheetName val="LIST_OF_MAKES5"/>
      <sheetName val="INPUT_SHEET5"/>
      <sheetName val="Site_Dev_BOQ5"/>
      <sheetName val="CFForecast_detail4"/>
      <sheetName val="3__Elemental_Summary4"/>
      <sheetName val="9__Package_split_-_Cost_4"/>
      <sheetName val="12a__CFTable4"/>
      <sheetName val="10__&amp;_11__Rate_Code_&amp;_BQ4"/>
      <sheetName val="Break_up_Sheet5"/>
      <sheetName val="PRECAST_lightconc-II4"/>
      <sheetName val="PANEL_ANNEXURE5"/>
      <sheetName val="Rate_analysis5"/>
      <sheetName val="Fill_this_out_first___5"/>
      <sheetName val="X_rate4"/>
      <sheetName val="final_estimate4"/>
      <sheetName val="Base_data_Security_Procedures4"/>
      <sheetName val="Fin__Assumpt__-_Sensitivities4"/>
      <sheetName val="Template-Design_Devt_Estimate4"/>
      <sheetName val="Staff_Acco_4"/>
      <sheetName val="Project_Budget_Worksheet4"/>
      <sheetName val="RMZ_Summary4"/>
      <sheetName val="Misc_Liq4"/>
      <sheetName val="SUPPLY_-Sanitary_Fixtures4"/>
      <sheetName val="ITEMS_FOR_CIVIL_TENDER4"/>
      <sheetName val="Global_Assm_4"/>
      <sheetName val="PointNo_54"/>
      <sheetName val="ESTIMATE_for_approval4"/>
      <sheetName val="Phase_14"/>
      <sheetName val="Phase_24"/>
      <sheetName val="Pay_Rec4"/>
      <sheetName val="S_24"/>
      <sheetName val="07016,_Master_List-Major_Minor4"/>
      <sheetName val="Other_Inc4"/>
      <sheetName val="Room_Rev4"/>
      <sheetName val="SMS_Format4"/>
      <sheetName val="MASTER_RATE_ANALYSIS4"/>
      <sheetName val="GF_Columns4"/>
      <sheetName val="IO_LIST4"/>
      <sheetName val="Basic_Rates4"/>
      <sheetName val="Summary_year_Plan4"/>
      <sheetName val="INDIGINEOUS_ITEMS_4"/>
      <sheetName val="Extra_Item4"/>
      <sheetName val="schedule_nos4"/>
      <sheetName val="_B34"/>
      <sheetName val="_B14"/>
      <sheetName val="AutoOpen_Stub_Data4"/>
      <sheetName val="os_liabilities_analysis4"/>
      <sheetName val="3cd_Annexure4"/>
      <sheetName val="Civil_Boq4"/>
      <sheetName val="Assumption_Inputs4"/>
      <sheetName val="labour_coeff4"/>
      <sheetName val="sqn_ldr_3_Unit_2_4"/>
      <sheetName val="Reference_Information4"/>
      <sheetName val="Employee_List4"/>
      <sheetName val="Sales_Office4"/>
      <sheetName val="SECURITY_14"/>
      <sheetName val="Area_St4"/>
      <sheetName val="collections_plan_04014"/>
      <sheetName val="LOCAL_RATES4"/>
      <sheetName val="Msht_5F4"/>
      <sheetName val="Risk_&amp;_Opportunities4"/>
      <sheetName val="PA-_Consutant_4"/>
      <sheetName val="ISO_RECON4"/>
      <sheetName val="Back_filling4"/>
      <sheetName val="NT_items_summary4"/>
      <sheetName val="Meas_-Hotel_Part4"/>
      <sheetName val="type_ahead_combo4"/>
      <sheetName val="labour_rates4"/>
      <sheetName val="RCC,Ret__Wall4"/>
      <sheetName val="Erection_grider4"/>
      <sheetName val="FTE_Totals_Plan4"/>
      <sheetName val="DATA_BOQ4"/>
      <sheetName val="Order_Info4"/>
      <sheetName val="BASIS_-DEC_08"/>
      <sheetName val="Block_A_-_BOQ"/>
      <sheetName val="Approved_MTD_Proj_#'s"/>
      <sheetName val="Status_Control_Sheet"/>
      <sheetName val="HOLIDAY_LIST"/>
      <sheetName val="DASH_BOARD"/>
      <sheetName val="Overall_Summary6"/>
      <sheetName val="Basement_Summary6"/>
      <sheetName val="Basement_Budget6"/>
      <sheetName val="Podium_Summary6"/>
      <sheetName val="Podium_Budgets6"/>
      <sheetName val="Guestroom_Summary6"/>
      <sheetName val="Guestroom_Budget6"/>
      <sheetName val="Sitework_Summary6"/>
      <sheetName val="Sitework_Budget6"/>
      <sheetName val="Master_Sheet6"/>
      <sheetName val="GM_&amp;_TA6"/>
      <sheetName val="Cost_summary6"/>
      <sheetName val="TBAL9697_-group_wise__sdpl6"/>
      <sheetName val="Material_6"/>
      <sheetName val="Labour_&amp;_Plant6"/>
      <sheetName val="LIST_OF_MAKES6"/>
      <sheetName val="INPUT_SHEET6"/>
      <sheetName val="Site_Dev_BOQ6"/>
      <sheetName val="CFForecast_detail5"/>
      <sheetName val="3__Elemental_Summary5"/>
      <sheetName val="9__Package_split_-_Cost_5"/>
      <sheetName val="12a__CFTable5"/>
      <sheetName val="10__&amp;_11__Rate_Code_&amp;_BQ5"/>
      <sheetName val="Break_up_Sheet6"/>
      <sheetName val="PRECAST_lightconc-II5"/>
      <sheetName val="PANEL_ANNEXURE6"/>
      <sheetName val="Rate_analysis6"/>
      <sheetName val="Fill_this_out_first___6"/>
      <sheetName val="X_rate5"/>
      <sheetName val="final_estimate5"/>
      <sheetName val="Base_data_Security_Procedures5"/>
      <sheetName val="Fin__Assumpt__-_Sensitivities5"/>
      <sheetName val="Template-Design_Devt_Estimate5"/>
      <sheetName val="Staff_Acco_5"/>
      <sheetName val="Project_Budget_Worksheet5"/>
      <sheetName val="RMZ_Summary5"/>
      <sheetName val="Misc_Liq5"/>
      <sheetName val="SUPPLY_-Sanitary_Fixtures5"/>
      <sheetName val="ITEMS_FOR_CIVIL_TENDER5"/>
      <sheetName val="Global_Assm_5"/>
      <sheetName val="PointNo_55"/>
      <sheetName val="ESTIMATE_for_approval5"/>
      <sheetName val="Phase_15"/>
      <sheetName val="Phase_25"/>
      <sheetName val="Pay_Rec5"/>
      <sheetName val="S_25"/>
      <sheetName val="07016,_Master_List-Major_Minor5"/>
      <sheetName val="Other_Inc5"/>
      <sheetName val="Room_Rev5"/>
      <sheetName val="SMS_Format5"/>
      <sheetName val="MASTER_RATE_ANALYSIS5"/>
      <sheetName val="GF_Columns5"/>
      <sheetName val="IO_LIST5"/>
      <sheetName val="Basic_Rates5"/>
      <sheetName val="Summary_year_Plan5"/>
      <sheetName val="INDIGINEOUS_ITEMS_5"/>
      <sheetName val="Extra_Item5"/>
      <sheetName val="schedule_nos5"/>
      <sheetName val="_B35"/>
      <sheetName val="_B15"/>
      <sheetName val="AutoOpen_Stub_Data5"/>
      <sheetName val="os_liabilities_analysis5"/>
      <sheetName val="3cd_Annexure5"/>
      <sheetName val="Civil_Boq5"/>
      <sheetName val="Assumption_Inputs5"/>
      <sheetName val="labour_coeff5"/>
      <sheetName val="sqn_ldr_3_Unit_2_5"/>
      <sheetName val="Reference_Information5"/>
      <sheetName val="Employee_List5"/>
      <sheetName val="Sales_Office5"/>
      <sheetName val="SECURITY_15"/>
      <sheetName val="Area_St5"/>
      <sheetName val="collections_plan_04015"/>
      <sheetName val="LOCAL_RATES5"/>
      <sheetName val="Msht_5F5"/>
      <sheetName val="Risk_&amp;_Opportunities5"/>
      <sheetName val="PA-_Consutant_5"/>
      <sheetName val="ISO_RECON5"/>
      <sheetName val="Back_filling5"/>
      <sheetName val="NT_items_summary5"/>
      <sheetName val="Meas_-Hotel_Part5"/>
      <sheetName val="type_ahead_combo5"/>
      <sheetName val="labour_rates5"/>
      <sheetName val="RCC,Ret__Wall5"/>
      <sheetName val="Erection_grider5"/>
      <sheetName val="FTE_Totals_Plan5"/>
      <sheetName val="DATA_BOQ5"/>
      <sheetName val="Order_Info5"/>
      <sheetName val="BASIS_-DEC_081"/>
      <sheetName val="Block_A_-_BOQ1"/>
      <sheetName val="Approved_MTD_Proj_#'s1"/>
      <sheetName val="Status_Control_Sheet1"/>
      <sheetName val="HOLIDAY_LIST1"/>
      <sheetName val="DASH_BOARD1"/>
      <sheetName val="Overall_Summary7"/>
      <sheetName val="Basement_Summary7"/>
      <sheetName val="Basement_Budget7"/>
      <sheetName val="Podium_Summary7"/>
      <sheetName val="Podium_Budgets7"/>
      <sheetName val="Guestroom_Summary7"/>
      <sheetName val="Guestroom_Budget7"/>
      <sheetName val="Sitework_Summary7"/>
      <sheetName val="Sitework_Budget7"/>
      <sheetName val="Master_Sheet7"/>
      <sheetName val="GM_&amp;_TA7"/>
      <sheetName val="Cost_summary7"/>
      <sheetName val="TBAL9697_-group_wise__sdpl7"/>
      <sheetName val="Material_7"/>
      <sheetName val="Labour_&amp;_Plant7"/>
      <sheetName val="LIST_OF_MAKES7"/>
      <sheetName val="INPUT_SHEET7"/>
      <sheetName val="Site_Dev_BOQ7"/>
      <sheetName val="CFForecast_detail6"/>
      <sheetName val="3__Elemental_Summary6"/>
      <sheetName val="9__Package_split_-_Cost_6"/>
      <sheetName val="12a__CFTable6"/>
      <sheetName val="10__&amp;_11__Rate_Code_&amp;_BQ6"/>
      <sheetName val="Break_up_Sheet7"/>
      <sheetName val="PRECAST_lightconc-II6"/>
      <sheetName val="PANEL_ANNEXURE7"/>
      <sheetName val="Rate_analysis7"/>
      <sheetName val="Fill_this_out_first___7"/>
      <sheetName val="X_rate6"/>
      <sheetName val="final_estimate6"/>
      <sheetName val="Base_data_Security_Procedures6"/>
      <sheetName val="Fin__Assumpt__-_Sensitivities6"/>
      <sheetName val="Template-Design_Devt_Estimate6"/>
      <sheetName val="Staff_Acco_6"/>
      <sheetName val="Project_Budget_Worksheet6"/>
      <sheetName val="RMZ_Summary6"/>
      <sheetName val="Misc_Liq6"/>
      <sheetName val="SUPPLY_-Sanitary_Fixtures6"/>
      <sheetName val="ITEMS_FOR_CIVIL_TENDER6"/>
      <sheetName val="Global_Assm_6"/>
      <sheetName val="PointNo_56"/>
      <sheetName val="ESTIMATE_for_approval6"/>
      <sheetName val="Phase_16"/>
      <sheetName val="Phase_26"/>
      <sheetName val="Pay_Rec6"/>
      <sheetName val="S_26"/>
      <sheetName val="07016,_Master_List-Major_Minor6"/>
      <sheetName val="Other_Inc6"/>
      <sheetName val="Room_Rev6"/>
      <sheetName val="SMS_Format6"/>
      <sheetName val="MASTER_RATE_ANALYSIS6"/>
      <sheetName val="GF_Columns6"/>
      <sheetName val="IO_LIST6"/>
      <sheetName val="Basic_Rates6"/>
      <sheetName val="Summary_year_Plan6"/>
      <sheetName val="INDIGINEOUS_ITEMS_6"/>
      <sheetName val="Extra_Item6"/>
      <sheetName val="schedule_nos6"/>
      <sheetName val="_B36"/>
      <sheetName val="_B16"/>
      <sheetName val="AutoOpen_Stub_Data6"/>
      <sheetName val="os_liabilities_analysis6"/>
      <sheetName val="3cd_Annexure6"/>
      <sheetName val="Civil_Boq6"/>
      <sheetName val="Assumption_Inputs6"/>
      <sheetName val="labour_coeff6"/>
      <sheetName val="sqn_ldr_3_Unit_2_6"/>
      <sheetName val="Reference_Information6"/>
      <sheetName val="Employee_List6"/>
      <sheetName val="Sales_Office6"/>
      <sheetName val="SECURITY_16"/>
      <sheetName val="Area_St6"/>
      <sheetName val="collections_plan_04016"/>
      <sheetName val="LOCAL_RATES6"/>
      <sheetName val="Msht_5F6"/>
      <sheetName val="Risk_&amp;_Opportunities6"/>
      <sheetName val="PA-_Consutant_6"/>
      <sheetName val="ISO_RECON6"/>
      <sheetName val="Back_filling6"/>
      <sheetName val="NT_items_summary6"/>
      <sheetName val="Meas_-Hotel_Part6"/>
      <sheetName val="type_ahead_combo6"/>
      <sheetName val="labour_rates6"/>
      <sheetName val="RCC,Ret__Wall6"/>
      <sheetName val="Erection_grider6"/>
      <sheetName val="FTE_Totals_Plan6"/>
      <sheetName val="DATA_BOQ6"/>
      <sheetName val="Order_Info6"/>
      <sheetName val="BASIS_-DEC_082"/>
      <sheetName val="Block_A_-_BOQ2"/>
      <sheetName val="Approved_MTD_Proj_#'s2"/>
      <sheetName val="Status_Control_Sheet2"/>
      <sheetName val="HOLIDAY_LIST2"/>
      <sheetName val="DASH_BOARD2"/>
      <sheetName val="Quotation"/>
      <sheetName val="DSLP"/>
      <sheetName val="except wiring"/>
      <sheetName val="A"/>
      <sheetName val="Field Values"/>
      <sheetName val="sheeet7"/>
      <sheetName val="System"/>
      <sheetName val="General input"/>
      <sheetName val="Break_Up (bc)"/>
      <sheetName val="Break_Up (bc1)"/>
      <sheetName val="Break_Up (bc2)"/>
      <sheetName val="Status"/>
      <sheetName val="Senorita Project information"/>
      <sheetName val="Data base"/>
      <sheetName val="sheet6"/>
      <sheetName val="office"/>
      <sheetName val="Lab"/>
      <sheetName val="Material&amp;equipment"/>
      <sheetName val="WORK TABLE"/>
      <sheetName val="FORM-16"/>
      <sheetName val="Step 7"/>
      <sheetName val="CIF COST ITEM"/>
      <sheetName val="G.1-AV SYSTEM"/>
      <sheetName val="D1_CO"/>
      <sheetName val="electr__work_CA_"/>
      <sheetName val="LT internal works"/>
      <sheetName val="Basic Resources"/>
      <sheetName val="water prop."/>
      <sheetName val="Vind-BtB"/>
      <sheetName val="Set"/>
      <sheetName val="KALK"/>
      <sheetName val="A.CIVIL AND INTERIOR WORKS"/>
      <sheetName val="Boiler&amp;TG"/>
      <sheetName val="sq ftg detail"/>
      <sheetName val="lookup"/>
      <sheetName val="입찰내역 발주처 양식"/>
      <sheetName val="Comparative at bid opening"/>
      <sheetName val="사진"/>
      <sheetName val="reference"/>
      <sheetName val="4.총괄(통합)"/>
      <sheetName val="XREF"/>
      <sheetName val="F4.13"/>
      <sheetName val="Formula"/>
      <sheetName val="concrete"/>
      <sheetName val="JACKWELL"/>
      <sheetName val="CABLERET"/>
      <sheetName val="Overall_Summary8"/>
      <sheetName val="Basement_Summary8"/>
      <sheetName val="Basement_Budget8"/>
      <sheetName val="Podium_Summary8"/>
      <sheetName val="Podium_Budgets8"/>
      <sheetName val="Guestroom_Summary8"/>
      <sheetName val="Guestroom_Budget8"/>
      <sheetName val="Sitework_Summary8"/>
      <sheetName val="Sitework_Budget8"/>
      <sheetName val="GM_&amp;_TA8"/>
      <sheetName val="TBAL9697_-group_wise__sdpl8"/>
      <sheetName val="Overall_Summary9"/>
      <sheetName val="Basement_Summary9"/>
      <sheetName val="Basement_Budget9"/>
      <sheetName val="Podium_Summary9"/>
      <sheetName val="Podium_Budgets9"/>
      <sheetName val="Guestroom_Summary9"/>
      <sheetName val="Guestroom_Budget9"/>
      <sheetName val="Sitework_Summary9"/>
      <sheetName val="Sitework_Budget9"/>
      <sheetName val="GM_&amp;_TA9"/>
      <sheetName val="TBAL9697_-group_wise__sdpl9"/>
      <sheetName val="Break_up_Sheet8"/>
      <sheetName val="LIST_OF_MAKES8"/>
      <sheetName val="INPUT_SHEET8"/>
      <sheetName val="Overall_Summary10"/>
      <sheetName val="Basement_Summary10"/>
      <sheetName val="Basement_Budget10"/>
      <sheetName val="Podium_Summary10"/>
      <sheetName val="Podium_Budgets10"/>
      <sheetName val="Guestroom_Summary10"/>
      <sheetName val="Guestroom_Budget10"/>
      <sheetName val="Sitework_Summary10"/>
      <sheetName val="Sitework_Budget10"/>
      <sheetName val="GM_&amp;_TA10"/>
      <sheetName val="TBAL9697_-group_wise__sdpl10"/>
      <sheetName val="Break_up_Sheet9"/>
      <sheetName val="LIST_OF_MAKES9"/>
      <sheetName val="INPUT_SHEET9"/>
      <sheetName val="Overall_Summary11"/>
      <sheetName val="Basement_Summary11"/>
      <sheetName val="Basement_Budget11"/>
      <sheetName val="Podium_Summary11"/>
      <sheetName val="Podium_Budgets11"/>
      <sheetName val="Guestroom_Summary11"/>
      <sheetName val="Guestroom_Budget11"/>
      <sheetName val="Sitework_Summary11"/>
      <sheetName val="Sitework_Budget11"/>
      <sheetName val="GM_&amp;_TA11"/>
      <sheetName val="TBAL9697_-group_wise__sdpl11"/>
      <sheetName val="Break_up_Sheet10"/>
      <sheetName val="LIST_OF_MAKES10"/>
      <sheetName val="INPUT_SHEET10"/>
      <sheetName val="Overall_Summary15"/>
      <sheetName val="Basement_Summary15"/>
      <sheetName val="Basement_Budget15"/>
      <sheetName val="Podium_Summary15"/>
      <sheetName val="Podium_Budgets15"/>
      <sheetName val="Guestroom_Summary15"/>
      <sheetName val="Guestroom_Budget15"/>
      <sheetName val="Sitework_Summary15"/>
      <sheetName val="Sitework_Budget15"/>
      <sheetName val="GM_&amp;_TA15"/>
      <sheetName val="TBAL9697_-group_wise__sdpl15"/>
      <sheetName val="Break_up_Sheet14"/>
      <sheetName val="LIST_OF_MAKES14"/>
      <sheetName val="INPUT_SHEET14"/>
      <sheetName val="Overall_Summary12"/>
      <sheetName val="Basement_Summary12"/>
      <sheetName val="Basement_Budget12"/>
      <sheetName val="Podium_Summary12"/>
      <sheetName val="Podium_Budgets12"/>
      <sheetName val="Guestroom_Summary12"/>
      <sheetName val="Guestroom_Budget12"/>
      <sheetName val="Sitework_Summary12"/>
      <sheetName val="Sitework_Budget12"/>
      <sheetName val="GM_&amp;_TA12"/>
      <sheetName val="TBAL9697_-group_wise__sdpl12"/>
      <sheetName val="Break_up_Sheet11"/>
      <sheetName val="LIST_OF_MAKES11"/>
      <sheetName val="INPUT_SHEET11"/>
      <sheetName val="Overall_Summary13"/>
      <sheetName val="Basement_Summary13"/>
      <sheetName val="Basement_Budget13"/>
      <sheetName val="Podium_Summary13"/>
      <sheetName val="Podium_Budgets13"/>
      <sheetName val="Guestroom_Summary13"/>
      <sheetName val="Guestroom_Budget13"/>
      <sheetName val="Sitework_Summary13"/>
      <sheetName val="Sitework_Budget13"/>
      <sheetName val="GM_&amp;_TA13"/>
      <sheetName val="TBAL9697_-group_wise__sdpl13"/>
      <sheetName val="Break_up_Sheet12"/>
      <sheetName val="LIST_OF_MAKES12"/>
      <sheetName val="INPUT_SHEET12"/>
      <sheetName val="Overall_Summary14"/>
      <sheetName val="Basement_Summary14"/>
      <sheetName val="Basement_Budget14"/>
      <sheetName val="Podium_Summary14"/>
      <sheetName val="Podium_Budgets14"/>
      <sheetName val="Guestroom_Summary14"/>
      <sheetName val="Guestroom_Budget14"/>
      <sheetName val="Sitework_Summary14"/>
      <sheetName val="Sitework_Budget14"/>
      <sheetName val="GM_&amp;_TA14"/>
      <sheetName val="TBAL9697_-group_wise__sdpl14"/>
      <sheetName val="Break_up_Sheet13"/>
      <sheetName val="LIST_OF_MAKES13"/>
      <sheetName val="INPUT_SHEET13"/>
      <sheetName val="Overall_Summary16"/>
      <sheetName val="Basement_Summary16"/>
      <sheetName val="Basement_Budget16"/>
      <sheetName val="Podium_Summary16"/>
      <sheetName val="Podium_Budgets16"/>
      <sheetName val="Guestroom_Summary16"/>
      <sheetName val="Guestroom_Budget16"/>
      <sheetName val="Sitework_Summary16"/>
      <sheetName val="Sitework_Budget16"/>
      <sheetName val="GM_&amp;_TA16"/>
      <sheetName val="TBAL9697_-group_wise__sdpl16"/>
      <sheetName val="Break_up_Sheet15"/>
      <sheetName val="LIST_OF_MAKES15"/>
      <sheetName val="INPUT_SHEET15"/>
      <sheetName val="Overall_Summary17"/>
      <sheetName val="Basement_Summary17"/>
      <sheetName val="Basement_Budget17"/>
      <sheetName val="Podium_Summary17"/>
      <sheetName val="Podium_Budgets17"/>
      <sheetName val="Guestroom_Summary17"/>
      <sheetName val="Guestroom_Budget17"/>
      <sheetName val="Sitework_Summary17"/>
      <sheetName val="Sitework_Budget17"/>
      <sheetName val="GM_&amp;_TA17"/>
      <sheetName val="TBAL9697_-group_wise__sdpl17"/>
      <sheetName val="Break_up_Sheet16"/>
      <sheetName val="LIST_OF_MAKES16"/>
      <sheetName val="INPUT_SHEET16"/>
      <sheetName val="Overall_Summary18"/>
      <sheetName val="Basement_Summary18"/>
      <sheetName val="Basement_Budget18"/>
      <sheetName val="Podium_Summary18"/>
      <sheetName val="Podium_Budgets18"/>
      <sheetName val="Guestroom_Summary18"/>
      <sheetName val="Guestroom_Budget18"/>
      <sheetName val="Sitework_Summary18"/>
      <sheetName val="Sitework_Budget18"/>
      <sheetName val="GM_&amp;_TA18"/>
      <sheetName val="TBAL9697_-group_wise__sdpl18"/>
      <sheetName val="Break_up_Sheet17"/>
      <sheetName val="LIST_OF_MAKES17"/>
      <sheetName val="INPUT_SHEET17"/>
      <sheetName val="Overall_Summary20"/>
      <sheetName val="Basement_Summary20"/>
      <sheetName val="Basement_Budget20"/>
      <sheetName val="Podium_Summary20"/>
      <sheetName val="Podium_Budgets20"/>
      <sheetName val="Guestroom_Summary20"/>
      <sheetName val="Guestroom_Budget20"/>
      <sheetName val="Sitework_Summary20"/>
      <sheetName val="Sitework_Budget20"/>
      <sheetName val="GM_&amp;_TA20"/>
      <sheetName val="TBAL9697_-group_wise__sdpl20"/>
      <sheetName val="Break_up_Sheet19"/>
      <sheetName val="LIST_OF_MAKES19"/>
      <sheetName val="INPUT_SHEET19"/>
      <sheetName val="Overall_Summary19"/>
      <sheetName val="Basement_Summary19"/>
      <sheetName val="Basement_Budget19"/>
      <sheetName val="Podium_Summary19"/>
      <sheetName val="Podium_Budgets19"/>
      <sheetName val="Guestroom_Summary19"/>
      <sheetName val="Guestroom_Budget19"/>
      <sheetName val="Sitework_Summary19"/>
      <sheetName val="Sitework_Budget19"/>
      <sheetName val="GM_&amp;_TA19"/>
      <sheetName val="TBAL9697_-group_wise__sdpl19"/>
      <sheetName val="Break_up_Sheet18"/>
      <sheetName val="LIST_OF_MAKES18"/>
      <sheetName val="INPUT_SHEET18"/>
      <sheetName val="Overall_Summary21"/>
      <sheetName val="Basement_Summary21"/>
      <sheetName val="Basement_Budget21"/>
      <sheetName val="Podium_Summary21"/>
      <sheetName val="Podium_Budgets21"/>
      <sheetName val="Guestroom_Summary21"/>
      <sheetName val="Guestroom_Budget21"/>
      <sheetName val="Sitework_Summary21"/>
      <sheetName val="Sitework_Budget21"/>
      <sheetName val="GM_&amp;_TA21"/>
      <sheetName val="TBAL9697_-group_wise__sdpl21"/>
      <sheetName val="Break_up_Sheet20"/>
      <sheetName val="LIST_OF_MAKES20"/>
      <sheetName val="INPUT_SHEET20"/>
      <sheetName val="Overall_Summary22"/>
      <sheetName val="Basement_Summary22"/>
      <sheetName val="Basement_Budget22"/>
      <sheetName val="Podium_Summary22"/>
      <sheetName val="Podium_Budgets22"/>
      <sheetName val="Guestroom_Summary22"/>
      <sheetName val="Guestroom_Budget22"/>
      <sheetName val="Sitework_Summary22"/>
      <sheetName val="Sitework_Budget22"/>
      <sheetName val="GM_&amp;_TA22"/>
      <sheetName val="TBAL9697_-group_wise__sdpl22"/>
      <sheetName val="Break_up_Sheet21"/>
      <sheetName val="LIST_OF_MAKES21"/>
      <sheetName val="INPUT_SHEET21"/>
      <sheetName val="Overall_Summary23"/>
      <sheetName val="Basement_Summary23"/>
      <sheetName val="Basement_Budget23"/>
      <sheetName val="Podium_Summary23"/>
      <sheetName val="Podium_Budgets23"/>
      <sheetName val="Guestroom_Summary23"/>
      <sheetName val="Guestroom_Budget23"/>
      <sheetName val="Sitework_Summary23"/>
      <sheetName val="Sitework_Budget23"/>
      <sheetName val="GM_&amp;_TA23"/>
      <sheetName val="TBAL9697_-group_wise__sdpl23"/>
      <sheetName val="Break_up_Sheet22"/>
      <sheetName val="LIST_OF_MAKES22"/>
      <sheetName val="INPUT_SHEET22"/>
      <sheetName val="一発シート"/>
      <sheetName val="India F&amp;S Template"/>
      <sheetName val="-"/>
      <sheetName val="PANEL_ANNEXURE8"/>
      <sheetName val="Cost_summary8"/>
      <sheetName val="Master_Sheet8"/>
      <sheetName val="Rate_analysis8"/>
      <sheetName val="Material_8"/>
      <sheetName val="Labour_&amp;_Plant8"/>
      <sheetName val="Site_Dev_BOQ8"/>
      <sheetName val="Fill_this_out_first___8"/>
      <sheetName val="X_rate7"/>
      <sheetName val="CFForecast_detail7"/>
      <sheetName val="3__Elemental_Summary7"/>
      <sheetName val="9__Package_split_-_Cost_7"/>
      <sheetName val="12a__CFTable7"/>
      <sheetName val="10__&amp;_11__Rate_Code_&amp;_BQ7"/>
      <sheetName val="PRECAST_lightconc-II7"/>
      <sheetName val="final_estimate7"/>
      <sheetName val="Template-Design_Devt_Estimate7"/>
      <sheetName val="RMZ_Summary7"/>
      <sheetName val="Staff_Acco_7"/>
      <sheetName val="Fin__Assumpt__-_Sensitivities7"/>
      <sheetName val="Misc_Liq7"/>
      <sheetName val="S_27"/>
      <sheetName val="Base_data_Security_Procedures7"/>
      <sheetName val="Project_Budget_Worksheet7"/>
      <sheetName val="GF_Columns7"/>
      <sheetName val="IO_LIST7"/>
      <sheetName val="SUPPLY_-Sanitary_Fixtures7"/>
      <sheetName val="ITEMS_FOR_CIVIL_TENDER7"/>
      <sheetName val="Other_Inc7"/>
      <sheetName val="Room_Rev7"/>
      <sheetName val="SMS_Format7"/>
      <sheetName val="Global_Assm_7"/>
      <sheetName val="PointNo_57"/>
      <sheetName val="Summary_year_Plan7"/>
      <sheetName val="ESTIMATE_for_approval7"/>
      <sheetName val="Phase_17"/>
      <sheetName val="Phase_27"/>
      <sheetName val="Pay_Rec7"/>
      <sheetName val="07016,_Master_List-Major_Minor7"/>
      <sheetName val="MASTER_RATE_ANALYSIS7"/>
      <sheetName val="Basic_Rates7"/>
      <sheetName val="INDIGINEOUS_ITEMS_7"/>
      <sheetName val="_B37"/>
      <sheetName val="_B17"/>
      <sheetName val="Extra_Item7"/>
      <sheetName val="schedule_nos7"/>
      <sheetName val="os_liabilities_analysis7"/>
      <sheetName val="AutoOpen_Stub_Data7"/>
      <sheetName val="3cd_Annexure7"/>
      <sheetName val="Reference_Information7"/>
      <sheetName val="Employee_List7"/>
      <sheetName val="Sales_Office7"/>
      <sheetName val="SECURITY_17"/>
      <sheetName val="labour_coeff7"/>
      <sheetName val="Civil_Boq7"/>
      <sheetName val="Assumption_Inputs7"/>
      <sheetName val="sqn_ldr_3_Unit_2_7"/>
      <sheetName val="Area_St7"/>
      <sheetName val="collections_plan_04017"/>
      <sheetName val="Risk_&amp;_Opportunities7"/>
      <sheetName val="type_ahead_combo7"/>
      <sheetName val="LOCAL_RATES7"/>
      <sheetName val="Msht_5F7"/>
      <sheetName val="ISO_RECON7"/>
      <sheetName val="Back_filling7"/>
      <sheetName val="NT_items_summary7"/>
      <sheetName val="DATA_BOQ7"/>
      <sheetName val="Meas_-Hotel_Part7"/>
      <sheetName val="labour_rates7"/>
      <sheetName val="RCC,Ret__Wall7"/>
      <sheetName val="FTE_Totals_Plan7"/>
      <sheetName val="Erection_grider7"/>
      <sheetName val="PA-_Consutant_7"/>
      <sheetName val="Order_Info7"/>
      <sheetName val="Status_Control_Sheet3"/>
      <sheetName val="HOLIDAY_LIST3"/>
      <sheetName val="DASH_BOARD3"/>
      <sheetName val="Approved_MTD_Proj_#'s3"/>
      <sheetName val="BASIS_-DEC_083"/>
      <sheetName val="Block_A_-_BOQ3"/>
      <sheetName val="electr__work_CA_1"/>
      <sheetName val="beam-reinft-IIInd_floor"/>
      <sheetName val="L_Chg"/>
      <sheetName val="Building_1"/>
      <sheetName val="PPA_Summary"/>
      <sheetName val="INTERIORS"/>
      <sheetName val="Electrical-Line Items"/>
      <sheetName val="CABLE DATA"/>
      <sheetName val="Fire Pumps"/>
      <sheetName val="B - E"/>
      <sheetName val="Civil Works"/>
      <sheetName val="IBD"/>
      <sheetName val="prsch"/>
      <sheetName val="Parameter"/>
      <sheetName val="OS"/>
      <sheetName val="PLANNING"/>
      <sheetName val="35892-1254"/>
      <sheetName val="Weightage-Sub Sht"/>
      <sheetName val="Sch-3"/>
      <sheetName val="Tables"/>
      <sheetName val="Labour"/>
      <sheetName val="info"/>
      <sheetName val="S &amp; A"/>
      <sheetName val="Main"/>
      <sheetName val="11400&amp;11405"/>
      <sheetName val="Foo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refreshError="1"/>
      <sheetData sheetId="403"/>
      <sheetData sheetId="404"/>
      <sheetData sheetId="405" refreshError="1"/>
      <sheetData sheetId="406" refreshError="1"/>
      <sheetData sheetId="407"/>
      <sheetData sheetId="408"/>
      <sheetData sheetId="409"/>
      <sheetData sheetId="410"/>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sheetData sheetId="424"/>
      <sheetData sheetId="425"/>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sheetData sheetId="530"/>
      <sheetData sheetId="531"/>
      <sheetData sheetId="532" refreshError="1"/>
      <sheetData sheetId="533" refreshError="1"/>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sheetData sheetId="624" refreshError="1"/>
      <sheetData sheetId="625" refreshError="1"/>
      <sheetData sheetId="626" refreshError="1"/>
      <sheetData sheetId="627"/>
      <sheetData sheetId="628" refreshError="1"/>
      <sheetData sheetId="629" refreshError="1"/>
      <sheetData sheetId="630" refreshError="1"/>
      <sheetData sheetId="631" refreshError="1"/>
      <sheetData sheetId="632" refreshError="1"/>
      <sheetData sheetId="633" refreshError="1"/>
      <sheetData sheetId="634" refreshError="1"/>
      <sheetData sheetId="635"/>
      <sheetData sheetId="636" refreshError="1"/>
      <sheetData sheetId="637" refreshError="1"/>
      <sheetData sheetId="638" refreshError="1"/>
      <sheetData sheetId="639" refreshError="1"/>
      <sheetData sheetId="640"/>
      <sheetData sheetId="641" refreshError="1"/>
      <sheetData sheetId="642" refreshError="1"/>
      <sheetData sheetId="643" refreshError="1"/>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sheetData sheetId="805"/>
      <sheetData sheetId="806"/>
      <sheetData sheetId="807" refreshError="1"/>
      <sheetData sheetId="808"/>
      <sheetData sheetId="809" refreshError="1"/>
      <sheetData sheetId="810"/>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refreshError="1"/>
      <sheetData sheetId="1194" refreshError="1"/>
      <sheetData sheetId="1195" refreshError="1"/>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refreshError="1"/>
      <sheetData sheetId="1280" refreshError="1"/>
      <sheetData sheetId="1281" refreshError="1"/>
      <sheetData sheetId="1282" refreshError="1"/>
      <sheetData sheetId="1283"/>
      <sheetData sheetId="1284"/>
      <sheetData sheetId="1285"/>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25"/>
      <sheetName val="Sheet4"/>
      <sheetName val="PLAN_FEB97"/>
      <sheetName val="Headings"/>
      <sheetName val="Rollup"/>
      <sheetName val="beam-reinft"/>
      <sheetName val="Basement Budget"/>
      <sheetName val="Construction"/>
      <sheetName val="NPV"/>
      <sheetName val="Design"/>
      <sheetName val="FORM7"/>
      <sheetName val="labour rates"/>
      <sheetName val="Project Budget Worksheet"/>
      <sheetName val="Beam at Ground flr lvl(Steel)"/>
      <sheetName val="Loads"/>
      <sheetName val="Publicbuilding"/>
      <sheetName val="analysis"/>
      <sheetName val="Mat &amp; Lab Rate"/>
      <sheetName val="Main"/>
      <sheetName val="Links"/>
      <sheetName val="HEAD"/>
      <sheetName val="DSLP"/>
      <sheetName val="list"/>
      <sheetName val="PLAN16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BOQ"/>
      <sheetName val="BOQ_CHK_DA"/>
      <sheetName val="REV-EST"/>
      <sheetName val="EST-SER"/>
      <sheetName val="RA-MKT"/>
      <sheetName val="RA-MKT-REV"/>
      <sheetName val="RA-CPWD"/>
      <sheetName val="RA-CPWD-REV"/>
      <sheetName val="BOQ"/>
      <sheetName val="Meas.-FIN"/>
      <sheetName val="Meas.-STRUCT"/>
      <sheetName val="PILING-11.12.07"/>
      <sheetName val="SUB-STRUCT-11.12.07"/>
      <sheetName val="SUPER-STRUCT-11.12.07"/>
      <sheetName val="ESTIMATE"/>
      <sheetName val="Builtup Area"/>
      <sheetName val="Assumptions"/>
      <sheetName val="PLAN_FEB97"/>
      <sheetName val="Headings"/>
      <sheetName val="Macro1"/>
      <sheetName val="MASTER_RATE ANALYSIS"/>
      <sheetName val="Meas.-Hotel Part"/>
      <sheetName val="Meas__Hotel Part"/>
      <sheetName val="analysis"/>
      <sheetName val="FORM7"/>
      <sheetName val="Lead"/>
      <sheetName val="Cash Flow Working"/>
      <sheetName val="BASIS -DEC 08"/>
      <sheetName val="RMC &amp; cement qty"/>
      <sheetName val="Basement Budget"/>
      <sheetName val="oresreqsum"/>
      <sheetName val="Estim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 Abstract-I"/>
      <sheetName val="BOQI"/>
      <sheetName val=" Consumption ABC"/>
      <sheetName val="Abstract 38 th"/>
      <sheetName val="Service Tax "/>
      <sheetName val="Escalation"/>
      <sheetName val="stock Jan 2011  To MLDL"/>
      <sheetName val="Consolidated Abstract"/>
      <sheetName val="2.1.2.1.9 M 30 Beam"/>
      <sheetName val="2.1.2.1.10 M 30 Slab"/>
      <sheetName val="2.1.2.1.13 Elevation Feature"/>
      <sheetName val="4.4 External Plaster"/>
      <sheetName val="5.5 Ceramic  Flooring STUP"/>
      <sheetName val="5.6.2 Ceramic Dado STUP"/>
      <sheetName val="5.6.3 Glazed tile STUP"/>
      <sheetName val="5.12 Granite Flooring"/>
      <sheetName val="5.15 Kota Stone in Tread"/>
      <sheetName val="5.16 Kota Stone in Riser"/>
      <sheetName val="5.17 Kota Stone Landing"/>
      <sheetName val="5.23 counter STUP"/>
      <sheetName val="5.24 Kitchen Platform STUP"/>
      <sheetName val="5.26 Granite window sill"/>
      <sheetName val="5.30 Floor Guard"/>
      <sheetName val="6.3.1 Door Shutter D1"/>
      <sheetName val="6.4.1 Door Shutter D2"/>
      <sheetName val="6.5.1 Door Shutter Toilet  D3"/>
      <sheetName val="6.6.1 Doorshutter D2 Kitchen"/>
      <sheetName val="E5 Coping Service Slab"/>
      <sheetName val="E8 230Bk Terrace"/>
      <sheetName val="E9 150 Bk Terrace"/>
      <sheetName val="E17 Chem. WP "/>
      <sheetName val="E18 Bkbat"/>
      <sheetName val="E19 Crystalline"/>
      <sheetName val="E20 Staircase Pardi"/>
      <sheetName val="E21 Drilling"/>
      <sheetName val="E22 RCC Beam"/>
      <sheetName val="E23 Deck Railing"/>
      <sheetName val="E24 Plum Conc"/>
      <sheetName val="E25_STUP"/>
      <sheetName val="E26_STUP"/>
      <sheetName val="E27 Granite Cladding"/>
      <sheetName val="E28 Granite Strip 100"/>
      <sheetName val="E29 Granite Strip &gt;100"/>
      <sheetName val="E30 Int Paint"/>
      <sheetName val="E 31 Extra Trap Door"/>
      <sheetName val="E 32 Extra Architave"/>
      <sheetName val="E34 Mobile Creche"/>
      <sheetName val="E35 Medical Bills"/>
      <sheetName val="Toilet Tiling Tower A"/>
      <sheetName val="Toilet Tiling Tower B"/>
      <sheetName val="Sheet1"/>
      <sheetName val="Plaster Work"/>
      <sheetName val="Basic rates "/>
      <sheetName val=" PCC &amp; Conc-RA"/>
      <sheetName val="Masonry Work"/>
      <sheetName val="Rein -RA"/>
      <sheetName val="Summary of Tiling"/>
      <sheetName val="Al Windows STUP"/>
      <sheetName val="RMC Basic Rate 39th"/>
      <sheetName val="Material List"/>
      <sheetName val="RA-tilling "/>
      <sheetName val="RMC Basic Rate"/>
      <sheetName val="RCC Sill exta item"/>
      <sheetName val="Builtup Area"/>
      <sheetName val="PLAN_FEB97"/>
    </sheetNames>
    <sheetDataSet>
      <sheetData sheetId="0"/>
      <sheetData sheetId="1"/>
      <sheetData sheetId="2"/>
      <sheetData sheetId="3"/>
      <sheetData sheetId="4"/>
      <sheetData sheetId="5"/>
      <sheetData sheetId="6"/>
      <sheetData sheetId="7"/>
      <sheetData sheetId="8"/>
      <sheetData sheetId="9"/>
      <sheetData sheetId="10"/>
      <sheetData sheetId="11">
        <row r="813">
          <cell r="G813">
            <v>160.96636500000005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3">
          <cell r="B3" t="str">
            <v>Cement Grey</v>
          </cell>
        </row>
      </sheetData>
      <sheetData sheetId="60"/>
      <sheetData sheetId="61"/>
      <sheetData sheetId="62"/>
      <sheetData sheetId="63" refreshError="1"/>
      <sheetData sheetId="6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ative statement"/>
      <sheetName val="RA-markate"/>
      <sheetName val="RA_markate"/>
      <sheetName val="Sheet3 (2)"/>
      <sheetName val="Inc.St.-Link"/>
      <sheetName val="Portfolio Summary"/>
      <sheetName val="Builtup Area"/>
      <sheetName val="Project Budget Worksheet"/>
      <sheetName val="MASTER_RATE ANALYSIS"/>
      <sheetName val="BLOCK-A (MEA.SHEET)"/>
      <sheetName val="MM"/>
      <sheetName val="Headings"/>
      <sheetName val="TBAL9697 -group wise  sdpl"/>
      <sheetName val="Names&amp;Cases"/>
      <sheetName val="COST"/>
      <sheetName val="Meas.-Hotel Part"/>
      <sheetName val="Results"/>
      <sheetName val="PLGroupings"/>
      <sheetName val="SCHEDULE"/>
      <sheetName val="BOQ_Direct_selling cost"/>
      <sheetName val="Desgn(zone I)"/>
      <sheetName val="Fill this out first..."/>
      <sheetName val="9. Package split - Cost "/>
      <sheetName val="10. &amp; 11. Rate Code &amp; BQ"/>
      <sheetName val="Pay_Sep06"/>
      <sheetName val="BASIS -DEC 08"/>
      <sheetName val="VAL"/>
      <sheetName val="TBAL9697 _group wise  sdpl"/>
      <sheetName val="Staff Acco."/>
      <sheetName val="RECAPITULATION"/>
      <sheetName val="Labor abs-NMR"/>
      <sheetName val="BOQ"/>
      <sheetName val="Labour productivity"/>
      <sheetName val="nVision"/>
      <sheetName val="purpose&amp;input"/>
      <sheetName val="oresreqsum"/>
      <sheetName val="7 Other Costs"/>
      <sheetName val="conc-foot-gradeslab"/>
      <sheetName val="COLUMN"/>
      <sheetName val="(Basement to 2nd)-BUA"/>
      <sheetName val="Depreciation"/>
      <sheetName val="NPV"/>
      <sheetName val="A-General"/>
      <sheetName val="RA_EIL"/>
      <sheetName val="RA_MKT_QUOTE"/>
      <sheetName val="Fin Sum"/>
      <sheetName val="sept-plan"/>
      <sheetName val="Formulas"/>
      <sheetName val="Main-Material"/>
      <sheetName val="Break up Sheet"/>
      <sheetName val="Field Values"/>
      <sheetName val="Cashflow"/>
      <sheetName val="Loads"/>
      <sheetName val="Approved MTD Proj #'s"/>
      <sheetName val="PLAN_FEB97"/>
      <sheetName val="horizontal"/>
      <sheetName val="Footings"/>
      <sheetName val="Estimates"/>
      <sheetName val="RCC,Ret. Wall"/>
      <sheetName val="P&amp;L-BDMC"/>
      <sheetName val="WWR"/>
      <sheetName val="MA"/>
      <sheetName val="영업소실적"/>
      <sheetName val="ACE-OUT"/>
      <sheetName val="BS-Cem"/>
      <sheetName val="Legend"/>
      <sheetName val="BLOCK_A _MEA_SHEET_"/>
      <sheetName val="SILICATE"/>
      <sheetName val="PRECAST lightconc-II"/>
      <sheetName val="factors"/>
      <sheetName val="Contract Night Staff"/>
      <sheetName val="Contract Day Staff"/>
      <sheetName val="Day Shift"/>
      <sheetName val="Night Shift"/>
      <sheetName val="Cat A Change Control"/>
      <sheetName val="2nd "/>
      <sheetName val="Build-up"/>
      <sheetName val="총괄표 (2)"/>
      <sheetName val="Sheet1"/>
      <sheetName val="Boq (Main Building)"/>
      <sheetName val="Vind - BtB"/>
      <sheetName val="Labour &amp; Plant"/>
      <sheetName val="Comparative_statement"/>
      <sheetName val="List"/>
      <sheetName val="Quotation"/>
      <sheetName val="Rate_Analysis"/>
      <sheetName val="#REF"/>
      <sheetName val="P&amp;L-1."/>
      <sheetName val="LAB"/>
      <sheetName val="dBase"/>
      <sheetName val="EXT Blockwork"/>
      <sheetName val="Input"/>
      <sheetName val="analysis"/>
      <sheetName val="PCC"/>
      <sheetName val="3cd Annexure"/>
      <sheetName val="Material"/>
      <sheetName val="Pile cap"/>
      <sheetName val="Load Details-220kV"/>
      <sheetName val="costing"/>
      <sheetName val="Abstract Sheet"/>
      <sheetName val="lmp &amp; salse"/>
      <sheetName val="ord-lost_98&amp;99"/>
      <sheetName val="REVENUES &amp; BS"/>
      <sheetName val="bs BP 04 SA"/>
      <sheetName val="Variables_x"/>
      <sheetName val="Column L1 to L2"/>
      <sheetName val="Column L2 to L3"/>
      <sheetName val="BEAM"/>
      <sheetName val="RAMP 3"/>
      <sheetName val="RAMP 1"/>
      <sheetName val="staircase"/>
      <sheetName val="R_Wall"/>
      <sheetName val="Column B1 to L1"/>
      <sheetName val="Slab L1"/>
      <sheetName val="Slab L2"/>
      <sheetName val="Sheet2"/>
      <sheetName val="Contract BOQ"/>
      <sheetName val="CFForecast detail"/>
      <sheetName val="strand"/>
      <sheetName val="Occ, Other Rev, Exp, Dispo"/>
      <sheetName val="目录"/>
      <sheetName val="final abstract"/>
      <sheetName val="AK-Offertstammblatt"/>
      <sheetName val="Main Sheet"/>
      <sheetName val="Data"/>
      <sheetName val="concrete"/>
      <sheetName val="Rising Main"/>
      <sheetName val="Linked Lead"/>
      <sheetName val="RawMatCost"/>
      <sheetName val="POWER"/>
      <sheetName val="lookup"/>
      <sheetName val="COA-IPCL"/>
      <sheetName val="Assumptions"/>
      <sheetName val="Detail"/>
      <sheetName val="BOQ T4B"/>
      <sheetName val="EST-CIVIL"/>
      <sheetName val="GF Columns"/>
      <sheetName val="Rate analysis"/>
      <sheetName val="cubes_M20"/>
      <sheetName val="irccoeff"/>
      <sheetName val="Customers"/>
      <sheetName val="Package split - Cost"/>
      <sheetName val="RO"/>
      <sheetName val="Quote Sereno"/>
      <sheetName val="Cash Flow"/>
      <sheetName val="Old"/>
      <sheetName val="Vcap1500"/>
      <sheetName val="BHANDUP"/>
      <sheetName val="TimeSheet"/>
      <sheetName val="MainSheet"/>
      <sheetName val="Cost_Ph5Master"/>
      <sheetName val="Area Statement"/>
      <sheetName val="Supplier"/>
      <sheetName val="Material "/>
      <sheetName val="girder"/>
      <sheetName val="estimate"/>
      <sheetName val="key dates"/>
      <sheetName val="Actuals"/>
      <sheetName val="ridgewood"/>
      <sheetName val="Detail 1A"/>
      <sheetName val="INDIGINEOUS ITEMS "/>
      <sheetName val="Comparative-3-05-04"/>
      <sheetName val="SUMMARY"/>
      <sheetName val="sumary"/>
      <sheetName val="M.S."/>
      <sheetName val="Landscape"/>
      <sheetName val="Set"/>
      <sheetName val="1st flr"/>
      <sheetName val="pick lists"/>
      <sheetName val="Lead"/>
      <sheetName val="Notes"/>
      <sheetName val="grid"/>
      <sheetName val="std.wt."/>
      <sheetName val="Publicbuilding"/>
      <sheetName val="Block A - BOQ"/>
      <sheetName val="kppl pl"/>
      <sheetName val="BOQ_SERENO"/>
      <sheetName val="PRSH"/>
      <sheetName val="Rate"/>
      <sheetName val="RMZ Summary"/>
      <sheetName val="Tender Summary"/>
      <sheetName val="More &amp; Less work record"/>
      <sheetName val="loadcal"/>
      <sheetName val="Cover sheet"/>
      <sheetName val="RA"/>
      <sheetName val="site fab&amp;ernstr"/>
      <sheetName val="Bar"/>
      <sheetName val="A.O.R."/>
      <sheetName val="INNOVATION"/>
      <sheetName val="factor sheet"/>
      <sheetName val="STAFFSCHED "/>
      <sheetName val="Cable-data"/>
      <sheetName val="3 BHK TH Elec"/>
      <sheetName val="MASTER_RATE_ANALYSIS"/>
      <sheetName val="BLOCK-A_(MEA_SHEET)"/>
      <sheetName val="TBAL9697_-group_wise__sdpl"/>
      <sheetName val="Sheet3_(2)"/>
      <sheetName val="Portfolio_Summary"/>
      <sheetName val="Builtup_Area"/>
      <sheetName val="Inc_St_-Link"/>
      <sheetName val="Meas_-Hotel_Part"/>
      <sheetName val="TBAL9697__group_wise__sdpl"/>
      <sheetName val="10__&amp;_11__Rate_Code_&amp;_BQ"/>
      <sheetName val="9__Package_split_-_Cost_"/>
      <sheetName val="Break_up_Sheet"/>
      <sheetName val="Field_Values"/>
      <sheetName val="Main_Sheet"/>
      <sheetName val="Staff_Acco_"/>
      <sheetName val="RCC,Ret__Wall"/>
      <sheetName val="civil"/>
      <sheetName val="Ward areas"/>
      <sheetName val="Attributes"/>
      <sheetName val="Footing"/>
      <sheetName val=" "/>
      <sheetName val="Calculations"/>
      <sheetName val="BOQ Distribution"/>
      <sheetName val="DESIGN"/>
      <sheetName val="Definitions"/>
      <sheetName val="Discount &amp; Margin"/>
      <sheetName val="BOQ HT"/>
      <sheetName val="old boq"/>
      <sheetName val="RFP002"/>
      <sheetName val="switch"/>
      <sheetName val="Control"/>
      <sheetName val="Sensitivity"/>
      <sheetName val="master"/>
      <sheetName val="Rollup"/>
      <sheetName val="Cash Flow Working"/>
      <sheetName val="Material List"/>
      <sheetName val="4.4 External Plaster"/>
      <sheetName val="HARGA MATERIAL"/>
      <sheetName val="Construction"/>
      <sheetName val="220 11  BS "/>
      <sheetName val="XREF"/>
      <sheetName val="Discount Table"/>
      <sheetName val="Sheet7"/>
      <sheetName val="ANN-I-DETAILS"/>
      <sheetName val="Reporters"/>
      <sheetName val="FORM7"/>
      <sheetName val="PointNo.5"/>
      <sheetName val="p1-costg"/>
    </sheetNames>
    <sheetDataSet>
      <sheetData sheetId="0">
        <row r="389">
          <cell r="A389" t="str">
            <v>SECTION</v>
          </cell>
        </row>
      </sheetData>
      <sheetData sheetId="1" refreshError="1"/>
      <sheetData sheetId="2">
        <row r="389">
          <cell r="A389" t="str">
            <v>SECTION</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s"/>
      <sheetName val="Grouping"/>
      <sheetName val="Sheet2"/>
      <sheetName val="Ass 05"/>
      <sheetName val="Ass 04"/>
      <sheetName val="CASH FLOW"/>
      <sheetName val="P &amp; L"/>
      <sheetName val="B Sheet"/>
      <sheetName val="ABSTRACT"/>
      <sheetName val="STAT 212"/>
      <sheetName val="IT return &amp; Deferred taxati (2)"/>
    </sheetNames>
    <sheetDataSet>
      <sheetData sheetId="0">
        <row r="231">
          <cell r="C231">
            <v>0</v>
          </cell>
        </row>
      </sheetData>
      <sheetData sheetId="1"/>
      <sheetData sheetId="2" refreshError="1"/>
      <sheetData sheetId="3"/>
      <sheetData sheetId="4" refreshError="1"/>
      <sheetData sheetId="5" refreshError="1"/>
      <sheetData sheetId="6"/>
      <sheetData sheetId="7"/>
      <sheetData sheetId="8" refreshError="1"/>
      <sheetData sheetId="9" refreshError="1"/>
      <sheetData sheetId="1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2)"/>
      <sheetName val="Set"/>
      <sheetName val="Portfolio Summary"/>
      <sheetName val="Current Bill MB ref"/>
      <sheetName val="Meas.-Hotel Part"/>
      <sheetName val="PLAN_FEB97"/>
      <sheetName val="Builtup Area"/>
      <sheetName val="Project Budget Worksheet"/>
      <sheetName val="OpRes"/>
      <sheetName val="master"/>
      <sheetName val="Income Statements"/>
      <sheetName val="Sheet3 _2_"/>
      <sheetName val="Acc_10.5"/>
      <sheetName val="QoQ Forecast"/>
      <sheetName val="Global Assm."/>
      <sheetName val="BBEuros"/>
      <sheetName val="DEPRE"/>
      <sheetName val="InvoiceList"/>
      <sheetName val="Income &amp; Occupancy Customer"/>
      <sheetName val="ABP inputs"/>
      <sheetName val="Synergy Sales Budget"/>
      <sheetName val="Summary"/>
      <sheetName val="노무비"/>
      <sheetName val="analysis"/>
      <sheetName val="Calculation (2)"/>
      <sheetName val="JCF"/>
      <sheetName val="Multiple output"/>
      <sheetName val="sheet6"/>
      <sheetName val="유통망계획"/>
      <sheetName val="Headings"/>
      <sheetName val="RCC,Ret. Wall"/>
      <sheetName val="BOQ T4B"/>
      <sheetName val="F1a-Pile"/>
      <sheetName val="CV"/>
      <sheetName val="ES(Kor)"/>
      <sheetName val="INDIGINEOUS ITEMS "/>
      <sheetName val="fco"/>
      <sheetName val="Formulas"/>
      <sheetName val="Material "/>
      <sheetName val="Labour &amp; Plant"/>
      <sheetName val="Lead"/>
      <sheetName val="Main-Material"/>
      <sheetName val="Sheet1"/>
      <sheetName val="GBW"/>
      <sheetName val="Design"/>
      <sheetName val="BOQ"/>
      <sheetName val=" B3"/>
      <sheetName val=" B1"/>
      <sheetName val="beam-reinft-IIInd floor"/>
      <sheetName val="Approved MTD Proj #'s"/>
      <sheetName val="Aladdin Macro1"/>
      <sheetName val="BalSht"/>
      <sheetName val="MN T.B."/>
      <sheetName val="CFForecast detail"/>
      <sheetName val="Site Dev BOQ"/>
      <sheetName val="Break up Sheet"/>
      <sheetName val="TIll_Q_sal"/>
      <sheetName val="tiller"/>
      <sheetName val="Load Details-220kV"/>
      <sheetName val="Block A - BOQ"/>
      <sheetName val="Sheet2"/>
      <sheetName val="Depreciation"/>
      <sheetName val="CapitalOutlay"/>
      <sheetName val="Assum"/>
      <sheetName val="Sheet3_(2)"/>
      <sheetName val="Sheet3__2_"/>
      <sheetName val="strand"/>
      <sheetName val="Rollup Summary"/>
      <sheetName val="Vind-BtB"/>
      <sheetName val="ABP_inputs"/>
      <sheetName val="Synergy_Sales_Budget"/>
      <sheetName val="Project_Budget_Worksheet"/>
      <sheetName val="QoQ_Forecast"/>
      <sheetName val="Income_Statements"/>
      <sheetName val="Income_&amp;_Occupancy_Customer"/>
      <sheetName val="RCC,Ret__Wall"/>
      <sheetName val="Calculation_(2)"/>
      <sheetName val="Multiple_output"/>
      <sheetName val="Builtup_Area"/>
      <sheetName val="BOQ_T4B"/>
      <sheetName val="INDIGINEOUS_ITEMS_"/>
      <sheetName val="Material_"/>
      <sheetName val="Labour_&amp;_Plant"/>
      <sheetName val="Approved_MTD_Proj_#'s"/>
      <sheetName val="_B3"/>
      <sheetName val="_B1"/>
      <sheetName val="beam-reinft-IIInd_floor"/>
      <sheetName val="Aladdin_Macro1"/>
      <sheetName val="Acc_10_5"/>
      <sheetName val="Global_Assm_"/>
      <sheetName val="MN_T_B_"/>
      <sheetName val="CFForecast_detail"/>
      <sheetName val="Site_Dev_BOQ"/>
      <sheetName val="Break_up_Sheet"/>
      <sheetName val="Load_Details-220kV"/>
      <sheetName val="Block_A_-_BOQ"/>
      <sheetName val="Sheet3_(2)1"/>
      <sheetName val="ABP_inputs1"/>
      <sheetName val="Synergy_Sales_Budget1"/>
      <sheetName val="Project_Budget_Worksheet1"/>
      <sheetName val="QoQ_Forecast1"/>
      <sheetName val="Income_Statements1"/>
      <sheetName val="Sheet3__2_1"/>
      <sheetName val="Income_&amp;_Occupancy_Customer1"/>
      <sheetName val="RCC,Ret__Wall1"/>
      <sheetName val="Calculation_(2)1"/>
      <sheetName val="Multiple_output1"/>
      <sheetName val="Builtup_Area1"/>
      <sheetName val="BOQ_T4B1"/>
      <sheetName val="INDIGINEOUS_ITEMS_1"/>
      <sheetName val="Material_1"/>
      <sheetName val="Labour_&amp;_Plant1"/>
      <sheetName val="Approved_MTD_Proj_#'s1"/>
      <sheetName val="_B31"/>
      <sheetName val="_B11"/>
      <sheetName val="beam-reinft-IIInd_floor1"/>
      <sheetName val="Aladdin_Macro11"/>
      <sheetName val="Acc_10_51"/>
      <sheetName val="Global_Assm_1"/>
      <sheetName val="MN_T_B_1"/>
      <sheetName val="CFForecast_detail1"/>
      <sheetName val="Site_Dev_BOQ1"/>
      <sheetName val="Break_up_Sheet1"/>
      <sheetName val="Load_Details-220kV1"/>
      <sheetName val="Block_A_-_BOQ1"/>
      <sheetName val="Sheet3_(2)2"/>
      <sheetName val="ABP_inputs2"/>
      <sheetName val="Synergy_Sales_Budget2"/>
      <sheetName val="Project_Budget_Worksheet2"/>
      <sheetName val="QoQ_Forecast2"/>
      <sheetName val="Income_Statements2"/>
      <sheetName val="Sheet3__2_2"/>
      <sheetName val="Income_&amp;_Occupancy_Customer2"/>
      <sheetName val="RCC,Ret__Wall2"/>
      <sheetName val="Calculation_(2)2"/>
      <sheetName val="Multiple_output2"/>
      <sheetName val="Builtup_Area2"/>
      <sheetName val="BOQ_T4B2"/>
      <sheetName val="INDIGINEOUS_ITEMS_2"/>
      <sheetName val="Material_2"/>
      <sheetName val="Labour_&amp;_Plant2"/>
      <sheetName val="Approved_MTD_Proj_#'s2"/>
      <sheetName val="_B32"/>
      <sheetName val="_B12"/>
      <sheetName val="beam-reinft-IIInd_floor2"/>
      <sheetName val="Aladdin_Macro12"/>
      <sheetName val="Acc_10_52"/>
      <sheetName val="Global_Assm_2"/>
      <sheetName val="MN_T_B_2"/>
      <sheetName val="CFForecast_detail2"/>
      <sheetName val="Site_Dev_BOQ2"/>
      <sheetName val="Break_up_Sheet2"/>
      <sheetName val="Load_Details-220kV2"/>
      <sheetName val="Block_A_-_BOQ2"/>
      <sheetName val="download"/>
      <sheetName val="170810-lease tax"/>
      <sheetName val="CABLE DATA"/>
      <sheetName val="compu"/>
      <sheetName val="Sheet3_(2)3"/>
      <sheetName val="ABP_inputs3"/>
      <sheetName val="Synergy_Sales_Budget3"/>
      <sheetName val="Project_Budget_Worksheet3"/>
      <sheetName val="QoQ_Forecast3"/>
      <sheetName val="Income_Statements3"/>
      <sheetName val="Sheet3__2_3"/>
      <sheetName val="Income_&amp;_Occupancy_Customer3"/>
      <sheetName val="RCC,Ret__Wall3"/>
      <sheetName val="Calculation_(2)3"/>
      <sheetName val="Multiple_output3"/>
      <sheetName val="Builtup_Area3"/>
      <sheetName val="BOQ_T4B3"/>
      <sheetName val="INDIGINEOUS_ITEMS_3"/>
      <sheetName val="Material_3"/>
      <sheetName val="Labour_&amp;_Plant3"/>
      <sheetName val="Approved_MTD_Proj_#'s3"/>
      <sheetName val="_B33"/>
      <sheetName val="_B13"/>
      <sheetName val="beam-reinft-IIInd_floor3"/>
      <sheetName val="Aladdin_Macro13"/>
      <sheetName val="Acc_10_53"/>
      <sheetName val="Global_Assm_3"/>
      <sheetName val="MN_T_B_3"/>
      <sheetName val="CFForecast_detail3"/>
      <sheetName val="Site_Dev_BOQ3"/>
      <sheetName val="Break_up_Sheet3"/>
      <sheetName val="Load_Details-220kV3"/>
      <sheetName val="Block_A_-_BOQ3"/>
      <sheetName val="Sheet3_(2)4"/>
      <sheetName val="ABP_inputs4"/>
      <sheetName val="Synergy_Sales_Budget4"/>
      <sheetName val="Project_Budget_Worksheet4"/>
      <sheetName val="QoQ_Forecast4"/>
      <sheetName val="Income_Statements4"/>
      <sheetName val="Sheet3__2_4"/>
      <sheetName val="Income_&amp;_Occupancy_Customer4"/>
      <sheetName val="RCC,Ret__Wall4"/>
      <sheetName val="Calculation_(2)4"/>
      <sheetName val="Multiple_output4"/>
      <sheetName val="Builtup_Area4"/>
      <sheetName val="BOQ_T4B4"/>
      <sheetName val="INDIGINEOUS_ITEMS_4"/>
      <sheetName val="Material_4"/>
      <sheetName val="Labour_&amp;_Plant4"/>
      <sheetName val="Approved_MTD_Proj_#'s4"/>
      <sheetName val="_B34"/>
      <sheetName val="_B14"/>
      <sheetName val="beam-reinft-IIInd_floor4"/>
      <sheetName val="Aladdin_Macro14"/>
      <sheetName val="Acc_10_54"/>
      <sheetName val="Global_Assm_4"/>
      <sheetName val="MN_T_B_4"/>
      <sheetName val="CFForecast_detail4"/>
      <sheetName val="Site_Dev_BOQ4"/>
      <sheetName val="Break_up_Sheet4"/>
      <sheetName val="Load_Details-220kV4"/>
      <sheetName val="Block_A_-_BOQ4"/>
      <sheetName val="1st flr"/>
      <sheetName val="Civil Boq"/>
      <sheetName val="final abstract"/>
      <sheetName val="Rate analysis"/>
      <sheetName val="02"/>
      <sheetName val="03"/>
      <sheetName val="04"/>
      <sheetName val="01"/>
      <sheetName val="q-details"/>
      <sheetName val=" Acc. Sched."/>
      <sheetName val="van khuon"/>
      <sheetName val="Names"/>
      <sheetName val="Introduction"/>
      <sheetName val="IDC macro"/>
      <sheetName val="SALE"/>
      <sheetName val="March Analysts"/>
      <sheetName val="Company"/>
      <sheetName val="Assumptions"/>
      <sheetName val="Occ"/>
      <sheetName val="Demand"/>
      <sheetName val="Inputs"/>
      <sheetName val="Ref"/>
      <sheetName val="Input"/>
      <sheetName val="Main Sheet (MTD)"/>
      <sheetName val="Consl Daily Report"/>
      <sheetName val="Preside"/>
      <sheetName val="balance sheet"/>
      <sheetName val="EDS  Bestshore Migration"/>
      <sheetName val="sept-plan"/>
      <sheetName val="EBITDA"/>
      <sheetName val="IMPORT T12"/>
      <sheetName val="NewCo"/>
      <sheetName val="TB_FOR_MIS"/>
      <sheetName val="Area"/>
      <sheetName val="TB FOR MIS"/>
      <sheetName val="INPUT SHEET"/>
      <sheetName val="classes"/>
      <sheetName val="IT Block"/>
      <sheetName val="Location CODE"/>
      <sheetName val="Location TYPE"/>
      <sheetName val="sub class"/>
      <sheetName val=" sub Loc "/>
      <sheetName val="LBO"/>
      <sheetName val="Summary Excise"/>
      <sheetName val="Grouping Master"/>
      <sheetName val="LISTS"/>
      <sheetName val="02022005"/>
      <sheetName val="16022005"/>
      <sheetName val="05012005"/>
      <sheetName val="19012005"/>
      <sheetName val="02032005"/>
      <sheetName val="16032005"/>
      <sheetName val="30032005"/>
      <sheetName val="Fin Sum"/>
      <sheetName val="van_khuon"/>
      <sheetName val="IDC_macro"/>
      <sheetName val="Portfolio_Summary"/>
      <sheetName val="Current_Bill_MB_ref"/>
      <sheetName val="Meas_-Hotel_Part"/>
      <sheetName val="Fin_Sum"/>
      <sheetName val="BS"/>
      <sheetName val="Other BS Sch 5-9"/>
      <sheetName val="Excess Calc"/>
      <sheetName val="SCH-E-1"/>
      <sheetName val="BIPR"/>
      <sheetName val="BPCA"/>
      <sheetName val="BBRS"/>
      <sheetName val="KPM DT"/>
      <sheetName val="new_data"/>
      <sheetName val="earnmodl"/>
      <sheetName val="Dom Cell (IS)"/>
      <sheetName val="Hot"/>
      <sheetName val="Mico"/>
      <sheetName val="RNT"/>
      <sheetName val="Combi"/>
      <sheetName val="Service Invoice"/>
      <sheetName val="AOR"/>
      <sheetName val="F"/>
      <sheetName val="EXHIBIT&quot; T&quot;"/>
      <sheetName val="Turnover"/>
      <sheetName val="P &amp; L"/>
      <sheetName val="MASTER_RATE ANALYSIS"/>
      <sheetName val="Valuation - block 2"/>
      <sheetName val="International"/>
      <sheetName val="Internet"/>
      <sheetName val="Master Price List"/>
      <sheetName val="reference"/>
      <sheetName val="Factor_Sheet"/>
      <sheetName val="03 (2)"/>
      <sheetName val="WIng F(Typical)"/>
      <sheetName val="Legal Risk Analysis"/>
      <sheetName val="Portfolio_Summary1"/>
      <sheetName val="Current_Bill_MB_ref1"/>
      <sheetName val="Meas_-Hotel_Part1"/>
      <sheetName val="Open Items-311208"/>
      <sheetName val="ras"/>
      <sheetName val="PLGroupings"/>
      <sheetName val="Results"/>
      <sheetName val="DET0900"/>
      <sheetName val="Theatre mgmt cont"/>
      <sheetName val="Balance Sheet "/>
      <sheetName val="TB"/>
      <sheetName val="Base Assumptions"/>
      <sheetName val="Code"/>
      <sheetName val="Summ"/>
      <sheetName val="Fossil_DCF"/>
      <sheetName val="SOPMA DD"/>
      <sheetName val="RES-PLANNING"/>
      <sheetName val="Cost_any"/>
      <sheetName val="10. &amp; 11. Rate Code &amp; BQ"/>
      <sheetName val="FlashMgtMo"/>
      <sheetName val="FlashMgtYTD"/>
      <sheetName val="FITZ MORT 94"/>
      <sheetName val="QoQ In Lakhs"/>
      <sheetName val="Main workings"/>
      <sheetName val="GENERAL2"/>
      <sheetName val="YTD"/>
      <sheetName val="Pay_Sep06"/>
      <sheetName val="Rates"/>
      <sheetName val="Index"/>
      <sheetName val="vb 9&amp;10"/>
      <sheetName val="Commercial Research"/>
      <sheetName val="M-2 Adjusted"/>
      <sheetName val=""/>
      <sheetName val="Goldberg Portfolio Combined"/>
      <sheetName val="Intaccrual"/>
      <sheetName val="SBU"/>
      <sheetName val="GenAssump"/>
      <sheetName val="Operating Statistics"/>
      <sheetName val="Data"/>
      <sheetName val="Contribution"/>
      <sheetName val="Rx"/>
      <sheetName val="Menu"/>
      <sheetName val="MIS - kINR"/>
      <sheetName val="CashFlow"/>
      <sheetName val="IMPORT_T12"/>
      <sheetName val="KPM_DT"/>
      <sheetName val="Task"/>
      <sheetName val="Training Deposits coding"/>
      <sheetName val="OpTrack"/>
      <sheetName val="#REF"/>
      <sheetName val="IO LIST"/>
      <sheetName val="Fill this out first..."/>
      <sheetName val="Assump"/>
      <sheetName val="conc-foot-gradeslab"/>
      <sheetName val="Material List "/>
      <sheetName val="NEW-IDs Fun &amp; Group"/>
      <sheetName val="XZLC003_PART1"/>
      <sheetName val="269T(final)"/>
      <sheetName val="9. Package split - Cost "/>
      <sheetName val="apr-aug"/>
      <sheetName val="Sensitivity"/>
      <sheetName val="Variables_x"/>
      <sheetName val="Variables"/>
      <sheetName val="Architectural Summary"/>
      <sheetName val="Master list"/>
      <sheetName val="Labour List"/>
      <sheetName val="Material List"/>
      <sheetName val="Labor abs-NMR"/>
      <sheetName val="Beam at Ground flr lvl(Steel)"/>
      <sheetName val="AREAS"/>
      <sheetName val="sumary"/>
      <sheetName val="1st -vpd"/>
      <sheetName val="SCHEDULE"/>
      <sheetName val="Database"/>
      <sheetName val="schedule nos"/>
      <sheetName val="WT-LIST"/>
      <sheetName val="Material"/>
      <sheetName val="目录"/>
      <sheetName val="Non-Factory"/>
      <sheetName val="Publicbuilding"/>
      <sheetName val="extra work elec bill "/>
      <sheetName val="RCC Rates"/>
      <sheetName val="A-Mum"/>
      <sheetName val="BKCSTOCKVAL"/>
      <sheetName val="MAHSTOCKVAL"/>
      <sheetName val="Params"/>
      <sheetName val="Control"/>
      <sheetName val="Trial Balance"/>
      <sheetName val="Rev Opt - Rollup"/>
      <sheetName val="FA Schedule Dec 07"/>
      <sheetName val="Checks"/>
      <sheetName val="RA-markate"/>
      <sheetName val="ES"/>
      <sheetName val="Leasing Commision"/>
      <sheetName val="15-21"/>
      <sheetName val="Licences"/>
      <sheetName val="P.R. TAXES"/>
      <sheetName val="BILLING SUM"/>
      <sheetName val="SODA02"/>
      <sheetName val="horizontal"/>
      <sheetName val="Cover"/>
      <sheetName val="Cash Flow Working"/>
      <sheetName val="Sheet3"/>
      <sheetName val="Notes-pivot1 "/>
      <sheetName val="Scope"/>
      <sheetName val="CARO"/>
      <sheetName val="Estimate"/>
      <sheetName val="12-ACTPL"/>
      <sheetName val="Gen_Ass"/>
      <sheetName val="Op_Ass"/>
      <sheetName val="Staff Costs"/>
      <sheetName val="General_Assumptions"/>
      <sheetName val="MIS AC wise"/>
      <sheetName val="Retail Mall"/>
      <sheetName val="CAP"/>
      <sheetName val="ANN.K"/>
      <sheetName val="CASHFLOWS"/>
      <sheetName val="170810-lease_tax"/>
      <sheetName val="Main_Sheet_(MTD)"/>
      <sheetName val="Consl_Daily_Report"/>
      <sheetName val="balance_sheet"/>
      <sheetName val="drop-dwn list"/>
      <sheetName val="tngst1"/>
      <sheetName val="Boiler&amp;TG"/>
      <sheetName val="Sheet3_(2)5"/>
      <sheetName val="Sheet3__2_5"/>
      <sheetName val="Calculation_(2)5"/>
      <sheetName val="Multiple_output5"/>
      <sheetName val="QoQ_Forecast5"/>
      <sheetName val="Income_Statements5"/>
      <sheetName val="Income_&amp;_Occupancy_Customer5"/>
      <sheetName val="ABP_inputs5"/>
      <sheetName val="Synergy_Sales_Budget5"/>
      <sheetName val="Project_Budget_Worksheet5"/>
      <sheetName val="INDIGINEOUS_ITEMS_5"/>
      <sheetName val="Builtup_Area5"/>
      <sheetName val="RCC,Ret__Wall5"/>
      <sheetName val="BOQ_T4B5"/>
      <sheetName val="Material_5"/>
      <sheetName val="Labour_&amp;_Plant5"/>
      <sheetName val="_B35"/>
      <sheetName val="_B15"/>
      <sheetName val="CFForecast_detail5"/>
      <sheetName val="Site_Dev_BOQ5"/>
      <sheetName val="beam-reinft-IIInd_floor5"/>
      <sheetName val="Global_Assm_5"/>
      <sheetName val="Aladdin_Macro15"/>
      <sheetName val="Acc_10_55"/>
      <sheetName val="MIS_-_kINR"/>
      <sheetName val="Break_up_Sheet5"/>
      <sheetName val="Approved_MTD_Proj_#'s5"/>
      <sheetName val="MN_T_B_5"/>
      <sheetName val="Load_Details-220kV5"/>
      <sheetName val="Block_A_-_BOQ5"/>
      <sheetName val="CABLE_DATA"/>
      <sheetName val="1st_flr"/>
      <sheetName val="final_abstract"/>
      <sheetName val="Rate_analysis"/>
      <sheetName val="Rollup_Summary"/>
      <sheetName val="Civil_Boq"/>
      <sheetName val="Timeline"/>
      <sheetName val="RA"/>
      <sheetName val="소상 &quot;1&quot;"/>
      <sheetName val="Sheet4"/>
      <sheetName val="CrRajWMM"/>
      <sheetName val="Cost summary"/>
      <sheetName val="FORM7"/>
      <sheetName val="PRECAST lightconc-II"/>
      <sheetName val="Debtors analysis"/>
      <sheetName val="pile Fabrication"/>
      <sheetName val="Improvements"/>
      <sheetName val="SEW4"/>
      <sheetName val="Tender Summary"/>
      <sheetName val="Bill 1-BOQ-Civil Works"/>
      <sheetName val="UNP-NCW "/>
      <sheetName val="A1-Continuous"/>
      <sheetName val="4.4 External Plaster"/>
      <sheetName val="A.O.R."/>
      <sheetName val="Macro1"/>
      <sheetName val="LBO Financials"/>
      <sheetName val="97-98"/>
      <sheetName val="AOP13"/>
      <sheetName val="Night Shift"/>
      <sheetName val="Graph (LGEN)"/>
      <sheetName val="out_prog"/>
      <sheetName val="선적schedule (2)"/>
      <sheetName val="MFG"/>
      <sheetName val="USB 1"/>
      <sheetName val="exp"/>
      <sheetName val="Related party - P&amp;L"/>
      <sheetName val="Felix Street Summary"/>
      <sheetName val="Newspapers"/>
      <sheetName val="AccDil"/>
      <sheetName val="Overall Summary"/>
      <sheetName val="HBI NCD"/>
      <sheetName val="CUSTOM Jun99"/>
      <sheetName val="BQ"/>
      <sheetName val="Base"/>
      <sheetName val="BOQ Distribution"/>
      <sheetName val="wordsdata"/>
      <sheetName val="GM &amp; TA"/>
      <sheetName val="steam outlet"/>
      <sheetName val="crs"/>
      <sheetName val="PIMS"/>
      <sheetName val="SCH 10"/>
      <sheetName val="SAP EMP"/>
      <sheetName val="?????"/>
      <sheetName val="Budget Summary"/>
      <sheetName val="PERHW"/>
      <sheetName val="Standalone"/>
      <sheetName val="RATE LIST (2)"/>
      <sheetName val="EXPENSES"/>
      <sheetName val="Control Sheet"/>
      <sheetName val="Recon"/>
      <sheetName val="Loss 3004"/>
      <sheetName val="Reconciliation of GL &amp; FAR"/>
      <sheetName val="FA"/>
      <sheetName val="ITEM  STUDY (2)"/>
      <sheetName val="EVA1"/>
      <sheetName val="schedules"/>
      <sheetName val="Summary_Local"/>
      <sheetName val="Settings"/>
      <sheetName val="HELP"/>
      <sheetName val="BS-2005"/>
      <sheetName val="MAIN_MENU"/>
      <sheetName val="exec summ"/>
      <sheetName val="Ins Erection"/>
      <sheetName val="TH"/>
      <sheetName val="details"/>
      <sheetName val="Phasing"/>
      <sheetName val="TDS Certificate-Format"/>
      <sheetName val="FY2001-02"/>
      <sheetName val="Hardware"/>
      <sheetName val="Power &amp; Fuel (S)"/>
      <sheetName val="concrete"/>
      <sheetName val="CSCCincSKR"/>
      <sheetName val="Assumption"/>
      <sheetName val="Currency"/>
      <sheetName val="IO"/>
      <sheetName val="Kontensalden"/>
      <sheetName val="FCIIHyperion"/>
      <sheetName val="BOM"/>
      <sheetName val="notes"/>
      <sheetName val="FA(Apr 07)"/>
      <sheetName val="Reco O.S"/>
      <sheetName val="Accounts"/>
      <sheetName val="Multipliers &amp; KRA"/>
      <sheetName val="ASSETS P&amp;M"/>
      <sheetName val="Assets Land &amp; Mise FA"/>
      <sheetName val="I"/>
      <sheetName val="Rollup"/>
      <sheetName val="Basement Budget"/>
      <sheetName val="labour"/>
      <sheetName val="TMasterCurrency"/>
      <sheetName val="TMasterSeg"/>
      <sheetName val="Portfolio_Summary2"/>
      <sheetName val="03_(2)"/>
      <sheetName val="Current_Bill_MB_ref2"/>
      <sheetName val="Meas_-Hotel_Part2"/>
      <sheetName val="WIng_F(Typical)"/>
      <sheetName val="Legal_Risk_Analysis"/>
      <sheetName val="SOPMA_DD"/>
      <sheetName val="Architectural_Summary"/>
      <sheetName val="TB_FOR_MIS1"/>
      <sheetName val="INPUT_SHEET"/>
      <sheetName val="March_Analysts"/>
      <sheetName val="EXHIBIT&quot;_T&quot;"/>
      <sheetName val="IO_LIST"/>
      <sheetName val="Fill_this_out_first___"/>
      <sheetName val="extra_work_elec_bill_"/>
      <sheetName val="_Acc__Sched_"/>
      <sheetName val="10__&amp;_11__Rate_Code_&amp;_BQ"/>
      <sheetName val="NEW-IDs_Fun_&amp;_Group"/>
      <sheetName val="Parameter"/>
      <sheetName val="cl 14 Annex 7 "/>
      <sheetName val="Encl 7A"/>
      <sheetName val="Debt"/>
      <sheetName val="van_khuon1"/>
      <sheetName val="IDC_macro1"/>
      <sheetName val="P_&amp;_L"/>
      <sheetName val="Summary_Excise"/>
      <sheetName val="Other_BS_Sch_5-9"/>
      <sheetName val="Excess_Calc"/>
      <sheetName val="Grouping_Master"/>
      <sheetName val="Fin_Sum1"/>
      <sheetName val="Main_workings"/>
      <sheetName val="Balance_Sheet_"/>
      <sheetName val="IMPORT_T121"/>
      <sheetName val="KPM_DT1"/>
      <sheetName val="Dom_Cell_(IS)"/>
      <sheetName val="M-2_Adjusted"/>
      <sheetName val="Master_Price_List"/>
      <sheetName val="EDS__Bestshore_Migration"/>
      <sheetName val="IT_Block"/>
      <sheetName val="Location_CODE"/>
      <sheetName val="Location_TYPE"/>
      <sheetName val="sub_class"/>
      <sheetName val="_sub_Loc_"/>
      <sheetName val="Training_Deposits_coding"/>
      <sheetName val="Rev_Opt_-_Rollup"/>
      <sheetName val="MASTER_RATE_ANALYSIS"/>
      <sheetName val="Valuation_-_block_2"/>
      <sheetName val="SAP downloaded schedule"/>
      <sheetName val="Transaction"/>
      <sheetName val="A-1"/>
      <sheetName val="0. Data Validation List"/>
      <sheetName val="Crest"/>
      <sheetName val="Pinnacle"/>
      <sheetName val="Zenith"/>
      <sheetName val="stacking sheet"/>
      <sheetName val="XLR_NoRangeSheet"/>
      <sheetName val="HRD1"/>
      <sheetName val="Taluka wise dealer (2)"/>
      <sheetName val="Timesheet"/>
      <sheetName val="Loads"/>
      <sheetName val="p&amp;m"/>
      <sheetName val="S &amp; A"/>
      <sheetName val="Schedule v1"/>
      <sheetName val="MultipleSecurities"/>
      <sheetName val="Dep"/>
      <sheetName val="cash_flow"/>
      <sheetName val="sales_value"/>
      <sheetName val="colaw_dep"/>
      <sheetName val="freight"/>
      <sheetName val="gm"/>
      <sheetName val="interest"/>
      <sheetName val="jb_cost"/>
      <sheetName val="c_flow_%"/>
      <sheetName val="consum_cost"/>
      <sheetName val="form26"/>
      <sheetName val="F29B"/>
      <sheetName val=" "/>
      <sheetName val="Master_list"/>
      <sheetName val="Labour_List"/>
      <sheetName val="Material_List"/>
      <sheetName val="Labor_abs-NMR"/>
      <sheetName val="Beam_at_Ground_flr_lvl(Steel)"/>
      <sheetName val="1st_-vpd"/>
      <sheetName val="Material_List_"/>
      <sheetName val="schedule_nos"/>
      <sheetName val="Debtors_analysis"/>
      <sheetName val="Inv_Data"/>
      <sheetName val="Lease Expiry"/>
      <sheetName val="Tyre1"/>
      <sheetName val="Auto"/>
      <sheetName val="Customize Your Invoice"/>
      <sheetName val="Sale Charts"/>
      <sheetName val="EXIS-COMBINED"/>
      <sheetName val="HOUSE RENT DEPO."/>
      <sheetName val="Approval"/>
      <sheetName val="wdr bldg"/>
      <sheetName val="Formated Trial Balance"/>
      <sheetName val="final 061106"/>
      <sheetName val="SAB P&amp;L"/>
      <sheetName val="cash flow"/>
      <sheetName val="Misc. Master"/>
      <sheetName val="Base data Security Procedures"/>
      <sheetName val="Expansion"/>
      <sheetName val="Capital Structure"/>
      <sheetName val="GROUPING"/>
      <sheetName val="SALES"/>
      <sheetName val="Basework"/>
      <sheetName val="Monthly Inputs"/>
      <sheetName val="2000-1 Monthly Cashflows"/>
      <sheetName val="2002-2 Monthly Cashflows"/>
      <sheetName val="Determination of Threshold"/>
      <sheetName val="NGS Data Sheet"/>
      <sheetName val="SGS Data Sheet"/>
      <sheetName val="Sheet3_(2)6"/>
      <sheetName val="QoQ_Forecast6"/>
      <sheetName val="Income_Statements6"/>
      <sheetName val="Sheet3__2_6"/>
      <sheetName val="Income_&amp;_Occupancy_Customer6"/>
      <sheetName val="Acc_10_56"/>
      <sheetName val="Aladdin_Macro16"/>
      <sheetName val="Global_Assm_6"/>
      <sheetName val="ABP_inputs6"/>
      <sheetName val="Synergy_Sales_Budget6"/>
      <sheetName val="Project_Budget_Worksheet6"/>
      <sheetName val="Calculation_(2)6"/>
      <sheetName val="Multiple_output6"/>
      <sheetName val="Builtup_Area6"/>
      <sheetName val="RCC,Ret__Wall6"/>
      <sheetName val="BOQ_T4B6"/>
      <sheetName val="INDIGINEOUS_ITEMS_6"/>
      <sheetName val="170810-lease_tax1"/>
      <sheetName val="Main_Sheet_(MTD)1"/>
      <sheetName val="Consl_Daily_Report1"/>
      <sheetName val="balance_sheet1"/>
      <sheetName val="Rollup_Summary1"/>
      <sheetName val="Approved_MTD_Proj_#'s6"/>
      <sheetName val="Material_6"/>
      <sheetName val="Labour_&amp;_Plant6"/>
      <sheetName val="_B36"/>
      <sheetName val="_B16"/>
      <sheetName val="beam-reinft-IIInd_floor6"/>
      <sheetName val="MN_T_B_6"/>
      <sheetName val="CFForecast_detail6"/>
      <sheetName val="Site_Dev_BOQ6"/>
      <sheetName val="Break_up_Sheet6"/>
      <sheetName val="Load_Details-220kV6"/>
      <sheetName val="Block_A_-_BOQ6"/>
      <sheetName val="CABLE_DATA1"/>
      <sheetName val="1st_flr1"/>
      <sheetName val="Civil_Boq1"/>
      <sheetName val="final_abstract1"/>
      <sheetName val="Rate_analysis1"/>
      <sheetName val="Trial_Balance"/>
      <sheetName val="MIS_AC_wise"/>
      <sheetName val="Base_Assumptions"/>
      <sheetName val="FITZ_MORT_94"/>
      <sheetName val="QoQ_In_Lakhs"/>
      <sheetName val="vb_9&amp;10"/>
      <sheetName val="Goldberg_Portfolio_Combined"/>
      <sheetName val="Commercial_Research"/>
      <sheetName val="MIS_-_kINR1"/>
      <sheetName val="9__Package_split_-_Cost_"/>
      <sheetName val="Operating_Statistics"/>
      <sheetName val="FA_Schedule_Dec_07"/>
      <sheetName val="Theatre_mgmt_cont"/>
      <sheetName val="P_R__TAXES"/>
      <sheetName val="BILLING_SUM"/>
      <sheetName val="Leasing_Commision"/>
      <sheetName val="Service_Invoice"/>
      <sheetName val="Cash_Flow_Working"/>
      <sheetName val="Retail_Mall"/>
      <sheetName val="Related_party_-_P&amp;L"/>
      <sheetName val="pile_Fabrication"/>
      <sheetName val="LBO_Financials"/>
      <sheetName val="ANN_K"/>
      <sheetName val="Notes-pivot1_"/>
      <sheetName val="ASSETS_P&amp;M"/>
      <sheetName val="Assets_Land_&amp;_Mise_FA"/>
      <sheetName val="Open_Items-311208"/>
      <sheetName val="drop-dwn_list"/>
      <sheetName val="소상_&quot;1&quot;"/>
      <sheetName val="Felix_Street_Summary"/>
      <sheetName val="Overall_Summary"/>
      <sheetName val="RCC_Rates"/>
      <sheetName val="Cost_summary"/>
      <sheetName val="PRECAST_lightconc-II"/>
      <sheetName val="Tender_Summary"/>
      <sheetName val="Bill_1-BOQ-Civil_Works"/>
      <sheetName val="UNP-NCW_"/>
      <sheetName val="4_4_External_Plaster"/>
      <sheetName val="HBI_NCD"/>
      <sheetName val="CUSTOM_Jun99"/>
      <sheetName val="A_O_R_"/>
      <sheetName val="Ins_Erection"/>
      <sheetName val="Staff_Costs"/>
      <sheetName val="0__Data_Validation_List"/>
      <sheetName val="stacking_sheet"/>
      <sheetName val="Basement_Budget"/>
      <sheetName val="Night_Shift"/>
      <sheetName val="ITEM__STUDY_(2)"/>
      <sheetName val="TDS_Certificate-Format"/>
      <sheetName val="Quotation"/>
      <sheetName val="RCC_Ret_ Wall"/>
      <sheetName val="WC analytics (+data pages)"/>
      <sheetName val="Collection"/>
      <sheetName val="dlvoid"/>
      <sheetName val="Redelvery provision changed"/>
      <sheetName val="CPR"/>
      <sheetName val="MARCH"/>
      <sheetName val="SEP "/>
      <sheetName val="Audit"/>
      <sheetName val="register"/>
      <sheetName val="Sources"/>
      <sheetName val="Earnings"/>
      <sheetName val="EAST"/>
      <sheetName val="YOEMAGUM"/>
      <sheetName val="DYN PP"/>
      <sheetName val="TXN97"/>
      <sheetName val="June Reserve - Far East"/>
      <sheetName val="TBAL9697 -group wise  sdpl"/>
      <sheetName val="Coalmine"/>
      <sheetName val="Account title"/>
      <sheetName val="Titel"/>
      <sheetName val="BS-203"/>
      <sheetName val="Total MTH"/>
      <sheetName val="Cases"/>
      <sheetName val="PROV_CONSOLIDATED"/>
      <sheetName val="Sch5TO10"/>
      <sheetName val="macroDat"/>
      <sheetName val="Rs in lacs"/>
      <sheetName val="800CC_FR_HOSE"/>
      <sheetName val="Esteem Rear"/>
      <sheetName val="Classification"/>
      <sheetName val="XREF"/>
      <sheetName val="Income"/>
      <sheetName val="EPS"/>
      <sheetName val="currency (2)"/>
      <sheetName val="Companies"/>
      <sheetName val="People"/>
      <sheetName val="NW RTU"/>
      <sheetName val="Clause 9"/>
      <sheetName val="Fin"/>
      <sheetName val="Intro"/>
      <sheetName val="Tickmarks"/>
      <sheetName val="Check Register"/>
      <sheetName val="EBITDA Bridge"/>
      <sheetName val="Detailed"/>
      <sheetName val="2003 Budget-PL-case1"/>
      <sheetName val="STATSUM"/>
      <sheetName val="TB9899"/>
      <sheetName val="Lease-rents"/>
      <sheetName val="Key Assumption"/>
      <sheetName val="Master Information"/>
      <sheetName val="HIDDEN"/>
      <sheetName val="DEP99"/>
      <sheetName val="IGAAP"/>
      <sheetName val="INI"/>
      <sheetName val="Output"/>
      <sheetName val="meeting rectification control"/>
      <sheetName val="Loan Data"/>
      <sheetName val="Challan"/>
      <sheetName val="Standalone seg"/>
      <sheetName val="现金流量分析表"/>
      <sheetName val="边际贡献分析表"/>
      <sheetName val="Micro"/>
      <sheetName val="Macro"/>
      <sheetName val="Scaff-Rose"/>
      <sheetName val="Fin. Assumpt. - Sensitivities"/>
      <sheetName val="ADV-TK-HORT"/>
      <sheetName val="NEES"/>
      <sheetName val="COST-MTRS"/>
      <sheetName val="FLASH"/>
      <sheetName val="Annexure"/>
      <sheetName val="Schedules 3-8"/>
      <sheetName val="RELACION REFERENCIAS"/>
      <sheetName val="Power_&amp;_Fuel_(S)"/>
      <sheetName val="Budget_Summary"/>
      <sheetName val="차수"/>
      <sheetName val="P&amp;L"/>
      <sheetName val="DIVBUD99"/>
      <sheetName val="Main"/>
      <sheetName val="COSTMAR"/>
      <sheetName val="Jun 2000"/>
      <sheetName val="Sheet2 (2)"/>
      <sheetName val="3-dep"/>
    </sheetNames>
    <sheetDataSet>
      <sheetData sheetId="0" refreshError="1">
        <row r="65">
          <cell r="A65" t="str">
            <v>(II)</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ow r="65">
          <cell r="A65" t="str">
            <v>(II)</v>
          </cell>
        </row>
      </sheetData>
      <sheetData sheetId="67" refreshError="1"/>
      <sheetData sheetId="68" refreshError="1"/>
      <sheetData sheetId="69">
        <row r="65">
          <cell r="A65" t="str">
            <v>(II)</v>
          </cell>
        </row>
      </sheetData>
      <sheetData sheetId="70">
        <row r="65">
          <cell r="A65" t="str">
            <v>(II)</v>
          </cell>
        </row>
      </sheetData>
      <sheetData sheetId="71">
        <row r="65">
          <cell r="A65" t="str">
            <v>(II)</v>
          </cell>
        </row>
      </sheetData>
      <sheetData sheetId="72"/>
      <sheetData sheetId="73"/>
      <sheetData sheetId="74">
        <row r="65">
          <cell r="A65" t="str">
            <v>(II)</v>
          </cell>
        </row>
      </sheetData>
      <sheetData sheetId="75">
        <row r="65">
          <cell r="A65" t="str">
            <v>(II)</v>
          </cell>
        </row>
      </sheetData>
      <sheetData sheetId="76">
        <row r="65">
          <cell r="A65" t="str">
            <v>(II)</v>
          </cell>
        </row>
      </sheetData>
      <sheetData sheetId="77">
        <row r="65">
          <cell r="A65" t="str">
            <v>(II)</v>
          </cell>
        </row>
      </sheetData>
      <sheetData sheetId="78">
        <row r="65">
          <cell r="A65" t="str">
            <v>(II)</v>
          </cell>
        </row>
      </sheetData>
      <sheetData sheetId="79">
        <row r="65">
          <cell r="A65" t="str">
            <v>(II)</v>
          </cell>
        </row>
      </sheetData>
      <sheetData sheetId="80">
        <row r="65">
          <cell r="A65" t="str">
            <v>(II)</v>
          </cell>
        </row>
      </sheetData>
      <sheetData sheetId="81">
        <row r="65">
          <cell r="A65" t="str">
            <v>(II)</v>
          </cell>
        </row>
      </sheetData>
      <sheetData sheetId="82">
        <row r="65">
          <cell r="A65" t="str">
            <v>(II)</v>
          </cell>
        </row>
      </sheetData>
      <sheetData sheetId="83">
        <row r="65">
          <cell r="A65" t="str">
            <v>(II)</v>
          </cell>
        </row>
      </sheetData>
      <sheetData sheetId="84">
        <row r="65">
          <cell r="A65" t="str">
            <v>(II)</v>
          </cell>
        </row>
      </sheetData>
      <sheetData sheetId="85">
        <row r="65">
          <cell r="A65" t="str">
            <v>(II)</v>
          </cell>
        </row>
      </sheetData>
      <sheetData sheetId="86">
        <row r="65">
          <cell r="A65" t="str">
            <v>(II)</v>
          </cell>
        </row>
      </sheetData>
      <sheetData sheetId="87">
        <row r="65">
          <cell r="A65" t="str">
            <v>(II)</v>
          </cell>
        </row>
      </sheetData>
      <sheetData sheetId="88" refreshError="1"/>
      <sheetData sheetId="89">
        <row r="65">
          <cell r="A65" t="str">
            <v>(II)</v>
          </cell>
        </row>
      </sheetData>
      <sheetData sheetId="90">
        <row r="65">
          <cell r="A65" t="str">
            <v>(II)</v>
          </cell>
        </row>
      </sheetData>
      <sheetData sheetId="91">
        <row r="65">
          <cell r="A65" t="str">
            <v>(II)</v>
          </cell>
        </row>
      </sheetData>
      <sheetData sheetId="92">
        <row r="65">
          <cell r="A65" t="str">
            <v>(II)</v>
          </cell>
        </row>
      </sheetData>
      <sheetData sheetId="93">
        <row r="65">
          <cell r="A65" t="str">
            <v>(II)</v>
          </cell>
        </row>
      </sheetData>
      <sheetData sheetId="94">
        <row r="65">
          <cell r="A65" t="str">
            <v>(II)</v>
          </cell>
        </row>
      </sheetData>
      <sheetData sheetId="95">
        <row r="65">
          <cell r="A65" t="str">
            <v>(II)</v>
          </cell>
        </row>
      </sheetData>
      <sheetData sheetId="96">
        <row r="65">
          <cell r="A65" t="str">
            <v>(II)</v>
          </cell>
        </row>
      </sheetData>
      <sheetData sheetId="97">
        <row r="65">
          <cell r="A65" t="str">
            <v>(II)</v>
          </cell>
        </row>
      </sheetData>
      <sheetData sheetId="98">
        <row r="65">
          <cell r="A65" t="str">
            <v>(II)</v>
          </cell>
        </row>
      </sheetData>
      <sheetData sheetId="99">
        <row r="65">
          <cell r="A65" t="str">
            <v>(II)</v>
          </cell>
        </row>
      </sheetData>
      <sheetData sheetId="100">
        <row r="65">
          <cell r="A65" t="str">
            <v>(II)</v>
          </cell>
        </row>
      </sheetData>
      <sheetData sheetId="101">
        <row r="65">
          <cell r="A65" t="str">
            <v>(II)</v>
          </cell>
        </row>
      </sheetData>
      <sheetData sheetId="102">
        <row r="65">
          <cell r="A65" t="str">
            <v>(II)</v>
          </cell>
        </row>
      </sheetData>
      <sheetData sheetId="103">
        <row r="65">
          <cell r="A65" t="str">
            <v>(II)</v>
          </cell>
        </row>
      </sheetData>
      <sheetData sheetId="104">
        <row r="65">
          <cell r="A65" t="str">
            <v>(II)</v>
          </cell>
        </row>
      </sheetData>
      <sheetData sheetId="105">
        <row r="65">
          <cell r="A65" t="str">
            <v>(II)</v>
          </cell>
        </row>
      </sheetData>
      <sheetData sheetId="106">
        <row r="65">
          <cell r="A65" t="str">
            <v>(II)</v>
          </cell>
        </row>
      </sheetData>
      <sheetData sheetId="107">
        <row r="65">
          <cell r="A65" t="str">
            <v>(II)</v>
          </cell>
        </row>
      </sheetData>
      <sheetData sheetId="108">
        <row r="65">
          <cell r="A65" t="str">
            <v>(II)</v>
          </cell>
        </row>
      </sheetData>
      <sheetData sheetId="109">
        <row r="65">
          <cell r="A65" t="str">
            <v>(II)</v>
          </cell>
        </row>
      </sheetData>
      <sheetData sheetId="110">
        <row r="65">
          <cell r="A65" t="str">
            <v>(II)</v>
          </cell>
        </row>
      </sheetData>
      <sheetData sheetId="111">
        <row r="65">
          <cell r="A65" t="str">
            <v>(II)</v>
          </cell>
        </row>
      </sheetData>
      <sheetData sheetId="112">
        <row r="65">
          <cell r="A65" t="str">
            <v>(II)</v>
          </cell>
        </row>
      </sheetData>
      <sheetData sheetId="113">
        <row r="65">
          <cell r="A65" t="str">
            <v>(II)</v>
          </cell>
        </row>
      </sheetData>
      <sheetData sheetId="114">
        <row r="65">
          <cell r="A65" t="str">
            <v>(II)</v>
          </cell>
        </row>
      </sheetData>
      <sheetData sheetId="115">
        <row r="65">
          <cell r="A65" t="str">
            <v>(II)</v>
          </cell>
        </row>
      </sheetData>
      <sheetData sheetId="116">
        <row r="65">
          <cell r="A65" t="str">
            <v>(II)</v>
          </cell>
        </row>
      </sheetData>
      <sheetData sheetId="117">
        <row r="65">
          <cell r="A65" t="str">
            <v>(II)</v>
          </cell>
        </row>
      </sheetData>
      <sheetData sheetId="118">
        <row r="65">
          <cell r="A65" t="str">
            <v>(II)</v>
          </cell>
        </row>
      </sheetData>
      <sheetData sheetId="119">
        <row r="65">
          <cell r="A65" t="str">
            <v>(II)</v>
          </cell>
        </row>
      </sheetData>
      <sheetData sheetId="120">
        <row r="65">
          <cell r="A65" t="str">
            <v>(II)</v>
          </cell>
        </row>
      </sheetData>
      <sheetData sheetId="121">
        <row r="65">
          <cell r="A65" t="str">
            <v>(II)</v>
          </cell>
        </row>
      </sheetData>
      <sheetData sheetId="122">
        <row r="65">
          <cell r="A65" t="str">
            <v>(II)</v>
          </cell>
        </row>
      </sheetData>
      <sheetData sheetId="123">
        <row r="65">
          <cell r="A65" t="str">
            <v>(II)</v>
          </cell>
        </row>
      </sheetData>
      <sheetData sheetId="124">
        <row r="65">
          <cell r="A65" t="str">
            <v>(II)</v>
          </cell>
        </row>
      </sheetData>
      <sheetData sheetId="125">
        <row r="65">
          <cell r="A65" t="str">
            <v>(II)</v>
          </cell>
        </row>
      </sheetData>
      <sheetData sheetId="126">
        <row r="65">
          <cell r="A65" t="str">
            <v>(II)</v>
          </cell>
        </row>
      </sheetData>
      <sheetData sheetId="127">
        <row r="65">
          <cell r="A65" t="str">
            <v>(II)</v>
          </cell>
        </row>
      </sheetData>
      <sheetData sheetId="128">
        <row r="65">
          <cell r="A65" t="str">
            <v>(II)</v>
          </cell>
        </row>
      </sheetData>
      <sheetData sheetId="129">
        <row r="65">
          <cell r="A65" t="str">
            <v>(II)</v>
          </cell>
        </row>
      </sheetData>
      <sheetData sheetId="130">
        <row r="65">
          <cell r="A65" t="str">
            <v>(II)</v>
          </cell>
        </row>
      </sheetData>
      <sheetData sheetId="131">
        <row r="65">
          <cell r="A65" t="str">
            <v>(II)</v>
          </cell>
        </row>
      </sheetData>
      <sheetData sheetId="132">
        <row r="65">
          <cell r="A65" t="str">
            <v>(II)</v>
          </cell>
        </row>
      </sheetData>
      <sheetData sheetId="133">
        <row r="65">
          <cell r="A65" t="str">
            <v>(II)</v>
          </cell>
        </row>
      </sheetData>
      <sheetData sheetId="134">
        <row r="65">
          <cell r="A65" t="str">
            <v>(II)</v>
          </cell>
        </row>
      </sheetData>
      <sheetData sheetId="135">
        <row r="65">
          <cell r="A65" t="str">
            <v>(II)</v>
          </cell>
        </row>
      </sheetData>
      <sheetData sheetId="136">
        <row r="65">
          <cell r="A65" t="str">
            <v>(II)</v>
          </cell>
        </row>
      </sheetData>
      <sheetData sheetId="137">
        <row r="65">
          <cell r="A65" t="str">
            <v>(II)</v>
          </cell>
        </row>
      </sheetData>
      <sheetData sheetId="138">
        <row r="65">
          <cell r="A65" t="str">
            <v>(II)</v>
          </cell>
        </row>
      </sheetData>
      <sheetData sheetId="139">
        <row r="65">
          <cell r="A65" t="str">
            <v>(II)</v>
          </cell>
        </row>
      </sheetData>
      <sheetData sheetId="140">
        <row r="65">
          <cell r="A65" t="str">
            <v>(II)</v>
          </cell>
        </row>
      </sheetData>
      <sheetData sheetId="141">
        <row r="65">
          <cell r="A65" t="str">
            <v>(II)</v>
          </cell>
        </row>
      </sheetData>
      <sheetData sheetId="142">
        <row r="65">
          <cell r="A65" t="str">
            <v>(II)</v>
          </cell>
        </row>
      </sheetData>
      <sheetData sheetId="143">
        <row r="65">
          <cell r="A65" t="str">
            <v>(II)</v>
          </cell>
        </row>
      </sheetData>
      <sheetData sheetId="144">
        <row r="65">
          <cell r="A65" t="str">
            <v>(II)</v>
          </cell>
        </row>
      </sheetData>
      <sheetData sheetId="145">
        <row r="65">
          <cell r="A65" t="str">
            <v>(II)</v>
          </cell>
        </row>
      </sheetData>
      <sheetData sheetId="146">
        <row r="65">
          <cell r="A65" t="str">
            <v>(II)</v>
          </cell>
        </row>
      </sheetData>
      <sheetData sheetId="147">
        <row r="65">
          <cell r="A65" t="str">
            <v>(II)</v>
          </cell>
        </row>
      </sheetData>
      <sheetData sheetId="148">
        <row r="65">
          <cell r="A65" t="str">
            <v>(II)</v>
          </cell>
        </row>
      </sheetData>
      <sheetData sheetId="149">
        <row r="65">
          <cell r="A65" t="str">
            <v>(II)</v>
          </cell>
        </row>
      </sheetData>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ow r="65">
          <cell r="A65" t="str">
            <v>(II)</v>
          </cell>
        </row>
      </sheetData>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sheetData sheetId="253" refreshError="1"/>
      <sheetData sheetId="254" refreshError="1"/>
      <sheetData sheetId="255" refreshError="1"/>
      <sheetData sheetId="256"/>
      <sheetData sheetId="257"/>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ow r="65">
          <cell r="A65" t="str">
            <v>(II)</v>
          </cell>
        </row>
      </sheetData>
      <sheetData sheetId="273">
        <row r="65">
          <cell r="A65" t="str">
            <v>(II)</v>
          </cell>
        </row>
      </sheetData>
      <sheetData sheetId="274">
        <row r="65">
          <cell r="A65" t="str">
            <v>(II)</v>
          </cell>
        </row>
      </sheetData>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ow r="65">
          <cell r="A65" t="str">
            <v>(II)</v>
          </cell>
        </row>
      </sheetData>
      <sheetData sheetId="308">
        <row r="65">
          <cell r="A65" t="str">
            <v>(II)</v>
          </cell>
        </row>
      </sheetData>
      <sheetData sheetId="309">
        <row r="65">
          <cell r="A65" t="str">
            <v>(II)</v>
          </cell>
        </row>
      </sheetData>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ow r="65">
          <cell r="A65" t="str">
            <v>(II)</v>
          </cell>
        </row>
      </sheetData>
      <sheetData sheetId="425">
        <row r="65">
          <cell r="A65" t="str">
            <v>(II)</v>
          </cell>
        </row>
      </sheetData>
      <sheetData sheetId="426">
        <row r="65">
          <cell r="A65" t="str">
            <v>(II)</v>
          </cell>
        </row>
      </sheetData>
      <sheetData sheetId="427">
        <row r="65">
          <cell r="A65" t="str">
            <v>(II)</v>
          </cell>
        </row>
      </sheetData>
      <sheetData sheetId="428" refreshError="1"/>
      <sheetData sheetId="429" refreshError="1"/>
      <sheetData sheetId="430" refreshError="1"/>
      <sheetData sheetId="431">
        <row r="65">
          <cell r="A65" t="str">
            <v>(II)</v>
          </cell>
        </row>
      </sheetData>
      <sheetData sheetId="432">
        <row r="65">
          <cell r="A65" t="str">
            <v>(II)</v>
          </cell>
        </row>
      </sheetData>
      <sheetData sheetId="433">
        <row r="65">
          <cell r="A65" t="str">
            <v>(II)</v>
          </cell>
        </row>
      </sheetData>
      <sheetData sheetId="434">
        <row r="65">
          <cell r="A65" t="str">
            <v>(II)</v>
          </cell>
        </row>
      </sheetData>
      <sheetData sheetId="435">
        <row r="65">
          <cell r="A65" t="str">
            <v>(II)</v>
          </cell>
        </row>
      </sheetData>
      <sheetData sheetId="436">
        <row r="65">
          <cell r="A65" t="str">
            <v>(II)</v>
          </cell>
        </row>
      </sheetData>
      <sheetData sheetId="437">
        <row r="65">
          <cell r="A65" t="str">
            <v>(II)</v>
          </cell>
        </row>
      </sheetData>
      <sheetData sheetId="438">
        <row r="65">
          <cell r="A65" t="str">
            <v>(II)</v>
          </cell>
        </row>
      </sheetData>
      <sheetData sheetId="439">
        <row r="65">
          <cell r="A65" t="str">
            <v>(II)</v>
          </cell>
        </row>
      </sheetData>
      <sheetData sheetId="440">
        <row r="65">
          <cell r="A65" t="str">
            <v>(II)</v>
          </cell>
        </row>
      </sheetData>
      <sheetData sheetId="441">
        <row r="65">
          <cell r="A65" t="str">
            <v>(II)</v>
          </cell>
        </row>
      </sheetData>
      <sheetData sheetId="442">
        <row r="65">
          <cell r="A65" t="str">
            <v>(II)</v>
          </cell>
        </row>
      </sheetData>
      <sheetData sheetId="443">
        <row r="65">
          <cell r="A65" t="str">
            <v>(II)</v>
          </cell>
        </row>
      </sheetData>
      <sheetData sheetId="444">
        <row r="65">
          <cell r="A65" t="str">
            <v>(II)</v>
          </cell>
        </row>
      </sheetData>
      <sheetData sheetId="445">
        <row r="65">
          <cell r="A65" t="str">
            <v>(II)</v>
          </cell>
        </row>
      </sheetData>
      <sheetData sheetId="446">
        <row r="65">
          <cell r="A65" t="str">
            <v>(II)</v>
          </cell>
        </row>
      </sheetData>
      <sheetData sheetId="447">
        <row r="65">
          <cell r="A65" t="str">
            <v>(II)</v>
          </cell>
        </row>
      </sheetData>
      <sheetData sheetId="448">
        <row r="65">
          <cell r="A65" t="str">
            <v>(II)</v>
          </cell>
        </row>
      </sheetData>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ow r="65">
          <cell r="A65" t="str">
            <v>(II)</v>
          </cell>
        </row>
      </sheetData>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ow r="65">
          <cell r="A65" t="str">
            <v>(II)</v>
          </cell>
        </row>
      </sheetData>
      <sheetData sheetId="564">
        <row r="65">
          <cell r="A65" t="str">
            <v>(II)</v>
          </cell>
        </row>
      </sheetData>
      <sheetData sheetId="565"/>
      <sheetData sheetId="566">
        <row r="65">
          <cell r="A65" t="str">
            <v>(II)</v>
          </cell>
        </row>
      </sheetData>
      <sheetData sheetId="567">
        <row r="65">
          <cell r="A65" t="str">
            <v>(II)</v>
          </cell>
        </row>
      </sheetData>
      <sheetData sheetId="568">
        <row r="65">
          <cell r="A65" t="str">
            <v>(II)</v>
          </cell>
        </row>
      </sheetData>
      <sheetData sheetId="569">
        <row r="65">
          <cell r="A65" t="str">
            <v>(II)</v>
          </cell>
        </row>
      </sheetData>
      <sheetData sheetId="570"/>
      <sheetData sheetId="571"/>
      <sheetData sheetId="572">
        <row r="65">
          <cell r="A65" t="str">
            <v>(II)</v>
          </cell>
        </row>
      </sheetData>
      <sheetData sheetId="573"/>
      <sheetData sheetId="574"/>
      <sheetData sheetId="575"/>
      <sheetData sheetId="576"/>
      <sheetData sheetId="577"/>
      <sheetData sheetId="578"/>
      <sheetData sheetId="579"/>
      <sheetData sheetId="580" refreshError="1"/>
      <sheetData sheetId="581" refreshError="1"/>
      <sheetData sheetId="582" refreshError="1"/>
      <sheetData sheetId="583" refreshError="1"/>
      <sheetData sheetId="584"/>
      <sheetData sheetId="585"/>
      <sheetData sheetId="586"/>
      <sheetData sheetId="587"/>
      <sheetData sheetId="588">
        <row r="65">
          <cell r="A65" t="str">
            <v>(II)</v>
          </cell>
        </row>
      </sheetData>
      <sheetData sheetId="589"/>
      <sheetData sheetId="590">
        <row r="65">
          <cell r="A65" t="str">
            <v>(II)</v>
          </cell>
        </row>
      </sheetData>
      <sheetData sheetId="591"/>
      <sheetData sheetId="592">
        <row r="65">
          <cell r="A65" t="str">
            <v>(II)</v>
          </cell>
        </row>
      </sheetData>
      <sheetData sheetId="593"/>
      <sheetData sheetId="594"/>
      <sheetData sheetId="595"/>
      <sheetData sheetId="596"/>
      <sheetData sheetId="597">
        <row r="65">
          <cell r="A65" t="str">
            <v>(II)</v>
          </cell>
        </row>
      </sheetData>
      <sheetData sheetId="598"/>
      <sheetData sheetId="599"/>
      <sheetData sheetId="600"/>
      <sheetData sheetId="601"/>
      <sheetData sheetId="602"/>
      <sheetData sheetId="603"/>
      <sheetData sheetId="604"/>
      <sheetData sheetId="605"/>
      <sheetData sheetId="606"/>
      <sheetData sheetId="607"/>
      <sheetData sheetId="608"/>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sheetData sheetId="635"/>
      <sheetData sheetId="636" refreshError="1"/>
      <sheetData sheetId="637" refreshError="1"/>
      <sheetData sheetId="638" refreshError="1"/>
      <sheetData sheetId="639"/>
      <sheetData sheetId="640"/>
      <sheetData sheetId="641"/>
      <sheetData sheetId="642"/>
      <sheetData sheetId="643"/>
      <sheetData sheetId="644"/>
      <sheetData sheetId="645"/>
      <sheetData sheetId="646"/>
      <sheetData sheetId="647"/>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ow r="65">
          <cell r="A65" t="str">
            <v>(II)</v>
          </cell>
        </row>
      </sheetData>
      <sheetData sheetId="676"/>
      <sheetData sheetId="677"/>
      <sheetData sheetId="678"/>
      <sheetData sheetId="679"/>
      <sheetData sheetId="680"/>
      <sheetData sheetId="681">
        <row r="65">
          <cell r="A65" t="str">
            <v>(II)</v>
          </cell>
        </row>
      </sheetData>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row r="65">
          <cell r="A65" t="str">
            <v>(II)</v>
          </cell>
        </row>
      </sheetData>
      <sheetData sheetId="699"/>
      <sheetData sheetId="700"/>
      <sheetData sheetId="701"/>
      <sheetData sheetId="702"/>
      <sheetData sheetId="703"/>
      <sheetData sheetId="704"/>
      <sheetData sheetId="705"/>
      <sheetData sheetId="706"/>
      <sheetData sheetId="707"/>
      <sheetData sheetId="708"/>
      <sheetData sheetId="709"/>
      <sheetData sheetId="710">
        <row r="65">
          <cell r="A65" t="str">
            <v>(II)</v>
          </cell>
        </row>
      </sheetData>
      <sheetData sheetId="711"/>
      <sheetData sheetId="712"/>
      <sheetData sheetId="713"/>
      <sheetData sheetId="714"/>
      <sheetData sheetId="715"/>
      <sheetData sheetId="716"/>
      <sheetData sheetId="717">
        <row r="65">
          <cell r="A65" t="str">
            <v>(II)</v>
          </cell>
        </row>
      </sheetData>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sheetData sheetId="838"/>
      <sheetData sheetId="839"/>
      <sheetData sheetId="840"/>
      <sheetData sheetId="841"/>
      <sheetData sheetId="842" refreshError="1"/>
      <sheetData sheetId="843" refreshError="1"/>
      <sheetData sheetId="844" refreshError="1"/>
      <sheetData sheetId="845" refreshError="1"/>
      <sheetData sheetId="846"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ppt"/>
      <sheetName val="Debt (2)"/>
      <sheetName val="Power"/>
      <sheetName val="Power plant"/>
      <sheetName val="Capital History"/>
      <sheetName val="FS1"/>
      <sheetName val="FS2"/>
      <sheetName val="First Page"/>
      <sheetName val="One Pager"/>
      <sheetName val="Cover"/>
      <sheetName val="Valuation"/>
      <sheetName val="Report"/>
      <sheetName val="Reporting"/>
      <sheetName val="Industrial"/>
      <sheetName val="System"/>
      <sheetName val="Cahsflow"/>
      <sheetName val="Financials"/>
      <sheetName val="Income Tax"/>
      <sheetName val="Operating Statistics"/>
      <sheetName val="Labor abs-NMR"/>
      <sheetName val="GMDCTEMP"/>
      <sheetName val="Sheet3 (2)"/>
      <sheetName val="Mico"/>
      <sheetName val="Model"/>
      <sheetName val="Income-Segment"/>
      <sheetName val="PL&amp;BS"/>
      <sheetName val="Settings"/>
      <sheetName val="BS-Cem"/>
      <sheetName val="RCC,Ret. Wall"/>
      <sheetName val="Other"/>
      <sheetName val="Co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ient Features"/>
      <sheetName val="Index"/>
      <sheetName val="LOI"/>
      <sheetName val="construction_schedule"/>
      <sheetName val="top_sheet"/>
      <sheetName val="Offtop-Tender"/>
      <sheetName val="Offtop-Prestart"/>
      <sheetName val="Summary"/>
      <sheetName val="SummaryIDC"/>
      <sheetName val="Basic"/>
      <sheetName val="Items"/>
      <sheetName val="IDC.AHK "/>
      <sheetName val="BOQ_Direct_selling cost"/>
      <sheetName val="Monthwise breakup"/>
      <sheetName val="Labourrate"/>
      <sheetName val="conanalysis"/>
      <sheetName val="ShuttAna"/>
      <sheetName val="Reinf Analy"/>
      <sheetName val="Machinery"/>
      <sheetName val="Power anal"/>
      <sheetName val="quality_obj"/>
      <sheetName val="Assumptions"/>
      <sheetName val="water"/>
      <sheetName val="Power"/>
      <sheetName val="Fill this out first..."/>
      <sheetName val="Checklist"/>
      <sheetName val="Front"/>
      <sheetName val="PDF Front"/>
      <sheetName val="Simple Letter"/>
      <sheetName val="Inside"/>
      <sheetName val="Contents"/>
      <sheetName val="Basis"/>
      <sheetName val="Inclusions"/>
      <sheetName val="Exclusions"/>
      <sheetName val="Overall Summary"/>
      <sheetName val="CSI Summary"/>
      <sheetName val="Section 1 Areas"/>
      <sheetName val="Section 1 Summary"/>
      <sheetName val="Section 1"/>
      <sheetName val="Section 2 Areas"/>
      <sheetName val="Section 2 Summary"/>
      <sheetName val="Section 2"/>
      <sheetName val="Section 3 Areas"/>
      <sheetName val="Section 3 Summary"/>
      <sheetName val="Section 3"/>
      <sheetName val="Section 4 Areas"/>
      <sheetName val="Section 4 Summary"/>
      <sheetName val="Section 4"/>
      <sheetName val="Section 5 Areas"/>
      <sheetName val="Section 5 Summary"/>
      <sheetName val="Section 5"/>
      <sheetName val="Sitework Areas"/>
      <sheetName val="Section 6 Areas"/>
      <sheetName val="Section 6 Summary"/>
      <sheetName val="Section 6"/>
      <sheetName val="Sitework Summary"/>
      <sheetName val="Sitework"/>
      <sheetName val="Alternates"/>
      <sheetName val="Comparison Summary"/>
      <sheetName val="Fill this out first___"/>
      <sheetName val="SHEET 1"/>
      <sheetName val="Sheet1"/>
      <sheetName val="Sheet2"/>
      <sheetName val="Sheet3"/>
      <sheetName val="labour coeff"/>
      <sheetName val="PRECAST lightconc-II"/>
      <sheetName val="DLA Standard Cost Report1"/>
      <sheetName val="Design"/>
      <sheetName val="IO List"/>
      <sheetName val="Sebtion 1 SumMary"/>
      <sheetName val="Macro custom function"/>
      <sheetName val="p&amp;m"/>
      <sheetName val="RA-markate"/>
      <sheetName val="boq"/>
      <sheetName val="factors"/>
      <sheetName val="Tender Summary"/>
      <sheetName val="Data"/>
      <sheetName val="Lead"/>
      <sheetName val="Staff Acco."/>
      <sheetName val="dBase"/>
      <sheetName val="REL"/>
      <sheetName val="RCC,Ret. Wall"/>
      <sheetName val="Bill-AAC_old"/>
      <sheetName val="TBAL9697 -group wise  sdpl"/>
      <sheetName val="Pacakges split"/>
      <sheetName val="Basement Budget"/>
      <sheetName val="Extra Item"/>
      <sheetName val="Meas.-Hotel Part"/>
      <sheetName val="Database"/>
      <sheetName val="SCHEDULE"/>
      <sheetName val="schedule nos"/>
      <sheetName val="INPUT SHEET"/>
      <sheetName val="RES-PLANNING"/>
      <sheetName val="Voucher"/>
      <sheetName val="DEPTH CHART (ORR) L.S."/>
      <sheetName val="Name List"/>
      <sheetName val="PA- Consutant "/>
      <sheetName val="Raft"/>
      <sheetName val="Stress Calculation"/>
      <sheetName val="Break up Sheet"/>
      <sheetName val="VCH-SLC"/>
      <sheetName val="Supplier"/>
      <sheetName val="Cashflow projection"/>
      <sheetName val="Intro"/>
      <sheetName val="strand"/>
      <sheetName val="Pay_Sep06"/>
      <sheetName val="1st flr"/>
      <sheetName val="DetEst"/>
      <sheetName val="labour"/>
      <sheetName val="Driveway Beams"/>
      <sheetName val="2gii"/>
      <sheetName val="Contract Night Staff"/>
      <sheetName val="Contract Day Staff"/>
      <sheetName val="Day Shift"/>
      <sheetName val="Night Shift"/>
      <sheetName val="Cat A Change Control"/>
      <sheetName val="A-General"/>
      <sheetName val="Fin Sum"/>
      <sheetName val="Sch-3"/>
      <sheetName val=" "/>
      <sheetName val="1"/>
      <sheetName val="COLUMN"/>
      <sheetName val="Cleaning &amp; Grubbing"/>
      <sheetName val="Detail"/>
      <sheetName val="공장별판관비배부"/>
      <sheetName val="Deduction of assets"/>
      <sheetName val="Civil Works"/>
      <sheetName val="Formulas"/>
      <sheetName val="sort2"/>
      <sheetName val="#REF"/>
      <sheetName val="Labour productivity"/>
      <sheetName val="Input"/>
      <sheetName val="1st Slab"/>
      <sheetName val="box-12"/>
      <sheetName val="Sun E Type"/>
      <sheetName val="SUMRY"/>
      <sheetName val="PrintManager"/>
      <sheetName val="Assumption"/>
      <sheetName val="As per PCA"/>
      <sheetName val="Project Plan - WWW"/>
      <sheetName val="Data-Month"/>
      <sheetName val="BHANDUP"/>
      <sheetName val="analysis"/>
      <sheetName val="FORM7"/>
      <sheetName val="BLOCK-A (MEA.SHEET)"/>
      <sheetName val="Costing"/>
      <sheetName val="Order Info"/>
      <sheetName val="Intro."/>
      <sheetName val="Scope Reconciliation"/>
      <sheetName val="LMP"/>
      <sheetName val="01"/>
      <sheetName val="Inputs"/>
      <sheetName val="Details"/>
      <sheetName val="SITE OVERHEADS"/>
      <sheetName val="FITZ MORT 94"/>
      <sheetName val="Mar09"/>
      <sheetName val="Rate analysis"/>
      <sheetName val="Capex - Hry"/>
      <sheetName val="LEVEL SHEET"/>
      <sheetName val="SPT vs PHI"/>
      <sheetName val="dummy"/>
      <sheetName val="MASTER_RATE ANALYSIS"/>
      <sheetName val="Fee Rate Summary"/>
      <sheetName val="SILICATE"/>
      <sheetName val="Project Budget Worksheet"/>
      <sheetName val="FORM-16"/>
      <sheetName val="verrous"/>
      <sheetName val="Invoice"/>
      <sheetName val="Fcst vs Budgets"/>
      <sheetName val="Improvements"/>
      <sheetName val="Levels"/>
      <sheetName val="Material"/>
      <sheetName val="Plant &amp;  Machinery"/>
      <sheetName val="St.co.91.5lvl"/>
      <sheetName val="Lowside"/>
      <sheetName val="Approved MTD Proj #'s"/>
      <sheetName val="WORK TABLE"/>
      <sheetName val="FT-05-02IsoBOM"/>
      <sheetName val="Annexure"/>
      <sheetName val="list"/>
      <sheetName val="WORK"/>
      <sheetName val="PARAMETRES"/>
      <sheetName val="GF Columns"/>
      <sheetName val="COST"/>
      <sheetName val="P&amp;L - AD"/>
      <sheetName val="Site Dev BOQ"/>
      <sheetName val="Sheet3 (2)"/>
      <sheetName val="\TCS, NAGPUR-MANJIRI C\PROGRESS"/>
      <sheetName val="Works - Quote Sheet"/>
      <sheetName val="DSLP"/>
      <sheetName val="DLA%20Standard%20Cost%20Report1"/>
      <sheetName val="tower"/>
      <sheetName val="CABLERET"/>
      <sheetName val="GBW"/>
      <sheetName val="目录"/>
      <sheetName val="Item- Compact"/>
      <sheetName val="Interface_SC"/>
      <sheetName val="Calc_ISC"/>
      <sheetName val="Calc_SC"/>
      <sheetName val="Interface_ISC"/>
      <sheetName val="GD"/>
      <sheetName val="Total Quote"/>
      <sheetName val="Intake"/>
      <sheetName val="SPS DETAIL"/>
      <sheetName val="PC Master List"/>
      <sheetName val="Field Values"/>
      <sheetName val="cubes_M20"/>
      <sheetName val="Deprec."/>
      <sheetName val="gen"/>
      <sheetName val="Parameter"/>
      <sheetName val="girder"/>
      <sheetName val="Basic Rate"/>
      <sheetName val="Format"/>
      <sheetName val="DETAILED  BOQ"/>
      <sheetName val="환율"/>
      <sheetName val="Layer Table"/>
      <sheetName val="run"/>
      <sheetName val="WBS"/>
      <sheetName val="1-OBJ98 "/>
      <sheetName val="INTSHEET"/>
      <sheetName val="INTSHEET3"/>
      <sheetName val="master"/>
      <sheetName val="Build-up"/>
      <sheetName val="Structure Bills Qty"/>
      <sheetName val="Cash Flow"/>
      <sheetName val="Mat_Cost"/>
      <sheetName val="Parameters"/>
      <sheetName val="Results"/>
      <sheetName val="PLGroupings"/>
      <sheetName val="WWR"/>
      <sheetName val="Adimi bldg"/>
      <sheetName val="Pump House"/>
      <sheetName val="Fuel Regu Station"/>
      <sheetName val="Summary_Bank"/>
      <sheetName val="Data Forecast"/>
      <sheetName val="Load Details-220kV"/>
      <sheetName val="MN T.B."/>
      <sheetName val="BASIS -DEC 08"/>
      <sheetName val="Civil Boq"/>
      <sheetName val="DataSheet"/>
      <sheetName val="Variations"/>
      <sheetName val="Criteria"/>
      <sheetName val="Cost Index"/>
      <sheetName val="TEXT"/>
      <sheetName val="Form 6"/>
      <sheetName val="Budget in SAP"/>
      <sheetName val="concrete"/>
      <sheetName val="foot-slab reinft"/>
      <sheetName val="Master Data Sheet"/>
      <sheetName val="CASHFLOWS"/>
      <sheetName val="basic-data"/>
      <sheetName val="mem-property"/>
      <sheetName val="dlvoid"/>
      <sheetName val="Material "/>
      <sheetName val="Factors "/>
      <sheetName val="Cement recon."/>
      <sheetName val="sc-mar2000"/>
      <sheetName val="óc-sepVdec99"/>
      <sheetName val="final abstract"/>
      <sheetName val="Conc&amp;steel-assets"/>
      <sheetName val="bom"/>
      <sheetName val="HEAD"/>
      <sheetName val="????????"/>
      <sheetName val="HOME"/>
      <sheetName val="datatable"/>
      <sheetName val="Measurment"/>
      <sheetName val="Headings"/>
      <sheetName val="INDIGINEOUS ITEMS "/>
      <sheetName val="Main Gate House"/>
      <sheetName val="key dates"/>
      <sheetName val="Actuals"/>
      <sheetName val="Assumption Inputs"/>
      <sheetName val="India F&amp;S Template"/>
      <sheetName val="FitOutConfCentre"/>
      <sheetName val="PointNo.5"/>
      <sheetName val="inWords"/>
      <sheetName val="Constants Summary"/>
      <sheetName val="Option"/>
      <sheetName val="3mech"/>
      <sheetName val="2ELEC"/>
      <sheetName val="Publicbuilding"/>
      <sheetName val="conc-foot-gradeslab"/>
      <sheetName val="_TCS, NAGPUR-MANJIRI C_PROGRESS"/>
      <sheetName val="BOQ T4B"/>
      <sheetName val="Discount &amp; Margin"/>
      <sheetName val="Material Rates"/>
      <sheetName val="Fill_this_out_first___"/>
      <sheetName val="PDF_Front"/>
      <sheetName val="Simple_Letter"/>
      <sheetName val="Overall_Summary"/>
      <sheetName val="CSI_Summary"/>
      <sheetName val="Section_1_Areas"/>
      <sheetName val="Section_1_Summary"/>
      <sheetName val="Section_1"/>
      <sheetName val="Section_2_Areas"/>
      <sheetName val="Section_2_Summary"/>
      <sheetName val="Section_2"/>
      <sheetName val="Section_3_Areas"/>
      <sheetName val="Section_3_Summary"/>
      <sheetName val="Section_3"/>
      <sheetName val="Section_4_Areas"/>
      <sheetName val="Section_4_Summary"/>
      <sheetName val="Section_4"/>
      <sheetName val="Section_5_Areas"/>
      <sheetName val="Section_5_Summary"/>
      <sheetName val="Section_5"/>
      <sheetName val="Sitework_Areas"/>
      <sheetName val="Section_6_Areas"/>
      <sheetName val="Section_6_Summary"/>
      <sheetName val="Section_6"/>
      <sheetName val="Sitework_Summary"/>
      <sheetName val="Comparison_Summary"/>
      <sheetName val="Fill_this_out_first___1"/>
      <sheetName val="Salient_Features"/>
      <sheetName val="IDC_AHK_"/>
      <sheetName val="BOQ_Direct_selling_cost"/>
      <sheetName val="Monthwise_breakup"/>
      <sheetName val="Reinf_Analy"/>
      <sheetName val="Power_anal"/>
      <sheetName val="SHEET_1"/>
      <sheetName val="labour_coeff"/>
      <sheetName val="DLA_Standard_Cost_Report1"/>
      <sheetName val="PRECAST_lightconc-II"/>
      <sheetName val="IO_List"/>
      <sheetName val="Sebtion_1_SumMary"/>
      <sheetName val="Macro_custom_function"/>
      <sheetName val="Staff_Acco_"/>
      <sheetName val="Meas_-Hotel_Part"/>
      <sheetName val="TBAL9697_-group_wise__sdpl"/>
      <sheetName val="RCC,Ret__Wall"/>
      <sheetName val="Tender_Summary"/>
      <sheetName val="Cat_A_Change_Control"/>
      <sheetName val="Pacakges_split"/>
      <sheetName val="Basement_Budget"/>
      <sheetName val="Extra_Item"/>
      <sheetName val="Deduction_of_assets"/>
      <sheetName val="Civil_Works"/>
      <sheetName val="Driveway_Beams"/>
      <sheetName val="Contract_Night_Staff"/>
      <sheetName val="Contract_Day_Staff"/>
      <sheetName val="Day_Shift"/>
      <sheetName val="Night_Shift"/>
      <sheetName val="Cashflow_projection"/>
      <sheetName val="schedule_nos"/>
      <sheetName val="INPUT_SHEET"/>
      <sheetName val="Stress_Calculation"/>
      <sheetName val="DEPTH_CHART_(ORR)_L_S_"/>
      <sheetName val="Name_List"/>
      <sheetName val="PA-_Consutant_"/>
      <sheetName val="Break_up_Sheet"/>
      <sheetName val="Labour_productivity"/>
      <sheetName val="1st_flr"/>
      <sheetName val="Capex_-_Hry"/>
      <sheetName val="LEVEL_SHEET"/>
      <sheetName val="Fin_Sum"/>
      <sheetName val="1st_Slab"/>
      <sheetName val="Order_Info"/>
      <sheetName val="Works_-_Quote_Sheet"/>
      <sheetName val="Scope_Reconciliation"/>
      <sheetName val="Sun_E_Type"/>
      <sheetName val="As_per_PCA"/>
      <sheetName val="FITZ_MORT_94"/>
      <sheetName val="SITE_OVERHEADS"/>
      <sheetName val="Rate_analysis"/>
      <sheetName val="SPT_vs_PHI"/>
      <sheetName val="MASTER_RATE_ANALYSIS"/>
      <sheetName val="Fee_Rate_Summary"/>
      <sheetName val="BLOCK-A_(MEA_SHEET)"/>
      <sheetName val="Project_Plan_-_WWW"/>
      <sheetName val="WORK_TABLE"/>
      <sheetName val="Approved_MTD_Proj_#'s"/>
      <sheetName val="Project_Budget_Worksheet"/>
      <sheetName val="GF_Columns"/>
      <sheetName val="P&amp;L_-_AD"/>
      <sheetName val="Site_Dev_BOQ"/>
      <sheetName val="Sheet3_(2)"/>
      <sheetName val="\TCS,_NAGPUR-MANJIRI_C\PROGRESS"/>
      <sheetName val="Cement_recon_"/>
      <sheetName val="DETAILED__BOQ"/>
      <sheetName val="Deprec_"/>
      <sheetName val="Item-_Compact"/>
      <sheetName val="SPS_DETAIL"/>
      <sheetName val="PC_Master_List"/>
      <sheetName val="Field_Values"/>
      <sheetName val="Structure_Bills_Qty"/>
      <sheetName val="BASIS_-DEC_08"/>
      <sheetName val="MN_T_B_"/>
      <sheetName val="Data_Forecast"/>
      <sheetName val="Basic_Rate"/>
      <sheetName val="final_abstract"/>
      <sheetName val="Master_Data_Sheet"/>
      <sheetName val="NAMES"/>
      <sheetName val="BP"/>
      <sheetName val="02"/>
      <sheetName val="03"/>
      <sheetName val="04"/>
      <sheetName val="P1260Projected.5700 Detail"/>
      <sheetName val="P852.5000 Detail"/>
      <sheetName val="P854.5000 Detail"/>
      <sheetName val="P856.5000 Detail"/>
      <sheetName val="P858.5000 Detail"/>
      <sheetName val="P860Baseline.5000 Detail"/>
      <sheetName val="currency"/>
      <sheetName val="Bill-12"/>
      <sheetName val="RA"/>
      <sheetName val="Kristal Court"/>
      <sheetName val="F Blk"/>
      <sheetName val="System"/>
      <sheetName val="Ra  stair"/>
      <sheetName val="단가비교표"/>
      <sheetName val="COP Final"/>
      <sheetName val="calcul"/>
      <sheetName val="zone-8"/>
      <sheetName val="MHNO_LEV"/>
      <sheetName val="co_5"/>
      <sheetName val="Hotel"/>
      <sheetName val="Introduction"/>
      <sheetName val="Old"/>
      <sheetName val="Operating Statistics"/>
      <sheetName val="Financials"/>
      <sheetName val="office"/>
      <sheetName val="Lab"/>
      <sheetName val=" Acc. Sched."/>
      <sheetName val="Boq - Flats"/>
      <sheetName val="CCB"/>
      <sheetName val="PCC"/>
      <sheetName val="Data sheet"/>
      <sheetName val="Door"/>
      <sheetName val="Per Unit"/>
      <sheetName val="Window"/>
      <sheetName val="Footing"/>
      <sheetName val="Rate analysis civil"/>
      <sheetName val="Rate Analysis "/>
      <sheetName val="Monthly Plan May'16"/>
      <sheetName val="Performance Report"/>
      <sheetName val=" bus bay"/>
      <sheetName val="doq-10"/>
      <sheetName val="doq-I"/>
      <sheetName val="doq 4"/>
      <sheetName val="doq 2"/>
      <sheetName val="Labour &amp; Plant"/>
      <sheetName val="Ov%rall Summary"/>
      <sheetName val="Debits as on 12.04.08"/>
      <sheetName val="Brand"/>
      <sheetName val="PackSize"/>
      <sheetName val="PackagingType"/>
      <sheetName val="Plant"/>
      <sheetName val="ProductHierarchy"/>
      <sheetName val="PurchGroup"/>
      <sheetName val="Sub-brand"/>
      <sheetName val="UOM"/>
      <sheetName val="Variant"/>
      <sheetName val="M.S."/>
      <sheetName val="Detail In Door Stad"/>
      <sheetName val="SUPPLY -Sanitary Fixtures"/>
      <sheetName val="External"/>
      <sheetName val="ITEMS FOR CIVIL TENDER"/>
      <sheetName val="Labor abs-NMR"/>
      <sheetName val="Fill_this_out_first___2"/>
      <sheetName val="Load_Details-220kV"/>
      <sheetName val="Civil_Boq"/>
      <sheetName val="Material_"/>
      <sheetName val="INDIGINEOUS_ITEMS_"/>
      <sheetName val="key_dates"/>
      <sheetName val="Main_Gate_House"/>
      <sheetName val="Total_Quote"/>
      <sheetName val="Factors_"/>
      <sheetName val="Budget_in_SAP"/>
      <sheetName val="Assumption_Inputs"/>
      <sheetName val="India_F&amp;S_Template"/>
      <sheetName val="PDF_Front1"/>
      <sheetName val="Simple_Letter1"/>
      <sheetName val="Overall_Summary1"/>
      <sheetName val="CSI_Summary1"/>
      <sheetName val="Section_1_Areas1"/>
      <sheetName val="Section_1_Summary1"/>
      <sheetName val="Section_11"/>
      <sheetName val="Section_2_Areas1"/>
      <sheetName val="Section_2_Summary1"/>
      <sheetName val="Section_21"/>
      <sheetName val="Section_3_Areas1"/>
      <sheetName val="Section_3_Summary1"/>
      <sheetName val="Section_31"/>
      <sheetName val="Section_4_Areas1"/>
      <sheetName val="Section_4_Summary1"/>
      <sheetName val="Section_41"/>
      <sheetName val="Section_5_Areas1"/>
      <sheetName val="Section_5_Summary1"/>
      <sheetName val="Section_51"/>
      <sheetName val="Sitework_Areas1"/>
      <sheetName val="Section_6_Areas1"/>
      <sheetName val="Section_6_Summary1"/>
      <sheetName val="Section_61"/>
      <sheetName val="Sitework_Summary1"/>
      <sheetName val="Comparison_Summary1"/>
      <sheetName val="Fill_this_out_first___3"/>
      <sheetName val="Salient_Features1"/>
      <sheetName val="IDC_AHK_1"/>
      <sheetName val="BOQ_Direct_selling_cost1"/>
      <sheetName val="Monthwise_breakup1"/>
      <sheetName val="Reinf_Analy1"/>
      <sheetName val="Power_anal1"/>
      <sheetName val="SHEET_11"/>
      <sheetName val="labour_coeff1"/>
      <sheetName val="PRECAST_lightconc-II1"/>
      <sheetName val="Macro_custom_function1"/>
      <sheetName val="DLA_Standard_Cost_Report11"/>
      <sheetName val="Sebtion_1_SumMary1"/>
      <sheetName val="IO_List1"/>
      <sheetName val="TBAL9697_-group_wise__sdpl1"/>
      <sheetName val="Staff_Acco_1"/>
      <sheetName val="Meas_-Hotel_Part1"/>
      <sheetName val="Tender_Summary1"/>
      <sheetName val="RCC,Ret__Wall1"/>
      <sheetName val="Cashflow_projection1"/>
      <sheetName val="Pacakges_split1"/>
      <sheetName val="Basement_Budget1"/>
      <sheetName val="Extra_Item1"/>
      <sheetName val="schedule_nos1"/>
      <sheetName val="INPUT_SHEET1"/>
      <sheetName val="Stress_Calculation1"/>
      <sheetName val="DEPTH_CHART_(ORR)_L_S_1"/>
      <sheetName val="Name_List1"/>
      <sheetName val="PA-_Consutant_1"/>
      <sheetName val="Break_up_Sheet1"/>
      <sheetName val="Cat_A_Change_Control1"/>
      <sheetName val="Deduction_of_assets1"/>
      <sheetName val="1st_flr1"/>
      <sheetName val="Driveway_Beams1"/>
      <sheetName val="Contract_Night_Staff1"/>
      <sheetName val="Contract_Day_Staff1"/>
      <sheetName val="Day_Shift1"/>
      <sheetName val="Night_Shift1"/>
      <sheetName val="Civil_Works1"/>
      <sheetName val="Labour_productivity1"/>
      <sheetName val="Fin_Sum1"/>
      <sheetName val="Capex_-_Hry1"/>
      <sheetName val="LEVEL_SHEET1"/>
      <sheetName val="1st_Slab1"/>
      <sheetName val="Order_Info1"/>
      <sheetName val="Works_-_Quote_Sheet1"/>
      <sheetName val="Scope_Reconciliation1"/>
      <sheetName val="Sun_E_Type1"/>
      <sheetName val="As_per_PCA1"/>
      <sheetName val="FITZ_MORT_941"/>
      <sheetName val="SITE_OVERHEADS1"/>
      <sheetName val="Rate_analysis1"/>
      <sheetName val="SPT_vs_PHI1"/>
      <sheetName val="MASTER_RATE_ANALYSIS1"/>
      <sheetName val="Fee_Rate_Summary1"/>
      <sheetName val="Cement_recon_1"/>
      <sheetName val="Project_Budget_Worksheet1"/>
      <sheetName val="Project_Plan_-_WWW1"/>
      <sheetName val="BLOCK-A_(MEA_SHEET)1"/>
      <sheetName val="Approved_MTD_Proj_#'s1"/>
      <sheetName val="DETAILED__BOQ1"/>
      <sheetName val="P&amp;L_-_AD1"/>
      <sheetName val="Deprec_1"/>
      <sheetName val="Item-_Compact1"/>
      <sheetName val="WORK_TABLE1"/>
      <sheetName val="GF_Columns1"/>
      <sheetName val="Site_Dev_BOQ1"/>
      <sheetName val="Sheet3_(2)1"/>
      <sheetName val="\TCS,_NAGPUR-MANJIRI_C\PROGRES1"/>
      <sheetName val="SPS_DETAIL1"/>
      <sheetName val="PC_Master_List1"/>
      <sheetName val="Field_Values1"/>
      <sheetName val="Structure_Bills_Qty1"/>
      <sheetName val="BASIS_-DEC_081"/>
      <sheetName val="MN_T_B_1"/>
      <sheetName val="Data_Forecast1"/>
      <sheetName val="Basic_Rate1"/>
      <sheetName val="final_abstract1"/>
      <sheetName val="Master_Data_Sheet1"/>
      <sheetName val="Adimi_bldg"/>
      <sheetName val="Pump_House"/>
      <sheetName val="Fuel_Regu_Station"/>
      <sheetName val="Fill_this_out_first___4"/>
      <sheetName val="PDF_Front2"/>
      <sheetName val="Simple_Letter2"/>
      <sheetName val="Overall_Summary2"/>
      <sheetName val="CSI_Summary2"/>
      <sheetName val="Section_1_Areas2"/>
      <sheetName val="Section_1_Summary2"/>
      <sheetName val="Section_12"/>
      <sheetName val="Section_2_Areas2"/>
      <sheetName val="Section_2_Summary2"/>
      <sheetName val="Section_22"/>
      <sheetName val="Section_3_Areas2"/>
      <sheetName val="Section_3_Summary2"/>
      <sheetName val="Section_32"/>
      <sheetName val="Section_4_Areas2"/>
      <sheetName val="Section_4_Summary2"/>
      <sheetName val="Section_42"/>
      <sheetName val="Section_5_Areas2"/>
      <sheetName val="Section_5_Summary2"/>
      <sheetName val="Section_52"/>
      <sheetName val="Sitework_Areas2"/>
      <sheetName val="Section_6_Areas2"/>
      <sheetName val="Section_6_Summary2"/>
      <sheetName val="Section_62"/>
      <sheetName val="Sitework_Summary2"/>
      <sheetName val="Comparison_Summary2"/>
      <sheetName val="Fill_this_out_first___5"/>
      <sheetName val="Salient_Features2"/>
      <sheetName val="IDC_AHK_2"/>
      <sheetName val="BOQ_Direct_selling_cost2"/>
      <sheetName val="Monthwise_breakup2"/>
      <sheetName val="Reinf_Analy2"/>
      <sheetName val="Power_anal2"/>
      <sheetName val="SHEET_12"/>
      <sheetName val="labour_coeff2"/>
      <sheetName val="PRECAST_lightconc-II2"/>
      <sheetName val="Macro_custom_function2"/>
      <sheetName val="DLA_Standard_Cost_Report12"/>
      <sheetName val="Sebtion_1_SumMary2"/>
      <sheetName val="IO_List2"/>
      <sheetName val="TBAL9697_-group_wise__sdpl2"/>
      <sheetName val="Staff_Acco_2"/>
      <sheetName val="Meas_-Hotel_Part2"/>
      <sheetName val="Tender_Summary2"/>
      <sheetName val="RCC,Ret__Wall2"/>
      <sheetName val="Cashflow_projection2"/>
      <sheetName val="Pacakges_split2"/>
      <sheetName val="Basement_Budget2"/>
      <sheetName val="Extra_Item2"/>
      <sheetName val="schedule_nos2"/>
      <sheetName val="INPUT_SHEET2"/>
      <sheetName val="Stress_Calculation2"/>
      <sheetName val="DEPTH_CHART_(ORR)_L_S_2"/>
      <sheetName val="Name_List2"/>
      <sheetName val="PA-_Consutant_2"/>
      <sheetName val="Break_up_Sheet2"/>
      <sheetName val="Cat_A_Change_Control2"/>
      <sheetName val="Deduction_of_assets2"/>
      <sheetName val="1st_flr2"/>
      <sheetName val="Driveway_Beams2"/>
      <sheetName val="Contract_Night_Staff2"/>
      <sheetName val="Contract_Day_Staff2"/>
      <sheetName val="Day_Shift2"/>
      <sheetName val="Night_Shift2"/>
      <sheetName val="Civil_Works2"/>
      <sheetName val="Labour_productivity2"/>
      <sheetName val="Fin_Sum2"/>
      <sheetName val="Capex_-_Hry2"/>
      <sheetName val="LEVEL_SHEET2"/>
      <sheetName val="1st_Slab2"/>
      <sheetName val="Order_Info2"/>
      <sheetName val="Works_-_Quote_Sheet2"/>
      <sheetName val="Scope_Reconciliation2"/>
      <sheetName val="Sun_E_Type2"/>
      <sheetName val="As_per_PCA2"/>
      <sheetName val="FITZ_MORT_942"/>
      <sheetName val="SITE_OVERHEADS2"/>
      <sheetName val="Rate_analysis2"/>
      <sheetName val="SPT_vs_PHI2"/>
      <sheetName val="MASTER_RATE_ANALYSIS2"/>
      <sheetName val="Fee_Rate_Summary2"/>
      <sheetName val="Cement_recon_2"/>
      <sheetName val="Project_Budget_Worksheet2"/>
      <sheetName val="Project_Plan_-_WWW2"/>
      <sheetName val="BLOCK-A_(MEA_SHEET)2"/>
      <sheetName val="Approved_MTD_Proj_#'s2"/>
      <sheetName val="DETAILED__BOQ2"/>
      <sheetName val="P&amp;L_-_AD2"/>
      <sheetName val="Deprec_2"/>
      <sheetName val="Item-_Compact2"/>
      <sheetName val="WORK_TABLE2"/>
      <sheetName val="GF_Columns2"/>
      <sheetName val="Site_Dev_BOQ2"/>
      <sheetName val="Sheet3_(2)2"/>
      <sheetName val="\TCS,_NAGPUR-MANJIRI_C\PROGRES2"/>
      <sheetName val="SPS_DETAIL2"/>
      <sheetName val="PC_Master_List2"/>
      <sheetName val="Field_Values2"/>
      <sheetName val="Structure_Bills_Qty2"/>
      <sheetName val="BASIS_-DEC_082"/>
      <sheetName val="MN_T_B_2"/>
      <sheetName val="Data_Forecast2"/>
      <sheetName val="Basic_Rate2"/>
      <sheetName val="final_abstract2"/>
      <sheetName val="Master_Data_Sheet2"/>
      <sheetName val="Total_Quote1"/>
      <sheetName val="Adimi_bldg1"/>
      <sheetName val="Pump_House1"/>
      <sheetName val="Fuel_Regu_Station1"/>
      <sheetName val="_TCS,_NAGPUR-MANJIRI_C_PROGRESS"/>
      <sheetName val="Cleaning_&amp;_Grubbing"/>
      <sheetName val="_"/>
      <sheetName val="Intro_"/>
      <sheetName val="PointNo_5"/>
      <sheetName val="Plant_&amp;__Machinery"/>
      <sheetName val="Material_Rates"/>
      <sheetName val="Fcst_vs_Budgets"/>
      <sheetName val="St_co_91_5lvl"/>
      <sheetName val="Layer_Table"/>
      <sheetName val="BOQ_T4B"/>
      <sheetName val="Infrastructure"/>
      <sheetName val="Load_Details-220kV1"/>
      <sheetName val="Civil_Boq1"/>
      <sheetName val="Material_1"/>
      <sheetName val="INDIGINEOUS_ITEMS_1"/>
      <sheetName val="key_dates1"/>
      <sheetName val="Main_Gate_House1"/>
      <sheetName val="Factors_1"/>
      <sheetName val="Budget_in_SAP1"/>
      <sheetName val="Assumption_Inputs1"/>
      <sheetName val="India_F&amp;S_Template1"/>
      <sheetName val="Boq_-_Flats"/>
      <sheetName val="Fill_this_out_first___6"/>
      <sheetName val="Fill_this_out_first___7"/>
      <sheetName val="Load_Details-220kV2"/>
      <sheetName val="Civil_Boq2"/>
      <sheetName val="Material_2"/>
      <sheetName val="INDIGINEOUS_ITEMS_2"/>
      <sheetName val="key_dates2"/>
      <sheetName val="Main_Gate_House2"/>
      <sheetName val="Total_Quote2"/>
      <sheetName val="Factors_2"/>
      <sheetName val="Budget_in_SAP2"/>
      <sheetName val="Assumption_Inputs2"/>
      <sheetName val="India_F&amp;S_Template2"/>
      <sheetName val="Boq_-_Flats1"/>
      <sheetName val="_1"/>
      <sheetName val="Cleaning_&amp;_Grubbing1"/>
      <sheetName val="Intro_1"/>
      <sheetName val="Fcst_vs_Budgets1"/>
      <sheetName val="Plant_&amp;__Machinery1"/>
      <sheetName val="MEP BOQ-"/>
      <sheetName val="wooden door"/>
      <sheetName val="Sub con Summary"/>
      <sheetName val="Cost saving"/>
      <sheetName val="Fakeeh"/>
      <sheetName val="qualify"/>
      <sheetName val="GENERAL SUMMARY"/>
      <sheetName val="LMP Summary"/>
      <sheetName val="Sec Summary"/>
      <sheetName val="MEP"/>
      <sheetName val="TOP SHEET"/>
      <sheetName val="Labour cost"/>
      <sheetName val="BILLING SCHEDULE"/>
      <sheetName val="bill curve"/>
      <sheetName val="CASH IN &amp; OUT FLOW "/>
      <sheetName val="cash flow curve"/>
      <sheetName val="Revised Labour"/>
      <sheetName val="Rein.Ana"/>
      <sheetName val="Sheet6"/>
      <sheetName val="Ceiling"/>
      <sheetName val="Concrete-Data"/>
      <sheetName val="Gen.Exp.Breakup"/>
      <sheetName val="cover page"/>
      <sheetName val="Project Data"/>
      <sheetName val="Info"/>
      <sheetName val="CL"/>
      <sheetName val="Cash2"/>
      <sheetName val="Drop Down List"/>
      <sheetName val="30개월기준대비표 아랍택)"/>
      <sheetName val="총괄표 (2)"/>
      <sheetName val="CIF COST ITEM"/>
      <sheetName val="LeadSheet"/>
      <sheetName val="ACS(1)"/>
      <sheetName val="FAS-C(4)"/>
      <sheetName val="CCTV(old)"/>
      <sheetName val="Loan Schedule"/>
      <sheetName val="hyperstatic-3"/>
      <sheetName val="Current Bill MB ref"/>
      <sheetName val="________"/>
      <sheetName val="3MLKQ"/>
      <sheetName val="REPAIR&amp; MAINT"/>
      <sheetName val="S2groupcode"/>
      <sheetName val="Definitions"/>
      <sheetName val="Sales &amp; Prod"/>
      <sheetName val="Primero Tower Budget"/>
      <sheetName val="Buying Schedule"/>
      <sheetName val="CRF Register"/>
      <sheetName val="beam-reinft-IIInd floor"/>
      <sheetName val="PEP-DATA"/>
      <sheetName val="Basic Resources"/>
      <sheetName val="loads at base of pier"/>
      <sheetName val="E &amp; R"/>
      <sheetName val="98Price"/>
      <sheetName val="bs BP 04 SA"/>
      <sheetName val="Cover_Sheet"/>
      <sheetName val="Base Assumptions"/>
      <sheetName val="Bill 1-BOQ-Civil Works"/>
      <sheetName val="estimate"/>
      <sheetName val="BOQ (2)"/>
      <sheetName val="GN-ST-10"/>
      <sheetName val="Rev P"/>
      <sheetName val="Cost summary"/>
      <sheetName val="labour rates"/>
      <sheetName val="Admin"/>
      <sheetName val="소상 &quot;1&quot;"/>
      <sheetName val="STAFFSCHED "/>
      <sheetName val="Factor Sheet"/>
      <sheetName val="Wordsdata"/>
      <sheetName val="upa"/>
      <sheetName val="Block A - BOQ"/>
      <sheetName val="ICO_budzet_97"/>
      <sheetName val="Reinforcement"/>
      <sheetName val="Builtup Area"/>
      <sheetName val="Lead (Final)"/>
      <sheetName val="D.UT-MECH"/>
      <sheetName val="Rob. elektr."/>
      <sheetName val="supply"/>
      <sheetName val="PRSH"/>
      <sheetName val="BOQ Distribution"/>
      <sheetName val="AOR"/>
      <sheetName val="Forecast Variance Planning hrs"/>
      <sheetName val="Raw Data"/>
      <sheetName val="Det_Des"/>
      <sheetName val="Rec"/>
      <sheetName val="Ra__stair"/>
      <sheetName val="MEP_BOQ-"/>
      <sheetName val="wooden_door"/>
      <sheetName val="Sub_con_Summary"/>
      <sheetName val="Cost_saving"/>
      <sheetName val="GENERAL_SUMMARY"/>
      <sheetName val="LMP_Summary"/>
      <sheetName val="Sec_Summary"/>
      <sheetName val="Labour_cost"/>
      <sheetName val="BILLING_SCHEDULE"/>
      <sheetName val="bill_curve"/>
      <sheetName val="CASH_IN_&amp;_OUT_FLOW_"/>
      <sheetName val="cash_flow_curve"/>
      <sheetName val="Revised_Labour"/>
      <sheetName val="Rein_Ana"/>
      <sheetName val="Gen_Exp_Breakup"/>
      <sheetName val="cover_page"/>
      <sheetName val="Project_Data"/>
      <sheetName val="Drop_Down_List"/>
      <sheetName val="30개월기준대비표_아랍택)"/>
      <sheetName val="총괄표_(2)"/>
      <sheetName val="CIF_COST_ITEM"/>
      <sheetName val="Constants_Summary"/>
      <sheetName val="Form_6"/>
      <sheetName val="Raw_Data"/>
      <sheetName val="REPAIR&amp;_MAINT"/>
      <sheetName val="Material_Rates1"/>
      <sheetName val="Ra__stair1"/>
      <sheetName val="MEP_BOQ-1"/>
      <sheetName val="wooden_door1"/>
      <sheetName val="Sub_con_Summary1"/>
      <sheetName val="Cost_saving1"/>
      <sheetName val="GENERAL_SUMMARY1"/>
      <sheetName val="LMP_Summary1"/>
      <sheetName val="Sec_Summary1"/>
      <sheetName val="Labour_cost1"/>
      <sheetName val="BILLING_SCHEDULE1"/>
      <sheetName val="bill_curve1"/>
      <sheetName val="CASH_IN_&amp;_OUT_FLOW_1"/>
      <sheetName val="cash_flow_curve1"/>
      <sheetName val="Revised_Labour1"/>
      <sheetName val="Rein_Ana1"/>
      <sheetName val="Gen_Exp_Breakup1"/>
      <sheetName val="cover_page1"/>
      <sheetName val="Project_Data1"/>
      <sheetName val="Drop_Down_List1"/>
      <sheetName val="30개월기준대비표_아랍택)1"/>
      <sheetName val="총괄표_(2)1"/>
      <sheetName val="CIF_COST_ITEM1"/>
      <sheetName val="_TCS,_NAGPUR-MANJIRI_C_PROGRES1"/>
      <sheetName val="Constants_Summary1"/>
      <sheetName val="Form_61"/>
      <sheetName val="Raw_Data1"/>
      <sheetName val="PointNo_51"/>
      <sheetName val="REPAIR&amp;_MAINT1"/>
      <sheetName val="Material_Rates2"/>
      <sheetName val="Ra__stair2"/>
      <sheetName val="MEP_BOQ-2"/>
      <sheetName val="wooden_door2"/>
      <sheetName val="Sub_con_Summary2"/>
      <sheetName val="Cost_saving2"/>
      <sheetName val="GENERAL_SUMMARY2"/>
      <sheetName val="LMP_Summary2"/>
      <sheetName val="Sec_Summary2"/>
      <sheetName val="Labour_cost2"/>
      <sheetName val="BILLING_SCHEDULE2"/>
      <sheetName val="bill_curve2"/>
      <sheetName val="CASH_IN_&amp;_OUT_FLOW_2"/>
      <sheetName val="cash_flow_curve2"/>
      <sheetName val="Revised_Labour2"/>
      <sheetName val="Rein_Ana2"/>
      <sheetName val="Gen_Exp_Breakup2"/>
      <sheetName val="cover_page2"/>
      <sheetName val="Project_Data2"/>
      <sheetName val="Drop_Down_List2"/>
      <sheetName val="30개월기준대비표_아랍택)2"/>
      <sheetName val="총괄표_(2)2"/>
      <sheetName val="CIF_COST_ITEM2"/>
      <sheetName val="Cleaning_&amp;_Grubbing2"/>
      <sheetName val="_2"/>
      <sheetName val="Intro_2"/>
      <sheetName val="_TCS,_NAGPUR-MANJIRI_C_PROGRES2"/>
      <sheetName val="Adimi_bldg2"/>
      <sheetName val="Pump_House2"/>
      <sheetName val="Fuel_Regu_Station2"/>
      <sheetName val="Constants_Summary2"/>
      <sheetName val="Form_62"/>
      <sheetName val="Raw_Data2"/>
      <sheetName val="PointNo_52"/>
      <sheetName val="Plant_&amp;__Machinery2"/>
      <sheetName val="REPAIR&amp;_MAINT2"/>
      <sheetName val="PDF_Front3"/>
      <sheetName val="Simple_Letter3"/>
      <sheetName val="Overall_Summary3"/>
      <sheetName val="CSI_Summary3"/>
      <sheetName val="Section_1_Areas3"/>
      <sheetName val="Section_1_Summary3"/>
      <sheetName val="Section_13"/>
      <sheetName val="Section_2_Areas3"/>
      <sheetName val="Section_2_Summary3"/>
      <sheetName val="Section_23"/>
      <sheetName val="Section_3_Areas3"/>
      <sheetName val="Section_3_Summary3"/>
      <sheetName val="Section_33"/>
      <sheetName val="Section_4_Areas3"/>
      <sheetName val="Section_4_Summary3"/>
      <sheetName val="Section_43"/>
      <sheetName val="Section_5_Areas3"/>
      <sheetName val="Section_5_Summary3"/>
      <sheetName val="Section_53"/>
      <sheetName val="Sitework_Areas3"/>
      <sheetName val="Section_6_Areas3"/>
      <sheetName val="Section_6_Summary3"/>
      <sheetName val="Section_63"/>
      <sheetName val="Sitework_Summary3"/>
      <sheetName val="Comparison_Summary3"/>
      <sheetName val="Fill_this_out_first___8"/>
      <sheetName val="SHEET_13"/>
      <sheetName val="Salient_Features3"/>
      <sheetName val="IDC_AHK_3"/>
      <sheetName val="BOQ_Direct_selling_cost3"/>
      <sheetName val="Monthwise_breakup3"/>
      <sheetName val="Reinf_Analy3"/>
      <sheetName val="Power_anal3"/>
      <sheetName val="Macro_custom_function3"/>
      <sheetName val="labour_coeff3"/>
      <sheetName val="PRECAST_lightconc-II3"/>
      <sheetName val="DLA_Standard_Cost_Report13"/>
      <sheetName val="IO_List3"/>
      <sheetName val="Sebtion_1_SumMary3"/>
      <sheetName val="Tender_Summary3"/>
      <sheetName val="TBAL9697_-group_wise__sdpl3"/>
      <sheetName val="Staff_Acco_3"/>
      <sheetName val="Pacakges_split3"/>
      <sheetName val="Basement_Budget3"/>
      <sheetName val="Extra_Item3"/>
      <sheetName val="Civil_Works3"/>
      <sheetName val="Cat_A_Change_Control3"/>
      <sheetName val="Meas_-Hotel_Part3"/>
      <sheetName val="RCC,Ret__Wall3"/>
      <sheetName val="Driveway_Beams3"/>
      <sheetName val="Labour_productivity3"/>
      <sheetName val="Stress_Calculation3"/>
      <sheetName val="Deduction_of_assets3"/>
      <sheetName val="schedule_nos3"/>
      <sheetName val="INPUT_SHEET3"/>
      <sheetName val="DEPTH_CHART_(ORR)_L_S_3"/>
      <sheetName val="Name_List3"/>
      <sheetName val="Contract_Night_Staff3"/>
      <sheetName val="Contract_Day_Staff3"/>
      <sheetName val="Day_Shift3"/>
      <sheetName val="Night_Shift3"/>
      <sheetName val="PA-_Consutant_3"/>
      <sheetName val="Cashflow_projection3"/>
      <sheetName val="Break_up_Sheet3"/>
      <sheetName val="1st_flr3"/>
      <sheetName val="Fin_Sum3"/>
      <sheetName val="1st_Slab3"/>
      <sheetName val="Order_Info3"/>
      <sheetName val="Scope_Reconciliation3"/>
      <sheetName val="Project_Budget_Worksheet3"/>
      <sheetName val="Approved_MTD_Proj_#'s3"/>
      <sheetName val="Sun_E_Type3"/>
      <sheetName val="As_per_PCA3"/>
      <sheetName val="BLOCK-A_(MEA_SHEET)3"/>
      <sheetName val="Project_Plan_-_WWW3"/>
      <sheetName val="WORK_TABLE3"/>
      <sheetName val="SITE_OVERHEADS3"/>
      <sheetName val="FITZ_MORT_943"/>
      <sheetName val="Capex_-_Hry3"/>
      <sheetName val="LEVEL_SHEET3"/>
      <sheetName val="Material_Rates3"/>
      <sheetName val="SPT_vs_PHI3"/>
      <sheetName val="MASTER_RATE_ANALYSIS3"/>
      <sheetName val="Fee_Rate_Summary3"/>
      <sheetName val="Site_Dev_BOQ3"/>
      <sheetName val="Sheet3_(2)3"/>
      <sheetName val="\TCS,_NAGPUR-MANJIRI_C\PROGRES3"/>
      <sheetName val="Ra__stair3"/>
      <sheetName val="MEP_BOQ-3"/>
      <sheetName val="wooden_door3"/>
      <sheetName val="Sub_con_Summary3"/>
      <sheetName val="Cost_saving3"/>
      <sheetName val="GENERAL_SUMMARY3"/>
      <sheetName val="LMP_Summary3"/>
      <sheetName val="Sec_Summary3"/>
      <sheetName val="Labour_cost3"/>
      <sheetName val="BILLING_SCHEDULE3"/>
      <sheetName val="bill_curve3"/>
      <sheetName val="CASH_IN_&amp;_OUT_FLOW_3"/>
      <sheetName val="cash_flow_curve3"/>
      <sheetName val="Revised_Labour3"/>
      <sheetName val="Rein_Ana3"/>
      <sheetName val="Gen_Exp_Breakup3"/>
      <sheetName val="Total_Quote3"/>
      <sheetName val="Works_-_Quote_Sheet3"/>
      <sheetName val="cover_page3"/>
      <sheetName val="Project_Data3"/>
      <sheetName val="Drop_Down_List3"/>
      <sheetName val="30개월기준대비표_아랍택)3"/>
      <sheetName val="총괄표_(2)3"/>
      <sheetName val="CIF_COST_ITEM3"/>
      <sheetName val="Item-_Compact3"/>
      <sheetName val="P&amp;L_-_AD3"/>
      <sheetName val="GF_Columns3"/>
      <sheetName val="Deprec_3"/>
      <sheetName val="DETAILED__BOQ3"/>
      <sheetName val="SPS_DETAIL3"/>
      <sheetName val="PC_Master_List3"/>
      <sheetName val="Field_Values3"/>
      <sheetName val="Structure_Bills_Qty3"/>
      <sheetName val="BASIS_-DEC_083"/>
      <sheetName val="MN_T_B_3"/>
      <sheetName val="Data_Forecast3"/>
      <sheetName val="Basic_Rate3"/>
      <sheetName val="final_abstract3"/>
      <sheetName val="Master_Data_Sheet3"/>
      <sheetName val="Cement_recon_3"/>
      <sheetName val="Cleaning_&amp;_Grubbing3"/>
      <sheetName val="_3"/>
      <sheetName val="Intro_3"/>
      <sheetName val="_TCS,_NAGPUR-MANJIRI_C_PROGRES3"/>
      <sheetName val="Budget_in_SAP3"/>
      <sheetName val="Civil_Boq3"/>
      <sheetName val="Material_3"/>
      <sheetName val="Factors_3"/>
      <sheetName val="Adimi_bldg3"/>
      <sheetName val="Pump_House3"/>
      <sheetName val="Fuel_Regu_Station3"/>
      <sheetName val="Constants_Summary3"/>
      <sheetName val="Form_63"/>
      <sheetName val="Raw_Data3"/>
      <sheetName val="PointNo_53"/>
      <sheetName val="Plant_&amp;__Machinery3"/>
      <sheetName val="Load_Details-220kV3"/>
      <sheetName val="REPAIR&amp;_MAINT3"/>
      <sheetName val="General"/>
      <sheetName val="Fill_this_out_first___9"/>
      <sheetName val="PDF_Front4"/>
      <sheetName val="Simple_Letter4"/>
      <sheetName val="Overall_Summary4"/>
      <sheetName val="CSI_Summary4"/>
      <sheetName val="Section_1_Areas4"/>
      <sheetName val="Section_1_Summary4"/>
      <sheetName val="Section_14"/>
      <sheetName val="Section_2_Areas4"/>
      <sheetName val="Section_2_Summary4"/>
      <sheetName val="Section_24"/>
      <sheetName val="Section_3_Areas4"/>
      <sheetName val="Section_3_Summary4"/>
      <sheetName val="Section_34"/>
      <sheetName val="Section_4_Areas4"/>
      <sheetName val="Section_4_Summary4"/>
      <sheetName val="Section_44"/>
      <sheetName val="Section_5_Areas4"/>
      <sheetName val="Section_5_Summary4"/>
      <sheetName val="Section_54"/>
      <sheetName val="Sitework_Areas4"/>
      <sheetName val="Section_6_Areas4"/>
      <sheetName val="Section_6_Summary4"/>
      <sheetName val="Section_64"/>
      <sheetName val="Sitework_Summary4"/>
      <sheetName val="Comparison_Summary4"/>
      <sheetName val="Fill_this_out_first___10"/>
      <sheetName val="SHEET_14"/>
      <sheetName val="Salient_Features4"/>
      <sheetName val="IDC_AHK_4"/>
      <sheetName val="BOQ_Direct_selling_cost4"/>
      <sheetName val="Monthwise_breakup4"/>
      <sheetName val="Reinf_Analy4"/>
      <sheetName val="Power_anal4"/>
      <sheetName val="Macro_custom_function4"/>
      <sheetName val="labour_coeff4"/>
      <sheetName val="PRECAST_lightconc-II4"/>
      <sheetName val="DLA_Standard_Cost_Report14"/>
      <sheetName val="IO_List4"/>
      <sheetName val="Sebtion_1_SumMary4"/>
      <sheetName val="Tender_Summary4"/>
      <sheetName val="TBAL9697_-group_wise__sdpl4"/>
      <sheetName val="Staff_Acco_4"/>
      <sheetName val="Pacakges_split4"/>
      <sheetName val="Basement_Budget4"/>
      <sheetName val="Extra_Item4"/>
      <sheetName val="Civil_Works4"/>
      <sheetName val="Cat_A_Change_Control4"/>
      <sheetName val="Meas_-Hotel_Part4"/>
      <sheetName val="RCC,Ret__Wall4"/>
      <sheetName val="Driveway_Beams4"/>
      <sheetName val="Labour_productivity4"/>
      <sheetName val="Stress_Calculation4"/>
      <sheetName val="Deduction_of_assets4"/>
      <sheetName val="schedule_nos4"/>
      <sheetName val="INPUT_SHEET4"/>
      <sheetName val="DEPTH_CHART_(ORR)_L_S_4"/>
      <sheetName val="Name_List4"/>
      <sheetName val="Contract_Night_Staff4"/>
      <sheetName val="Contract_Day_Staff4"/>
      <sheetName val="Day_Shift4"/>
      <sheetName val="Night_Shift4"/>
      <sheetName val="PA-_Consutant_4"/>
      <sheetName val="Cashflow_projection4"/>
      <sheetName val="Break_up_Sheet4"/>
      <sheetName val="1st_flr4"/>
      <sheetName val="Fin_Sum4"/>
      <sheetName val="1st_Slab4"/>
      <sheetName val="Order_Info4"/>
      <sheetName val="Scope_Reconciliation4"/>
      <sheetName val="Project_Budget_Worksheet4"/>
      <sheetName val="Approved_MTD_Proj_#'s4"/>
      <sheetName val="Sun_E_Type4"/>
      <sheetName val="As_per_PCA4"/>
      <sheetName val="BLOCK-A_(MEA_SHEET)4"/>
      <sheetName val="Project_Plan_-_WWW4"/>
      <sheetName val="WORK_TABLE4"/>
      <sheetName val="SITE_OVERHEADS4"/>
      <sheetName val="FITZ_MORT_944"/>
      <sheetName val="Capex_-_Hry4"/>
      <sheetName val="LEVEL_SHEET4"/>
      <sheetName val="Material_Rates4"/>
      <sheetName val="SPT_vs_PHI4"/>
      <sheetName val="MASTER_RATE_ANALYSIS4"/>
      <sheetName val="Fee_Rate_Summary4"/>
      <sheetName val="Site_Dev_BOQ4"/>
      <sheetName val="Sheet3_(2)4"/>
      <sheetName val="\TCS,_NAGPUR-MANJIRI_C\PROGRES4"/>
      <sheetName val="Ra__stair4"/>
      <sheetName val="MEP_BOQ-4"/>
      <sheetName val="wooden_door4"/>
      <sheetName val="Sub_con_Summary4"/>
      <sheetName val="Cost_saving4"/>
      <sheetName val="GENERAL_SUMMARY4"/>
      <sheetName val="LMP_Summary4"/>
      <sheetName val="Sec_Summary4"/>
      <sheetName val="Labour_cost4"/>
      <sheetName val="BILLING_SCHEDULE4"/>
      <sheetName val="bill_curve4"/>
      <sheetName val="CASH_IN_&amp;_OUT_FLOW_4"/>
      <sheetName val="cash_flow_curve4"/>
      <sheetName val="Revised_Labour4"/>
      <sheetName val="Rein_Ana4"/>
      <sheetName val="Gen_Exp_Breakup4"/>
      <sheetName val="Total_Quote4"/>
      <sheetName val="Works_-_Quote_Sheet4"/>
      <sheetName val="cover_page4"/>
      <sheetName val="Project_Data4"/>
      <sheetName val="Drop_Down_List4"/>
      <sheetName val="30개월기준대비표_아랍택)4"/>
      <sheetName val="총괄표_(2)4"/>
      <sheetName val="CIF_COST_ITEM4"/>
      <sheetName val="Item-_Compact4"/>
      <sheetName val="P&amp;L_-_AD4"/>
      <sheetName val="GF_Columns4"/>
      <sheetName val="Deprec_4"/>
      <sheetName val="DETAILED__BOQ4"/>
      <sheetName val="SPS_DETAIL4"/>
      <sheetName val="PC_Master_List4"/>
      <sheetName val="Field_Values4"/>
      <sheetName val="Structure_Bills_Qty4"/>
      <sheetName val="BASIS_-DEC_084"/>
      <sheetName val="MN_T_B_4"/>
      <sheetName val="Data_Forecast4"/>
      <sheetName val="Basic_Rate4"/>
      <sheetName val="final_abstract4"/>
      <sheetName val="Master_Data_Sheet4"/>
      <sheetName val="Cement_recon_4"/>
      <sheetName val="Cleaning_&amp;_Grubbing4"/>
      <sheetName val="_4"/>
      <sheetName val="Intro_4"/>
      <sheetName val="_TCS,_NAGPUR-MANJIRI_C_PROGRES4"/>
      <sheetName val="Budget_in_SAP4"/>
      <sheetName val="Civil_Boq4"/>
      <sheetName val="Material_4"/>
      <sheetName val="Factors_4"/>
      <sheetName val="Adimi_bldg4"/>
      <sheetName val="Pump_House4"/>
      <sheetName val="Fuel_Regu_Station4"/>
      <sheetName val="Constants_Summary4"/>
      <sheetName val="Form_64"/>
      <sheetName val="Raw_Data4"/>
      <sheetName val="PointNo_54"/>
      <sheetName val="Plant_&amp;__Machinery4"/>
      <sheetName val="Load_Details-220kV4"/>
      <sheetName val="REPAIR&amp;_MAINT4"/>
      <sheetName val="Fill_this_out_first___11"/>
      <sheetName val="PDF_Front5"/>
      <sheetName val="Simple_Letter5"/>
      <sheetName val="Overall_Summary5"/>
      <sheetName val="CSI_Summary5"/>
      <sheetName val="Section_1_Areas5"/>
      <sheetName val="Section_1_Summary5"/>
      <sheetName val="Section_15"/>
      <sheetName val="Section_2_Areas5"/>
      <sheetName val="Section_2_Summary5"/>
      <sheetName val="Section_25"/>
      <sheetName val="Section_3_Areas5"/>
      <sheetName val="Section_3_Summary5"/>
      <sheetName val="Section_35"/>
      <sheetName val="Section_4_Areas5"/>
      <sheetName val="Section_4_Summary5"/>
      <sheetName val="Section_45"/>
      <sheetName val="Section_5_Areas5"/>
      <sheetName val="Section_5_Summary5"/>
      <sheetName val="Section_55"/>
      <sheetName val="Sitework_Areas5"/>
      <sheetName val="Section_6_Areas5"/>
      <sheetName val="Section_6_Summary5"/>
      <sheetName val="Section_65"/>
      <sheetName val="Sitework_Summary5"/>
      <sheetName val="Comparison_Summary5"/>
      <sheetName val="Fill_this_out_first___12"/>
      <sheetName val="SHEET_15"/>
      <sheetName val="Salient_Features5"/>
      <sheetName val="IDC_AHK_5"/>
      <sheetName val="BOQ_Direct_selling_cost5"/>
      <sheetName val="Monthwise_breakup5"/>
      <sheetName val="Reinf_Analy5"/>
      <sheetName val="Power_anal5"/>
      <sheetName val="Macro_custom_function5"/>
      <sheetName val="labour_coeff5"/>
      <sheetName val="PRECAST_lightconc-II5"/>
      <sheetName val="DLA_Standard_Cost_Report15"/>
      <sheetName val="IO_List5"/>
      <sheetName val="Sebtion_1_SumMary5"/>
      <sheetName val="Tender_Summary5"/>
      <sheetName val="TBAL9697_-group_wise__sdpl5"/>
      <sheetName val="Staff_Acco_5"/>
      <sheetName val="Pacakges_split5"/>
      <sheetName val="Basement_Budget5"/>
      <sheetName val="Extra_Item5"/>
      <sheetName val="Civil_Works5"/>
      <sheetName val="Cat_A_Change_Control5"/>
      <sheetName val="Meas_-Hotel_Part5"/>
      <sheetName val="RCC,Ret__Wall5"/>
      <sheetName val="Driveway_Beams5"/>
      <sheetName val="Labour_productivity5"/>
      <sheetName val="Stress_Calculation5"/>
      <sheetName val="Deduction_of_assets5"/>
      <sheetName val="schedule_nos5"/>
      <sheetName val="INPUT_SHEET5"/>
      <sheetName val="DEPTH_CHART_(ORR)_L_S_5"/>
      <sheetName val="Name_List5"/>
      <sheetName val="Contract_Night_Staff5"/>
      <sheetName val="Contract_Day_Staff5"/>
      <sheetName val="Day_Shift5"/>
      <sheetName val="Night_Shift5"/>
      <sheetName val="PA-_Consutant_5"/>
      <sheetName val="Cashflow_projection5"/>
      <sheetName val="Break_up_Sheet5"/>
      <sheetName val="1st_flr5"/>
      <sheetName val="Fin_Sum5"/>
      <sheetName val="1st_Slab5"/>
      <sheetName val="Order_Info5"/>
      <sheetName val="Scope_Reconciliation5"/>
      <sheetName val="Project_Budget_Worksheet5"/>
      <sheetName val="Approved_MTD_Proj_#'s5"/>
      <sheetName val="Sun_E_Type5"/>
      <sheetName val="As_per_PCA5"/>
      <sheetName val="BLOCK-A_(MEA_SHEET)5"/>
      <sheetName val="Project_Plan_-_WWW5"/>
      <sheetName val="WORK_TABLE5"/>
      <sheetName val="SITE_OVERHEADS5"/>
      <sheetName val="FITZ_MORT_945"/>
      <sheetName val="Capex_-_Hry5"/>
      <sheetName val="LEVEL_SHEET5"/>
      <sheetName val="Material_Rates5"/>
      <sheetName val="SPT_vs_PHI5"/>
      <sheetName val="MASTER_RATE_ANALYSIS5"/>
      <sheetName val="Fee_Rate_Summary5"/>
      <sheetName val="Site_Dev_BOQ5"/>
      <sheetName val="Sheet3_(2)5"/>
      <sheetName val="\TCS,_NAGPUR-MANJIRI_C\PROGRES5"/>
      <sheetName val="Ra__stair5"/>
      <sheetName val="MEP_BOQ-5"/>
      <sheetName val="wooden_door5"/>
      <sheetName val="Sub_con_Summary5"/>
      <sheetName val="Cost_saving5"/>
      <sheetName val="GENERAL_SUMMARY5"/>
      <sheetName val="LMP_Summary5"/>
      <sheetName val="Sec_Summary5"/>
      <sheetName val="Labour_cost5"/>
      <sheetName val="BILLING_SCHEDULE5"/>
      <sheetName val="bill_curve5"/>
      <sheetName val="CASH_IN_&amp;_OUT_FLOW_5"/>
      <sheetName val="cash_flow_curve5"/>
      <sheetName val="Revised_Labour5"/>
      <sheetName val="Rein_Ana5"/>
      <sheetName val="Gen_Exp_Breakup5"/>
      <sheetName val="Total_Quote5"/>
      <sheetName val="Works_-_Quote_Sheet5"/>
      <sheetName val="cover_page5"/>
      <sheetName val="Project_Data5"/>
      <sheetName val="Drop_Down_List5"/>
      <sheetName val="30개월기준대비표_아랍택)5"/>
      <sheetName val="총괄표_(2)5"/>
      <sheetName val="CIF_COST_ITEM5"/>
      <sheetName val="Item-_Compact5"/>
      <sheetName val="P&amp;L_-_AD5"/>
      <sheetName val="GF_Columns5"/>
      <sheetName val="Deprec_5"/>
      <sheetName val="DETAILED__BOQ5"/>
      <sheetName val="SPS_DETAIL5"/>
      <sheetName val="PC_Master_List5"/>
      <sheetName val="Field_Values5"/>
      <sheetName val="Structure_Bills_Qty5"/>
      <sheetName val="BASIS_-DEC_085"/>
      <sheetName val="MN_T_B_5"/>
      <sheetName val="Data_Forecast5"/>
      <sheetName val="Basic_Rate5"/>
      <sheetName val="final_abstract5"/>
      <sheetName val="Master_Data_Sheet5"/>
      <sheetName val="Cement_recon_5"/>
      <sheetName val="Cleaning_&amp;_Grubbing5"/>
      <sheetName val="_5"/>
      <sheetName val="Intro_5"/>
      <sheetName val="_TCS,_NAGPUR-MANJIRI_C_PROGRES5"/>
      <sheetName val="Budget_in_SAP5"/>
      <sheetName val="Civil_Boq5"/>
      <sheetName val="Material_5"/>
      <sheetName val="Factors_5"/>
      <sheetName val="Adimi_bldg5"/>
      <sheetName val="Pump_House5"/>
      <sheetName val="Fuel_Regu_Station5"/>
      <sheetName val="Constants_Summary5"/>
      <sheetName val="Form_65"/>
      <sheetName val="Raw_Data5"/>
      <sheetName val="PointNo_55"/>
      <sheetName val="Plant_&amp;__Machinery5"/>
      <sheetName val="Load_Details-220kV5"/>
      <sheetName val="REPAIR&amp;_MAINT5"/>
      <sheetName val="Fill_this_out_first___13"/>
      <sheetName val="PDF_Front6"/>
      <sheetName val="Simple_Letter6"/>
      <sheetName val="Overall_Summary6"/>
      <sheetName val="CSI_Summary6"/>
      <sheetName val="Section_1_Areas6"/>
      <sheetName val="Section_1_Summary6"/>
      <sheetName val="Section_16"/>
      <sheetName val="Section_2_Areas6"/>
      <sheetName val="Section_2_Summary6"/>
      <sheetName val="Section_26"/>
      <sheetName val="Section_3_Areas6"/>
      <sheetName val="Section_3_Summary6"/>
      <sheetName val="Section_36"/>
      <sheetName val="Section_4_Areas6"/>
      <sheetName val="Section_4_Summary6"/>
      <sheetName val="Section_46"/>
      <sheetName val="Section_5_Areas6"/>
      <sheetName val="Section_5_Summary6"/>
      <sheetName val="Section_56"/>
      <sheetName val="Sitework_Areas6"/>
      <sheetName val="Section_6_Areas6"/>
      <sheetName val="Section_6_Summary6"/>
      <sheetName val="Section_66"/>
      <sheetName val="Sitework_Summary6"/>
      <sheetName val="Comparison_Summary6"/>
      <sheetName val="Fill_this_out_first___14"/>
      <sheetName val="SHEET_16"/>
      <sheetName val="Salient_Features6"/>
      <sheetName val="IDC_AHK_6"/>
      <sheetName val="BOQ_Direct_selling_cost6"/>
      <sheetName val="Monthwise_breakup6"/>
      <sheetName val="Reinf_Analy6"/>
      <sheetName val="Power_anal6"/>
      <sheetName val="Macro_custom_function6"/>
      <sheetName val="labour_coeff6"/>
      <sheetName val="PRECAST_lightconc-II6"/>
      <sheetName val="DLA_Standard_Cost_Report16"/>
      <sheetName val="IO_List6"/>
      <sheetName val="Sebtion_1_SumMary6"/>
      <sheetName val="Tender_Summary6"/>
      <sheetName val="TBAL9697_-group_wise__sdpl6"/>
      <sheetName val="Staff_Acco_6"/>
      <sheetName val="Pacakges_split6"/>
      <sheetName val="Basement_Budget6"/>
      <sheetName val="Extra_Item6"/>
      <sheetName val="Civil_Works6"/>
      <sheetName val="Cat_A_Change_Control6"/>
      <sheetName val="Meas_-Hotel_Part6"/>
      <sheetName val="RCC,Ret__Wall6"/>
      <sheetName val="Driveway_Beams6"/>
      <sheetName val="Labour_productivity6"/>
      <sheetName val="Stress_Calculation6"/>
      <sheetName val="Deduction_of_assets6"/>
      <sheetName val="schedule_nos6"/>
      <sheetName val="INPUT_SHEET6"/>
      <sheetName val="DEPTH_CHART_(ORR)_L_S_6"/>
      <sheetName val="Name_List6"/>
      <sheetName val="Contract_Night_Staff6"/>
      <sheetName val="Contract_Day_Staff6"/>
      <sheetName val="Day_Shift6"/>
      <sheetName val="Night_Shift6"/>
      <sheetName val="PA-_Consutant_6"/>
      <sheetName val="Cashflow_projection6"/>
      <sheetName val="Break_up_Sheet6"/>
      <sheetName val="1st_flr6"/>
      <sheetName val="Fin_Sum6"/>
      <sheetName val="1st_Slab6"/>
      <sheetName val="Order_Info6"/>
      <sheetName val="Scope_Reconciliation6"/>
      <sheetName val="Project_Budget_Worksheet6"/>
      <sheetName val="Approved_MTD_Proj_#'s6"/>
      <sheetName val="Sun_E_Type6"/>
      <sheetName val="As_per_PCA6"/>
      <sheetName val="BLOCK-A_(MEA_SHEET)6"/>
      <sheetName val="Project_Plan_-_WWW6"/>
      <sheetName val="WORK_TABLE6"/>
      <sheetName val="SITE_OVERHEADS6"/>
      <sheetName val="FITZ_MORT_946"/>
      <sheetName val="Capex_-_Hry6"/>
      <sheetName val="LEVEL_SHEET6"/>
      <sheetName val="Material_Rates6"/>
      <sheetName val="SPT_vs_PHI6"/>
      <sheetName val="MASTER_RATE_ANALYSIS6"/>
      <sheetName val="Fee_Rate_Summary6"/>
      <sheetName val="Site_Dev_BOQ6"/>
      <sheetName val="Sheet3_(2)6"/>
      <sheetName val="\TCS,_NAGPUR-MANJIRI_C\PROGRES6"/>
      <sheetName val="Ra__stair6"/>
      <sheetName val="MEP_BOQ-6"/>
      <sheetName val="wooden_door6"/>
      <sheetName val="Sub_con_Summary6"/>
      <sheetName val="Cost_saving6"/>
      <sheetName val="GENERAL_SUMMARY6"/>
      <sheetName val="LMP_Summary6"/>
      <sheetName val="Sec_Summary6"/>
      <sheetName val="Labour_cost6"/>
      <sheetName val="BILLING_SCHEDULE6"/>
      <sheetName val="bill_curve6"/>
      <sheetName val="CASH_IN_&amp;_OUT_FLOW_6"/>
      <sheetName val="cash_flow_curve6"/>
      <sheetName val="Revised_Labour6"/>
      <sheetName val="Rein_Ana6"/>
      <sheetName val="Gen_Exp_Breakup6"/>
      <sheetName val="Total_Quote6"/>
      <sheetName val="Works_-_Quote_Sheet6"/>
      <sheetName val="cover_page6"/>
      <sheetName val="Project_Data6"/>
      <sheetName val="Drop_Down_List6"/>
      <sheetName val="30개월기준대비표_아랍택)6"/>
      <sheetName val="총괄표_(2)6"/>
      <sheetName val="CIF_COST_ITEM6"/>
      <sheetName val="Item-_Compact6"/>
      <sheetName val="P&amp;L_-_AD6"/>
      <sheetName val="GF_Columns6"/>
      <sheetName val="Deprec_6"/>
      <sheetName val="DETAILED__BOQ6"/>
      <sheetName val="SPS_DETAIL6"/>
      <sheetName val="PC_Master_List6"/>
      <sheetName val="Field_Values6"/>
      <sheetName val="Structure_Bills_Qty6"/>
      <sheetName val="BASIS_-DEC_086"/>
      <sheetName val="MN_T_B_6"/>
      <sheetName val="Data_Forecast6"/>
      <sheetName val="Basic_Rate6"/>
      <sheetName val="final_abstract6"/>
      <sheetName val="Master_Data_Sheet6"/>
      <sheetName val="Cement_recon_6"/>
      <sheetName val="Cleaning_&amp;_Grubbing6"/>
      <sheetName val="_6"/>
      <sheetName val="Intro_6"/>
      <sheetName val="_TCS,_NAGPUR-MANJIRI_C_PROGRES6"/>
      <sheetName val="Budget_in_SAP6"/>
      <sheetName val="Civil_Boq6"/>
      <sheetName val="Material_6"/>
      <sheetName val="Factors_6"/>
      <sheetName val="Adimi_bldg6"/>
      <sheetName val="Pump_House6"/>
      <sheetName val="Fuel_Regu_Station6"/>
      <sheetName val="Constants_Summary6"/>
      <sheetName val="Form_66"/>
      <sheetName val="Raw_Data6"/>
      <sheetName val="PointNo_56"/>
      <sheetName val="Plant_&amp;__Machinery6"/>
      <sheetName val="Load_Details-220kV6"/>
      <sheetName val="REPAIR&amp;_MAINT6"/>
      <sheetName val="Fill_this_out_first___15"/>
      <sheetName val="PDF_Front7"/>
      <sheetName val="Simple_Letter7"/>
      <sheetName val="Overall_Summary7"/>
      <sheetName val="CSI_Summary7"/>
      <sheetName val="Section_1_Areas7"/>
      <sheetName val="Section_1_Summary7"/>
      <sheetName val="Section_17"/>
      <sheetName val="Section_2_Areas7"/>
      <sheetName val="Section_2_Summary7"/>
      <sheetName val="Section_27"/>
      <sheetName val="Section_3_Areas7"/>
      <sheetName val="Section_3_Summary7"/>
      <sheetName val="Section_37"/>
      <sheetName val="Section_4_Areas7"/>
      <sheetName val="Section_4_Summary7"/>
      <sheetName val="Section_47"/>
      <sheetName val="Section_5_Areas7"/>
      <sheetName val="Section_5_Summary7"/>
      <sheetName val="Section_57"/>
      <sheetName val="Sitework_Areas7"/>
      <sheetName val="Section_6_Areas7"/>
      <sheetName val="Section_6_Summary7"/>
      <sheetName val="Section_67"/>
      <sheetName val="Sitework_Summary7"/>
      <sheetName val="Comparison_Summary7"/>
      <sheetName val="Fill_this_out_first___16"/>
      <sheetName val="SHEET_17"/>
      <sheetName val="Salient_Features7"/>
      <sheetName val="IDC_AHK_7"/>
      <sheetName val="BOQ_Direct_selling_cost7"/>
      <sheetName val="Monthwise_breakup7"/>
      <sheetName val="Reinf_Analy7"/>
      <sheetName val="Power_anal7"/>
      <sheetName val="Macro_custom_function7"/>
      <sheetName val="labour_coeff7"/>
      <sheetName val="PRECAST_lightconc-II7"/>
      <sheetName val="DLA_Standard_Cost_Report17"/>
      <sheetName val="IO_List7"/>
      <sheetName val="Sebtion_1_SumMary7"/>
      <sheetName val="Tender_Summary7"/>
      <sheetName val="TBAL9697_-group_wise__sdpl7"/>
      <sheetName val="Staff_Acco_7"/>
      <sheetName val="Pacakges_split7"/>
      <sheetName val="Basement_Budget7"/>
      <sheetName val="Extra_Item7"/>
      <sheetName val="Civil_Works7"/>
      <sheetName val="Cat_A_Change_Control7"/>
      <sheetName val="Meas_-Hotel_Part7"/>
      <sheetName val="RCC,Ret__Wall7"/>
      <sheetName val="Driveway_Beams7"/>
      <sheetName val="Labour_productivity7"/>
      <sheetName val="Stress_Calculation7"/>
      <sheetName val="Deduction_of_assets7"/>
      <sheetName val="schedule_nos7"/>
      <sheetName val="INPUT_SHEET7"/>
      <sheetName val="DEPTH_CHART_(ORR)_L_S_7"/>
      <sheetName val="Name_List7"/>
      <sheetName val="Contract_Night_Staff7"/>
      <sheetName val="Contract_Day_Staff7"/>
      <sheetName val="Day_Shift7"/>
      <sheetName val="Night_Shift7"/>
      <sheetName val="PA-_Consutant_7"/>
      <sheetName val="Cashflow_projection7"/>
      <sheetName val="Break_up_Sheet7"/>
      <sheetName val="1st_flr7"/>
      <sheetName val="Fin_Sum7"/>
      <sheetName val="1st_Slab7"/>
      <sheetName val="Order_Info7"/>
      <sheetName val="Scope_Reconciliation7"/>
      <sheetName val="Project_Budget_Worksheet7"/>
      <sheetName val="Approved_MTD_Proj_#'s7"/>
      <sheetName val="Sun_E_Type7"/>
      <sheetName val="As_per_PCA7"/>
      <sheetName val="BLOCK-A_(MEA_SHEET)7"/>
      <sheetName val="Project_Plan_-_WWW7"/>
      <sheetName val="WORK_TABLE7"/>
      <sheetName val="SITE_OVERHEADS7"/>
      <sheetName val="FITZ_MORT_947"/>
      <sheetName val="Capex_-_Hry7"/>
      <sheetName val="LEVEL_SHEET7"/>
      <sheetName val="Material_Rates7"/>
      <sheetName val="SPT_vs_PHI7"/>
      <sheetName val="MASTER_RATE_ANALYSIS7"/>
      <sheetName val="Fee_Rate_Summary7"/>
      <sheetName val="Site_Dev_BOQ7"/>
      <sheetName val="Sheet3_(2)7"/>
      <sheetName val="\TCS,_NAGPUR-MANJIRI_C\PROGRES7"/>
      <sheetName val="Ra__stair7"/>
      <sheetName val="MEP_BOQ-7"/>
      <sheetName val="wooden_door7"/>
      <sheetName val="Sub_con_Summary7"/>
      <sheetName val="Cost_saving7"/>
      <sheetName val="GENERAL_SUMMARY7"/>
      <sheetName val="LMP_Summary7"/>
      <sheetName val="Sec_Summary7"/>
      <sheetName val="Labour_cost7"/>
      <sheetName val="BILLING_SCHEDULE7"/>
      <sheetName val="bill_curve7"/>
      <sheetName val="CASH_IN_&amp;_OUT_FLOW_7"/>
      <sheetName val="cash_flow_curve7"/>
      <sheetName val="Revised_Labour7"/>
      <sheetName val="Rein_Ana7"/>
      <sheetName val="Gen_Exp_Breakup7"/>
      <sheetName val="Total_Quote7"/>
      <sheetName val="Works_-_Quote_Sheet7"/>
      <sheetName val="cover_page7"/>
      <sheetName val="Project_Data7"/>
      <sheetName val="Drop_Down_List7"/>
      <sheetName val="30개월기준대비표_아랍택)7"/>
      <sheetName val="총괄표_(2)7"/>
      <sheetName val="CIF_COST_ITEM7"/>
      <sheetName val="Item-_Compact7"/>
      <sheetName val="P&amp;L_-_AD7"/>
      <sheetName val="GF_Columns7"/>
      <sheetName val="Deprec_7"/>
      <sheetName val="DETAILED__BOQ7"/>
      <sheetName val="SPS_DETAIL7"/>
      <sheetName val="PC_Master_List7"/>
      <sheetName val="Field_Values7"/>
      <sheetName val="Structure_Bills_Qty7"/>
      <sheetName val="BASIS_-DEC_087"/>
      <sheetName val="MN_T_B_7"/>
      <sheetName val="Data_Forecast7"/>
      <sheetName val="Basic_Rate7"/>
      <sheetName val="final_abstract7"/>
      <sheetName val="Master_Data_Sheet7"/>
      <sheetName val="Cement_recon_7"/>
      <sheetName val="Cleaning_&amp;_Grubbing7"/>
      <sheetName val="_7"/>
      <sheetName val="Intro_7"/>
      <sheetName val="_TCS,_NAGPUR-MANJIRI_C_PROGRES7"/>
      <sheetName val="Budget_in_SAP7"/>
      <sheetName val="Civil_Boq7"/>
      <sheetName val="Material_7"/>
      <sheetName val="Factors_7"/>
      <sheetName val="Adimi_bldg7"/>
      <sheetName val="Pump_House7"/>
      <sheetName val="Fuel_Regu_Station7"/>
      <sheetName val="Constants_Summary7"/>
      <sheetName val="Form_67"/>
      <sheetName val="Raw_Data7"/>
      <sheetName val="PointNo_57"/>
      <sheetName val="Plant_&amp;__Machinery7"/>
      <sheetName val="Load_Details-220kV7"/>
      <sheetName val="REPAIR&amp;_MAINT7"/>
      <sheetName val="Fill_this_out_first___17"/>
      <sheetName val="PDF_Front8"/>
      <sheetName val="Simple_Letter8"/>
      <sheetName val="Overall_Summary8"/>
      <sheetName val="CSI_Summary8"/>
      <sheetName val="Section_1_Areas8"/>
      <sheetName val="Section_1_Summary8"/>
      <sheetName val="Section_18"/>
      <sheetName val="Section_2_Areas8"/>
      <sheetName val="Section_2_Summary8"/>
      <sheetName val="Section_28"/>
      <sheetName val="Section_3_Areas8"/>
      <sheetName val="Section_3_Summary8"/>
      <sheetName val="Section_38"/>
      <sheetName val="Section_4_Areas8"/>
      <sheetName val="Section_4_Summary8"/>
      <sheetName val="Section_48"/>
      <sheetName val="Section_5_Areas8"/>
      <sheetName val="Section_5_Summary8"/>
      <sheetName val="Section_58"/>
      <sheetName val="Sitework_Areas8"/>
      <sheetName val="Section_6_Areas8"/>
      <sheetName val="Section_6_Summary8"/>
      <sheetName val="Section_68"/>
      <sheetName val="Sitework_Summary8"/>
      <sheetName val="Comparison_Summary8"/>
      <sheetName val="Fill_this_out_first___18"/>
      <sheetName val="SHEET_18"/>
      <sheetName val="Salient_Features8"/>
      <sheetName val="IDC_AHK_8"/>
      <sheetName val="BOQ_Direct_selling_cost8"/>
      <sheetName val="Monthwise_breakup8"/>
      <sheetName val="Reinf_Analy8"/>
      <sheetName val="Power_anal8"/>
      <sheetName val="Macro_custom_function8"/>
      <sheetName val="labour_coeff8"/>
      <sheetName val="PRECAST_lightconc-II8"/>
      <sheetName val="DLA_Standard_Cost_Report18"/>
      <sheetName val="IO_List8"/>
      <sheetName val="Sebtion_1_SumMary8"/>
      <sheetName val="Tender_Summary8"/>
      <sheetName val="TBAL9697_-group_wise__sdpl8"/>
      <sheetName val="Staff_Acco_8"/>
      <sheetName val="Pacakges_split8"/>
      <sheetName val="Basement_Budget8"/>
      <sheetName val="Extra_Item8"/>
      <sheetName val="Civil_Works8"/>
      <sheetName val="Cat_A_Change_Control8"/>
      <sheetName val="Meas_-Hotel_Part8"/>
      <sheetName val="RCC,Ret__Wall8"/>
      <sheetName val="Driveway_Beams8"/>
      <sheetName val="Labour_productivity8"/>
      <sheetName val="Stress_Calculation8"/>
      <sheetName val="Deduction_of_assets8"/>
      <sheetName val="schedule_nos8"/>
      <sheetName val="INPUT_SHEET8"/>
      <sheetName val="DEPTH_CHART_(ORR)_L_S_8"/>
      <sheetName val="Name_List8"/>
      <sheetName val="Contract_Night_Staff8"/>
      <sheetName val="Contract_Day_Staff8"/>
      <sheetName val="Day_Shift8"/>
      <sheetName val="Night_Shift8"/>
      <sheetName val="PA-_Consutant_8"/>
      <sheetName val="Cashflow_projection8"/>
      <sheetName val="Break_up_Sheet8"/>
      <sheetName val="1st_flr8"/>
      <sheetName val="Fin_Sum8"/>
      <sheetName val="1st_Slab8"/>
      <sheetName val="Order_Info8"/>
      <sheetName val="Scope_Reconciliation8"/>
      <sheetName val="Project_Budget_Worksheet8"/>
      <sheetName val="Approved_MTD_Proj_#'s8"/>
      <sheetName val="Sun_E_Type8"/>
      <sheetName val="As_per_PCA8"/>
      <sheetName val="BLOCK-A_(MEA_SHEET)8"/>
      <sheetName val="Project_Plan_-_WWW8"/>
      <sheetName val="WORK_TABLE8"/>
      <sheetName val="SITE_OVERHEADS8"/>
      <sheetName val="FITZ_MORT_948"/>
      <sheetName val="Capex_-_Hry8"/>
      <sheetName val="LEVEL_SHEET8"/>
      <sheetName val="Material_Rates8"/>
      <sheetName val="SPT_vs_PHI8"/>
      <sheetName val="MASTER_RATE_ANALYSIS8"/>
      <sheetName val="Fee_Rate_Summary8"/>
      <sheetName val="Site_Dev_BOQ8"/>
      <sheetName val="Sheet3_(2)8"/>
      <sheetName val="\TCS,_NAGPUR-MANJIRI_C\PROGRES8"/>
      <sheetName val="Ra__stair8"/>
      <sheetName val="MEP_BOQ-8"/>
      <sheetName val="wooden_door8"/>
      <sheetName val="Sub_con_Summary8"/>
      <sheetName val="Cost_saving8"/>
      <sheetName val="GENERAL_SUMMARY8"/>
      <sheetName val="LMP_Summary8"/>
      <sheetName val="Sec_Summary8"/>
      <sheetName val="Labour_cost8"/>
      <sheetName val="BILLING_SCHEDULE8"/>
      <sheetName val="bill_curve8"/>
      <sheetName val="CASH_IN_&amp;_OUT_FLOW_8"/>
      <sheetName val="cash_flow_curve8"/>
      <sheetName val="Revised_Labour8"/>
      <sheetName val="Rein_Ana8"/>
      <sheetName val="Gen_Exp_Breakup8"/>
      <sheetName val="Total_Quote8"/>
      <sheetName val="Works_-_Quote_Sheet8"/>
      <sheetName val="cover_page8"/>
      <sheetName val="Project_Data8"/>
      <sheetName val="Drop_Down_List8"/>
      <sheetName val="30개월기준대비표_아랍택)8"/>
      <sheetName val="총괄표_(2)8"/>
      <sheetName val="CIF_COST_ITEM8"/>
      <sheetName val="Item-_Compact8"/>
      <sheetName val="P&amp;L_-_AD8"/>
      <sheetName val="GF_Columns8"/>
      <sheetName val="Deprec_8"/>
      <sheetName val="DETAILED__BOQ8"/>
      <sheetName val="SPS_DETAIL8"/>
      <sheetName val="PC_Master_List8"/>
      <sheetName val="Field_Values8"/>
      <sheetName val="Structure_Bills_Qty8"/>
      <sheetName val="BASIS_-DEC_088"/>
      <sheetName val="MN_T_B_8"/>
      <sheetName val="Data_Forecast8"/>
      <sheetName val="Basic_Rate8"/>
      <sheetName val="final_abstract8"/>
      <sheetName val="Master_Data_Sheet8"/>
      <sheetName val="Cement_recon_8"/>
      <sheetName val="Cleaning_&amp;_Grubbing8"/>
      <sheetName val="_8"/>
      <sheetName val="Intro_8"/>
      <sheetName val="_TCS,_NAGPUR-MANJIRI_C_PROGRES8"/>
      <sheetName val="Budget_in_SAP8"/>
      <sheetName val="Civil_Boq8"/>
      <sheetName val="Material_8"/>
      <sheetName val="Factors_8"/>
      <sheetName val="Adimi_bldg8"/>
      <sheetName val="Pump_House8"/>
      <sheetName val="Fuel_Regu_Station8"/>
      <sheetName val="Constants_Summary8"/>
      <sheetName val="Form_68"/>
      <sheetName val="Raw_Data8"/>
      <sheetName val="PointNo_58"/>
      <sheetName val="Plant_&amp;__Machinery8"/>
      <sheetName val="Load_Details-220kV8"/>
      <sheetName val="REPAIR&amp;_MAINT8"/>
      <sheetName val="C9901"/>
      <sheetName val="Fill_this_out_first___19"/>
      <sheetName val="PDF_Front9"/>
      <sheetName val="Simple_Letter9"/>
      <sheetName val="Overall_Summary9"/>
      <sheetName val="CSI_Summary9"/>
      <sheetName val="Section_1_Areas9"/>
      <sheetName val="Section_1_Summary9"/>
      <sheetName val="Section_19"/>
      <sheetName val="Section_2_Areas9"/>
      <sheetName val="Section_2_Summary9"/>
      <sheetName val="Section_29"/>
      <sheetName val="Section_3_Areas9"/>
      <sheetName val="Section_3_Summary9"/>
      <sheetName val="Section_39"/>
      <sheetName val="Section_4_Areas9"/>
      <sheetName val="Section_4_Summary9"/>
      <sheetName val="Section_49"/>
      <sheetName val="Section_5_Areas9"/>
      <sheetName val="Section_5_Summary9"/>
      <sheetName val="Section_59"/>
      <sheetName val="Sitework_Areas9"/>
      <sheetName val="Section_6_Areas9"/>
      <sheetName val="Section_6_Summary9"/>
      <sheetName val="Section_69"/>
      <sheetName val="Sitework_Summary9"/>
      <sheetName val="Comparison_Summary9"/>
      <sheetName val="Fill_this_out_first___20"/>
      <sheetName val="SHEET_19"/>
      <sheetName val="Salient_Features9"/>
      <sheetName val="IDC_AHK_9"/>
      <sheetName val="BOQ_Direct_selling_cost9"/>
      <sheetName val="Monthwise_breakup9"/>
      <sheetName val="Reinf_Analy9"/>
      <sheetName val="Power_anal9"/>
      <sheetName val="Macro_custom_function9"/>
      <sheetName val="labour_coeff9"/>
      <sheetName val="PRECAST_lightconc-II9"/>
      <sheetName val="DLA_Standard_Cost_Report19"/>
      <sheetName val="IO_List9"/>
      <sheetName val="Sebtion_1_SumMary9"/>
      <sheetName val="Tender_Summary9"/>
      <sheetName val="TBAL9697_-group_wise__sdpl9"/>
      <sheetName val="Staff_Acco_9"/>
      <sheetName val="Pacakges_split9"/>
      <sheetName val="Basement_Budget9"/>
      <sheetName val="Extra_Item9"/>
      <sheetName val="Civil_Works9"/>
      <sheetName val="Cat_A_Change_Control9"/>
      <sheetName val="Meas_-Hotel_Part9"/>
      <sheetName val="RCC,Ret__Wall9"/>
      <sheetName val="Driveway_Beams9"/>
      <sheetName val="Labour_productivity9"/>
      <sheetName val="Stress_Calculation9"/>
      <sheetName val="Deduction_of_assets9"/>
      <sheetName val="schedule_nos9"/>
      <sheetName val="INPUT_SHEET9"/>
      <sheetName val="DEPTH_CHART_(ORR)_L_S_9"/>
      <sheetName val="Name_List9"/>
      <sheetName val="Contract_Night_Staff9"/>
      <sheetName val="Contract_Day_Staff9"/>
      <sheetName val="Day_Shift9"/>
      <sheetName val="Night_Shift9"/>
      <sheetName val="PA-_Consutant_9"/>
      <sheetName val="Cashflow_projection9"/>
      <sheetName val="Break_up_Sheet9"/>
      <sheetName val="1st_flr9"/>
      <sheetName val="Fin_Sum9"/>
      <sheetName val="1st_Slab9"/>
      <sheetName val="Order_Info9"/>
      <sheetName val="Scope_Reconciliation9"/>
      <sheetName val="Project_Budget_Worksheet9"/>
      <sheetName val="Approved_MTD_Proj_#'s9"/>
      <sheetName val="Sun_E_Type9"/>
      <sheetName val="As_per_PCA9"/>
      <sheetName val="BLOCK-A_(MEA_SHEET)9"/>
      <sheetName val="Project_Plan_-_WWW9"/>
      <sheetName val="WORK_TABLE9"/>
      <sheetName val="SITE_OVERHEADS9"/>
      <sheetName val="FITZ_MORT_949"/>
      <sheetName val="Capex_-_Hry9"/>
      <sheetName val="LEVEL_SHEET9"/>
      <sheetName val="Material_Rates9"/>
      <sheetName val="SPT_vs_PHI9"/>
      <sheetName val="MASTER_RATE_ANALYSIS9"/>
      <sheetName val="Fee_Rate_Summary9"/>
      <sheetName val="Site_Dev_BOQ9"/>
      <sheetName val="Sheet3_(2)9"/>
      <sheetName val="\TCS,_NAGPUR-MANJIRI_C\PROGRES9"/>
      <sheetName val="Ra__stair9"/>
      <sheetName val="MEP_BOQ-9"/>
      <sheetName val="wooden_door9"/>
      <sheetName val="Sub_con_Summary9"/>
      <sheetName val="Cost_saving9"/>
      <sheetName val="GENERAL_SUMMARY9"/>
      <sheetName val="LMP_Summary9"/>
      <sheetName val="Sec_Summary9"/>
      <sheetName val="Labour_cost9"/>
      <sheetName val="BILLING_SCHEDULE9"/>
      <sheetName val="bill_curve9"/>
      <sheetName val="CASH_IN_&amp;_OUT_FLOW_9"/>
      <sheetName val="cash_flow_curve9"/>
      <sheetName val="Revised_Labour9"/>
      <sheetName val="Rein_Ana9"/>
      <sheetName val="Gen_Exp_Breakup9"/>
      <sheetName val="Total_Quote9"/>
      <sheetName val="Works_-_Quote_Sheet9"/>
      <sheetName val="cover_page9"/>
      <sheetName val="Project_Data9"/>
      <sheetName val="Drop_Down_List9"/>
      <sheetName val="30개월기준대비표_아랍택)9"/>
      <sheetName val="총괄표_(2)9"/>
      <sheetName val="CIF_COST_ITEM9"/>
      <sheetName val="Item-_Compact9"/>
      <sheetName val="P&amp;L_-_AD9"/>
      <sheetName val="GF_Columns9"/>
      <sheetName val="Deprec_9"/>
      <sheetName val="DETAILED__BOQ9"/>
      <sheetName val="SPS_DETAIL9"/>
      <sheetName val="PC_Master_List9"/>
      <sheetName val="Field_Values9"/>
      <sheetName val="Structure_Bills_Qty9"/>
      <sheetName val="BASIS_-DEC_089"/>
      <sheetName val="MN_T_B_9"/>
      <sheetName val="Data_Forecast9"/>
      <sheetName val="Basic_Rate9"/>
      <sheetName val="final_abstract9"/>
      <sheetName val="Master_Data_Sheet9"/>
      <sheetName val="Cement_recon_9"/>
      <sheetName val="Cleaning_&amp;_Grubbing9"/>
      <sheetName val="_9"/>
      <sheetName val="Intro_9"/>
      <sheetName val="_TCS,_NAGPUR-MANJIRI_C_PROGRES9"/>
      <sheetName val="Budget_in_SAP9"/>
      <sheetName val="Civil_Boq9"/>
      <sheetName val="Material_9"/>
      <sheetName val="Factors_9"/>
      <sheetName val="Adimi_bldg9"/>
      <sheetName val="Pump_House9"/>
      <sheetName val="Fuel_Regu_Station9"/>
      <sheetName val="Constants_Summary9"/>
      <sheetName val="Form_69"/>
      <sheetName val="Raw_Data9"/>
      <sheetName val="PointNo_59"/>
      <sheetName val="Plant_&amp;__Machinery9"/>
      <sheetName val="Load_Details-220kV9"/>
      <sheetName val="REPAIR&amp;_MAINT9"/>
      <sheetName val="Rate_analysis3"/>
      <sheetName val="Fill_this_out_first___21"/>
      <sheetName val="PDF_Front10"/>
      <sheetName val="Simple_Letter10"/>
      <sheetName val="Overall_Summary10"/>
      <sheetName val="CSI_Summary10"/>
      <sheetName val="Section_1_Areas10"/>
      <sheetName val="Section_1_Summary10"/>
      <sheetName val="Section_110"/>
      <sheetName val="Section_2_Areas10"/>
      <sheetName val="Section_2_Summary10"/>
      <sheetName val="Section_210"/>
      <sheetName val="Section_3_Areas10"/>
      <sheetName val="Section_3_Summary10"/>
      <sheetName val="Section_310"/>
      <sheetName val="Section_4_Areas10"/>
      <sheetName val="Section_4_Summary10"/>
      <sheetName val="Section_410"/>
      <sheetName val="Section_5_Areas10"/>
      <sheetName val="Section_5_Summary10"/>
      <sheetName val="Section_510"/>
      <sheetName val="Sitework_Areas10"/>
      <sheetName val="Section_6_Areas10"/>
      <sheetName val="Section_6_Summary10"/>
      <sheetName val="Section_610"/>
      <sheetName val="Sitework_Summary10"/>
      <sheetName val="Comparison_Summary10"/>
      <sheetName val="Fill_this_out_first___22"/>
      <sheetName val="SHEET_110"/>
      <sheetName val="Salient_Features10"/>
      <sheetName val="IDC_AHK_10"/>
      <sheetName val="BOQ_Direct_selling_cost10"/>
      <sheetName val="Monthwise_breakup10"/>
      <sheetName val="Reinf_Analy10"/>
      <sheetName val="Power_anal10"/>
      <sheetName val="Macro_custom_function10"/>
      <sheetName val="labour_coeff10"/>
      <sheetName val="PRECAST_lightconc-II10"/>
      <sheetName val="DLA_Standard_Cost_Report110"/>
      <sheetName val="IO_List10"/>
      <sheetName val="Sebtion_1_SumMary10"/>
      <sheetName val="Tender_Summary10"/>
      <sheetName val="TBAL9697_-group_wise__sdpl10"/>
      <sheetName val="Staff_Acco_10"/>
      <sheetName val="Pacakges_split10"/>
      <sheetName val="Basement_Budget10"/>
      <sheetName val="Extra_Item10"/>
      <sheetName val="Civil_Works10"/>
      <sheetName val="Cat_A_Change_Control10"/>
      <sheetName val="Meas_-Hotel_Part10"/>
      <sheetName val="RCC,Ret__Wall10"/>
      <sheetName val="Driveway_Beams10"/>
      <sheetName val="Labour_productivity10"/>
      <sheetName val="Stress_Calculation10"/>
      <sheetName val="Deduction_of_assets10"/>
      <sheetName val="schedule_nos10"/>
      <sheetName val="INPUT_SHEET10"/>
      <sheetName val="DEPTH_CHART_(ORR)_L_S_10"/>
      <sheetName val="Name_List10"/>
      <sheetName val="Contract_Night_Staff10"/>
      <sheetName val="Contract_Day_Staff10"/>
      <sheetName val="Day_Shift10"/>
      <sheetName val="Night_Shift10"/>
      <sheetName val="PA-_Consutant_10"/>
      <sheetName val="Cashflow_projection10"/>
      <sheetName val="Break_up_Sheet10"/>
      <sheetName val="1st_flr10"/>
      <sheetName val="Fin_Sum10"/>
      <sheetName val="1st_Slab10"/>
      <sheetName val="Order_Info10"/>
      <sheetName val="Scope_Reconciliation10"/>
      <sheetName val="Project_Budget_Worksheet10"/>
      <sheetName val="Approved_MTD_Proj_#'s10"/>
      <sheetName val="Sun_E_Type10"/>
      <sheetName val="As_per_PCA10"/>
      <sheetName val="BLOCK-A_(MEA_SHEET)10"/>
      <sheetName val="Project_Plan_-_WWW10"/>
      <sheetName val="WORK_TABLE10"/>
      <sheetName val="SITE_OVERHEADS10"/>
      <sheetName val="FITZ_MORT_9410"/>
      <sheetName val="Capex_-_Hry10"/>
      <sheetName val="LEVEL_SHEET10"/>
      <sheetName val="Material_Rates10"/>
      <sheetName val="SPT_vs_PHI10"/>
      <sheetName val="MASTER_RATE_ANALYSIS10"/>
      <sheetName val="Fee_Rate_Summary10"/>
      <sheetName val="Site_Dev_BOQ10"/>
      <sheetName val="Rate_analysis4"/>
      <sheetName val="Sheet3_(2)10"/>
      <sheetName val="\TCS,_NAGPUR-MANJIRI_C\PROGRE10"/>
      <sheetName val="Ra__stair10"/>
      <sheetName val="MEP_BOQ-10"/>
      <sheetName val="wooden_door10"/>
      <sheetName val="Sub_con_Summary10"/>
      <sheetName val="Cost_saving10"/>
      <sheetName val="GENERAL_SUMMARY10"/>
      <sheetName val="LMP_Summary10"/>
      <sheetName val="Sec_Summary10"/>
      <sheetName val="Labour_cost10"/>
      <sheetName val="BILLING_SCHEDULE10"/>
      <sheetName val="bill_curve10"/>
      <sheetName val="CASH_IN_&amp;_OUT_FLOW_10"/>
      <sheetName val="cash_flow_curve10"/>
      <sheetName val="Revised_Labour10"/>
      <sheetName val="Rein_Ana10"/>
      <sheetName val="Gen_Exp_Breakup10"/>
      <sheetName val="Total_Quote10"/>
      <sheetName val="Works_-_Quote_Sheet10"/>
      <sheetName val="cover_page10"/>
      <sheetName val="Project_Data10"/>
      <sheetName val="Drop_Down_List10"/>
      <sheetName val="30개월기준대비표_아랍택)10"/>
      <sheetName val="총괄표_(2)10"/>
      <sheetName val="CIF_COST_ITEM10"/>
      <sheetName val="Item-_Compact10"/>
      <sheetName val="P&amp;L_-_AD10"/>
      <sheetName val="GF_Columns10"/>
      <sheetName val="Deprec_10"/>
      <sheetName val="DETAILED__BOQ10"/>
      <sheetName val="SPS_DETAIL10"/>
      <sheetName val="PC_Master_List10"/>
      <sheetName val="Field_Values10"/>
      <sheetName val="Structure_Bills_Qty10"/>
      <sheetName val="BASIS_-DEC_0810"/>
      <sheetName val="MN_T_B_10"/>
      <sheetName val="Data_Forecast10"/>
      <sheetName val="Basic_Rate10"/>
      <sheetName val="final_abstract10"/>
      <sheetName val="Master_Data_Sheet10"/>
      <sheetName val="Cement_recon_10"/>
      <sheetName val="Cleaning_&amp;_Grubbing10"/>
      <sheetName val="_10"/>
      <sheetName val="Intro_10"/>
      <sheetName val="_TCS,_NAGPUR-MANJIRI_C_PROGRE10"/>
      <sheetName val="Budget_in_SAP10"/>
      <sheetName val="Civil_Boq10"/>
      <sheetName val="Material_10"/>
      <sheetName val="Factors_10"/>
      <sheetName val="Adimi_bldg10"/>
      <sheetName val="Pump_House10"/>
      <sheetName val="Fuel_Regu_Station10"/>
      <sheetName val="Constants_Summary10"/>
      <sheetName val="Form_610"/>
      <sheetName val="Raw_Data10"/>
      <sheetName val="PointNo_510"/>
      <sheetName val="Plant_&amp;__Machinery10"/>
      <sheetName val="Load_Details-220kV10"/>
      <sheetName val="REPAIR&amp;_MAINT10"/>
      <sheetName val="Fill_this_out_first___23"/>
      <sheetName val="PDF_Front11"/>
      <sheetName val="Simple_Letter11"/>
      <sheetName val="Overall_Summary11"/>
      <sheetName val="CSI_Summary11"/>
      <sheetName val="Section_1_Areas11"/>
      <sheetName val="Section_1_Summary11"/>
      <sheetName val="Section_111"/>
      <sheetName val="Section_2_Areas11"/>
      <sheetName val="Section_2_Summary11"/>
      <sheetName val="Section_211"/>
      <sheetName val="Section_3_Areas11"/>
      <sheetName val="Section_3_Summary11"/>
      <sheetName val="Section_311"/>
      <sheetName val="Section_4_Areas11"/>
      <sheetName val="Section_4_Summary11"/>
      <sheetName val="Section_411"/>
      <sheetName val="Section_5_Areas11"/>
      <sheetName val="Section_5_Summary11"/>
      <sheetName val="Section_511"/>
      <sheetName val="Sitework_Areas11"/>
      <sheetName val="Section_6_Areas11"/>
      <sheetName val="Section_6_Summary11"/>
      <sheetName val="Section_611"/>
      <sheetName val="Sitework_Summary11"/>
      <sheetName val="Comparison_Summary11"/>
      <sheetName val="Fill_this_out_first___24"/>
      <sheetName val="SHEET_111"/>
      <sheetName val="Salient_Features11"/>
      <sheetName val="IDC_AHK_11"/>
      <sheetName val="BOQ_Direct_selling_cost11"/>
      <sheetName val="Monthwise_breakup11"/>
      <sheetName val="Reinf_Analy11"/>
      <sheetName val="Power_anal11"/>
      <sheetName val="Macro_custom_function11"/>
      <sheetName val="labour_coeff11"/>
      <sheetName val="PRECAST_lightconc-II11"/>
      <sheetName val="DLA_Standard_Cost_Report111"/>
      <sheetName val="IO_List11"/>
      <sheetName val="Sebtion_1_SumMary11"/>
      <sheetName val="Tender_Summary11"/>
      <sheetName val="TBAL9697_-group_wise__sdpl11"/>
      <sheetName val="Staff_Acco_11"/>
      <sheetName val="Pacakges_split11"/>
      <sheetName val="Basement_Budget11"/>
      <sheetName val="Extra_Item11"/>
      <sheetName val="Civil_Works11"/>
      <sheetName val="Cat_A_Change_Control11"/>
      <sheetName val="Meas_-Hotel_Part11"/>
      <sheetName val="RCC,Ret__Wall11"/>
      <sheetName val="Driveway_Beams11"/>
      <sheetName val="Labour_productivity11"/>
      <sheetName val="Stress_Calculation11"/>
      <sheetName val="Deduction_of_assets11"/>
      <sheetName val="schedule_nos11"/>
      <sheetName val="INPUT_SHEET11"/>
      <sheetName val="DEPTH_CHART_(ORR)_L_S_11"/>
      <sheetName val="Name_List11"/>
      <sheetName val="Contract_Night_Staff11"/>
      <sheetName val="Contract_Day_Staff11"/>
      <sheetName val="Day_Shift11"/>
      <sheetName val="Night_Shift11"/>
      <sheetName val="PA-_Consutant_11"/>
      <sheetName val="Cashflow_projection11"/>
      <sheetName val="Break_up_Sheet11"/>
      <sheetName val="1st_flr11"/>
      <sheetName val="Fin_Sum11"/>
      <sheetName val="1st_Slab11"/>
      <sheetName val="Order_Info11"/>
      <sheetName val="Scope_Reconciliation11"/>
      <sheetName val="Project_Budget_Worksheet11"/>
      <sheetName val="Approved_MTD_Proj_#'s11"/>
      <sheetName val="Sun_E_Type11"/>
      <sheetName val="As_per_PCA11"/>
      <sheetName val="BLOCK-A_(MEA_SHEET)11"/>
      <sheetName val="Project_Plan_-_WWW11"/>
      <sheetName val="WORK_TABLE11"/>
      <sheetName val="SITE_OVERHEADS11"/>
      <sheetName val="FITZ_MORT_9411"/>
      <sheetName val="Capex_-_Hry11"/>
      <sheetName val="LEVEL_SHEET11"/>
      <sheetName val="Material_Rates11"/>
      <sheetName val="SPT_vs_PHI11"/>
      <sheetName val="MASTER_RATE_ANALYSIS11"/>
      <sheetName val="Fee_Rate_Summary11"/>
      <sheetName val="Site_Dev_BOQ11"/>
      <sheetName val="Rate_analysis5"/>
      <sheetName val="Sheet3_(2)11"/>
      <sheetName val="\TCS,_NAGPUR-MANJIRI_C\PROGRE11"/>
      <sheetName val="Ra__stair11"/>
      <sheetName val="MEP_BOQ-11"/>
      <sheetName val="wooden_door11"/>
      <sheetName val="Sub_con_Summary11"/>
      <sheetName val="Cost_saving11"/>
      <sheetName val="GENERAL_SUMMARY11"/>
      <sheetName val="LMP_Summary11"/>
      <sheetName val="Sec_Summary11"/>
      <sheetName val="Labour_cost11"/>
      <sheetName val="BILLING_SCHEDULE11"/>
      <sheetName val="bill_curve11"/>
      <sheetName val="CASH_IN_&amp;_OUT_FLOW_11"/>
      <sheetName val="cash_flow_curve11"/>
      <sheetName val="Revised_Labour11"/>
      <sheetName val="Rein_Ana11"/>
      <sheetName val="Gen_Exp_Breakup11"/>
      <sheetName val="Total_Quote11"/>
      <sheetName val="Works_-_Quote_Sheet11"/>
      <sheetName val="cover_page11"/>
      <sheetName val="Project_Data11"/>
      <sheetName val="Drop_Down_List11"/>
      <sheetName val="30개월기준대비표_아랍택)11"/>
      <sheetName val="총괄표_(2)11"/>
      <sheetName val="CIF_COST_ITEM11"/>
      <sheetName val="Item-_Compact11"/>
      <sheetName val="P&amp;L_-_AD11"/>
      <sheetName val="GF_Columns11"/>
      <sheetName val="Deprec_11"/>
      <sheetName val="DETAILED__BOQ11"/>
      <sheetName val="SPS_DETAIL11"/>
      <sheetName val="PC_Master_List11"/>
      <sheetName val="Field_Values11"/>
      <sheetName val="Structure_Bills_Qty11"/>
      <sheetName val="BASIS_-DEC_0811"/>
      <sheetName val="MN_T_B_11"/>
      <sheetName val="Data_Forecast11"/>
      <sheetName val="Basic_Rate11"/>
      <sheetName val="final_abstract11"/>
      <sheetName val="Master_Data_Sheet11"/>
      <sheetName val="Cement_recon_11"/>
      <sheetName val="Cleaning_&amp;_Grubbing11"/>
      <sheetName val="_11"/>
      <sheetName val="Intro_11"/>
      <sheetName val="_TCS,_NAGPUR-MANJIRI_C_PROGRE11"/>
      <sheetName val="Budget_in_SAP11"/>
      <sheetName val="Civil_Boq11"/>
      <sheetName val="Material_11"/>
      <sheetName val="Factors_11"/>
      <sheetName val="Adimi_bldg11"/>
      <sheetName val="Pump_House11"/>
      <sheetName val="Fuel_Regu_Station11"/>
      <sheetName val="Constants_Summary11"/>
      <sheetName val="Form_611"/>
      <sheetName val="Raw_Data11"/>
      <sheetName val="PointNo_511"/>
      <sheetName val="Plant_&amp;__Machinery11"/>
      <sheetName val="Load_Details-220kV11"/>
      <sheetName val="REPAIR&amp;_MAINT11"/>
      <sheetName val="Fill_this_out_first___25"/>
      <sheetName val="PDF_Front12"/>
      <sheetName val="Simple_Letter12"/>
      <sheetName val="Overall_Summary12"/>
      <sheetName val="CSI_Summary12"/>
      <sheetName val="Section_1_Areas12"/>
      <sheetName val="Section_1_Summary12"/>
      <sheetName val="Section_112"/>
      <sheetName val="Section_2_Areas12"/>
      <sheetName val="Section_2_Summary12"/>
      <sheetName val="Section_212"/>
      <sheetName val="Section_3_Areas12"/>
      <sheetName val="Section_3_Summary12"/>
      <sheetName val="Section_312"/>
      <sheetName val="Section_4_Areas12"/>
      <sheetName val="Section_4_Summary12"/>
      <sheetName val="Section_412"/>
      <sheetName val="Section_5_Areas12"/>
      <sheetName val="Section_5_Summary12"/>
      <sheetName val="Section_512"/>
      <sheetName val="Sitework_Areas12"/>
      <sheetName val="Section_6_Areas12"/>
      <sheetName val="Section_6_Summary12"/>
      <sheetName val="Section_612"/>
      <sheetName val="Sitework_Summary12"/>
      <sheetName val="Comparison_Summary12"/>
      <sheetName val="Fill_this_out_first___26"/>
      <sheetName val="SHEET_112"/>
      <sheetName val="Salient_Features12"/>
      <sheetName val="IDC_AHK_12"/>
      <sheetName val="BOQ_Direct_selling_cost12"/>
      <sheetName val="Monthwise_breakup12"/>
      <sheetName val="Reinf_Analy12"/>
      <sheetName val="Power_anal12"/>
      <sheetName val="Macro_custom_function12"/>
      <sheetName val="labour_coeff12"/>
      <sheetName val="PRECAST_lightconc-II12"/>
      <sheetName val="DLA_Standard_Cost_Report112"/>
      <sheetName val="IO_List12"/>
      <sheetName val="Sebtion_1_SumMary12"/>
      <sheetName val="Tender_Summary12"/>
      <sheetName val="TBAL9697_-group_wise__sdpl12"/>
      <sheetName val="Staff_Acco_12"/>
      <sheetName val="Pacakges_split12"/>
      <sheetName val="Basement_Budget12"/>
      <sheetName val="Extra_Item12"/>
      <sheetName val="Civil_Works12"/>
      <sheetName val="Cat_A_Change_Control12"/>
      <sheetName val="Meas_-Hotel_Part12"/>
      <sheetName val="RCC,Ret__Wall12"/>
      <sheetName val="Driveway_Beams12"/>
      <sheetName val="Labour_productivity12"/>
      <sheetName val="Stress_Calculation12"/>
      <sheetName val="Deduction_of_assets12"/>
      <sheetName val="schedule_nos12"/>
      <sheetName val="INPUT_SHEET12"/>
      <sheetName val="DEPTH_CHART_(ORR)_L_S_12"/>
      <sheetName val="Name_List12"/>
      <sheetName val="Contract_Night_Staff12"/>
      <sheetName val="Contract_Day_Staff12"/>
      <sheetName val="Day_Shift12"/>
      <sheetName val="Night_Shift12"/>
      <sheetName val="PA-_Consutant_12"/>
      <sheetName val="Cashflow_projection12"/>
      <sheetName val="Break_up_Sheet12"/>
      <sheetName val="1st_flr12"/>
      <sheetName val="Fin_Sum12"/>
      <sheetName val="1st_Slab12"/>
      <sheetName val="Order_Info12"/>
      <sheetName val="Scope_Reconciliation12"/>
      <sheetName val="Project_Budget_Worksheet12"/>
      <sheetName val="Approved_MTD_Proj_#'s12"/>
      <sheetName val="Sun_E_Type12"/>
      <sheetName val="As_per_PCA12"/>
      <sheetName val="BLOCK-A_(MEA_SHEET)12"/>
      <sheetName val="Project_Plan_-_WWW12"/>
      <sheetName val="WORK_TABLE12"/>
      <sheetName val="SITE_OVERHEADS12"/>
      <sheetName val="FITZ_MORT_9412"/>
      <sheetName val="Capex_-_Hry12"/>
      <sheetName val="LEVEL_SHEET12"/>
      <sheetName val="Material_Rates12"/>
      <sheetName val="SPT_vs_PHI12"/>
      <sheetName val="MASTER_RATE_ANALYSIS12"/>
      <sheetName val="Fee_Rate_Summary12"/>
      <sheetName val="Site_Dev_BOQ12"/>
      <sheetName val="Rate_analysis6"/>
      <sheetName val="Sheet3_(2)12"/>
      <sheetName val="\TCS,_NAGPUR-MANJIRI_C\PROGRE12"/>
      <sheetName val="Ra__stair12"/>
      <sheetName val="MEP_BOQ-12"/>
      <sheetName val="wooden_door12"/>
      <sheetName val="Sub_con_Summary12"/>
      <sheetName val="Cost_saving12"/>
      <sheetName val="GENERAL_SUMMARY12"/>
      <sheetName val="LMP_Summary12"/>
      <sheetName val="Sec_Summary12"/>
      <sheetName val="Labour_cost12"/>
      <sheetName val="BILLING_SCHEDULE12"/>
      <sheetName val="bill_curve12"/>
      <sheetName val="CASH_IN_&amp;_OUT_FLOW_12"/>
      <sheetName val="cash_flow_curve12"/>
      <sheetName val="Revised_Labour12"/>
      <sheetName val="Rein_Ana12"/>
      <sheetName val="Gen_Exp_Breakup12"/>
      <sheetName val="Total_Quote12"/>
      <sheetName val="Works_-_Quote_Sheet12"/>
      <sheetName val="cover_page12"/>
      <sheetName val="Project_Data12"/>
      <sheetName val="Drop_Down_List12"/>
      <sheetName val="30개월기준대비표_아랍택)12"/>
      <sheetName val="총괄표_(2)12"/>
      <sheetName val="CIF_COST_ITEM12"/>
      <sheetName val="Item-_Compact12"/>
      <sheetName val="P&amp;L_-_AD12"/>
      <sheetName val="GF_Columns12"/>
      <sheetName val="Deprec_12"/>
      <sheetName val="DETAILED__BOQ12"/>
      <sheetName val="SPS_DETAIL12"/>
      <sheetName val="PC_Master_List12"/>
      <sheetName val="Field_Values12"/>
      <sheetName val="Structure_Bills_Qty12"/>
      <sheetName val="BASIS_-DEC_0812"/>
      <sheetName val="MN_T_B_12"/>
      <sheetName val="Data_Forecast12"/>
      <sheetName val="Basic_Rate12"/>
      <sheetName val="final_abstract12"/>
      <sheetName val="Master_Data_Sheet12"/>
      <sheetName val="Cement_recon_12"/>
      <sheetName val="Cleaning_&amp;_Grubbing12"/>
      <sheetName val="_12"/>
      <sheetName val="Intro_12"/>
      <sheetName val="_TCS,_NAGPUR-MANJIRI_C_PROGRE12"/>
      <sheetName val="Budget_in_SAP12"/>
      <sheetName val="Civil_Boq12"/>
      <sheetName val="Material_12"/>
      <sheetName val="Factors_12"/>
      <sheetName val="Adimi_bldg12"/>
      <sheetName val="Pump_House12"/>
      <sheetName val="Fuel_Regu_Station12"/>
      <sheetName val="Constants_Summary12"/>
      <sheetName val="Form_612"/>
      <sheetName val="Raw_Data12"/>
      <sheetName val="PointNo_512"/>
      <sheetName val="Plant_&amp;__Machinery12"/>
      <sheetName val="Load_Details-220kV12"/>
      <sheetName val="REPAIR&amp;_MAINT12"/>
      <sheetName val="Fill_this_out_first___27"/>
      <sheetName val="Fill_this_out_first___29"/>
      <sheetName val="PDF_Front13"/>
      <sheetName val="Simple_Letter13"/>
      <sheetName val="Overall_Summary13"/>
      <sheetName val="CSI_Summary13"/>
      <sheetName val="Section_1_Areas13"/>
      <sheetName val="Section_1_Summary13"/>
      <sheetName val="Section_113"/>
      <sheetName val="Section_2_Areas13"/>
      <sheetName val="Section_2_Summary13"/>
      <sheetName val="Section_213"/>
      <sheetName val="Section_3_Areas13"/>
      <sheetName val="Section_3_Summary13"/>
      <sheetName val="Section_313"/>
      <sheetName val="Section_4_Areas13"/>
      <sheetName val="Section_4_Summary13"/>
      <sheetName val="Section_413"/>
      <sheetName val="Section_5_Areas13"/>
      <sheetName val="Section_5_Summary13"/>
      <sheetName val="Section_513"/>
      <sheetName val="Sitework_Areas13"/>
      <sheetName val="Section_6_Areas13"/>
      <sheetName val="Section_6_Summary13"/>
      <sheetName val="Section_613"/>
      <sheetName val="Sitework_Summary13"/>
      <sheetName val="Comparison_Summary13"/>
      <sheetName val="Fill_this_out_first___28"/>
      <sheetName val="SHEET_113"/>
      <sheetName val="Salient_Features13"/>
      <sheetName val="IDC_AHK_13"/>
      <sheetName val="BOQ_Direct_selling_cost13"/>
      <sheetName val="Monthwise_breakup13"/>
      <sheetName val="Reinf_Analy13"/>
      <sheetName val="Power_anal13"/>
      <sheetName val="Macro_custom_function13"/>
      <sheetName val="labour_coeff13"/>
      <sheetName val="PRECAST_lightconc-II13"/>
      <sheetName val="DLA_Standard_Cost_Report113"/>
      <sheetName val="IO_List13"/>
      <sheetName val="Sebtion_1_SumMary13"/>
      <sheetName val="Tender_Summary13"/>
      <sheetName val="TBAL9697_-group_wise__sdpl13"/>
      <sheetName val="Staff_Acco_13"/>
      <sheetName val="Pacakges_split13"/>
      <sheetName val="Basement_Budget13"/>
      <sheetName val="Extra_Item13"/>
      <sheetName val="Civil_Works13"/>
      <sheetName val="Cat_A_Change_Control13"/>
      <sheetName val="Meas_-Hotel_Part13"/>
      <sheetName val="RCC,Ret__Wall13"/>
      <sheetName val="Driveway_Beams13"/>
      <sheetName val="Labour_productivity13"/>
      <sheetName val="Stress_Calculation13"/>
      <sheetName val="Deduction_of_assets13"/>
      <sheetName val="schedule_nos13"/>
      <sheetName val="INPUT_SHEET13"/>
      <sheetName val="DEPTH_CHART_(ORR)_L_S_13"/>
      <sheetName val="Name_List13"/>
      <sheetName val="Contract_Night_Staff13"/>
      <sheetName val="Contract_Day_Staff13"/>
      <sheetName val="Day_Shift13"/>
      <sheetName val="Night_Shift13"/>
      <sheetName val="PA-_Consutant_13"/>
      <sheetName val="Cashflow_projection13"/>
      <sheetName val="Break_up_Sheet13"/>
      <sheetName val="1st_flr13"/>
      <sheetName val="Fin_Sum13"/>
      <sheetName val="1st_Slab13"/>
      <sheetName val="Order_Info13"/>
      <sheetName val="Scope_Reconciliation13"/>
      <sheetName val="Project_Budget_Worksheet13"/>
      <sheetName val="Approved_MTD_Proj_#'s13"/>
      <sheetName val="Sun_E_Type13"/>
      <sheetName val="As_per_PCA13"/>
      <sheetName val="BLOCK-A_(MEA_SHEET)13"/>
      <sheetName val="Project_Plan_-_WWW13"/>
      <sheetName val="WORK_TABLE13"/>
      <sheetName val="SITE_OVERHEADS13"/>
      <sheetName val="FITZ_MORT_9413"/>
      <sheetName val="Capex_-_Hry13"/>
      <sheetName val="LEVEL_SHEET13"/>
      <sheetName val="Material_Rates13"/>
      <sheetName val="SPT_vs_PHI13"/>
      <sheetName val="MASTER_RATE_ANALYSIS13"/>
      <sheetName val="Fee_Rate_Summary13"/>
      <sheetName val="Site_Dev_BOQ13"/>
      <sheetName val="Sheet3_(2)13"/>
      <sheetName val="\TCS,_NAGPUR-MANJIRI_C\PROGRE13"/>
      <sheetName val="Ra__stair13"/>
      <sheetName val="MEP_BOQ-13"/>
      <sheetName val="wooden_door13"/>
      <sheetName val="Sub_con_Summary13"/>
      <sheetName val="Cost_saving13"/>
      <sheetName val="GENERAL_SUMMARY13"/>
      <sheetName val="LMP_Summary13"/>
      <sheetName val="Sec_Summary13"/>
      <sheetName val="Labour_cost13"/>
      <sheetName val="BILLING_SCHEDULE13"/>
      <sheetName val="bill_curve13"/>
      <sheetName val="CASH_IN_&amp;_OUT_FLOW_13"/>
      <sheetName val="cash_flow_curve13"/>
      <sheetName val="Revised_Labour13"/>
      <sheetName val="Rein_Ana13"/>
      <sheetName val="Gen_Exp_Breakup13"/>
      <sheetName val="Total_Quote13"/>
      <sheetName val="Works_-_Quote_Sheet13"/>
      <sheetName val="cover_page13"/>
      <sheetName val="Project_Data13"/>
      <sheetName val="Drop_Down_List13"/>
      <sheetName val="30개월기준대비표_아랍택)13"/>
      <sheetName val="총괄표_(2)13"/>
      <sheetName val="CIF_COST_ITEM13"/>
      <sheetName val="Item-_Compact13"/>
      <sheetName val="P&amp;L_-_AD13"/>
      <sheetName val="GF_Columns13"/>
      <sheetName val="Deprec_13"/>
      <sheetName val="DETAILED__BOQ13"/>
      <sheetName val="SPS_DETAIL13"/>
      <sheetName val="PC_Master_List13"/>
      <sheetName val="Field_Values13"/>
      <sheetName val="Structure_Bills_Qty13"/>
      <sheetName val="BASIS_-DEC_0813"/>
      <sheetName val="MN_T_B_13"/>
      <sheetName val="Data_Forecast13"/>
      <sheetName val="Basic_Rate13"/>
      <sheetName val="final_abstract13"/>
      <sheetName val="Master_Data_Sheet13"/>
      <sheetName val="Cement_recon_13"/>
      <sheetName val="Cleaning_&amp;_Grubbing13"/>
      <sheetName val="_13"/>
      <sheetName val="Intro_13"/>
      <sheetName val="_TCS,_NAGPUR-MANJIRI_C_PROGRE13"/>
      <sheetName val="Budget_in_SAP13"/>
      <sheetName val="Civil_Boq13"/>
      <sheetName val="Material_13"/>
      <sheetName val="Factors_13"/>
      <sheetName val="Adimi_bldg13"/>
      <sheetName val="Pump_House13"/>
      <sheetName val="Fuel_Regu_Station13"/>
      <sheetName val="Constants_Summary13"/>
      <sheetName val="Form_613"/>
      <sheetName val="Raw_Data13"/>
      <sheetName val="PointNo_513"/>
      <sheetName val="Plant_&amp;__Machinery13"/>
      <sheetName val="Load_Details-220kV13"/>
      <sheetName val="REPAIR&amp;_MAINT13"/>
      <sheetName val="Fill_this_out_first___30"/>
      <sheetName val="PDF_Front14"/>
      <sheetName val="Simple_Letter14"/>
      <sheetName val="Overall_Summary14"/>
      <sheetName val="CSI_Summary14"/>
      <sheetName val="Section_1_Areas14"/>
      <sheetName val="Section_1_Summary14"/>
      <sheetName val="Section_114"/>
      <sheetName val="Section_2_Areas14"/>
      <sheetName val="Section_2_Summary14"/>
      <sheetName val="Section_214"/>
      <sheetName val="Section_3_Areas14"/>
      <sheetName val="Section_3_Summary14"/>
      <sheetName val="Section_314"/>
      <sheetName val="Section_4_Areas14"/>
      <sheetName val="Section_4_Summary14"/>
      <sheetName val="Section_414"/>
      <sheetName val="Section_5_Areas14"/>
      <sheetName val="Section_5_Summary14"/>
      <sheetName val="Section_514"/>
      <sheetName val="Sitework_Areas14"/>
      <sheetName val="Section_6_Areas14"/>
      <sheetName val="Section_6_Summary14"/>
      <sheetName val="Section_614"/>
      <sheetName val="Sitework_Summary14"/>
      <sheetName val="Comparison_Summary14"/>
      <sheetName val="Fill_this_out_first___31"/>
      <sheetName val="SHEET_114"/>
      <sheetName val="Salient_Features14"/>
      <sheetName val="IDC_AHK_14"/>
      <sheetName val="BOQ_Direct_selling_cost14"/>
      <sheetName val="Monthwise_breakup14"/>
      <sheetName val="Reinf_Analy14"/>
      <sheetName val="Power_anal14"/>
      <sheetName val="Macro_custom_function14"/>
      <sheetName val="labour_coeff14"/>
      <sheetName val="PRECAST_lightconc-II14"/>
      <sheetName val="DLA_Standard_Cost_Report114"/>
      <sheetName val="IO_List14"/>
      <sheetName val="Sebtion_1_SumMary14"/>
      <sheetName val="Tender_Summary14"/>
      <sheetName val="TBAL9697_-group_wise__sdpl14"/>
      <sheetName val="Staff_Acco_14"/>
      <sheetName val="Pacakges_split14"/>
      <sheetName val="Basement_Budget14"/>
      <sheetName val="Extra_Item14"/>
      <sheetName val="Civil_Works14"/>
      <sheetName val="Cat_A_Change_Control14"/>
      <sheetName val="Meas_-Hotel_Part14"/>
      <sheetName val="RCC,Ret__Wall14"/>
      <sheetName val="Driveway_Beams14"/>
      <sheetName val="Labour_productivity14"/>
      <sheetName val="Stress_Calculation14"/>
      <sheetName val="Deduction_of_assets14"/>
      <sheetName val="schedule_nos14"/>
      <sheetName val="INPUT_SHEET14"/>
      <sheetName val="DEPTH_CHART_(ORR)_L_S_14"/>
      <sheetName val="Name_List14"/>
      <sheetName val="Contract_Night_Staff14"/>
      <sheetName val="Contract_Day_Staff14"/>
      <sheetName val="Day_Shift14"/>
      <sheetName val="Night_Shift14"/>
      <sheetName val="PA-_Consutant_14"/>
      <sheetName val="Cashflow_projection14"/>
      <sheetName val="Break_up_Sheet14"/>
      <sheetName val="1st_flr14"/>
      <sheetName val="Fin_Sum14"/>
      <sheetName val="1st_Slab14"/>
      <sheetName val="Order_Info14"/>
      <sheetName val="Scope_Reconciliation14"/>
      <sheetName val="Project_Budget_Worksheet14"/>
      <sheetName val="Approved_MTD_Proj_#'s14"/>
      <sheetName val="Sun_E_Type14"/>
      <sheetName val="As_per_PCA14"/>
      <sheetName val="BLOCK-A_(MEA_SHEET)14"/>
      <sheetName val="Project_Plan_-_WWW14"/>
      <sheetName val="WORK_TABLE14"/>
      <sheetName val="SITE_OVERHEADS14"/>
      <sheetName val="FITZ_MORT_9414"/>
      <sheetName val="Capex_-_Hry14"/>
      <sheetName val="LEVEL_SHEET14"/>
      <sheetName val="Material_Rates14"/>
      <sheetName val="SPT_vs_PHI14"/>
      <sheetName val="MASTER_RATE_ANALYSIS14"/>
      <sheetName val="Fee_Rate_Summary14"/>
      <sheetName val="Site_Dev_BOQ14"/>
      <sheetName val="Sheet3_(2)14"/>
      <sheetName val="\TCS,_NAGPUR-MANJIRI_C\PROGRE14"/>
      <sheetName val="Ra__stair14"/>
      <sheetName val="MEP_BOQ-14"/>
      <sheetName val="wooden_door14"/>
      <sheetName val="Sub_con_Summary14"/>
      <sheetName val="Cost_saving14"/>
      <sheetName val="GENERAL_SUMMARY14"/>
      <sheetName val="LMP_Summary14"/>
      <sheetName val="Sec_Summary14"/>
      <sheetName val="Labour_cost14"/>
      <sheetName val="BILLING_SCHEDULE14"/>
      <sheetName val="bill_curve14"/>
      <sheetName val="CASH_IN_&amp;_OUT_FLOW_14"/>
      <sheetName val="cash_flow_curve14"/>
      <sheetName val="Revised_Labour14"/>
      <sheetName val="Rein_Ana14"/>
      <sheetName val="Gen_Exp_Breakup14"/>
      <sheetName val="Total_Quote14"/>
      <sheetName val="Works_-_Quote_Sheet14"/>
      <sheetName val="cover_page14"/>
      <sheetName val="Project_Data14"/>
      <sheetName val="Drop_Down_List14"/>
      <sheetName val="30개월기준대비표_아랍택)14"/>
      <sheetName val="총괄표_(2)14"/>
      <sheetName val="CIF_COST_ITEM14"/>
      <sheetName val="Item-_Compact14"/>
      <sheetName val="P&amp;L_-_AD14"/>
      <sheetName val="GF_Columns14"/>
      <sheetName val="Deprec_14"/>
      <sheetName val="DETAILED__BOQ14"/>
      <sheetName val="SPS_DETAIL14"/>
      <sheetName val="PC_Master_List14"/>
      <sheetName val="Field_Values14"/>
      <sheetName val="Structure_Bills_Qty14"/>
      <sheetName val="BASIS_-DEC_0814"/>
      <sheetName val="MN_T_B_14"/>
      <sheetName val="Data_Forecast14"/>
      <sheetName val="Basic_Rate14"/>
      <sheetName val="final_abstract14"/>
      <sheetName val="Master_Data_Sheet14"/>
      <sheetName val="Cement_recon_14"/>
      <sheetName val="Cleaning_&amp;_Grubbing14"/>
      <sheetName val="_14"/>
      <sheetName val="Intro_14"/>
      <sheetName val="_TCS,_NAGPUR-MANJIRI_C_PROGRE14"/>
      <sheetName val="Budget_in_SAP14"/>
      <sheetName val="Civil_Boq14"/>
      <sheetName val="Material_14"/>
      <sheetName val="Factors_14"/>
      <sheetName val="Adimi_bldg14"/>
      <sheetName val="Pump_House14"/>
      <sheetName val="Fuel_Regu_Station14"/>
      <sheetName val="Constants_Summary14"/>
      <sheetName val="Form_614"/>
      <sheetName val="Raw_Data14"/>
      <sheetName val="PointNo_514"/>
      <sheetName val="Plant_&amp;__Machinery14"/>
      <sheetName val="Load_Details-220kV14"/>
      <sheetName val="REPAIR&amp;_MAINT14"/>
      <sheetName val="Fill_this_out_first___32"/>
      <sheetName val="PDF_Front15"/>
      <sheetName val="Simple_Letter15"/>
      <sheetName val="Overall_Summary15"/>
      <sheetName val="CSI_Summary15"/>
      <sheetName val="Section_1_Areas15"/>
      <sheetName val="Section_1_Summary15"/>
      <sheetName val="Section_115"/>
      <sheetName val="Section_2_Areas15"/>
      <sheetName val="Section_2_Summary15"/>
      <sheetName val="Section_215"/>
      <sheetName val="Section_3_Areas15"/>
      <sheetName val="Section_3_Summary15"/>
      <sheetName val="Section_315"/>
      <sheetName val="Section_4_Areas15"/>
      <sheetName val="Section_4_Summary15"/>
      <sheetName val="Section_415"/>
      <sheetName val="Section_5_Areas15"/>
      <sheetName val="Section_5_Summary15"/>
      <sheetName val="Section_515"/>
      <sheetName val="Sitework_Areas15"/>
      <sheetName val="Section_6_Areas15"/>
      <sheetName val="Section_6_Summary15"/>
      <sheetName val="Section_615"/>
      <sheetName val="Sitework_Summary15"/>
      <sheetName val="Comparison_Summary15"/>
      <sheetName val="Fill_this_out_first___33"/>
      <sheetName val="SHEET_115"/>
      <sheetName val="Salient_Features15"/>
      <sheetName val="IDC_AHK_15"/>
      <sheetName val="BOQ_Direct_selling_cost15"/>
      <sheetName val="Monthwise_breakup15"/>
      <sheetName val="Reinf_Analy15"/>
      <sheetName val="Power_anal15"/>
      <sheetName val="Macro_custom_function15"/>
      <sheetName val="labour_coeff15"/>
      <sheetName val="PRECAST_lightconc-II15"/>
      <sheetName val="DLA_Standard_Cost_Report115"/>
      <sheetName val="IO_List15"/>
      <sheetName val="Sebtion_1_SumMary15"/>
      <sheetName val="Tender_Summary15"/>
      <sheetName val="TBAL9697_-group_wise__sdpl15"/>
      <sheetName val="Staff_Acco_15"/>
      <sheetName val="Pacakges_split15"/>
      <sheetName val="Basement_Budget15"/>
      <sheetName val="Extra_Item15"/>
      <sheetName val="Civil_Works15"/>
      <sheetName val="Cat_A_Change_Control15"/>
      <sheetName val="Meas_-Hotel_Part15"/>
      <sheetName val="RCC,Ret__Wall15"/>
      <sheetName val="Driveway_Beams15"/>
      <sheetName val="Labour_productivity15"/>
      <sheetName val="Stress_Calculation15"/>
      <sheetName val="Deduction_of_assets15"/>
      <sheetName val="schedule_nos15"/>
      <sheetName val="INPUT_SHEET15"/>
      <sheetName val="DEPTH_CHART_(ORR)_L_S_15"/>
      <sheetName val="Name_List15"/>
      <sheetName val="Contract_Night_Staff15"/>
      <sheetName val="Contract_Day_Staff15"/>
      <sheetName val="Day_Shift15"/>
      <sheetName val="Night_Shift15"/>
      <sheetName val="PA-_Consutant_15"/>
      <sheetName val="Cashflow_projection15"/>
      <sheetName val="Break_up_Sheet15"/>
      <sheetName val="1st_flr15"/>
      <sheetName val="Fin_Sum15"/>
      <sheetName val="1st_Slab15"/>
      <sheetName val="Order_Info15"/>
      <sheetName val="Scope_Reconciliation15"/>
      <sheetName val="Project_Budget_Worksheet15"/>
      <sheetName val="Approved_MTD_Proj_#'s15"/>
      <sheetName val="Sun_E_Type15"/>
      <sheetName val="As_per_PCA15"/>
      <sheetName val="BLOCK-A_(MEA_SHEET)15"/>
      <sheetName val="Project_Plan_-_WWW15"/>
      <sheetName val="WORK_TABLE15"/>
      <sheetName val="SITE_OVERHEADS15"/>
      <sheetName val="FITZ_MORT_9415"/>
      <sheetName val="Capex_-_Hry15"/>
      <sheetName val="LEVEL_SHEET15"/>
      <sheetName val="Material_Rates15"/>
      <sheetName val="SPT_vs_PHI15"/>
      <sheetName val="MASTER_RATE_ANALYSIS15"/>
      <sheetName val="Fee_Rate_Summary15"/>
      <sheetName val="Site_Dev_BOQ15"/>
      <sheetName val="Sheet3_(2)15"/>
      <sheetName val="\TCS,_NAGPUR-MANJIRI_C\PROGRE15"/>
      <sheetName val="Ra__stair15"/>
      <sheetName val="MEP_BOQ-15"/>
      <sheetName val="wooden_door15"/>
      <sheetName val="Sub_con_Summary15"/>
      <sheetName val="Cost_saving15"/>
      <sheetName val="GENERAL_SUMMARY15"/>
      <sheetName val="LMP_Summary15"/>
      <sheetName val="Sec_Summary15"/>
      <sheetName val="Labour_cost15"/>
      <sheetName val="BILLING_SCHEDULE15"/>
      <sheetName val="bill_curve15"/>
      <sheetName val="CASH_IN_&amp;_OUT_FLOW_15"/>
      <sheetName val="cash_flow_curve15"/>
      <sheetName val="Revised_Labour15"/>
      <sheetName val="Rein_Ana15"/>
      <sheetName val="Gen_Exp_Breakup15"/>
      <sheetName val="Total_Quote15"/>
      <sheetName val="Works_-_Quote_Sheet15"/>
      <sheetName val="cover_page15"/>
      <sheetName val="Project_Data15"/>
      <sheetName val="Drop_Down_List15"/>
      <sheetName val="30개월기준대비표_아랍택)15"/>
      <sheetName val="총괄표_(2)15"/>
      <sheetName val="CIF_COST_ITEM15"/>
      <sheetName val="Item-_Compact15"/>
      <sheetName val="P&amp;L_-_AD15"/>
      <sheetName val="GF_Columns15"/>
      <sheetName val="Deprec_15"/>
      <sheetName val="DETAILED__BOQ15"/>
      <sheetName val="SPS_DETAIL15"/>
      <sheetName val="PC_Master_List15"/>
      <sheetName val="Field_Values15"/>
      <sheetName val="Structure_Bills_Qty15"/>
      <sheetName val="BASIS_-DEC_0815"/>
      <sheetName val="MN_T_B_15"/>
      <sheetName val="Data_Forecast15"/>
      <sheetName val="Basic_Rate15"/>
      <sheetName val="final_abstract15"/>
      <sheetName val="Master_Data_Sheet15"/>
      <sheetName val="Cement_recon_15"/>
      <sheetName val="Cleaning_&amp;_Grubbing15"/>
      <sheetName val="_15"/>
      <sheetName val="Intro_15"/>
      <sheetName val="_TCS,_NAGPUR-MANJIRI_C_PROGRE15"/>
      <sheetName val="Budget_in_SAP15"/>
      <sheetName val="Civil_Boq15"/>
      <sheetName val="Material_15"/>
      <sheetName val="Factors_15"/>
      <sheetName val="Adimi_bldg15"/>
      <sheetName val="Pump_House15"/>
      <sheetName val="Fuel_Regu_Station15"/>
      <sheetName val="Constants_Summary15"/>
      <sheetName val="Form_615"/>
      <sheetName val="Raw_Data15"/>
      <sheetName val="PointNo_515"/>
      <sheetName val="Plant_&amp;__Machinery15"/>
      <sheetName val="Load_Details-220kV15"/>
      <sheetName val="REPAIR&amp;_MAINT15"/>
      <sheetName val="Fill_this_out_first___34"/>
      <sheetName val="PDF_Front16"/>
      <sheetName val="Simple_Letter16"/>
      <sheetName val="Overall_Summary16"/>
      <sheetName val="CSI_Summary16"/>
      <sheetName val="Section_1_Areas16"/>
      <sheetName val="Section_1_Summary16"/>
      <sheetName val="Section_116"/>
      <sheetName val="Section_2_Areas16"/>
      <sheetName val="Section_2_Summary16"/>
      <sheetName val="Section_216"/>
      <sheetName val="Section_3_Areas16"/>
      <sheetName val="Section_3_Summary16"/>
      <sheetName val="Section_316"/>
      <sheetName val="Section_4_Areas16"/>
      <sheetName val="Section_4_Summary16"/>
      <sheetName val="Section_416"/>
      <sheetName val="Section_5_Areas16"/>
      <sheetName val="Section_5_Summary16"/>
      <sheetName val="Section_516"/>
      <sheetName val="Sitework_Areas16"/>
      <sheetName val="Section_6_Areas16"/>
      <sheetName val="Section_6_Summary16"/>
      <sheetName val="Section_616"/>
      <sheetName val="Sitework_Summary16"/>
      <sheetName val="Comparison_Summary16"/>
      <sheetName val="Fill_this_out_first___35"/>
      <sheetName val="SHEET_116"/>
      <sheetName val="Salient_Features16"/>
      <sheetName val="IDC_AHK_16"/>
      <sheetName val="BOQ_Direct_selling_cost16"/>
      <sheetName val="Monthwise_breakup16"/>
      <sheetName val="Reinf_Analy16"/>
      <sheetName val="Power_anal16"/>
      <sheetName val="Macro_custom_function16"/>
      <sheetName val="labour_coeff16"/>
      <sheetName val="PRECAST_lightconc-II16"/>
      <sheetName val="DLA_Standard_Cost_Report116"/>
      <sheetName val="IO_List16"/>
      <sheetName val="Sebtion_1_SumMary16"/>
      <sheetName val="Tender_Summary16"/>
      <sheetName val="TBAL9697_-group_wise__sdpl16"/>
      <sheetName val="Staff_Acco_16"/>
      <sheetName val="Pacakges_split16"/>
      <sheetName val="Basement_Budget16"/>
      <sheetName val="Extra_Item16"/>
      <sheetName val="Civil_Works16"/>
      <sheetName val="Cat_A_Change_Control16"/>
      <sheetName val="Meas_-Hotel_Part16"/>
      <sheetName val="RCC,Ret__Wall16"/>
      <sheetName val="Driveway_Beams16"/>
      <sheetName val="Labour_productivity16"/>
      <sheetName val="Stress_Calculation16"/>
      <sheetName val="Deduction_of_assets16"/>
      <sheetName val="schedule_nos16"/>
      <sheetName val="INPUT_SHEET16"/>
      <sheetName val="DEPTH_CHART_(ORR)_L_S_16"/>
      <sheetName val="Name_List16"/>
      <sheetName val="Contract_Night_Staff16"/>
      <sheetName val="Contract_Day_Staff16"/>
      <sheetName val="Day_Shift16"/>
      <sheetName val="Night_Shift16"/>
      <sheetName val="PA-_Consutant_16"/>
      <sheetName val="Cashflow_projection16"/>
      <sheetName val="Break_up_Sheet16"/>
      <sheetName val="1st_flr16"/>
      <sheetName val="Fin_Sum16"/>
      <sheetName val="1st_Slab16"/>
      <sheetName val="Order_Info16"/>
      <sheetName val="Scope_Reconciliation16"/>
      <sheetName val="Project_Budget_Worksheet16"/>
      <sheetName val="Approved_MTD_Proj_#'s16"/>
      <sheetName val="Sun_E_Type16"/>
      <sheetName val="As_per_PCA16"/>
      <sheetName val="BLOCK-A_(MEA_SHEET)16"/>
      <sheetName val="Project_Plan_-_WWW16"/>
      <sheetName val="WORK_TABLE16"/>
      <sheetName val="SITE_OVERHEADS16"/>
      <sheetName val="FITZ_MORT_9416"/>
      <sheetName val="Capex_-_Hry16"/>
      <sheetName val="LEVEL_SHEET16"/>
      <sheetName val="Material_Rates16"/>
      <sheetName val="SPT_vs_PHI16"/>
      <sheetName val="MASTER_RATE_ANALYSIS16"/>
      <sheetName val="Fee_Rate_Summary16"/>
      <sheetName val="Site_Dev_BOQ16"/>
      <sheetName val="Sheet3_(2)16"/>
      <sheetName val="\TCS,_NAGPUR-MANJIRI_C\PROGRE16"/>
      <sheetName val="Ra__stair16"/>
      <sheetName val="MEP_BOQ-16"/>
      <sheetName val="wooden_door16"/>
      <sheetName val="Sub_con_Summary16"/>
      <sheetName val="Cost_saving16"/>
      <sheetName val="GENERAL_SUMMARY16"/>
      <sheetName val="LMP_Summary16"/>
      <sheetName val="Sec_Summary16"/>
      <sheetName val="Labour_cost16"/>
      <sheetName val="BILLING_SCHEDULE16"/>
      <sheetName val="bill_curve16"/>
      <sheetName val="CASH_IN_&amp;_OUT_FLOW_16"/>
      <sheetName val="cash_flow_curve16"/>
      <sheetName val="Revised_Labour16"/>
      <sheetName val="Rein_Ana16"/>
      <sheetName val="Gen_Exp_Breakup16"/>
      <sheetName val="Total_Quote16"/>
      <sheetName val="Works_-_Quote_Sheet16"/>
      <sheetName val="cover_page16"/>
      <sheetName val="Project_Data16"/>
      <sheetName val="Drop_Down_List16"/>
      <sheetName val="30개월기준대비표_아랍택)16"/>
      <sheetName val="총괄표_(2)16"/>
      <sheetName val="CIF_COST_ITEM16"/>
      <sheetName val="Item-_Compact16"/>
      <sheetName val="P&amp;L_-_AD16"/>
      <sheetName val="GF_Columns16"/>
      <sheetName val="Deprec_16"/>
      <sheetName val="DETAILED__BOQ16"/>
      <sheetName val="SPS_DETAIL16"/>
      <sheetName val="PC_Master_List16"/>
      <sheetName val="Field_Values16"/>
      <sheetName val="Structure_Bills_Qty16"/>
      <sheetName val="BASIS_-DEC_0816"/>
      <sheetName val="MN_T_B_16"/>
      <sheetName val="Data_Forecast16"/>
      <sheetName val="Basic_Rate16"/>
      <sheetName val="final_abstract16"/>
      <sheetName val="Master_Data_Sheet16"/>
      <sheetName val="Cement_recon_16"/>
      <sheetName val="Cleaning_&amp;_Grubbing16"/>
      <sheetName val="_16"/>
      <sheetName val="Intro_16"/>
      <sheetName val="_TCS,_NAGPUR-MANJIRI_C_PROGRE16"/>
      <sheetName val="Budget_in_SAP16"/>
      <sheetName val="Civil_Boq16"/>
      <sheetName val="Material_16"/>
      <sheetName val="Factors_16"/>
      <sheetName val="Adimi_bldg16"/>
      <sheetName val="Pump_House16"/>
      <sheetName val="Fuel_Regu_Station16"/>
      <sheetName val="Constants_Summary16"/>
      <sheetName val="Form_616"/>
      <sheetName val="Raw_Data16"/>
      <sheetName val="PointNo_516"/>
      <sheetName val="Plant_&amp;__Machinery16"/>
      <sheetName val="Load_Details-220kV16"/>
      <sheetName val="REPAIR&amp;_MAINT16"/>
      <sheetName val="Fill_this_out_first___36"/>
      <sheetName val="Fill_this_out_first___37"/>
      <sheetName val="PDF_Front17"/>
      <sheetName val="Simple_Letter17"/>
      <sheetName val="Overall_Summary17"/>
      <sheetName val="CSI_Summary17"/>
      <sheetName val="Section_1_Areas17"/>
      <sheetName val="Section_1_Summary17"/>
      <sheetName val="Section_117"/>
      <sheetName val="Section_2_Areas17"/>
      <sheetName val="Section_2_Summary17"/>
      <sheetName val="Section_217"/>
      <sheetName val="Section_3_Areas17"/>
      <sheetName val="Section_3_Summary17"/>
      <sheetName val="Section_317"/>
      <sheetName val="Section_4_Areas17"/>
      <sheetName val="Section_4_Summary17"/>
      <sheetName val="Section_417"/>
      <sheetName val="Section_5_Areas17"/>
      <sheetName val="Section_5_Summary17"/>
      <sheetName val="Section_517"/>
      <sheetName val="Sitework_Areas17"/>
      <sheetName val="Section_6_Areas17"/>
      <sheetName val="Section_6_Summary17"/>
      <sheetName val="Section_617"/>
      <sheetName val="Sitework_Summary17"/>
      <sheetName val="Comparison_Summary17"/>
      <sheetName val="Fill_this_out_first___38"/>
      <sheetName val="SHEET_117"/>
      <sheetName val="Salient_Features17"/>
      <sheetName val="IDC_AHK_17"/>
      <sheetName val="BOQ_Direct_selling_cost17"/>
      <sheetName val="Monthwise_breakup17"/>
      <sheetName val="Reinf_Analy17"/>
      <sheetName val="Power_anal17"/>
      <sheetName val="Macro_custom_function17"/>
      <sheetName val="labour_coeff17"/>
      <sheetName val="PRECAST_lightconc-II17"/>
      <sheetName val="DLA_Standard_Cost_Report117"/>
      <sheetName val="IO_List17"/>
      <sheetName val="Sebtion_1_SumMary17"/>
      <sheetName val="Tender_Summary17"/>
      <sheetName val="TBAL9697_-group_wise__sdpl17"/>
      <sheetName val="Staff_Acco_17"/>
      <sheetName val="Pacakges_split17"/>
      <sheetName val="Basement_Budget17"/>
      <sheetName val="Extra_Item17"/>
      <sheetName val="Civil_Works17"/>
      <sheetName val="Cat_A_Change_Control17"/>
      <sheetName val="Meas_-Hotel_Part17"/>
      <sheetName val="RCC,Ret__Wall17"/>
      <sheetName val="Driveway_Beams17"/>
      <sheetName val="Labour_productivity17"/>
      <sheetName val="Stress_Calculation17"/>
      <sheetName val="Deduction_of_assets17"/>
      <sheetName val="schedule_nos17"/>
      <sheetName val="INPUT_SHEET17"/>
      <sheetName val="DEPTH_CHART_(ORR)_L_S_17"/>
      <sheetName val="Name_List17"/>
      <sheetName val="Contract_Night_Staff17"/>
      <sheetName val="Contract_Day_Staff17"/>
      <sheetName val="Day_Shift17"/>
      <sheetName val="Night_Shift17"/>
      <sheetName val="PA-_Consutant_17"/>
      <sheetName val="Cashflow_projection17"/>
      <sheetName val="Break_up_Sheet17"/>
      <sheetName val="1st_flr17"/>
      <sheetName val="Fin_Sum17"/>
      <sheetName val="1st_Slab17"/>
      <sheetName val="Order_Info17"/>
      <sheetName val="Scope_Reconciliation17"/>
      <sheetName val="Project_Budget_Worksheet17"/>
      <sheetName val="Approved_MTD_Proj_#'s17"/>
      <sheetName val="Sun_E_Type17"/>
      <sheetName val="As_per_PCA17"/>
      <sheetName val="BLOCK-A_(MEA_SHEET)17"/>
      <sheetName val="Project_Plan_-_WWW17"/>
      <sheetName val="WORK_TABLE17"/>
      <sheetName val="SITE_OVERHEADS17"/>
      <sheetName val="FITZ_MORT_9417"/>
      <sheetName val="Capex_-_Hry17"/>
      <sheetName val="LEVEL_SHEET17"/>
      <sheetName val="Material_Rates17"/>
      <sheetName val="SPT_vs_PHI17"/>
      <sheetName val="MASTER_RATE_ANALYSIS17"/>
      <sheetName val="Fee_Rate_Summary17"/>
      <sheetName val="Site_Dev_BOQ17"/>
      <sheetName val="Rate_analysis7"/>
      <sheetName val="Sheet3_(2)17"/>
      <sheetName val="\TCS,_NAGPUR-MANJIRI_C\PROGRE17"/>
      <sheetName val="Ra__stair17"/>
      <sheetName val="MEP_BOQ-17"/>
      <sheetName val="wooden_door17"/>
      <sheetName val="Sub_con_Summary17"/>
      <sheetName val="Cost_saving17"/>
      <sheetName val="GENERAL_SUMMARY17"/>
      <sheetName val="LMP_Summary17"/>
      <sheetName val="Sec_Summary17"/>
      <sheetName val="Labour_cost17"/>
      <sheetName val="BILLING_SCHEDULE17"/>
      <sheetName val="bill_curve17"/>
      <sheetName val="CASH_IN_&amp;_OUT_FLOW_17"/>
      <sheetName val="cash_flow_curve17"/>
      <sheetName val="Revised_Labour17"/>
      <sheetName val="Rein_Ana17"/>
      <sheetName val="Gen_Exp_Breakup17"/>
      <sheetName val="Total_Quote17"/>
      <sheetName val="Works_-_Quote_Sheet17"/>
      <sheetName val="cover_page17"/>
      <sheetName val="Project_Data17"/>
      <sheetName val="Drop_Down_List17"/>
      <sheetName val="30개월기준대비표_아랍택)17"/>
      <sheetName val="총괄표_(2)17"/>
      <sheetName val="CIF_COST_ITEM17"/>
      <sheetName val="Item-_Compact17"/>
      <sheetName val="P&amp;L_-_AD17"/>
      <sheetName val="GF_Columns17"/>
      <sheetName val="Deprec_17"/>
      <sheetName val="DETAILED__BOQ17"/>
      <sheetName val="SPS_DETAIL17"/>
      <sheetName val="PC_Master_List17"/>
      <sheetName val="Field_Values17"/>
      <sheetName val="Structure_Bills_Qty17"/>
      <sheetName val="BASIS_-DEC_0817"/>
      <sheetName val="MN_T_B_17"/>
      <sheetName val="Data_Forecast17"/>
      <sheetName val="Basic_Rate17"/>
      <sheetName val="final_abstract17"/>
      <sheetName val="Master_Data_Sheet17"/>
      <sheetName val="Cement_recon_17"/>
      <sheetName val="Cleaning_&amp;_Grubbing17"/>
      <sheetName val="_17"/>
      <sheetName val="Intro_17"/>
      <sheetName val="_TCS,_NAGPUR-MANJIRI_C_PROGRE17"/>
      <sheetName val="Budget_in_SAP17"/>
      <sheetName val="Civil_Boq17"/>
      <sheetName val="Material_17"/>
      <sheetName val="Factors_17"/>
      <sheetName val="Adimi_bldg17"/>
      <sheetName val="Pump_House17"/>
      <sheetName val="Fuel_Regu_Station17"/>
      <sheetName val="Constants_Summary17"/>
      <sheetName val="Form_617"/>
      <sheetName val="Raw_Data17"/>
      <sheetName val="PointNo_517"/>
      <sheetName val="Plant_&amp;__Machinery17"/>
      <sheetName val="Load_Details-220kV17"/>
      <sheetName val="REPAIR&amp;_MAINT17"/>
      <sheetName val="Final"/>
      <sheetName val="Rate_analysis8"/>
      <sheetName val="PRC_PROG "/>
      <sheetName val="Val breakdown"/>
      <sheetName val="Orç. Estrelas Santiago"/>
      <sheetName val="Bill No.3"/>
      <sheetName val="Fill_this_out_first___39"/>
      <sheetName val="Fill_this_out_first___41"/>
      <sheetName val="PDF_Front18"/>
      <sheetName val="Simple_Letter18"/>
      <sheetName val="Overall_Summary18"/>
      <sheetName val="CSI_Summary18"/>
      <sheetName val="Section_1_Areas18"/>
      <sheetName val="Section_1_Summary18"/>
      <sheetName val="Section_118"/>
      <sheetName val="Section_2_Areas18"/>
      <sheetName val="Section_2_Summary18"/>
      <sheetName val="Section_218"/>
      <sheetName val="Section_3_Areas18"/>
      <sheetName val="Section_3_Summary18"/>
      <sheetName val="Section_318"/>
      <sheetName val="Section_4_Areas18"/>
      <sheetName val="Section_4_Summary18"/>
      <sheetName val="Section_418"/>
      <sheetName val="Section_5_Areas18"/>
      <sheetName val="Section_5_Summary18"/>
      <sheetName val="Section_518"/>
      <sheetName val="Sitework_Areas18"/>
      <sheetName val="Section_6_Areas18"/>
      <sheetName val="Section_6_Summary18"/>
      <sheetName val="Section_618"/>
      <sheetName val="Sitework_Summary18"/>
      <sheetName val="Comparison_Summary18"/>
      <sheetName val="Fill_this_out_first___40"/>
      <sheetName val="SHEET_118"/>
      <sheetName val="Salient_Features18"/>
      <sheetName val="IDC_AHK_18"/>
      <sheetName val="BOQ_Direct_selling_cost18"/>
      <sheetName val="Monthwise_breakup18"/>
      <sheetName val="Reinf_Analy18"/>
      <sheetName val="Power_anal18"/>
      <sheetName val="PRECAST_lightconc-II18"/>
      <sheetName val="labour_coeff18"/>
      <sheetName val="DLA_Standard_Cost_Report118"/>
      <sheetName val="Macro_custom_function18"/>
      <sheetName val="IO_List18"/>
      <sheetName val="Sebtion_1_SumMary18"/>
      <sheetName val="Tender_Summary18"/>
      <sheetName val="TBAL9697_-group_wise__sdpl18"/>
      <sheetName val="Staff_Acco_18"/>
      <sheetName val="Pacakges_split18"/>
      <sheetName val="Basement_Budget18"/>
      <sheetName val="Extra_Item18"/>
      <sheetName val="Civil_Works18"/>
      <sheetName val="Cat_A_Change_Control18"/>
      <sheetName val="Meas_-Hotel_Part18"/>
      <sheetName val="RCC,Ret__Wall18"/>
      <sheetName val="Driveway_Beams18"/>
      <sheetName val="Labour_productivity18"/>
      <sheetName val="Stress_Calculation18"/>
      <sheetName val="Deduction_of_assets18"/>
      <sheetName val="schedule_nos18"/>
      <sheetName val="INPUT_SHEET18"/>
      <sheetName val="DEPTH_CHART_(ORR)_L_S_18"/>
      <sheetName val="Name_List18"/>
      <sheetName val="Contract_Night_Staff18"/>
      <sheetName val="Contract_Day_Staff18"/>
      <sheetName val="Day_Shift18"/>
      <sheetName val="Night_Shift18"/>
      <sheetName val="PA-_Consutant_18"/>
      <sheetName val="Cashflow_projection18"/>
      <sheetName val="Break_up_Sheet18"/>
      <sheetName val="1st_flr18"/>
      <sheetName val="Fin_Sum18"/>
      <sheetName val="1st_Slab18"/>
      <sheetName val="Order_Info18"/>
      <sheetName val="Scope_Reconciliation18"/>
      <sheetName val="Project_Budget_Worksheet18"/>
      <sheetName val="Approved_MTD_Proj_#'s18"/>
      <sheetName val="Sun_E_Type18"/>
      <sheetName val="As_per_PCA18"/>
      <sheetName val="BLOCK-A_(MEA_SHEET)18"/>
      <sheetName val="Project_Plan_-_WWW18"/>
      <sheetName val="WORK_TABLE18"/>
      <sheetName val="SITE_OVERHEADS18"/>
      <sheetName val="FITZ_MORT_9418"/>
      <sheetName val="Capex_-_Hry18"/>
      <sheetName val="LEVEL_SHEET18"/>
      <sheetName val="Material_Rates18"/>
      <sheetName val="SPT_vs_PHI18"/>
      <sheetName val="MASTER_RATE_ANALYSIS18"/>
      <sheetName val="Fee_Rate_Summary18"/>
      <sheetName val="Site_Dev_BOQ18"/>
      <sheetName val="Sheet3_(2)18"/>
      <sheetName val="\TCS,_NAGPUR-MANJIRI_C\PROGRE18"/>
      <sheetName val="Ra__stair18"/>
      <sheetName val="MEP_BOQ-18"/>
      <sheetName val="wooden_door18"/>
      <sheetName val="Sub_con_Summary18"/>
      <sheetName val="Cost_saving18"/>
      <sheetName val="GENERAL_SUMMARY18"/>
      <sheetName val="LMP_Summary18"/>
      <sheetName val="Sec_Summary18"/>
      <sheetName val="Labour_cost18"/>
      <sheetName val="BILLING_SCHEDULE18"/>
      <sheetName val="bill_curve18"/>
      <sheetName val="CASH_IN_&amp;_OUT_FLOW_18"/>
      <sheetName val="cash_flow_curve18"/>
      <sheetName val="Revised_Labour18"/>
      <sheetName val="Rein_Ana18"/>
      <sheetName val="cover_page18"/>
      <sheetName val="Project_Data18"/>
      <sheetName val="Gen_Exp_Breakup18"/>
      <sheetName val="Total_Quote18"/>
      <sheetName val="Works_-_Quote_Sheet18"/>
      <sheetName val="30개월기준대비표_아랍택)18"/>
      <sheetName val="총괄표_(2)18"/>
      <sheetName val="Drop_Down_List18"/>
      <sheetName val="CIF_COST_ITEM18"/>
      <sheetName val="Item-_Compact18"/>
      <sheetName val="P&amp;L_-_AD18"/>
      <sheetName val="GF_Columns18"/>
      <sheetName val="Deprec_18"/>
      <sheetName val="DETAILED__BOQ18"/>
      <sheetName val="SPS_DETAIL18"/>
      <sheetName val="PC_Master_List18"/>
      <sheetName val="Field_Values18"/>
      <sheetName val="Structure_Bills_Qty18"/>
      <sheetName val="BASIS_-DEC_0818"/>
      <sheetName val="MN_T_B_18"/>
      <sheetName val="Data_Forecast18"/>
      <sheetName val="Basic_Rate18"/>
      <sheetName val="final_abstract18"/>
      <sheetName val="Master_Data_Sheet18"/>
      <sheetName val="Cement_recon_18"/>
      <sheetName val="Cleaning_&amp;_Grubbing18"/>
      <sheetName val="_18"/>
      <sheetName val="Intro_18"/>
      <sheetName val="_TCS,_NAGPUR-MANJIRI_C_PROGRE18"/>
      <sheetName val="Budget_in_SAP18"/>
      <sheetName val="Civil_Boq18"/>
      <sheetName val="Material_18"/>
      <sheetName val="Factors_18"/>
      <sheetName val="Adimi_bldg18"/>
      <sheetName val="Pump_House18"/>
      <sheetName val="Fuel_Regu_Station18"/>
      <sheetName val="Constants_Summary18"/>
      <sheetName val="Form_618"/>
      <sheetName val="Raw_Data18"/>
      <sheetName val="PointNo_518"/>
      <sheetName val="Plant_&amp;__Machinery18"/>
      <sheetName val="Load_Details-220kV18"/>
      <sheetName val="REPAIR&amp;_MAINT18"/>
      <sheetName val="F_Blk"/>
      <sheetName val="Discount_&amp;_Margin"/>
      <sheetName val="M_S_"/>
      <sheetName val="COP_Final"/>
      <sheetName val="Forecast_Variance_Planning_hrs"/>
      <sheetName val="PRC_PROG_"/>
      <sheetName val="Val_breakdown"/>
      <sheetName val="Orç__Estrelas_Santiago"/>
      <sheetName val="Bill_No_3"/>
      <sheetName val="REPAIR&amp;_MAINT20"/>
      <sheetName val="REPAIR&amp;_MAINT19"/>
      <sheetName val="REPAIR&amp;_MAINT21"/>
      <sheetName val="MenuData"/>
      <sheetName val="Micro"/>
      <sheetName val="GM &amp; TA"/>
      <sheetName val="Macro"/>
      <sheetName val="Scaff-Rose"/>
      <sheetName val="Combined Results "/>
      <sheetName val="#REF!"/>
      <sheetName val="3. Elemental Summary"/>
      <sheetName val="TOS_N5"/>
      <sheetName val="[DLA Standard Cost Report1][DLA"/>
      <sheetName val="9. Package split - Cost "/>
      <sheetName val="10. &amp; 11. Rate Code &amp; BQ"/>
      <sheetName val="zone-2"/>
      <sheetName val="Z1_DATA"/>
      <sheetName val="Summary year Plan"/>
      <sheetName val="EAS"/>
      <sheetName val="Master data"/>
      <sheetName val="Design sheet"/>
      <sheetName val="RMC &amp; cement qty"/>
      <sheetName val="Blore"/>
      <sheetName val="Chnai"/>
      <sheetName val="Pune"/>
      <sheetName val="dataCollection"/>
      <sheetName val="Cost_Index"/>
      <sheetName val="NT LBH"/>
      <sheetName val="D2_CO"/>
      <sheetName val="CABLE DATA"/>
      <sheetName val=""/>
      <sheetName val="R&amp;P"/>
      <sheetName val="[DLA Standard Cost Report1]\TCS"/>
      <sheetName val="VAL"/>
      <sheetName val="Material List"/>
      <sheetName val="4.4 External Plaster"/>
      <sheetName val="Pilling_24"/>
      <sheetName val="Cabinet"/>
      <sheetName val="FSI - 3.00"/>
      <sheetName val="Contractor &amp; Material Price"/>
      <sheetName val="Notes"/>
      <sheetName val="LOCAL RATES"/>
      <sheetName val="Curve Details"/>
      <sheetName val="Final FRL"/>
      <sheetName val="Config"/>
      <sheetName val="Break Dw"/>
      <sheetName val="sc-sepVdec99"/>
      <sheetName val="3"/>
      <sheetName val="SITE DATA"/>
      <sheetName val="Bar Budget"/>
      <sheetName val="Final Qty"/>
      <sheetName val="Machine HC - 19.08 "/>
      <sheetName val="PNM Justi"/>
      <sheetName val="Bar"/>
      <sheetName val="Analysed rate"/>
      <sheetName val="Shutter"/>
      <sheetName val="BOQ Backup"/>
      <sheetName val="list of directo"/>
      <sheetName val="KLHT"/>
      <sheetName val="tie beam"/>
      <sheetName val="Footings"/>
      <sheetName val="RCC Rates"/>
      <sheetName val="데이타"/>
      <sheetName val="Mix Design"/>
      <sheetName val="std-rates"/>
      <sheetName val="shuttering"/>
      <sheetName val="Settings"/>
      <sheetName val="p1-costg"/>
      <sheetName val="Gen Info"/>
      <sheetName val="col-reinft1"/>
      <sheetName val="BBS (F)"/>
      <sheetName val="Inc.St.-Link"/>
      <sheetName val="Lease rents"/>
      <sheetName val="Groupings-final"/>
      <sheetName val="Sched"/>
      <sheetName val="Trial"/>
      <sheetName val="FA_Final"/>
      <sheetName val="Main-Material"/>
      <sheetName val="para"/>
      <sheetName val="kppl pl"/>
      <sheetName val="SP Break Up"/>
      <sheetName val="Sensitivity"/>
      <sheetName val="Other"/>
      <sheetName val="HR &amp; Admin"/>
      <sheetName val="Quotation"/>
      <sheetName val="Sheet5"/>
      <sheetName val="Labour Rate "/>
      <sheetName val="(M+L)"/>
      <sheetName val="Col up to plinth"/>
      <sheetName val="old boq"/>
      <sheetName val="RCN-L B D"/>
      <sheetName val="A0744339"/>
      <sheetName val="Cut &amp; Sew"/>
      <sheetName val="GR.slab-reinft"/>
      <sheetName val="INDU"/>
      <sheetName val="personal."/>
      <sheetName val="Work done "/>
      <sheetName val="Variables_x"/>
      <sheetName val="Variables"/>
      <sheetName val="Boiler&amp;TG"/>
      <sheetName val="CapitalMetrics"/>
      <sheetName val="Aoc"/>
      <sheetName val="Rate all Items"/>
      <sheetName val="Costs"/>
      <sheetName val="PROFITABILITY ANALYSIS (MONTH)"/>
      <sheetName val="PROFITABILITY ANALYSIS (YTD)"/>
      <sheetName val="Sheet7"/>
      <sheetName val="NetBQ"/>
      <sheetName val="3cd Annexure"/>
      <sheetName val="Working3"/>
      <sheetName val="Working2"/>
      <sheetName val="2.Trad"/>
      <sheetName val="ITB COST"/>
      <sheetName val="DCF"/>
      <sheetName val="MFG"/>
      <sheetName val="Break_Up"/>
      <sheetName val="RESULT"/>
      <sheetName val="F.Slab"/>
      <sheetName val="Plinth Beam1"/>
      <sheetName val="Fill_this_out_first___42"/>
      <sheetName val="Fill_this_out_first___43"/>
      <sheetName val="PDF_Front19"/>
      <sheetName val="Simple_Letter19"/>
      <sheetName val="Overall_Summary19"/>
      <sheetName val="CSI_Summary19"/>
      <sheetName val="Section_1_Areas19"/>
      <sheetName val="Section_1_Summary19"/>
      <sheetName val="Section_119"/>
      <sheetName val="Section_2_Areas19"/>
      <sheetName val="Section_2_Summary19"/>
      <sheetName val="Section_219"/>
      <sheetName val="Section_3_Areas19"/>
      <sheetName val="Section_3_Summary19"/>
      <sheetName val="Section_319"/>
      <sheetName val="Section_4_Areas19"/>
      <sheetName val="Section_4_Summary19"/>
      <sheetName val="Section_419"/>
      <sheetName val="Section_5_Areas19"/>
      <sheetName val="Section_5_Summary19"/>
      <sheetName val="Section_519"/>
      <sheetName val="Sitework_Areas19"/>
      <sheetName val="Section_6_Areas19"/>
      <sheetName val="Section_6_Summary19"/>
      <sheetName val="Section_619"/>
      <sheetName val="Sitework_Summary19"/>
      <sheetName val="Comparison_Summary19"/>
      <sheetName val="Fill_this_out_first___44"/>
      <sheetName val="Salient_Features19"/>
      <sheetName val="IDC_AHK_19"/>
      <sheetName val="BOQ_Direct_selling_cost19"/>
      <sheetName val="Monthwise_breakup19"/>
      <sheetName val="Reinf_Analy19"/>
      <sheetName val="Power_anal19"/>
      <sheetName val="SHEET_119"/>
      <sheetName val="PRECAST_lightconc-II19"/>
      <sheetName val="labour_coeff19"/>
      <sheetName val="Sebtion_1_SumMary19"/>
      <sheetName val="DLA_Standard_Cost_Report119"/>
      <sheetName val="IO_List19"/>
      <sheetName val="Macro_custom_function19"/>
      <sheetName val="Staff_Acco_19"/>
      <sheetName val="Pacakges_split19"/>
      <sheetName val="TBAL9697_-group_wise__sdpl19"/>
      <sheetName val="Basement_Budget19"/>
      <sheetName val="Extra_Item19"/>
      <sheetName val="Meas_-Hotel_Part19"/>
      <sheetName val="schedule_nos19"/>
      <sheetName val="INPUT_SHEET19"/>
      <sheetName val="Stress_Calculation19"/>
      <sheetName val="DEPTH_CHART_(ORR)_L_S_19"/>
      <sheetName val="Name_List19"/>
      <sheetName val="PA-_Consutant_19"/>
      <sheetName val="Break_up_Sheet19"/>
      <sheetName val="RCC,Ret__Wall19"/>
      <sheetName val="Tender_Summary19"/>
      <sheetName val="Driveway_Beams19"/>
      <sheetName val="1st_Slab19"/>
      <sheetName val="Contract_Night_Staff19"/>
      <sheetName val="Contract_Day_Staff19"/>
      <sheetName val="Day_Shift19"/>
      <sheetName val="Night_Shift19"/>
      <sheetName val="Cat_A_Change_Control19"/>
      <sheetName val="Cashflow_projection19"/>
      <sheetName val="Deduction_of_assets19"/>
      <sheetName val="Civil_Works19"/>
      <sheetName val="1st_flr19"/>
      <sheetName val="Labour_productivity19"/>
      <sheetName val="Fin_Sum19"/>
      <sheetName val="Project_Budget_Worksheet19"/>
      <sheetName val="Sun_E_Type19"/>
      <sheetName val="BLOCK-A_(MEA_SHEET)19"/>
      <sheetName val="Order_Info19"/>
      <sheetName val="As_per_PCA19"/>
      <sheetName val="Project_Plan_-_WWW19"/>
      <sheetName val="Scope_Reconciliation19"/>
      <sheetName val="WORK_TABLE19"/>
      <sheetName val="Approved_MTD_Proj_#'s19"/>
      <sheetName val="SITE_OVERHEADS19"/>
      <sheetName val="FITZ_MORT_9419"/>
      <sheetName val="GF_Columns19"/>
      <sheetName val="Capex_-_Hry19"/>
      <sheetName val="LEVEL_SHEET19"/>
      <sheetName val="Fee_Rate_Summary19"/>
      <sheetName val="P&amp;L_-_AD19"/>
      <sheetName val="Total_Quote19"/>
      <sheetName val="SPT_vs_PHI19"/>
      <sheetName val="MASTER_RATE_ANALYSIS19"/>
      <sheetName val="Deprec_19"/>
      <sheetName val="Rate_analysis9"/>
      <sheetName val="Sheet3_(2)19"/>
      <sheetName val="Site_Dev_BOQ19"/>
      <sheetName val="Works_-_Quote_Sheet19"/>
      <sheetName val="Item-_Compact19"/>
      <sheetName val="DETAILED__BOQ19"/>
      <sheetName val="Factors_19"/>
      <sheetName val="Budget_in_SAP19"/>
      <sheetName val="Structure_Bills_Qty19"/>
      <sheetName val="PC_Master_List19"/>
      <sheetName val="Field_Values19"/>
      <sheetName val="Data_Forecast19"/>
      <sheetName val="SPS_DETAIL19"/>
      <sheetName val="\TCS,_NAGPUR-MANJIRI_C\PROGRE19"/>
      <sheetName val="BASIS_-DEC_0819"/>
      <sheetName val="MN_T_B_19"/>
      <sheetName val="Basic_Rate19"/>
      <sheetName val="final_abstract19"/>
      <sheetName val="Master_Data_Sheet19"/>
      <sheetName val="Cement_recon_19"/>
      <sheetName val="Load_Details-220kV19"/>
      <sheetName val="Civil_Boq19"/>
      <sheetName val="Material_19"/>
      <sheetName val="Adimi_bldg19"/>
      <sheetName val="Pump_House19"/>
      <sheetName val="Fuel_Regu_Station19"/>
      <sheetName val="INDIGINEOUS_ITEMS_3"/>
      <sheetName val="Main_Gate_House3"/>
      <sheetName val="key_dates3"/>
      <sheetName val="Assumption_Inputs3"/>
      <sheetName val="India_F&amp;S_Template3"/>
      <sheetName val="_19"/>
      <sheetName val="Cleaning_&amp;_Grubbing19"/>
      <sheetName val="Intro_19"/>
      <sheetName val="Fcst_vs_Budgets2"/>
      <sheetName val="Plant_&amp;__Machinery19"/>
      <sheetName val="_TCS,_NAGPUR-MANJIRI_C_PROGRE19"/>
      <sheetName val="BOQ_T4B1"/>
      <sheetName val="Discount_&amp;_Margin1"/>
      <sheetName val="PointNo_519"/>
      <sheetName val="Material_Rates19"/>
      <sheetName val="Cost_Index1"/>
      <sheetName val="Form_619"/>
      <sheetName val="foot-slab_reinft"/>
      <sheetName val="Layer_Table1"/>
      <sheetName val="Constants_Summary19"/>
      <sheetName val="COP_Final1"/>
      <sheetName val="Boq_-_Flats2"/>
      <sheetName val="St_co_91_5lvl1"/>
      <sheetName val="P1260Projected_5700_Detail"/>
      <sheetName val="P852_5000_Detail"/>
      <sheetName val="P854_5000_Detail"/>
      <sheetName val="P856_5000_Detail"/>
      <sheetName val="P858_5000_Detail"/>
      <sheetName val="P860Baseline_5000_Detail"/>
      <sheetName val="1-OBJ98_"/>
      <sheetName val="_Acc__Sched_"/>
      <sheetName val="SUPPLY_-Sanitary_Fixtures"/>
      <sheetName val="ITEMS_FOR_CIVIL_TENDER"/>
      <sheetName val="F_Blk1"/>
      <sheetName val="Labor_abs-NMR"/>
      <sheetName val="M_S_1"/>
      <sheetName val="Ra__stair19"/>
      <sheetName val="Detail_In_Door_Stad"/>
      <sheetName val="Debits_as_on_12_04_08"/>
      <sheetName val="Loan_Schedule"/>
      <sheetName val="Current_Bill_MB_ref"/>
      <sheetName val="beam-reinft-IIInd_floor"/>
      <sheetName val="Kristal_Court"/>
      <sheetName val="Operating_Statistics"/>
      <sheetName val="Data_sheet"/>
      <sheetName val="Per_Unit"/>
      <sheetName val="Rate_analysis_civil"/>
      <sheetName val="Rate_Analysis_"/>
      <sheetName val="Monthly_Plan_May'16"/>
      <sheetName val="Performance_Report"/>
      <sheetName val="_bus_bay"/>
      <sheetName val="doq_4"/>
      <sheetName val="doq_2"/>
      <sheetName val="Labour_&amp;_Plant"/>
      <sheetName val="loads_at_base_of_pier"/>
      <sheetName val="Buying_Schedule"/>
      <sheetName val="CRF_Register"/>
      <sheetName val="E_&amp;_R"/>
      <sheetName val="Primero_Tower_Budget"/>
      <sheetName val="REPAIR&amp;_MAINT22"/>
      <sheetName val="Basic_Resources"/>
      <sheetName val="MEP_BOQ-19"/>
      <sheetName val="wooden_door19"/>
      <sheetName val="Sub_con_Summary19"/>
      <sheetName val="Cost_saving19"/>
      <sheetName val="GENERAL_SUMMARY19"/>
      <sheetName val="LMP_Summary19"/>
      <sheetName val="Sec_Summary19"/>
      <sheetName val="Labour_cost19"/>
      <sheetName val="BILLING_SCHEDULE19"/>
      <sheetName val="bill_curve19"/>
      <sheetName val="CASH_IN_&amp;_OUT_FLOW_19"/>
      <sheetName val="cash_flow_curve19"/>
      <sheetName val="Revised_Labour19"/>
      <sheetName val="Rein_Ana19"/>
      <sheetName val="Gen_Exp_Breakup19"/>
      <sheetName val="cover_page19"/>
      <sheetName val="Project_Data19"/>
      <sheetName val="Drop_Down_List19"/>
      <sheetName val="30개월기준대비표_아랍택)19"/>
      <sheetName val="총괄표_(2)19"/>
      <sheetName val="CIF_COST_ITEM19"/>
      <sheetName val="bs_BP_04_SA"/>
      <sheetName val="Sales_&amp;_Prod"/>
      <sheetName val="Base_Assumptions"/>
      <sheetName val="Ov%rall_Summary"/>
      <sheetName val="Cost_summary"/>
      <sheetName val="Bill_1-BOQ-Civil_Works"/>
      <sheetName val="BOQ_(2)"/>
      <sheetName val="Rev_P"/>
      <sheetName val="Block_A_-_BOQ"/>
      <sheetName val="Summary_year_Plan"/>
      <sheetName val="BOQ_Distribution"/>
      <sheetName val="3__Elemental_Summary"/>
      <sheetName val="9__Package_split_-_Cost_"/>
      <sheetName val="10__&amp;_11__Rate_Code_&amp;_BQ"/>
      <sheetName val="[DLA_Standard_Cost_Report1][DLA"/>
      <sheetName val="소상_&quot;1&quot;"/>
      <sheetName val="labour_rates"/>
      <sheetName val="STAFFSCHED_"/>
      <sheetName val="Factor_Sheet"/>
      <sheetName val="NT_LBH"/>
      <sheetName val="Builtup_Area"/>
      <sheetName val="Lead_(Final)"/>
      <sheetName val="D_UT-MECH"/>
      <sheetName val="Rob__elektr_"/>
      <sheetName val="CABLE_DATA"/>
      <sheetName val="Combined_Results_"/>
      <sheetName val="Contractor_&amp;_Material_Price"/>
      <sheetName val="Forecast_Variance_Planning_hrs1"/>
      <sheetName val="Raw_Data19"/>
      <sheetName val="PRC_PROG_1"/>
      <sheetName val="Val_breakdown1"/>
      <sheetName val="Orç__Estrelas_Santiago1"/>
      <sheetName val="Bill_No_31"/>
      <sheetName val="GM_&amp;_TA"/>
      <sheetName val="Master_data"/>
      <sheetName val="Design_sheet"/>
      <sheetName val="Gen_Info"/>
      <sheetName val="[DLA_Standard_Cost_Report1]\TCS"/>
      <sheetName val="F_Slab"/>
      <sheetName val="Plinth_Beam1"/>
      <sheetName val="Fill_this_out_first___45"/>
      <sheetName val="PDF_Front20"/>
      <sheetName val="Simple_Letter20"/>
      <sheetName val="Overall_Summary20"/>
      <sheetName val="CSI_Summary20"/>
      <sheetName val="Section_1_Areas20"/>
      <sheetName val="Section_1_Summary20"/>
      <sheetName val="Section_120"/>
      <sheetName val="Section_2_Areas20"/>
      <sheetName val="Section_2_Summary20"/>
      <sheetName val="Section_220"/>
      <sheetName val="Section_3_Areas20"/>
      <sheetName val="Section_3_Summary20"/>
      <sheetName val="Section_320"/>
      <sheetName val="Section_4_Areas20"/>
      <sheetName val="Section_4_Summary20"/>
      <sheetName val="Section_420"/>
      <sheetName val="Section_5_Areas20"/>
      <sheetName val="Section_5_Summary20"/>
      <sheetName val="Section_520"/>
      <sheetName val="Sitework_Areas20"/>
      <sheetName val="Section_6_Areas20"/>
      <sheetName val="Section_6_Summary20"/>
      <sheetName val="Section_620"/>
      <sheetName val="Sitework_Summary20"/>
      <sheetName val="Comparison_Summary20"/>
      <sheetName val="Fill_this_out_first___46"/>
      <sheetName val="Salient_Features20"/>
      <sheetName val="IDC_AHK_20"/>
      <sheetName val="BOQ_Direct_selling_cost20"/>
      <sheetName val="Monthwise_breakup20"/>
      <sheetName val="Reinf_Analy20"/>
      <sheetName val="Power_anal20"/>
      <sheetName val="SHEET_120"/>
      <sheetName val="PRECAST_lightconc-II20"/>
      <sheetName val="labour_coeff20"/>
      <sheetName val="Sebtion_1_SumMary20"/>
      <sheetName val="DLA_Standard_Cost_Report120"/>
      <sheetName val="IO_List20"/>
      <sheetName val="Macro_custom_function20"/>
      <sheetName val="Staff_Acco_20"/>
      <sheetName val="Pacakges_split20"/>
      <sheetName val="TBAL9697_-group_wise__sdpl20"/>
      <sheetName val="Basement_Budget20"/>
      <sheetName val="Extra_Item20"/>
      <sheetName val="Meas_-Hotel_Part20"/>
      <sheetName val="schedule_nos20"/>
      <sheetName val="INPUT_SHEET20"/>
      <sheetName val="Stress_Calculation20"/>
      <sheetName val="DEPTH_CHART_(ORR)_L_S_20"/>
      <sheetName val="Name_List20"/>
      <sheetName val="PA-_Consutant_20"/>
      <sheetName val="Break_up_Sheet20"/>
      <sheetName val="RCC,Ret__Wall20"/>
      <sheetName val="Tender_Summary20"/>
      <sheetName val="Driveway_Beams20"/>
      <sheetName val="1st_Slab20"/>
      <sheetName val="Contract_Night_Staff20"/>
      <sheetName val="Contract_Day_Staff20"/>
      <sheetName val="Day_Shift20"/>
      <sheetName val="Night_Shift20"/>
      <sheetName val="Cat_A_Change_Control20"/>
      <sheetName val="Cashflow_projection20"/>
      <sheetName val="Deduction_of_assets20"/>
      <sheetName val="Civil_Works20"/>
      <sheetName val="1st_flr20"/>
      <sheetName val="Labour_productivity20"/>
      <sheetName val="Fin_Sum20"/>
      <sheetName val="Project_Budget_Worksheet20"/>
      <sheetName val="Sun_E_Type20"/>
      <sheetName val="BLOCK-A_(MEA_SHEET)20"/>
      <sheetName val="Order_Info20"/>
      <sheetName val="As_per_PCA20"/>
      <sheetName val="Project_Plan_-_WWW20"/>
      <sheetName val="Scope_Reconciliation20"/>
      <sheetName val="WORK_TABLE20"/>
      <sheetName val="Approved_MTD_Proj_#'s20"/>
      <sheetName val="SITE_OVERHEADS20"/>
      <sheetName val="FITZ_MORT_9420"/>
      <sheetName val="GF_Columns20"/>
      <sheetName val="Capex_-_Hry20"/>
      <sheetName val="LEVEL_SHEET20"/>
      <sheetName val="Fee_Rate_Summary20"/>
      <sheetName val="P&amp;L_-_AD20"/>
      <sheetName val="Total_Quote20"/>
      <sheetName val="SPT_vs_PHI20"/>
      <sheetName val="MASTER_RATE_ANALYSIS20"/>
      <sheetName val="Deprec_20"/>
      <sheetName val="Rate_analysis10"/>
      <sheetName val="Sheet3_(2)20"/>
      <sheetName val="Site_Dev_BOQ20"/>
      <sheetName val="Works_-_Quote_Sheet20"/>
      <sheetName val="Item-_Compact20"/>
      <sheetName val="DETAILED__BOQ20"/>
      <sheetName val="Factors_20"/>
      <sheetName val="Budget_in_SAP20"/>
      <sheetName val="Structure_Bills_Qty20"/>
      <sheetName val="PC_Master_List20"/>
      <sheetName val="Field_Values20"/>
      <sheetName val="Data_Forecast20"/>
      <sheetName val="SPS_DETAIL20"/>
      <sheetName val="\TCS,_NAGPUR-MANJIRI_C\PROGRE20"/>
      <sheetName val="BASIS_-DEC_0820"/>
      <sheetName val="MN_T_B_20"/>
      <sheetName val="Basic_Rate20"/>
      <sheetName val="final_abstract20"/>
      <sheetName val="Master_Data_Sheet20"/>
      <sheetName val="Cement_recon_20"/>
      <sheetName val="Load_Details-220kV20"/>
      <sheetName val="Civil_Boq20"/>
      <sheetName val="Material_20"/>
      <sheetName val="Adimi_bldg20"/>
      <sheetName val="Pump_House20"/>
      <sheetName val="Fuel_Regu_Station20"/>
      <sheetName val="INDIGINEOUS_ITEMS_4"/>
      <sheetName val="Main_Gate_House4"/>
      <sheetName val="key_dates4"/>
      <sheetName val="Assumption_Inputs4"/>
      <sheetName val="India_F&amp;S_Template4"/>
      <sheetName val="_20"/>
      <sheetName val="Cleaning_&amp;_Grubbing20"/>
      <sheetName val="Intro_20"/>
      <sheetName val="Fcst_vs_Budgets3"/>
      <sheetName val="Plant_&amp;__Machinery20"/>
      <sheetName val="_TCS,_NAGPUR-MANJIRI_C_PROGRE20"/>
      <sheetName val="BOQ_T4B2"/>
      <sheetName val="Discount_&amp;_Margin2"/>
      <sheetName val="PointNo_520"/>
      <sheetName val="Material_Rates20"/>
      <sheetName val="Cost_Index2"/>
      <sheetName val="Form_620"/>
      <sheetName val="foot-slab_reinft1"/>
      <sheetName val="Layer_Table2"/>
      <sheetName val="Constants_Summary20"/>
      <sheetName val="COP_Final2"/>
      <sheetName val="Boq_-_Flats3"/>
      <sheetName val="St_co_91_5lvl2"/>
      <sheetName val="P1260Projected_5700_Detail1"/>
      <sheetName val="P852_5000_Detail1"/>
      <sheetName val="P854_5000_Detail1"/>
      <sheetName val="P856_5000_Detail1"/>
      <sheetName val="P858_5000_Detail1"/>
      <sheetName val="P860Baseline_5000_Detail1"/>
      <sheetName val="1-OBJ98_1"/>
      <sheetName val="_Acc__Sched_1"/>
      <sheetName val="SUPPLY_-Sanitary_Fixtures1"/>
      <sheetName val="ITEMS_FOR_CIVIL_TENDER1"/>
      <sheetName val="F_Blk2"/>
      <sheetName val="Labor_abs-NMR1"/>
      <sheetName val="M_S_2"/>
      <sheetName val="Ra__stair20"/>
      <sheetName val="Detail_In_Door_Stad1"/>
      <sheetName val="Debits_as_on_12_04_081"/>
      <sheetName val="Loan_Schedule1"/>
      <sheetName val="Current_Bill_MB_ref1"/>
      <sheetName val="beam-reinft-IIInd_floor1"/>
      <sheetName val="Kristal_Court1"/>
      <sheetName val="Operating_Statistics1"/>
      <sheetName val="Data_sheet1"/>
      <sheetName val="Per_Unit1"/>
      <sheetName val="Rate_analysis_civil1"/>
      <sheetName val="Rate_Analysis_1"/>
      <sheetName val="Monthly_Plan_May'161"/>
      <sheetName val="Performance_Report1"/>
      <sheetName val="_bus_bay1"/>
      <sheetName val="doq_41"/>
      <sheetName val="doq_21"/>
      <sheetName val="Labour_&amp;_Plant1"/>
      <sheetName val="loads_at_base_of_pier1"/>
      <sheetName val="Buying_Schedule1"/>
      <sheetName val="CRF_Register1"/>
      <sheetName val="E_&amp;_R1"/>
      <sheetName val="Primero_Tower_Budget1"/>
      <sheetName val="REPAIR&amp;_MAINT23"/>
      <sheetName val="Basic_Resources1"/>
      <sheetName val="MEP_BOQ-20"/>
      <sheetName val="wooden_door20"/>
      <sheetName val="Sub_con_Summary20"/>
      <sheetName val="Cost_saving20"/>
      <sheetName val="GENERAL_SUMMARY20"/>
      <sheetName val="LMP_Summary20"/>
      <sheetName val="Sec_Summary20"/>
      <sheetName val="Labour_cost20"/>
      <sheetName val="BILLING_SCHEDULE20"/>
      <sheetName val="bill_curve20"/>
      <sheetName val="CASH_IN_&amp;_OUT_FLOW_20"/>
      <sheetName val="cash_flow_curve20"/>
      <sheetName val="Revised_Labour20"/>
      <sheetName val="Rein_Ana20"/>
      <sheetName val="Gen_Exp_Breakup20"/>
      <sheetName val="cover_page20"/>
      <sheetName val="Project_Data20"/>
      <sheetName val="Drop_Down_List20"/>
      <sheetName val="30개월기준대비표_아랍택)20"/>
      <sheetName val="총괄표_(2)20"/>
      <sheetName val="CIF_COST_ITEM20"/>
      <sheetName val="bs_BP_04_SA1"/>
      <sheetName val="Sales_&amp;_Prod1"/>
      <sheetName val="Base_Assumptions1"/>
      <sheetName val="Ov%rall_Summary1"/>
      <sheetName val="Cost_summary1"/>
      <sheetName val="Bill_1-BOQ-Civil_Works1"/>
      <sheetName val="BOQ_(2)1"/>
      <sheetName val="Rev_P1"/>
      <sheetName val="Block_A_-_BOQ1"/>
      <sheetName val="Summary_year_Plan1"/>
      <sheetName val="BOQ_Distribution1"/>
      <sheetName val="3__Elemental_Summary1"/>
      <sheetName val="9__Package_split_-_Cost_1"/>
      <sheetName val="10__&amp;_11__Rate_Code_&amp;_BQ1"/>
      <sheetName val="[DLA_Standard_Cost_Report1][DL1"/>
      <sheetName val="소상_&quot;1&quot;1"/>
      <sheetName val="labour_rates1"/>
      <sheetName val="STAFFSCHED_1"/>
      <sheetName val="Factor_Sheet1"/>
      <sheetName val="NT_LBH1"/>
      <sheetName val="Builtup_Area1"/>
      <sheetName val="Lead_(Final)1"/>
      <sheetName val="D_UT-MECH1"/>
      <sheetName val="Rob__elektr_1"/>
      <sheetName val="CABLE_DATA1"/>
      <sheetName val="Combined_Results_1"/>
      <sheetName val="Contractor_&amp;_Material_Price1"/>
      <sheetName val="Forecast_Variance_Planning_hrs2"/>
      <sheetName val="Raw_Data20"/>
      <sheetName val="PRC_PROG_2"/>
      <sheetName val="Val_breakdown2"/>
      <sheetName val="Orç__Estrelas_Santiago2"/>
      <sheetName val="Bill_No_32"/>
      <sheetName val="GM_&amp;_TA1"/>
      <sheetName val="Master_data1"/>
      <sheetName val="Design_sheet1"/>
      <sheetName val="Gen_Info1"/>
      <sheetName val="[DLA_Standard_Cost_Report1]\TC1"/>
      <sheetName val="F_Slab1"/>
      <sheetName val="Plinth_Beam11"/>
      <sheetName val="CFForecast detail"/>
      <sheetName val="Figures"/>
      <sheetName val="projections"/>
      <sheetName val="BS8007"/>
      <sheetName val="Timeoffice"/>
      <sheetName val="GiaVL"/>
      <sheetName val="Variation Statement"/>
      <sheetName val="11-02- to 16-02"/>
      <sheetName val="Basic Rates"/>
      <sheetName val="BBSR_12.00 Acre - THDC"/>
      <sheetName val="Bank Rev"/>
      <sheetName val="sum"/>
      <sheetName val="Dev Sum"/>
      <sheetName val="Estimation"/>
      <sheetName val="HPL"/>
      <sheetName val="Material List "/>
      <sheetName val="GN_ST_10"/>
      <sheetName val="Debit_RMC"/>
      <sheetName val="Debit_Transit"/>
      <sheetName val="2.02 ( Emb.From BA)"/>
      <sheetName val="RATE COMPILATION"/>
      <sheetName val="CrRajWMM"/>
      <sheetName val="S1BOQ &amp; Workplan"/>
      <sheetName val="(Do not delete)"/>
      <sheetName val="Materials "/>
      <sheetName val="MRATES"/>
      <sheetName val="STEEL"/>
      <sheetName val="BS1"/>
      <sheetName val="BOQ LT"/>
      <sheetName val="Sec-I"/>
      <sheetName val="Main Assump."/>
      <sheetName val="A-CompanyInfo"/>
      <sheetName val="TrialBalance"/>
      <sheetName val="DWTables"/>
      <sheetName val="Load Details(B2)"/>
      <sheetName val="os gl ac"/>
      <sheetName val="Forward Rates"/>
      <sheetName val="USD YC"/>
      <sheetName val="Classification"/>
      <sheetName val="15-21"/>
      <sheetName val="Comp"/>
      <sheetName val="currency (2)"/>
      <sheetName val="Debtors analysis"/>
      <sheetName val="Total Debtors Ageing Sheet"/>
      <sheetName val="Loads"/>
      <sheetName val="Sanitary Fixtures"/>
      <sheetName val="Timesheet"/>
      <sheetName val="4.1 UF-DF Calc"/>
      <sheetName val="Summ"/>
      <sheetName val="Fossil_DCF"/>
      <sheetName val="03 BOQ code"/>
      <sheetName val="SAP World one 300915"/>
      <sheetName val="Bill 3 - Site Works"/>
      <sheetName val="compare"/>
      <sheetName val="Indices"/>
      <sheetName val="Dec resp"/>
      <sheetName val="Jan HC"/>
      <sheetName val="12-27"/>
      <sheetName val="Enquire"/>
      <sheetName val="2 years opr "/>
      <sheetName val="Tower_slab data"/>
      <sheetName val="Miscelleneous"/>
      <sheetName val="B2"/>
      <sheetName val="nVision"/>
      <sheetName val="3cd_Annexure"/>
      <sheetName val="3-Subst"/>
      <sheetName val="L+M"/>
      <sheetName val="Sheet4"/>
      <sheetName val="Data rough"/>
      <sheetName val="BLR 1"/>
      <sheetName val="GAS"/>
      <sheetName val="DEAE"/>
      <sheetName val="BLR2"/>
      <sheetName val="BLR3"/>
      <sheetName val="BLR4"/>
      <sheetName val="BLR5"/>
      <sheetName val="DEM"/>
      <sheetName val="SAM"/>
      <sheetName val="CHEM"/>
      <sheetName val="COP"/>
      <sheetName val="[DLA"/>
      <sheetName val="MH(on site)"/>
      <sheetName val="site fab&amp;ernstr"/>
      <sheetName val="11 kV SWGR"/>
      <sheetName val="Table"/>
      <sheetName val="DOOR-WIND"/>
      <sheetName val="Progress"/>
      <sheetName val="BLK2"/>
      <sheetName val="BLK3"/>
      <sheetName val="radar"/>
      <sheetName val="UG"/>
      <sheetName val="Ledger"/>
      <sheetName val="Clause"/>
      <sheetName val="sept-plan"/>
      <sheetName val="PRICE BID"/>
      <sheetName val="Rates Basic"/>
      <sheetName val="Projects"/>
      <sheetName val="Global Assm."/>
      <sheetName val="Summary_CFA"/>
      <sheetName val="PAD-F"/>
      <sheetName val="beam-reinft"/>
      <sheetName val="CCTV_EST1"/>
      <sheetName val="Customize Your Invoice"/>
      <sheetName val="3rd Chair Spacer"/>
      <sheetName val="Start"/>
      <sheetName val="pa-mtly"/>
      <sheetName val="_DLA Standard Cost Report1__DLA"/>
      <sheetName val="_DLA Standard Cost Report1__TCS"/>
      <sheetName val="ABSTRACT"/>
      <sheetName val="Codes"/>
      <sheetName val="Final abstract Sheet RA01"/>
      <sheetName val="Final abstract Sheet RA04"/>
      <sheetName val="Final abstract Sheet RA03"/>
      <sheetName val="refer"/>
      <sheetName val="Component Pricing, Costs"/>
      <sheetName val="MSU"/>
      <sheetName val="class &amp; category"/>
      <sheetName val="wip"/>
      <sheetName val="sheeet7"/>
      <sheetName val="RCC RA76(BGL)"/>
      <sheetName val="Makro1"/>
      <sheetName val="Lookup"/>
      <sheetName val="Load Details(B1)"/>
      <sheetName val="Code"/>
      <sheetName val="starter"/>
      <sheetName val="Coalmine"/>
      <sheetName val="Civil "/>
      <sheetName val="Conc-BP"/>
      <sheetName val="3QLRP ( R2 MOR)"/>
      <sheetName val="Allocation"/>
      <sheetName val="ELEC&amp; MISC"/>
      <sheetName val="Loan Data"/>
      <sheetName val="June 03"/>
      <sheetName val="A91_97"/>
      <sheetName val="D"/>
      <sheetName val="Budget_CF - Overall"/>
      <sheetName val="Internet"/>
      <sheetName val="TB"/>
      <sheetName val="BS"/>
      <sheetName val="B1"/>
      <sheetName val="Legend"/>
      <sheetName val="Consolidated"/>
      <sheetName val="Centaurus- Consultacny"/>
      <sheetName val="Detail 1A"/>
      <sheetName val="Aseet1998"/>
      <sheetName val="Column L1 to L2"/>
      <sheetName val="Column L2 to L3"/>
      <sheetName val="BEAM"/>
      <sheetName val="RAMP 3"/>
      <sheetName val="RAMP 1"/>
      <sheetName val="staircase"/>
      <sheetName val="R_Wall"/>
      <sheetName val="Column B1 to L1"/>
      <sheetName val="Slab L1"/>
      <sheetName val="Slab L2"/>
      <sheetName val="Options"/>
      <sheetName val="Analy_7-10"/>
      <sheetName val="Angles"/>
      <sheetName val="Measurements"/>
      <sheetName val="Tables"/>
      <sheetName val="Flooring"/>
      <sheetName val="Ceilings"/>
      <sheetName val="ACAD Finishes"/>
      <sheetName val="Site Details"/>
      <sheetName val="Chair"/>
      <sheetName val="Site Area Statement"/>
      <sheetName val="Doors"/>
      <sheetName val="s"/>
      <sheetName val="Data (adj."/>
      <sheetName val="4K - (6a) Non Manual Breakdown"/>
      <sheetName val="BALAN1"/>
      <sheetName val="Con0304"/>
      <sheetName val="MSM Vol"/>
      <sheetName val="Cover"/>
    </sheetNames>
    <sheetDataSet>
      <sheetData sheetId="0">
        <row r="8">
          <cell r="D8" t="str">
            <v>Paramaz Avedisian Building</v>
          </cell>
        </row>
      </sheetData>
      <sheetData sheetId="1">
        <row r="8">
          <cell r="D8" t="str">
            <v>Paramaz Avedisian Building</v>
          </cell>
        </row>
      </sheetData>
      <sheetData sheetId="2">
        <row r="8">
          <cell r="D8" t="str">
            <v>Paramaz Avedisian Building</v>
          </cell>
        </row>
      </sheetData>
      <sheetData sheetId="3">
        <row r="8">
          <cell r="D8" t="str">
            <v>Paramaz Avedisian Building</v>
          </cell>
        </row>
      </sheetData>
      <sheetData sheetId="4">
        <row r="8">
          <cell r="D8" t="str">
            <v>Paramaz Avedisian Building</v>
          </cell>
        </row>
      </sheetData>
      <sheetData sheetId="5">
        <row r="8">
          <cell r="D8" t="str">
            <v>Paramaz Avedisian Building</v>
          </cell>
        </row>
      </sheetData>
      <sheetData sheetId="6">
        <row r="8">
          <cell r="D8" t="str">
            <v>Paramaz Avedisian Building</v>
          </cell>
        </row>
      </sheetData>
      <sheetData sheetId="7">
        <row r="8">
          <cell r="D8" t="str">
            <v>Paramaz Avedisian Building</v>
          </cell>
        </row>
      </sheetData>
      <sheetData sheetId="8">
        <row r="8">
          <cell r="D8" t="str">
            <v>Paramaz Avedisian Building</v>
          </cell>
        </row>
      </sheetData>
      <sheetData sheetId="9">
        <row r="8">
          <cell r="D8" t="str">
            <v>Paramaz Avedisian Building</v>
          </cell>
        </row>
      </sheetData>
      <sheetData sheetId="10">
        <row r="8">
          <cell r="D8" t="str">
            <v>Paramaz Avedisian Building</v>
          </cell>
        </row>
      </sheetData>
      <sheetData sheetId="11">
        <row r="8">
          <cell r="D8" t="str">
            <v>Paramaz Avedisian Building</v>
          </cell>
        </row>
      </sheetData>
      <sheetData sheetId="12">
        <row r="8">
          <cell r="D8" t="str">
            <v>Paramaz Avedisian Building</v>
          </cell>
        </row>
      </sheetData>
      <sheetData sheetId="13">
        <row r="8">
          <cell r="D8" t="str">
            <v>Paramaz Avedisian Building</v>
          </cell>
        </row>
      </sheetData>
      <sheetData sheetId="14">
        <row r="8">
          <cell r="D8" t="str">
            <v>Paramaz Avedisian Building</v>
          </cell>
        </row>
      </sheetData>
      <sheetData sheetId="15">
        <row r="8">
          <cell r="D8" t="str">
            <v>Paramaz Avedisian Building</v>
          </cell>
        </row>
      </sheetData>
      <sheetData sheetId="16">
        <row r="8">
          <cell r="D8" t="str">
            <v>Paramaz Avedisian Building</v>
          </cell>
        </row>
      </sheetData>
      <sheetData sheetId="17">
        <row r="8">
          <cell r="D8" t="str">
            <v>Paramaz Avedisian Building</v>
          </cell>
        </row>
      </sheetData>
      <sheetData sheetId="18">
        <row r="8">
          <cell r="D8" t="str">
            <v>Paramaz Avedisian Building</v>
          </cell>
        </row>
      </sheetData>
      <sheetData sheetId="19">
        <row r="8">
          <cell r="D8" t="str">
            <v>Paramaz Avedisian Building</v>
          </cell>
        </row>
      </sheetData>
      <sheetData sheetId="20">
        <row r="8">
          <cell r="D8" t="str">
            <v>Paramaz Avedisian Building</v>
          </cell>
        </row>
      </sheetData>
      <sheetData sheetId="21">
        <row r="8">
          <cell r="D8" t="str">
            <v>Paramaz Avedisian Building</v>
          </cell>
        </row>
      </sheetData>
      <sheetData sheetId="22">
        <row r="8">
          <cell r="D8" t="str">
            <v>Paramaz Avedisian Building</v>
          </cell>
        </row>
      </sheetData>
      <sheetData sheetId="23">
        <row r="8">
          <cell r="D8" t="str">
            <v>Paramaz Avedisian Building</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ow r="8">
          <cell r="D8" t="str">
            <v>Paramaz Avedisian Building</v>
          </cell>
        </row>
      </sheetData>
      <sheetData sheetId="61">
        <row r="8">
          <cell r="D8" t="str">
            <v>Paramaz Avedisian Building</v>
          </cell>
        </row>
      </sheetData>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ow r="8">
          <cell r="D8" t="str">
            <v>Paramaz Avedisian Building</v>
          </cell>
        </row>
      </sheetData>
      <sheetData sheetId="287">
        <row r="8">
          <cell r="D8" t="str">
            <v>Paramaz Avedisian Building</v>
          </cell>
        </row>
      </sheetData>
      <sheetData sheetId="288">
        <row r="8">
          <cell r="D8" t="str">
            <v>Paramaz Avedisian Building</v>
          </cell>
        </row>
      </sheetData>
      <sheetData sheetId="289">
        <row r="8">
          <cell r="D8" t="str">
            <v>Paramaz Avedisian Building</v>
          </cell>
        </row>
      </sheetData>
      <sheetData sheetId="290">
        <row r="8">
          <cell r="D8" t="str">
            <v>Paramaz Avedisian Building</v>
          </cell>
        </row>
      </sheetData>
      <sheetData sheetId="291">
        <row r="8">
          <cell r="D8" t="str">
            <v>Paramaz Avedisian Building</v>
          </cell>
        </row>
      </sheetData>
      <sheetData sheetId="292">
        <row r="8">
          <cell r="D8" t="str">
            <v>Paramaz Avedisian Building</v>
          </cell>
        </row>
      </sheetData>
      <sheetData sheetId="293">
        <row r="8">
          <cell r="D8" t="str">
            <v>Paramaz Avedisian Building</v>
          </cell>
        </row>
      </sheetData>
      <sheetData sheetId="294">
        <row r="8">
          <cell r="D8" t="str">
            <v>Paramaz Avedisian Building</v>
          </cell>
        </row>
      </sheetData>
      <sheetData sheetId="295">
        <row r="8">
          <cell r="D8" t="str">
            <v>Paramaz Avedisian Building</v>
          </cell>
        </row>
      </sheetData>
      <sheetData sheetId="296">
        <row r="8">
          <cell r="D8" t="str">
            <v>Paramaz Avedisian Building</v>
          </cell>
        </row>
      </sheetData>
      <sheetData sheetId="297">
        <row r="8">
          <cell r="D8" t="str">
            <v>Paramaz Avedisian Building</v>
          </cell>
        </row>
      </sheetData>
      <sheetData sheetId="298">
        <row r="8">
          <cell r="D8" t="str">
            <v>Paramaz Avedisian Building</v>
          </cell>
        </row>
      </sheetData>
      <sheetData sheetId="299">
        <row r="8">
          <cell r="D8" t="str">
            <v>Paramaz Avedisian Building</v>
          </cell>
        </row>
      </sheetData>
      <sheetData sheetId="300">
        <row r="8">
          <cell r="D8" t="str">
            <v>Paramaz Avedisian Building</v>
          </cell>
        </row>
      </sheetData>
      <sheetData sheetId="301">
        <row r="8">
          <cell r="D8" t="str">
            <v>Paramaz Avedisian Building</v>
          </cell>
        </row>
      </sheetData>
      <sheetData sheetId="302">
        <row r="8">
          <cell r="D8" t="str">
            <v>Paramaz Avedisian Building</v>
          </cell>
        </row>
      </sheetData>
      <sheetData sheetId="303">
        <row r="8">
          <cell r="D8" t="str">
            <v>Paramaz Avedisian Building</v>
          </cell>
        </row>
      </sheetData>
      <sheetData sheetId="304">
        <row r="8">
          <cell r="D8" t="str">
            <v>Paramaz Avedisian Building</v>
          </cell>
        </row>
      </sheetData>
      <sheetData sheetId="305">
        <row r="8">
          <cell r="D8" t="str">
            <v>Paramaz Avedisian Building</v>
          </cell>
        </row>
      </sheetData>
      <sheetData sheetId="306">
        <row r="8">
          <cell r="D8" t="str">
            <v>Paramaz Avedisian Building</v>
          </cell>
        </row>
      </sheetData>
      <sheetData sheetId="307">
        <row r="8">
          <cell r="D8" t="str">
            <v>Paramaz Avedisian Building</v>
          </cell>
        </row>
      </sheetData>
      <sheetData sheetId="308">
        <row r="8">
          <cell r="D8" t="str">
            <v>Paramaz Avedisian Building</v>
          </cell>
        </row>
      </sheetData>
      <sheetData sheetId="309">
        <row r="8">
          <cell r="D8" t="str">
            <v>Paramaz Avedisian Building</v>
          </cell>
        </row>
      </sheetData>
      <sheetData sheetId="310">
        <row r="8">
          <cell r="D8" t="str">
            <v>Paramaz Avedisian Building</v>
          </cell>
        </row>
      </sheetData>
      <sheetData sheetId="311">
        <row r="8">
          <cell r="D8" t="str">
            <v>Paramaz Avedisian Building</v>
          </cell>
        </row>
      </sheetData>
      <sheetData sheetId="312">
        <row r="8">
          <cell r="D8" t="str">
            <v>Paramaz Avedisian Building</v>
          </cell>
        </row>
      </sheetData>
      <sheetData sheetId="313">
        <row r="8">
          <cell r="D8" t="str">
            <v>Paramaz Avedisian Building</v>
          </cell>
        </row>
      </sheetData>
      <sheetData sheetId="314">
        <row r="8">
          <cell r="D8" t="str">
            <v>Paramaz Avedisian Building</v>
          </cell>
        </row>
      </sheetData>
      <sheetData sheetId="315">
        <row r="8">
          <cell r="D8" t="str">
            <v>Paramaz Avedisian Building</v>
          </cell>
        </row>
      </sheetData>
      <sheetData sheetId="316">
        <row r="8">
          <cell r="D8" t="str">
            <v>Paramaz Avedisian Building</v>
          </cell>
        </row>
      </sheetData>
      <sheetData sheetId="317">
        <row r="8">
          <cell r="D8" t="str">
            <v>Paramaz Avedisian Building</v>
          </cell>
        </row>
      </sheetData>
      <sheetData sheetId="318">
        <row r="8">
          <cell r="D8" t="str">
            <v>Paramaz Avedisian Building</v>
          </cell>
        </row>
      </sheetData>
      <sheetData sheetId="319">
        <row r="8">
          <cell r="D8" t="str">
            <v>Paramaz Avedisian Building</v>
          </cell>
        </row>
      </sheetData>
      <sheetData sheetId="320">
        <row r="8">
          <cell r="D8" t="str">
            <v>Paramaz Avedisian Building</v>
          </cell>
        </row>
      </sheetData>
      <sheetData sheetId="321">
        <row r="8">
          <cell r="D8" t="str">
            <v>Paramaz Avedisian Building</v>
          </cell>
        </row>
      </sheetData>
      <sheetData sheetId="322">
        <row r="8">
          <cell r="D8" t="str">
            <v>Paramaz Avedisian Building</v>
          </cell>
        </row>
      </sheetData>
      <sheetData sheetId="323">
        <row r="8">
          <cell r="D8" t="str">
            <v>Paramaz Avedisian Building</v>
          </cell>
        </row>
      </sheetData>
      <sheetData sheetId="324">
        <row r="8">
          <cell r="D8" t="str">
            <v>Paramaz Avedisian Building</v>
          </cell>
        </row>
      </sheetData>
      <sheetData sheetId="325">
        <row r="8">
          <cell r="D8" t="str">
            <v>Paramaz Avedisian Building</v>
          </cell>
        </row>
      </sheetData>
      <sheetData sheetId="326">
        <row r="8">
          <cell r="D8" t="str">
            <v>Paramaz Avedisian Building</v>
          </cell>
        </row>
      </sheetData>
      <sheetData sheetId="327">
        <row r="8">
          <cell r="D8" t="str">
            <v>Paramaz Avedisian Building</v>
          </cell>
        </row>
      </sheetData>
      <sheetData sheetId="328">
        <row r="8">
          <cell r="D8" t="str">
            <v>Paramaz Avedisian Building</v>
          </cell>
        </row>
      </sheetData>
      <sheetData sheetId="329">
        <row r="8">
          <cell r="D8" t="str">
            <v>Paramaz Avedisian Building</v>
          </cell>
        </row>
      </sheetData>
      <sheetData sheetId="330">
        <row r="8">
          <cell r="D8" t="str">
            <v>Paramaz Avedisian Building</v>
          </cell>
        </row>
      </sheetData>
      <sheetData sheetId="331">
        <row r="8">
          <cell r="D8" t="str">
            <v>Paramaz Avedisian Building</v>
          </cell>
        </row>
      </sheetData>
      <sheetData sheetId="332">
        <row r="8">
          <cell r="D8" t="str">
            <v>Paramaz Avedisian Building</v>
          </cell>
        </row>
      </sheetData>
      <sheetData sheetId="333">
        <row r="8">
          <cell r="D8" t="str">
            <v>Paramaz Avedisian Building</v>
          </cell>
        </row>
      </sheetData>
      <sheetData sheetId="334">
        <row r="8">
          <cell r="D8" t="str">
            <v>Paramaz Avedisian Building</v>
          </cell>
        </row>
      </sheetData>
      <sheetData sheetId="335">
        <row r="8">
          <cell r="D8" t="str">
            <v>Paramaz Avedisian Building</v>
          </cell>
        </row>
      </sheetData>
      <sheetData sheetId="336">
        <row r="8">
          <cell r="D8" t="str">
            <v>Paramaz Avedisian Building</v>
          </cell>
        </row>
      </sheetData>
      <sheetData sheetId="337">
        <row r="8">
          <cell r="D8" t="str">
            <v>Paramaz Avedisian Building</v>
          </cell>
        </row>
      </sheetData>
      <sheetData sheetId="338">
        <row r="8">
          <cell r="D8" t="str">
            <v>Paramaz Avedisian Building</v>
          </cell>
        </row>
      </sheetData>
      <sheetData sheetId="339">
        <row r="8">
          <cell r="D8" t="str">
            <v>Paramaz Avedisian Building</v>
          </cell>
        </row>
      </sheetData>
      <sheetData sheetId="340">
        <row r="8">
          <cell r="D8" t="str">
            <v>Paramaz Avedisian Building</v>
          </cell>
        </row>
      </sheetData>
      <sheetData sheetId="341">
        <row r="8">
          <cell r="D8" t="str">
            <v>Paramaz Avedisian Building</v>
          </cell>
        </row>
      </sheetData>
      <sheetData sheetId="342">
        <row r="8">
          <cell r="D8" t="str">
            <v>Paramaz Avedisian Building</v>
          </cell>
        </row>
      </sheetData>
      <sheetData sheetId="343">
        <row r="8">
          <cell r="D8" t="str">
            <v>Paramaz Avedisian Building</v>
          </cell>
        </row>
      </sheetData>
      <sheetData sheetId="344">
        <row r="8">
          <cell r="D8" t="str">
            <v>Paramaz Avedisian Building</v>
          </cell>
        </row>
      </sheetData>
      <sheetData sheetId="345">
        <row r="8">
          <cell r="D8" t="str">
            <v>Paramaz Avedisian Building</v>
          </cell>
        </row>
      </sheetData>
      <sheetData sheetId="346">
        <row r="8">
          <cell r="D8" t="str">
            <v>Paramaz Avedisian Building</v>
          </cell>
        </row>
      </sheetData>
      <sheetData sheetId="347">
        <row r="8">
          <cell r="D8" t="str">
            <v>Paramaz Avedisian Building</v>
          </cell>
        </row>
      </sheetData>
      <sheetData sheetId="348">
        <row r="8">
          <cell r="D8" t="str">
            <v>Paramaz Avedisian Building</v>
          </cell>
        </row>
      </sheetData>
      <sheetData sheetId="349">
        <row r="8">
          <cell r="D8" t="str">
            <v>Paramaz Avedisian Building</v>
          </cell>
        </row>
      </sheetData>
      <sheetData sheetId="350">
        <row r="8">
          <cell r="D8" t="str">
            <v>Paramaz Avedisian Building</v>
          </cell>
        </row>
      </sheetData>
      <sheetData sheetId="351">
        <row r="8">
          <cell r="D8" t="str">
            <v>Paramaz Avedisian Building</v>
          </cell>
        </row>
      </sheetData>
      <sheetData sheetId="352">
        <row r="8">
          <cell r="D8" t="str">
            <v>Paramaz Avedisian Building</v>
          </cell>
        </row>
      </sheetData>
      <sheetData sheetId="353">
        <row r="8">
          <cell r="D8" t="str">
            <v>Paramaz Avedisian Building</v>
          </cell>
        </row>
      </sheetData>
      <sheetData sheetId="354">
        <row r="8">
          <cell r="D8" t="str">
            <v>Paramaz Avedisian Building</v>
          </cell>
        </row>
      </sheetData>
      <sheetData sheetId="355">
        <row r="8">
          <cell r="D8" t="str">
            <v>Paramaz Avedisian Building</v>
          </cell>
        </row>
      </sheetData>
      <sheetData sheetId="356">
        <row r="8">
          <cell r="D8" t="str">
            <v>Paramaz Avedisian Building</v>
          </cell>
        </row>
      </sheetData>
      <sheetData sheetId="357">
        <row r="8">
          <cell r="D8" t="str">
            <v>Paramaz Avedisian Building</v>
          </cell>
        </row>
      </sheetData>
      <sheetData sheetId="358">
        <row r="8">
          <cell r="D8" t="str">
            <v>Paramaz Avedisian Building</v>
          </cell>
        </row>
      </sheetData>
      <sheetData sheetId="359">
        <row r="8">
          <cell r="D8" t="str">
            <v>Paramaz Avedisian Building</v>
          </cell>
        </row>
      </sheetData>
      <sheetData sheetId="360">
        <row r="8">
          <cell r="D8" t="str">
            <v>Paramaz Avedisian Building</v>
          </cell>
        </row>
      </sheetData>
      <sheetData sheetId="361">
        <row r="8">
          <cell r="D8" t="str">
            <v>Paramaz Avedisian Building</v>
          </cell>
        </row>
      </sheetData>
      <sheetData sheetId="362">
        <row r="8">
          <cell r="D8" t="str">
            <v>Paramaz Avedisian Building</v>
          </cell>
        </row>
      </sheetData>
      <sheetData sheetId="363">
        <row r="8">
          <cell r="D8" t="str">
            <v>Paramaz Avedisian Building</v>
          </cell>
        </row>
      </sheetData>
      <sheetData sheetId="364">
        <row r="8">
          <cell r="D8" t="str">
            <v>Paramaz Avedisian Building</v>
          </cell>
        </row>
      </sheetData>
      <sheetData sheetId="365">
        <row r="8">
          <cell r="D8" t="str">
            <v>Paramaz Avedisian Building</v>
          </cell>
        </row>
      </sheetData>
      <sheetData sheetId="366">
        <row r="8">
          <cell r="D8" t="str">
            <v>Paramaz Avedisian Building</v>
          </cell>
        </row>
      </sheetData>
      <sheetData sheetId="367">
        <row r="8">
          <cell r="D8" t="str">
            <v>Paramaz Avedisian Building</v>
          </cell>
        </row>
      </sheetData>
      <sheetData sheetId="368">
        <row r="8">
          <cell r="D8" t="str">
            <v>Paramaz Avedisian Building</v>
          </cell>
        </row>
      </sheetData>
      <sheetData sheetId="369">
        <row r="8">
          <cell r="D8" t="str">
            <v>Paramaz Avedisian Building</v>
          </cell>
        </row>
      </sheetData>
      <sheetData sheetId="370">
        <row r="8">
          <cell r="D8" t="str">
            <v>Paramaz Avedisian Building</v>
          </cell>
        </row>
      </sheetData>
      <sheetData sheetId="371">
        <row r="8">
          <cell r="D8" t="str">
            <v>Paramaz Avedisian Building</v>
          </cell>
        </row>
      </sheetData>
      <sheetData sheetId="372">
        <row r="8">
          <cell r="D8" t="str">
            <v>Paramaz Avedisian Building</v>
          </cell>
        </row>
      </sheetData>
      <sheetData sheetId="373">
        <row r="8">
          <cell r="D8" t="str">
            <v>Paramaz Avedisian Building</v>
          </cell>
        </row>
      </sheetData>
      <sheetData sheetId="374">
        <row r="8">
          <cell r="D8" t="str">
            <v>Paramaz Avedisian Building</v>
          </cell>
        </row>
      </sheetData>
      <sheetData sheetId="375">
        <row r="8">
          <cell r="D8" t="str">
            <v>Paramaz Avedisian Building</v>
          </cell>
        </row>
      </sheetData>
      <sheetData sheetId="376">
        <row r="8">
          <cell r="D8" t="str">
            <v>Paramaz Avedisian Building</v>
          </cell>
        </row>
      </sheetData>
      <sheetData sheetId="377">
        <row r="8">
          <cell r="D8" t="str">
            <v>Paramaz Avedisian Building</v>
          </cell>
        </row>
      </sheetData>
      <sheetData sheetId="378">
        <row r="8">
          <cell r="D8" t="str">
            <v>Paramaz Avedisian Building</v>
          </cell>
        </row>
      </sheetData>
      <sheetData sheetId="379">
        <row r="8">
          <cell r="D8" t="str">
            <v>Paramaz Avedisian Building</v>
          </cell>
        </row>
      </sheetData>
      <sheetData sheetId="380">
        <row r="8">
          <cell r="D8" t="str">
            <v>Paramaz Avedisian Building</v>
          </cell>
        </row>
      </sheetData>
      <sheetData sheetId="381">
        <row r="8">
          <cell r="D8" t="str">
            <v>Paramaz Avedisian Building</v>
          </cell>
        </row>
      </sheetData>
      <sheetData sheetId="382">
        <row r="8">
          <cell r="D8" t="str">
            <v>Paramaz Avedisian Building</v>
          </cell>
        </row>
      </sheetData>
      <sheetData sheetId="383">
        <row r="8">
          <cell r="D8" t="str">
            <v>Paramaz Avedisian Building</v>
          </cell>
        </row>
      </sheetData>
      <sheetData sheetId="384">
        <row r="8">
          <cell r="D8" t="str">
            <v>Paramaz Avedisian Building</v>
          </cell>
        </row>
      </sheetData>
      <sheetData sheetId="385">
        <row r="8">
          <cell r="D8" t="str">
            <v>Paramaz Avedisian Building</v>
          </cell>
        </row>
      </sheetData>
      <sheetData sheetId="386">
        <row r="8">
          <cell r="D8" t="str">
            <v>Paramaz Avedisian Building</v>
          </cell>
        </row>
      </sheetData>
      <sheetData sheetId="387">
        <row r="8">
          <cell r="D8" t="str">
            <v>Paramaz Avedisian Building</v>
          </cell>
        </row>
      </sheetData>
      <sheetData sheetId="388">
        <row r="8">
          <cell r="D8" t="str">
            <v>Paramaz Avedisian Building</v>
          </cell>
        </row>
      </sheetData>
      <sheetData sheetId="389">
        <row r="8">
          <cell r="D8" t="str">
            <v>Paramaz Avedisian Building</v>
          </cell>
        </row>
      </sheetData>
      <sheetData sheetId="390">
        <row r="8">
          <cell r="D8" t="str">
            <v>Paramaz Avedisian Building</v>
          </cell>
        </row>
      </sheetData>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ow r="8">
          <cell r="D8" t="str">
            <v>Paramaz Avedisian Building</v>
          </cell>
        </row>
      </sheetData>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ow r="8">
          <cell r="D8" t="str">
            <v>Paramaz Avedisian Building</v>
          </cell>
        </row>
      </sheetData>
      <sheetData sheetId="809">
        <row r="8">
          <cell r="D8" t="str">
            <v>Paramaz Avedisian Building</v>
          </cell>
        </row>
      </sheetData>
      <sheetData sheetId="810">
        <row r="8">
          <cell r="D8" t="str">
            <v>Paramaz Avedisian Building</v>
          </cell>
        </row>
      </sheetData>
      <sheetData sheetId="811">
        <row r="8">
          <cell r="D8" t="str">
            <v>Paramaz Avedisian Building</v>
          </cell>
        </row>
      </sheetData>
      <sheetData sheetId="812">
        <row r="8">
          <cell r="D8" t="str">
            <v>Paramaz Avedisian Building</v>
          </cell>
        </row>
      </sheetData>
      <sheetData sheetId="813">
        <row r="8">
          <cell r="D8" t="str">
            <v>Paramaz Avedisian Building</v>
          </cell>
        </row>
      </sheetData>
      <sheetData sheetId="814">
        <row r="8">
          <cell r="D8" t="str">
            <v>Paramaz Avedisian Building</v>
          </cell>
        </row>
      </sheetData>
      <sheetData sheetId="815">
        <row r="8">
          <cell r="D8" t="str">
            <v>Paramaz Avedisian Building</v>
          </cell>
        </row>
      </sheetData>
      <sheetData sheetId="816">
        <row r="8">
          <cell r="D8" t="str">
            <v>Paramaz Avedisian Building</v>
          </cell>
        </row>
      </sheetData>
      <sheetData sheetId="817">
        <row r="8">
          <cell r="D8" t="str">
            <v>Paramaz Avedisian Building</v>
          </cell>
        </row>
      </sheetData>
      <sheetData sheetId="818">
        <row r="8">
          <cell r="D8" t="str">
            <v>Paramaz Avedisian Building</v>
          </cell>
        </row>
      </sheetData>
      <sheetData sheetId="819">
        <row r="8">
          <cell r="D8" t="str">
            <v>Paramaz Avedisian Building</v>
          </cell>
        </row>
      </sheetData>
      <sheetData sheetId="820">
        <row r="8">
          <cell r="D8" t="str">
            <v>Paramaz Avedisian Building</v>
          </cell>
        </row>
      </sheetData>
      <sheetData sheetId="821">
        <row r="8">
          <cell r="D8" t="str">
            <v>Paramaz Avedisian Building</v>
          </cell>
        </row>
      </sheetData>
      <sheetData sheetId="822">
        <row r="8">
          <cell r="D8" t="str">
            <v>Paramaz Avedisian Building</v>
          </cell>
        </row>
      </sheetData>
      <sheetData sheetId="823">
        <row r="8">
          <cell r="D8" t="str">
            <v>Paramaz Avedisian Building</v>
          </cell>
        </row>
      </sheetData>
      <sheetData sheetId="824">
        <row r="8">
          <cell r="D8" t="str">
            <v>Paramaz Avedisian Building</v>
          </cell>
        </row>
      </sheetData>
      <sheetData sheetId="825">
        <row r="8">
          <cell r="D8" t="str">
            <v>Paramaz Avedisian Building</v>
          </cell>
        </row>
      </sheetData>
      <sheetData sheetId="826">
        <row r="8">
          <cell r="D8" t="str">
            <v>Paramaz Avedisian Building</v>
          </cell>
        </row>
      </sheetData>
      <sheetData sheetId="827">
        <row r="8">
          <cell r="D8" t="str">
            <v>Paramaz Avedisian Building</v>
          </cell>
        </row>
      </sheetData>
      <sheetData sheetId="828">
        <row r="8">
          <cell r="D8" t="str">
            <v>Paramaz Avedisian Building</v>
          </cell>
        </row>
      </sheetData>
      <sheetData sheetId="829">
        <row r="8">
          <cell r="D8" t="str">
            <v>Paramaz Avedisian Building</v>
          </cell>
        </row>
      </sheetData>
      <sheetData sheetId="830">
        <row r="8">
          <cell r="D8" t="str">
            <v>Paramaz Avedisian Building</v>
          </cell>
        </row>
      </sheetData>
      <sheetData sheetId="831">
        <row r="8">
          <cell r="D8" t="str">
            <v>Paramaz Avedisian Building</v>
          </cell>
        </row>
      </sheetData>
      <sheetData sheetId="832">
        <row r="8">
          <cell r="D8" t="str">
            <v>Paramaz Avedisian Building</v>
          </cell>
        </row>
      </sheetData>
      <sheetData sheetId="833">
        <row r="8">
          <cell r="D8" t="str">
            <v>Paramaz Avedisian Building</v>
          </cell>
        </row>
      </sheetData>
      <sheetData sheetId="834">
        <row r="8">
          <cell r="D8" t="str">
            <v>Paramaz Avedisian Building</v>
          </cell>
        </row>
      </sheetData>
      <sheetData sheetId="835">
        <row r="8">
          <cell r="D8" t="str">
            <v>Paramaz Avedisian Building</v>
          </cell>
        </row>
      </sheetData>
      <sheetData sheetId="836">
        <row r="8">
          <cell r="D8" t="str">
            <v>Paramaz Avedisian Building</v>
          </cell>
        </row>
      </sheetData>
      <sheetData sheetId="837">
        <row r="8">
          <cell r="D8" t="str">
            <v>Paramaz Avedisian Building</v>
          </cell>
        </row>
      </sheetData>
      <sheetData sheetId="838">
        <row r="8">
          <cell r="D8" t="str">
            <v>Paramaz Avedisian Building</v>
          </cell>
        </row>
      </sheetData>
      <sheetData sheetId="839">
        <row r="8">
          <cell r="D8" t="str">
            <v>Paramaz Avedisian Building</v>
          </cell>
        </row>
      </sheetData>
      <sheetData sheetId="840">
        <row r="8">
          <cell r="D8" t="str">
            <v>Paramaz Avedisian Building</v>
          </cell>
        </row>
      </sheetData>
      <sheetData sheetId="841">
        <row r="8">
          <cell r="D8" t="str">
            <v>Paramaz Avedisian Building</v>
          </cell>
        </row>
      </sheetData>
      <sheetData sheetId="842">
        <row r="8">
          <cell r="D8" t="str">
            <v>Paramaz Avedisian Building</v>
          </cell>
        </row>
      </sheetData>
      <sheetData sheetId="843">
        <row r="8">
          <cell r="D8" t="str">
            <v>Paramaz Avedisian Building</v>
          </cell>
        </row>
      </sheetData>
      <sheetData sheetId="844">
        <row r="8">
          <cell r="D8" t="str">
            <v>Paramaz Avedisian Building</v>
          </cell>
        </row>
      </sheetData>
      <sheetData sheetId="845">
        <row r="8">
          <cell r="D8" t="str">
            <v>Paramaz Avedisian Building</v>
          </cell>
        </row>
      </sheetData>
      <sheetData sheetId="846">
        <row r="8">
          <cell r="D8" t="str">
            <v>Paramaz Avedisian Building</v>
          </cell>
        </row>
      </sheetData>
      <sheetData sheetId="847">
        <row r="8">
          <cell r="D8" t="str">
            <v>Paramaz Avedisian Building</v>
          </cell>
        </row>
      </sheetData>
      <sheetData sheetId="848">
        <row r="8">
          <cell r="D8" t="str">
            <v>Paramaz Avedisian Building</v>
          </cell>
        </row>
      </sheetData>
      <sheetData sheetId="849">
        <row r="8">
          <cell r="D8" t="str">
            <v>Paramaz Avedisian Building</v>
          </cell>
        </row>
      </sheetData>
      <sheetData sheetId="850">
        <row r="8">
          <cell r="D8" t="str">
            <v>Paramaz Avedisian Building</v>
          </cell>
        </row>
      </sheetData>
      <sheetData sheetId="851">
        <row r="8">
          <cell r="D8" t="str">
            <v>Paramaz Avedisian Building</v>
          </cell>
        </row>
      </sheetData>
      <sheetData sheetId="852">
        <row r="8">
          <cell r="D8" t="str">
            <v>Paramaz Avedisian Building</v>
          </cell>
        </row>
      </sheetData>
      <sheetData sheetId="853">
        <row r="8">
          <cell r="D8" t="str">
            <v>Paramaz Avedisian Building</v>
          </cell>
        </row>
      </sheetData>
      <sheetData sheetId="854">
        <row r="8">
          <cell r="D8" t="str">
            <v>Paramaz Avedisian Building</v>
          </cell>
        </row>
      </sheetData>
      <sheetData sheetId="855">
        <row r="8">
          <cell r="D8" t="str">
            <v>Paramaz Avedisian Building</v>
          </cell>
        </row>
      </sheetData>
      <sheetData sheetId="856">
        <row r="8">
          <cell r="D8" t="str">
            <v>Paramaz Avedisian Building</v>
          </cell>
        </row>
      </sheetData>
      <sheetData sheetId="857">
        <row r="8">
          <cell r="D8" t="str">
            <v>Paramaz Avedisian Building</v>
          </cell>
        </row>
      </sheetData>
      <sheetData sheetId="858">
        <row r="8">
          <cell r="D8" t="str">
            <v>Paramaz Avedisian Building</v>
          </cell>
        </row>
      </sheetData>
      <sheetData sheetId="859">
        <row r="8">
          <cell r="D8" t="str">
            <v>Paramaz Avedisian Building</v>
          </cell>
        </row>
      </sheetData>
      <sheetData sheetId="860">
        <row r="8">
          <cell r="D8" t="str">
            <v>Paramaz Avedisian Building</v>
          </cell>
        </row>
      </sheetData>
      <sheetData sheetId="861">
        <row r="8">
          <cell r="D8" t="str">
            <v>Paramaz Avedisian Building</v>
          </cell>
        </row>
      </sheetData>
      <sheetData sheetId="862">
        <row r="8">
          <cell r="D8" t="str">
            <v>Paramaz Avedisian Building</v>
          </cell>
        </row>
      </sheetData>
      <sheetData sheetId="863">
        <row r="8">
          <cell r="D8" t="str">
            <v>Paramaz Avedisian Building</v>
          </cell>
        </row>
      </sheetData>
      <sheetData sheetId="864">
        <row r="8">
          <cell r="D8" t="str">
            <v>Paramaz Avedisian Building</v>
          </cell>
        </row>
      </sheetData>
      <sheetData sheetId="865">
        <row r="8">
          <cell r="D8" t="str">
            <v>Paramaz Avedisian Building</v>
          </cell>
        </row>
      </sheetData>
      <sheetData sheetId="866">
        <row r="8">
          <cell r="D8" t="str">
            <v>Paramaz Avedisian Building</v>
          </cell>
        </row>
      </sheetData>
      <sheetData sheetId="867">
        <row r="8">
          <cell r="D8" t="str">
            <v>Paramaz Avedisian Building</v>
          </cell>
        </row>
      </sheetData>
      <sheetData sheetId="868">
        <row r="8">
          <cell r="D8" t="str">
            <v>Paramaz Avedisian Building</v>
          </cell>
        </row>
      </sheetData>
      <sheetData sheetId="869">
        <row r="8">
          <cell r="D8" t="str">
            <v>Paramaz Avedisian Building</v>
          </cell>
        </row>
      </sheetData>
      <sheetData sheetId="870">
        <row r="8">
          <cell r="D8" t="str">
            <v>Paramaz Avedisian Building</v>
          </cell>
        </row>
      </sheetData>
      <sheetData sheetId="871">
        <row r="8">
          <cell r="D8" t="str">
            <v>Paramaz Avedisian Building</v>
          </cell>
        </row>
      </sheetData>
      <sheetData sheetId="872">
        <row r="8">
          <cell r="D8" t="str">
            <v>Paramaz Avedisian Building</v>
          </cell>
        </row>
      </sheetData>
      <sheetData sheetId="873">
        <row r="8">
          <cell r="D8" t="str">
            <v>Paramaz Avedisian Building</v>
          </cell>
        </row>
      </sheetData>
      <sheetData sheetId="874">
        <row r="8">
          <cell r="D8" t="str">
            <v>Paramaz Avedisian Building</v>
          </cell>
        </row>
      </sheetData>
      <sheetData sheetId="875">
        <row r="8">
          <cell r="D8" t="str">
            <v>Paramaz Avedisian Building</v>
          </cell>
        </row>
      </sheetData>
      <sheetData sheetId="876">
        <row r="8">
          <cell r="D8" t="str">
            <v>Paramaz Avedisian Building</v>
          </cell>
        </row>
      </sheetData>
      <sheetData sheetId="877">
        <row r="8">
          <cell r="D8" t="str">
            <v>Paramaz Avedisian Building</v>
          </cell>
        </row>
      </sheetData>
      <sheetData sheetId="878">
        <row r="8">
          <cell r="D8" t="str">
            <v>Paramaz Avedisian Building</v>
          </cell>
        </row>
      </sheetData>
      <sheetData sheetId="879">
        <row r="8">
          <cell r="D8" t="str">
            <v>Paramaz Avedisian Building</v>
          </cell>
        </row>
      </sheetData>
      <sheetData sheetId="880">
        <row r="8">
          <cell r="D8" t="str">
            <v>Paramaz Avedisian Building</v>
          </cell>
        </row>
      </sheetData>
      <sheetData sheetId="881">
        <row r="8">
          <cell r="D8" t="str">
            <v>Paramaz Avedisian Building</v>
          </cell>
        </row>
      </sheetData>
      <sheetData sheetId="882">
        <row r="8">
          <cell r="D8" t="str">
            <v>Paramaz Avedisian Building</v>
          </cell>
        </row>
      </sheetData>
      <sheetData sheetId="883">
        <row r="8">
          <cell r="D8" t="str">
            <v>Paramaz Avedisian Building</v>
          </cell>
        </row>
      </sheetData>
      <sheetData sheetId="884">
        <row r="8">
          <cell r="D8" t="str">
            <v>Paramaz Avedisian Building</v>
          </cell>
        </row>
      </sheetData>
      <sheetData sheetId="885">
        <row r="8">
          <cell r="D8" t="str">
            <v>Paramaz Avedisian Building</v>
          </cell>
        </row>
      </sheetData>
      <sheetData sheetId="886">
        <row r="8">
          <cell r="D8" t="str">
            <v>Paramaz Avedisian Building</v>
          </cell>
        </row>
      </sheetData>
      <sheetData sheetId="887">
        <row r="8">
          <cell r="D8" t="str">
            <v>Paramaz Avedisian Building</v>
          </cell>
        </row>
      </sheetData>
      <sheetData sheetId="888">
        <row r="8">
          <cell r="D8" t="str">
            <v>Paramaz Avedisian Building</v>
          </cell>
        </row>
      </sheetData>
      <sheetData sheetId="889">
        <row r="8">
          <cell r="D8" t="str">
            <v>Paramaz Avedisian Building</v>
          </cell>
        </row>
      </sheetData>
      <sheetData sheetId="890">
        <row r="8">
          <cell r="D8" t="str">
            <v>Paramaz Avedisian Building</v>
          </cell>
        </row>
      </sheetData>
      <sheetData sheetId="891">
        <row r="8">
          <cell r="D8" t="str">
            <v>Paramaz Avedisian Building</v>
          </cell>
        </row>
      </sheetData>
      <sheetData sheetId="892">
        <row r="8">
          <cell r="D8" t="str">
            <v>Paramaz Avedisian Building</v>
          </cell>
        </row>
      </sheetData>
      <sheetData sheetId="893">
        <row r="8">
          <cell r="D8" t="str">
            <v>Paramaz Avedisian Building</v>
          </cell>
        </row>
      </sheetData>
      <sheetData sheetId="894">
        <row r="8">
          <cell r="D8" t="str">
            <v>Paramaz Avedisian Building</v>
          </cell>
        </row>
      </sheetData>
      <sheetData sheetId="895">
        <row r="8">
          <cell r="D8" t="str">
            <v>Paramaz Avedisian Building</v>
          </cell>
        </row>
      </sheetData>
      <sheetData sheetId="896">
        <row r="8">
          <cell r="D8" t="str">
            <v>Paramaz Avedisian Building</v>
          </cell>
        </row>
      </sheetData>
      <sheetData sheetId="897">
        <row r="8">
          <cell r="D8" t="str">
            <v>Paramaz Avedisian Building</v>
          </cell>
        </row>
      </sheetData>
      <sheetData sheetId="898">
        <row r="8">
          <cell r="D8" t="str">
            <v>Paramaz Avedisian Building</v>
          </cell>
        </row>
      </sheetData>
      <sheetData sheetId="899">
        <row r="8">
          <cell r="D8" t="str">
            <v>Paramaz Avedisian Building</v>
          </cell>
        </row>
      </sheetData>
      <sheetData sheetId="900">
        <row r="8">
          <cell r="D8" t="str">
            <v>Paramaz Avedisian Building</v>
          </cell>
        </row>
      </sheetData>
      <sheetData sheetId="901">
        <row r="8">
          <cell r="D8" t="str">
            <v>Paramaz Avedisian Building</v>
          </cell>
        </row>
      </sheetData>
      <sheetData sheetId="902">
        <row r="8">
          <cell r="D8" t="str">
            <v>Paramaz Avedisian Building</v>
          </cell>
        </row>
      </sheetData>
      <sheetData sheetId="903">
        <row r="8">
          <cell r="D8" t="str">
            <v>Paramaz Avedisian Building</v>
          </cell>
        </row>
      </sheetData>
      <sheetData sheetId="904">
        <row r="8">
          <cell r="D8" t="str">
            <v>Paramaz Avedisian Building</v>
          </cell>
        </row>
      </sheetData>
      <sheetData sheetId="905">
        <row r="8">
          <cell r="D8" t="str">
            <v>Paramaz Avedisian Building</v>
          </cell>
        </row>
      </sheetData>
      <sheetData sheetId="906">
        <row r="8">
          <cell r="D8" t="str">
            <v>Paramaz Avedisian Building</v>
          </cell>
        </row>
      </sheetData>
      <sheetData sheetId="907">
        <row r="8">
          <cell r="D8" t="str">
            <v>Paramaz Avedisian Building</v>
          </cell>
        </row>
      </sheetData>
      <sheetData sheetId="908">
        <row r="8">
          <cell r="D8" t="str">
            <v>Paramaz Avedisian Building</v>
          </cell>
        </row>
      </sheetData>
      <sheetData sheetId="909">
        <row r="8">
          <cell r="D8" t="str">
            <v>Paramaz Avedisian Building</v>
          </cell>
        </row>
      </sheetData>
      <sheetData sheetId="910">
        <row r="8">
          <cell r="D8" t="str">
            <v>Paramaz Avedisian Building</v>
          </cell>
        </row>
      </sheetData>
      <sheetData sheetId="911">
        <row r="8">
          <cell r="D8" t="str">
            <v>Paramaz Avedisian Building</v>
          </cell>
        </row>
      </sheetData>
      <sheetData sheetId="912">
        <row r="8">
          <cell r="D8" t="str">
            <v>Paramaz Avedisian Building</v>
          </cell>
        </row>
      </sheetData>
      <sheetData sheetId="913">
        <row r="8">
          <cell r="D8" t="str">
            <v>Paramaz Avedisian Building</v>
          </cell>
        </row>
      </sheetData>
      <sheetData sheetId="914">
        <row r="8">
          <cell r="D8" t="str">
            <v>Paramaz Avedisian Building</v>
          </cell>
        </row>
      </sheetData>
      <sheetData sheetId="915">
        <row r="8">
          <cell r="D8" t="str">
            <v>Paramaz Avedisian Building</v>
          </cell>
        </row>
      </sheetData>
      <sheetData sheetId="916">
        <row r="8">
          <cell r="D8" t="str">
            <v>Paramaz Avedisian Building</v>
          </cell>
        </row>
      </sheetData>
      <sheetData sheetId="917">
        <row r="8">
          <cell r="D8" t="str">
            <v>Paramaz Avedisian Building</v>
          </cell>
        </row>
      </sheetData>
      <sheetData sheetId="918">
        <row r="8">
          <cell r="D8" t="str">
            <v>Paramaz Avedisian Building</v>
          </cell>
        </row>
      </sheetData>
      <sheetData sheetId="919">
        <row r="8">
          <cell r="D8" t="str">
            <v>Paramaz Avedisian Building</v>
          </cell>
        </row>
      </sheetData>
      <sheetData sheetId="920">
        <row r="8">
          <cell r="D8" t="str">
            <v>Paramaz Avedisian Building</v>
          </cell>
        </row>
      </sheetData>
      <sheetData sheetId="921">
        <row r="8">
          <cell r="D8" t="str">
            <v>Paramaz Avedisian Building</v>
          </cell>
        </row>
      </sheetData>
      <sheetData sheetId="922">
        <row r="8">
          <cell r="D8" t="str">
            <v>Paramaz Avedisian Building</v>
          </cell>
        </row>
      </sheetData>
      <sheetData sheetId="923">
        <row r="8">
          <cell r="D8" t="str">
            <v>Paramaz Avedisian Building</v>
          </cell>
        </row>
      </sheetData>
      <sheetData sheetId="924">
        <row r="8">
          <cell r="D8" t="str">
            <v>Paramaz Avedisian Building</v>
          </cell>
        </row>
      </sheetData>
      <sheetData sheetId="925">
        <row r="8">
          <cell r="D8" t="str">
            <v>Paramaz Avedisian Building</v>
          </cell>
        </row>
      </sheetData>
      <sheetData sheetId="926">
        <row r="8">
          <cell r="D8" t="str">
            <v>Paramaz Avedisian Building</v>
          </cell>
        </row>
      </sheetData>
      <sheetData sheetId="927">
        <row r="8">
          <cell r="D8" t="str">
            <v>Paramaz Avedisian Building</v>
          </cell>
        </row>
      </sheetData>
      <sheetData sheetId="928">
        <row r="8">
          <cell r="D8" t="str">
            <v>Paramaz Avedisian Building</v>
          </cell>
        </row>
      </sheetData>
      <sheetData sheetId="929">
        <row r="8">
          <cell r="D8" t="str">
            <v>Paramaz Avedisian Building</v>
          </cell>
        </row>
      </sheetData>
      <sheetData sheetId="930">
        <row r="8">
          <cell r="D8" t="str">
            <v>Paramaz Avedisian Building</v>
          </cell>
        </row>
      </sheetData>
      <sheetData sheetId="931">
        <row r="8">
          <cell r="D8" t="str">
            <v>Paramaz Avedisian Building</v>
          </cell>
        </row>
      </sheetData>
      <sheetData sheetId="932">
        <row r="8">
          <cell r="D8" t="str">
            <v>Paramaz Avedisian Building</v>
          </cell>
        </row>
      </sheetData>
      <sheetData sheetId="933">
        <row r="8">
          <cell r="D8" t="str">
            <v>Paramaz Avedisian Building</v>
          </cell>
        </row>
      </sheetData>
      <sheetData sheetId="934">
        <row r="8">
          <cell r="D8" t="str">
            <v>Paramaz Avedisian Building</v>
          </cell>
        </row>
      </sheetData>
      <sheetData sheetId="935">
        <row r="8">
          <cell r="D8" t="str">
            <v>Paramaz Avedisian Building</v>
          </cell>
        </row>
      </sheetData>
      <sheetData sheetId="936">
        <row r="8">
          <cell r="D8" t="str">
            <v>Paramaz Avedisian Building</v>
          </cell>
        </row>
      </sheetData>
      <sheetData sheetId="937">
        <row r="8">
          <cell r="D8" t="str">
            <v>Paramaz Avedisian Building</v>
          </cell>
        </row>
      </sheetData>
      <sheetData sheetId="938">
        <row r="8">
          <cell r="D8" t="str">
            <v>Paramaz Avedisian Building</v>
          </cell>
        </row>
      </sheetData>
      <sheetData sheetId="939">
        <row r="8">
          <cell r="D8" t="str">
            <v>Paramaz Avedisian Building</v>
          </cell>
        </row>
      </sheetData>
      <sheetData sheetId="940">
        <row r="8">
          <cell r="D8" t="str">
            <v>Paramaz Avedisian Building</v>
          </cell>
        </row>
      </sheetData>
      <sheetData sheetId="941">
        <row r="8">
          <cell r="D8" t="str">
            <v>Paramaz Avedisian Building</v>
          </cell>
        </row>
      </sheetData>
      <sheetData sheetId="942">
        <row r="8">
          <cell r="D8" t="str">
            <v>Paramaz Avedisian Building</v>
          </cell>
        </row>
      </sheetData>
      <sheetData sheetId="943">
        <row r="8">
          <cell r="D8" t="str">
            <v>Paramaz Avedisian Building</v>
          </cell>
        </row>
      </sheetData>
      <sheetData sheetId="944">
        <row r="8">
          <cell r="D8" t="str">
            <v>Paramaz Avedisian Building</v>
          </cell>
        </row>
      </sheetData>
      <sheetData sheetId="945">
        <row r="8">
          <cell r="D8" t="str">
            <v>Paramaz Avedisian Building</v>
          </cell>
        </row>
      </sheetData>
      <sheetData sheetId="946">
        <row r="8">
          <cell r="D8" t="str">
            <v>Paramaz Avedisian Building</v>
          </cell>
        </row>
      </sheetData>
      <sheetData sheetId="947">
        <row r="8">
          <cell r="D8" t="str">
            <v>Paramaz Avedisian Building</v>
          </cell>
        </row>
      </sheetData>
      <sheetData sheetId="948">
        <row r="8">
          <cell r="D8" t="str">
            <v>Paramaz Avedisian Building</v>
          </cell>
        </row>
      </sheetData>
      <sheetData sheetId="949">
        <row r="8">
          <cell r="D8" t="str">
            <v>Paramaz Avedisian Building</v>
          </cell>
        </row>
      </sheetData>
      <sheetData sheetId="950">
        <row r="8">
          <cell r="D8" t="str">
            <v>Paramaz Avedisian Building</v>
          </cell>
        </row>
      </sheetData>
      <sheetData sheetId="951">
        <row r="8">
          <cell r="D8" t="str">
            <v>Paramaz Avedisian Building</v>
          </cell>
        </row>
      </sheetData>
      <sheetData sheetId="952">
        <row r="8">
          <cell r="D8" t="str">
            <v>Paramaz Avedisian Building</v>
          </cell>
        </row>
      </sheetData>
      <sheetData sheetId="953">
        <row r="8">
          <cell r="D8" t="str">
            <v>Paramaz Avedisian Building</v>
          </cell>
        </row>
      </sheetData>
      <sheetData sheetId="954">
        <row r="8">
          <cell r="D8" t="str">
            <v>Paramaz Avedisian Building</v>
          </cell>
        </row>
      </sheetData>
      <sheetData sheetId="955">
        <row r="8">
          <cell r="D8" t="str">
            <v>Paramaz Avedisian Building</v>
          </cell>
        </row>
      </sheetData>
      <sheetData sheetId="956">
        <row r="8">
          <cell r="D8" t="str">
            <v>Paramaz Avedisian Building</v>
          </cell>
        </row>
      </sheetData>
      <sheetData sheetId="957">
        <row r="8">
          <cell r="D8" t="str">
            <v>Paramaz Avedisian Building</v>
          </cell>
        </row>
      </sheetData>
      <sheetData sheetId="958">
        <row r="8">
          <cell r="D8" t="str">
            <v>Paramaz Avedisian Building</v>
          </cell>
        </row>
      </sheetData>
      <sheetData sheetId="959">
        <row r="8">
          <cell r="D8" t="str">
            <v>Paramaz Avedisian Building</v>
          </cell>
        </row>
      </sheetData>
      <sheetData sheetId="960">
        <row r="8">
          <cell r="D8" t="str">
            <v>Paramaz Avedisian Building</v>
          </cell>
        </row>
      </sheetData>
      <sheetData sheetId="961">
        <row r="8">
          <cell r="D8" t="str">
            <v>Paramaz Avedisian Building</v>
          </cell>
        </row>
      </sheetData>
      <sheetData sheetId="962">
        <row r="8">
          <cell r="D8" t="str">
            <v>Paramaz Avedisian Building</v>
          </cell>
        </row>
      </sheetData>
      <sheetData sheetId="963">
        <row r="8">
          <cell r="D8" t="str">
            <v>Paramaz Avedisian Building</v>
          </cell>
        </row>
      </sheetData>
      <sheetData sheetId="964">
        <row r="8">
          <cell r="D8" t="str">
            <v>Paramaz Avedisian Building</v>
          </cell>
        </row>
      </sheetData>
      <sheetData sheetId="965">
        <row r="8">
          <cell r="D8" t="str">
            <v>Paramaz Avedisian Building</v>
          </cell>
        </row>
      </sheetData>
      <sheetData sheetId="966">
        <row r="8">
          <cell r="D8" t="str">
            <v>Paramaz Avedisian Building</v>
          </cell>
        </row>
      </sheetData>
      <sheetData sheetId="967">
        <row r="8">
          <cell r="D8" t="str">
            <v>Paramaz Avedisian Building</v>
          </cell>
        </row>
      </sheetData>
      <sheetData sheetId="968">
        <row r="8">
          <cell r="D8" t="str">
            <v>Paramaz Avedisian Building</v>
          </cell>
        </row>
      </sheetData>
      <sheetData sheetId="969">
        <row r="8">
          <cell r="D8" t="str">
            <v>Paramaz Avedisian Building</v>
          </cell>
        </row>
      </sheetData>
      <sheetData sheetId="970">
        <row r="8">
          <cell r="D8" t="str">
            <v>Paramaz Avedisian Building</v>
          </cell>
        </row>
      </sheetData>
      <sheetData sheetId="971">
        <row r="8">
          <cell r="D8" t="str">
            <v>Paramaz Avedisian Building</v>
          </cell>
        </row>
      </sheetData>
      <sheetData sheetId="972">
        <row r="8">
          <cell r="D8" t="str">
            <v>Paramaz Avedisian Building</v>
          </cell>
        </row>
      </sheetData>
      <sheetData sheetId="973">
        <row r="8">
          <cell r="D8" t="str">
            <v>Paramaz Avedisian Building</v>
          </cell>
        </row>
      </sheetData>
      <sheetData sheetId="974">
        <row r="8">
          <cell r="D8" t="str">
            <v>Paramaz Avedisian Building</v>
          </cell>
        </row>
      </sheetData>
      <sheetData sheetId="975">
        <row r="8">
          <cell r="D8" t="str">
            <v>Paramaz Avedisian Building</v>
          </cell>
        </row>
      </sheetData>
      <sheetData sheetId="976">
        <row r="8">
          <cell r="D8" t="str">
            <v>Paramaz Avedisian Building</v>
          </cell>
        </row>
      </sheetData>
      <sheetData sheetId="977">
        <row r="8">
          <cell r="D8" t="str">
            <v>Paramaz Avedisian Building</v>
          </cell>
        </row>
      </sheetData>
      <sheetData sheetId="978">
        <row r="8">
          <cell r="D8" t="str">
            <v>Paramaz Avedisian Building</v>
          </cell>
        </row>
      </sheetData>
      <sheetData sheetId="979">
        <row r="8">
          <cell r="D8" t="str">
            <v>Paramaz Avedisian Building</v>
          </cell>
        </row>
      </sheetData>
      <sheetData sheetId="980">
        <row r="8">
          <cell r="D8" t="str">
            <v>Paramaz Avedisian Building</v>
          </cell>
        </row>
      </sheetData>
      <sheetData sheetId="981">
        <row r="8">
          <cell r="D8" t="str">
            <v>Paramaz Avedisian Building</v>
          </cell>
        </row>
      </sheetData>
      <sheetData sheetId="982">
        <row r="8">
          <cell r="D8" t="str">
            <v>Paramaz Avedisian Building</v>
          </cell>
        </row>
      </sheetData>
      <sheetData sheetId="983">
        <row r="8">
          <cell r="D8" t="str">
            <v>Paramaz Avedisian Building</v>
          </cell>
        </row>
      </sheetData>
      <sheetData sheetId="984">
        <row r="8">
          <cell r="D8" t="str">
            <v>Paramaz Avedisian Building</v>
          </cell>
        </row>
      </sheetData>
      <sheetData sheetId="985">
        <row r="8">
          <cell r="D8" t="str">
            <v>Paramaz Avedisian Building</v>
          </cell>
        </row>
      </sheetData>
      <sheetData sheetId="986">
        <row r="8">
          <cell r="D8" t="str">
            <v>Paramaz Avedisian Building</v>
          </cell>
        </row>
      </sheetData>
      <sheetData sheetId="987">
        <row r="8">
          <cell r="D8" t="str">
            <v>Paramaz Avedisian Building</v>
          </cell>
        </row>
      </sheetData>
      <sheetData sheetId="988">
        <row r="8">
          <cell r="D8" t="str">
            <v>Paramaz Avedisian Building</v>
          </cell>
        </row>
      </sheetData>
      <sheetData sheetId="989">
        <row r="8">
          <cell r="D8" t="str">
            <v>Paramaz Avedisian Building</v>
          </cell>
        </row>
      </sheetData>
      <sheetData sheetId="990">
        <row r="8">
          <cell r="D8" t="str">
            <v>Paramaz Avedisian Building</v>
          </cell>
        </row>
      </sheetData>
      <sheetData sheetId="991">
        <row r="8">
          <cell r="D8" t="str">
            <v>Paramaz Avedisian Building</v>
          </cell>
        </row>
      </sheetData>
      <sheetData sheetId="992">
        <row r="8">
          <cell r="D8" t="str">
            <v>Paramaz Avedisian Building</v>
          </cell>
        </row>
      </sheetData>
      <sheetData sheetId="993" refreshError="1"/>
      <sheetData sheetId="994">
        <row r="8">
          <cell r="D8" t="str">
            <v>Paramaz Avedisian Building</v>
          </cell>
        </row>
      </sheetData>
      <sheetData sheetId="995">
        <row r="8">
          <cell r="D8" t="str">
            <v>Paramaz Avedisian Building</v>
          </cell>
        </row>
      </sheetData>
      <sheetData sheetId="996">
        <row r="8">
          <cell r="D8" t="str">
            <v>Paramaz Avedisian Building</v>
          </cell>
        </row>
      </sheetData>
      <sheetData sheetId="997">
        <row r="8">
          <cell r="D8" t="str">
            <v>Paramaz Avedisian Building</v>
          </cell>
        </row>
      </sheetData>
      <sheetData sheetId="998">
        <row r="8">
          <cell r="D8" t="str">
            <v>Paramaz Avedisian Building</v>
          </cell>
        </row>
      </sheetData>
      <sheetData sheetId="999">
        <row r="8">
          <cell r="D8" t="str">
            <v>Paramaz Avedisian Building</v>
          </cell>
        </row>
      </sheetData>
      <sheetData sheetId="1000">
        <row r="8">
          <cell r="D8" t="str">
            <v>Paramaz Avedisian Building</v>
          </cell>
        </row>
      </sheetData>
      <sheetData sheetId="1001">
        <row r="8">
          <cell r="D8" t="str">
            <v>Paramaz Avedisian Building</v>
          </cell>
        </row>
      </sheetData>
      <sheetData sheetId="1002">
        <row r="8">
          <cell r="D8" t="str">
            <v>Paramaz Avedisian Building</v>
          </cell>
        </row>
      </sheetData>
      <sheetData sheetId="1003">
        <row r="8">
          <cell r="D8" t="str">
            <v>Paramaz Avedisian Building</v>
          </cell>
        </row>
      </sheetData>
      <sheetData sheetId="1004">
        <row r="8">
          <cell r="D8" t="str">
            <v>Paramaz Avedisian Building</v>
          </cell>
        </row>
      </sheetData>
      <sheetData sheetId="1005">
        <row r="8">
          <cell r="D8" t="str">
            <v>Paramaz Avedisian Building</v>
          </cell>
        </row>
      </sheetData>
      <sheetData sheetId="1006">
        <row r="8">
          <cell r="D8" t="str">
            <v>Paramaz Avedisian Building</v>
          </cell>
        </row>
      </sheetData>
      <sheetData sheetId="1007">
        <row r="8">
          <cell r="D8" t="str">
            <v>Paramaz Avedisian Building</v>
          </cell>
        </row>
      </sheetData>
      <sheetData sheetId="1008">
        <row r="8">
          <cell r="D8" t="str">
            <v>Paramaz Avedisian Building</v>
          </cell>
        </row>
      </sheetData>
      <sheetData sheetId="1009">
        <row r="8">
          <cell r="D8" t="str">
            <v>Paramaz Avedisian Building</v>
          </cell>
        </row>
      </sheetData>
      <sheetData sheetId="1010">
        <row r="8">
          <cell r="D8" t="str">
            <v>Paramaz Avedisian Building</v>
          </cell>
        </row>
      </sheetData>
      <sheetData sheetId="1011">
        <row r="8">
          <cell r="D8" t="str">
            <v>Paramaz Avedisian Building</v>
          </cell>
        </row>
      </sheetData>
      <sheetData sheetId="1012">
        <row r="8">
          <cell r="D8" t="str">
            <v>Paramaz Avedisian Building</v>
          </cell>
        </row>
      </sheetData>
      <sheetData sheetId="1013">
        <row r="8">
          <cell r="D8" t="str">
            <v>Paramaz Avedisian Building</v>
          </cell>
        </row>
      </sheetData>
      <sheetData sheetId="1014">
        <row r="8">
          <cell r="D8" t="str">
            <v>Paramaz Avedisian Building</v>
          </cell>
        </row>
      </sheetData>
      <sheetData sheetId="1015">
        <row r="8">
          <cell r="D8" t="str">
            <v>Paramaz Avedisian Building</v>
          </cell>
        </row>
      </sheetData>
      <sheetData sheetId="1016">
        <row r="8">
          <cell r="D8" t="str">
            <v>Paramaz Avedisian Building</v>
          </cell>
        </row>
      </sheetData>
      <sheetData sheetId="1017">
        <row r="8">
          <cell r="D8" t="str">
            <v>Paramaz Avedisian Building</v>
          </cell>
        </row>
      </sheetData>
      <sheetData sheetId="1018">
        <row r="8">
          <cell r="D8" t="str">
            <v>Paramaz Avedisian Building</v>
          </cell>
        </row>
      </sheetData>
      <sheetData sheetId="1019">
        <row r="8">
          <cell r="D8" t="str">
            <v>Paramaz Avedisian Building</v>
          </cell>
        </row>
      </sheetData>
      <sheetData sheetId="1020">
        <row r="8">
          <cell r="D8" t="str">
            <v>Paramaz Avedisian Building</v>
          </cell>
        </row>
      </sheetData>
      <sheetData sheetId="1021">
        <row r="8">
          <cell r="D8" t="str">
            <v>Paramaz Avedisian Building</v>
          </cell>
        </row>
      </sheetData>
      <sheetData sheetId="1022">
        <row r="8">
          <cell r="D8" t="str">
            <v>Paramaz Avedisian Building</v>
          </cell>
        </row>
      </sheetData>
      <sheetData sheetId="1023">
        <row r="8">
          <cell r="D8" t="str">
            <v>Paramaz Avedisian Building</v>
          </cell>
        </row>
      </sheetData>
      <sheetData sheetId="1024">
        <row r="8">
          <cell r="D8" t="str">
            <v>Paramaz Avedisian Building</v>
          </cell>
        </row>
      </sheetData>
      <sheetData sheetId="1025">
        <row r="8">
          <cell r="D8" t="str">
            <v>Paramaz Avedisian Building</v>
          </cell>
        </row>
      </sheetData>
      <sheetData sheetId="1026">
        <row r="8">
          <cell r="D8" t="str">
            <v>Paramaz Avedisian Building</v>
          </cell>
        </row>
      </sheetData>
      <sheetData sheetId="1027">
        <row r="8">
          <cell r="D8" t="str">
            <v>Paramaz Avedisian Building</v>
          </cell>
        </row>
      </sheetData>
      <sheetData sheetId="1028">
        <row r="8">
          <cell r="D8" t="str">
            <v>Paramaz Avedisian Building</v>
          </cell>
        </row>
      </sheetData>
      <sheetData sheetId="1029">
        <row r="8">
          <cell r="D8" t="str">
            <v>Paramaz Avedisian Building</v>
          </cell>
        </row>
      </sheetData>
      <sheetData sheetId="1030">
        <row r="8">
          <cell r="D8" t="str">
            <v>Paramaz Avedisian Building</v>
          </cell>
        </row>
      </sheetData>
      <sheetData sheetId="1031">
        <row r="8">
          <cell r="D8" t="str">
            <v>Paramaz Avedisian Building</v>
          </cell>
        </row>
      </sheetData>
      <sheetData sheetId="1032">
        <row r="8">
          <cell r="D8" t="str">
            <v>Paramaz Avedisian Building</v>
          </cell>
        </row>
      </sheetData>
      <sheetData sheetId="1033">
        <row r="8">
          <cell r="D8" t="str">
            <v>Paramaz Avedisian Building</v>
          </cell>
        </row>
      </sheetData>
      <sheetData sheetId="1034">
        <row r="8">
          <cell r="D8" t="str">
            <v>Paramaz Avedisian Building</v>
          </cell>
        </row>
      </sheetData>
      <sheetData sheetId="1035">
        <row r="8">
          <cell r="D8" t="str">
            <v>Paramaz Avedisian Building</v>
          </cell>
        </row>
      </sheetData>
      <sheetData sheetId="1036">
        <row r="8">
          <cell r="D8" t="str">
            <v>Paramaz Avedisian Building</v>
          </cell>
        </row>
      </sheetData>
      <sheetData sheetId="1037">
        <row r="8">
          <cell r="D8" t="str">
            <v>Paramaz Avedisian Building</v>
          </cell>
        </row>
      </sheetData>
      <sheetData sheetId="1038">
        <row r="8">
          <cell r="D8" t="str">
            <v>Paramaz Avedisian Building</v>
          </cell>
        </row>
      </sheetData>
      <sheetData sheetId="1039">
        <row r="8">
          <cell r="D8" t="str">
            <v>Paramaz Avedisian Building</v>
          </cell>
        </row>
      </sheetData>
      <sheetData sheetId="1040">
        <row r="8">
          <cell r="D8" t="str">
            <v>Paramaz Avedisian Building</v>
          </cell>
        </row>
      </sheetData>
      <sheetData sheetId="1041">
        <row r="8">
          <cell r="D8" t="str">
            <v>Paramaz Avedisian Building</v>
          </cell>
        </row>
      </sheetData>
      <sheetData sheetId="1042">
        <row r="8">
          <cell r="D8" t="str">
            <v>Paramaz Avedisian Building</v>
          </cell>
        </row>
      </sheetData>
      <sheetData sheetId="1043">
        <row r="8">
          <cell r="D8" t="str">
            <v>Paramaz Avedisian Building</v>
          </cell>
        </row>
      </sheetData>
      <sheetData sheetId="1044">
        <row r="8">
          <cell r="D8" t="str">
            <v>Paramaz Avedisian Building</v>
          </cell>
        </row>
      </sheetData>
      <sheetData sheetId="1045">
        <row r="8">
          <cell r="D8" t="str">
            <v>Paramaz Avedisian Building</v>
          </cell>
        </row>
      </sheetData>
      <sheetData sheetId="1046">
        <row r="8">
          <cell r="D8" t="str">
            <v>Paramaz Avedisian Building</v>
          </cell>
        </row>
      </sheetData>
      <sheetData sheetId="1047">
        <row r="8">
          <cell r="D8" t="str">
            <v>Paramaz Avedisian Building</v>
          </cell>
        </row>
      </sheetData>
      <sheetData sheetId="1048">
        <row r="8">
          <cell r="D8" t="str">
            <v>Paramaz Avedisian Building</v>
          </cell>
        </row>
      </sheetData>
      <sheetData sheetId="1049">
        <row r="8">
          <cell r="D8" t="str">
            <v>Paramaz Avedisian Building</v>
          </cell>
        </row>
      </sheetData>
      <sheetData sheetId="1050">
        <row r="8">
          <cell r="D8" t="str">
            <v>Paramaz Avedisian Building</v>
          </cell>
        </row>
      </sheetData>
      <sheetData sheetId="1051">
        <row r="8">
          <cell r="D8" t="str">
            <v>Paramaz Avedisian Building</v>
          </cell>
        </row>
      </sheetData>
      <sheetData sheetId="1052">
        <row r="8">
          <cell r="D8" t="str">
            <v>Paramaz Avedisian Building</v>
          </cell>
        </row>
      </sheetData>
      <sheetData sheetId="1053">
        <row r="8">
          <cell r="D8" t="str">
            <v>Paramaz Avedisian Building</v>
          </cell>
        </row>
      </sheetData>
      <sheetData sheetId="1054">
        <row r="8">
          <cell r="D8" t="str">
            <v>Paramaz Avedisian Building</v>
          </cell>
        </row>
      </sheetData>
      <sheetData sheetId="1055">
        <row r="8">
          <cell r="D8" t="str">
            <v>Paramaz Avedisian Building</v>
          </cell>
        </row>
      </sheetData>
      <sheetData sheetId="1056">
        <row r="8">
          <cell r="D8" t="str">
            <v>Paramaz Avedisian Building</v>
          </cell>
        </row>
      </sheetData>
      <sheetData sheetId="1057">
        <row r="8">
          <cell r="D8" t="str">
            <v>Paramaz Avedisian Building</v>
          </cell>
        </row>
      </sheetData>
      <sheetData sheetId="1058">
        <row r="8">
          <cell r="D8" t="str">
            <v>Paramaz Avedisian Building</v>
          </cell>
        </row>
      </sheetData>
      <sheetData sheetId="1059">
        <row r="8">
          <cell r="D8" t="str">
            <v>Paramaz Avedisian Building</v>
          </cell>
        </row>
      </sheetData>
      <sheetData sheetId="1060">
        <row r="8">
          <cell r="D8" t="str">
            <v>Paramaz Avedisian Building</v>
          </cell>
        </row>
      </sheetData>
      <sheetData sheetId="1061">
        <row r="8">
          <cell r="D8" t="str">
            <v>Paramaz Avedisian Building</v>
          </cell>
        </row>
      </sheetData>
      <sheetData sheetId="1062">
        <row r="8">
          <cell r="D8" t="str">
            <v>Paramaz Avedisian Building</v>
          </cell>
        </row>
      </sheetData>
      <sheetData sheetId="1063">
        <row r="8">
          <cell r="D8" t="str">
            <v>Paramaz Avedisian Building</v>
          </cell>
        </row>
      </sheetData>
      <sheetData sheetId="1064">
        <row r="8">
          <cell r="D8" t="str">
            <v>Paramaz Avedisian Building</v>
          </cell>
        </row>
      </sheetData>
      <sheetData sheetId="1065">
        <row r="8">
          <cell r="D8" t="str">
            <v>Paramaz Avedisian Building</v>
          </cell>
        </row>
      </sheetData>
      <sheetData sheetId="1066">
        <row r="8">
          <cell r="D8" t="str">
            <v>Paramaz Avedisian Building</v>
          </cell>
        </row>
      </sheetData>
      <sheetData sheetId="1067">
        <row r="8">
          <cell r="D8" t="str">
            <v>Paramaz Avedisian Building</v>
          </cell>
        </row>
      </sheetData>
      <sheetData sheetId="1068">
        <row r="8">
          <cell r="D8" t="str">
            <v>Paramaz Avedisian Building</v>
          </cell>
        </row>
      </sheetData>
      <sheetData sheetId="1069">
        <row r="8">
          <cell r="D8" t="str">
            <v>Paramaz Avedisian Building</v>
          </cell>
        </row>
      </sheetData>
      <sheetData sheetId="1070">
        <row r="8">
          <cell r="D8" t="str">
            <v>Paramaz Avedisian Building</v>
          </cell>
        </row>
      </sheetData>
      <sheetData sheetId="1071">
        <row r="8">
          <cell r="D8" t="str">
            <v>Paramaz Avedisian Building</v>
          </cell>
        </row>
      </sheetData>
      <sheetData sheetId="1072">
        <row r="8">
          <cell r="D8" t="str">
            <v>Paramaz Avedisian Building</v>
          </cell>
        </row>
      </sheetData>
      <sheetData sheetId="1073">
        <row r="8">
          <cell r="D8" t="str">
            <v>Paramaz Avedisian Building</v>
          </cell>
        </row>
      </sheetData>
      <sheetData sheetId="1074">
        <row r="8">
          <cell r="D8" t="str">
            <v>Paramaz Avedisian Building</v>
          </cell>
        </row>
      </sheetData>
      <sheetData sheetId="1075">
        <row r="8">
          <cell r="D8" t="str">
            <v>Paramaz Avedisian Building</v>
          </cell>
        </row>
      </sheetData>
      <sheetData sheetId="1076">
        <row r="8">
          <cell r="D8" t="str">
            <v>Paramaz Avedisian Building</v>
          </cell>
        </row>
      </sheetData>
      <sheetData sheetId="1077">
        <row r="8">
          <cell r="D8" t="str">
            <v>Paramaz Avedisian Building</v>
          </cell>
        </row>
      </sheetData>
      <sheetData sheetId="1078">
        <row r="8">
          <cell r="D8" t="str">
            <v>Paramaz Avedisian Building</v>
          </cell>
        </row>
      </sheetData>
      <sheetData sheetId="1079">
        <row r="8">
          <cell r="D8" t="str">
            <v>Paramaz Avedisian Building</v>
          </cell>
        </row>
      </sheetData>
      <sheetData sheetId="1080">
        <row r="8">
          <cell r="D8" t="str">
            <v>Paramaz Avedisian Building</v>
          </cell>
        </row>
      </sheetData>
      <sheetData sheetId="1081">
        <row r="8">
          <cell r="D8" t="str">
            <v>Paramaz Avedisian Building</v>
          </cell>
        </row>
      </sheetData>
      <sheetData sheetId="1082">
        <row r="8">
          <cell r="D8" t="str">
            <v>Paramaz Avedisian Building</v>
          </cell>
        </row>
      </sheetData>
      <sheetData sheetId="1083">
        <row r="8">
          <cell r="D8" t="str">
            <v>Paramaz Avedisian Building</v>
          </cell>
        </row>
      </sheetData>
      <sheetData sheetId="1084">
        <row r="8">
          <cell r="D8" t="str">
            <v>Paramaz Avedisian Building</v>
          </cell>
        </row>
      </sheetData>
      <sheetData sheetId="1085">
        <row r="8">
          <cell r="D8" t="str">
            <v>Paramaz Avedisian Building</v>
          </cell>
        </row>
      </sheetData>
      <sheetData sheetId="1086">
        <row r="8">
          <cell r="D8" t="str">
            <v>Paramaz Avedisian Building</v>
          </cell>
        </row>
      </sheetData>
      <sheetData sheetId="1087">
        <row r="8">
          <cell r="D8" t="str">
            <v>Paramaz Avedisian Building</v>
          </cell>
        </row>
      </sheetData>
      <sheetData sheetId="1088">
        <row r="8">
          <cell r="D8" t="str">
            <v>Paramaz Avedisian Building</v>
          </cell>
        </row>
      </sheetData>
      <sheetData sheetId="1089">
        <row r="8">
          <cell r="D8" t="str">
            <v>Paramaz Avedisian Building</v>
          </cell>
        </row>
      </sheetData>
      <sheetData sheetId="1090">
        <row r="8">
          <cell r="D8" t="str">
            <v>Paramaz Avedisian Building</v>
          </cell>
        </row>
      </sheetData>
      <sheetData sheetId="1091">
        <row r="8">
          <cell r="D8" t="str">
            <v>Paramaz Avedisian Building</v>
          </cell>
        </row>
      </sheetData>
      <sheetData sheetId="1092">
        <row r="8">
          <cell r="D8" t="str">
            <v>Paramaz Avedisian Building</v>
          </cell>
        </row>
      </sheetData>
      <sheetData sheetId="1093">
        <row r="8">
          <cell r="D8" t="str">
            <v>Paramaz Avedisian Building</v>
          </cell>
        </row>
      </sheetData>
      <sheetData sheetId="1094">
        <row r="8">
          <cell r="D8" t="str">
            <v>Paramaz Avedisian Building</v>
          </cell>
        </row>
      </sheetData>
      <sheetData sheetId="1095">
        <row r="8">
          <cell r="D8" t="str">
            <v>Paramaz Avedisian Building</v>
          </cell>
        </row>
      </sheetData>
      <sheetData sheetId="1096">
        <row r="8">
          <cell r="D8" t="str">
            <v>Paramaz Avedisian Building</v>
          </cell>
        </row>
      </sheetData>
      <sheetData sheetId="1097">
        <row r="8">
          <cell r="D8" t="str">
            <v>Paramaz Avedisian Building</v>
          </cell>
        </row>
      </sheetData>
      <sheetData sheetId="1098">
        <row r="8">
          <cell r="D8" t="str">
            <v>Paramaz Avedisian Building</v>
          </cell>
        </row>
      </sheetData>
      <sheetData sheetId="1099">
        <row r="8">
          <cell r="D8" t="str">
            <v>Paramaz Avedisian Building</v>
          </cell>
        </row>
      </sheetData>
      <sheetData sheetId="1100">
        <row r="8">
          <cell r="D8" t="str">
            <v>Paramaz Avedisian Building</v>
          </cell>
        </row>
      </sheetData>
      <sheetData sheetId="1101">
        <row r="8">
          <cell r="D8" t="str">
            <v>Paramaz Avedisian Building</v>
          </cell>
        </row>
      </sheetData>
      <sheetData sheetId="1102">
        <row r="8">
          <cell r="D8" t="str">
            <v>Paramaz Avedisian Building</v>
          </cell>
        </row>
      </sheetData>
      <sheetData sheetId="1103">
        <row r="8">
          <cell r="D8" t="str">
            <v>Paramaz Avedisian Building</v>
          </cell>
        </row>
      </sheetData>
      <sheetData sheetId="1104">
        <row r="8">
          <cell r="D8" t="str">
            <v>Paramaz Avedisian Building</v>
          </cell>
        </row>
      </sheetData>
      <sheetData sheetId="1105">
        <row r="8">
          <cell r="D8" t="str">
            <v>Paramaz Avedisian Building</v>
          </cell>
        </row>
      </sheetData>
      <sheetData sheetId="1106">
        <row r="8">
          <cell r="D8" t="str">
            <v>Paramaz Avedisian Building</v>
          </cell>
        </row>
      </sheetData>
      <sheetData sheetId="1107">
        <row r="8">
          <cell r="D8" t="str">
            <v>Paramaz Avedisian Building</v>
          </cell>
        </row>
      </sheetData>
      <sheetData sheetId="1108">
        <row r="8">
          <cell r="D8" t="str">
            <v>Paramaz Avedisian Building</v>
          </cell>
        </row>
      </sheetData>
      <sheetData sheetId="1109">
        <row r="8">
          <cell r="D8" t="str">
            <v>Paramaz Avedisian Building</v>
          </cell>
        </row>
      </sheetData>
      <sheetData sheetId="1110">
        <row r="8">
          <cell r="D8" t="str">
            <v>Paramaz Avedisian Building</v>
          </cell>
        </row>
      </sheetData>
      <sheetData sheetId="1111">
        <row r="8">
          <cell r="D8" t="str">
            <v>Paramaz Avedisian Building</v>
          </cell>
        </row>
      </sheetData>
      <sheetData sheetId="1112">
        <row r="8">
          <cell r="D8" t="str">
            <v>Paramaz Avedisian Building</v>
          </cell>
        </row>
      </sheetData>
      <sheetData sheetId="1113">
        <row r="8">
          <cell r="D8" t="str">
            <v>Paramaz Avedisian Building</v>
          </cell>
        </row>
      </sheetData>
      <sheetData sheetId="1114">
        <row r="8">
          <cell r="D8" t="str">
            <v>Paramaz Avedisian Building</v>
          </cell>
        </row>
      </sheetData>
      <sheetData sheetId="1115">
        <row r="8">
          <cell r="D8" t="str">
            <v>Paramaz Avedisian Building</v>
          </cell>
        </row>
      </sheetData>
      <sheetData sheetId="1116">
        <row r="8">
          <cell r="D8" t="str">
            <v>Paramaz Avedisian Building</v>
          </cell>
        </row>
      </sheetData>
      <sheetData sheetId="1117">
        <row r="8">
          <cell r="D8" t="str">
            <v>Paramaz Avedisian Building</v>
          </cell>
        </row>
      </sheetData>
      <sheetData sheetId="1118">
        <row r="8">
          <cell r="D8" t="str">
            <v>Paramaz Avedisian Building</v>
          </cell>
        </row>
      </sheetData>
      <sheetData sheetId="1119">
        <row r="8">
          <cell r="D8" t="str">
            <v>Paramaz Avedisian Building</v>
          </cell>
        </row>
      </sheetData>
      <sheetData sheetId="1120">
        <row r="8">
          <cell r="D8" t="str">
            <v>Paramaz Avedisian Building</v>
          </cell>
        </row>
      </sheetData>
      <sheetData sheetId="1121">
        <row r="8">
          <cell r="D8" t="str">
            <v>Paramaz Avedisian Building</v>
          </cell>
        </row>
      </sheetData>
      <sheetData sheetId="1122">
        <row r="8">
          <cell r="D8" t="str">
            <v>Paramaz Avedisian Building</v>
          </cell>
        </row>
      </sheetData>
      <sheetData sheetId="1123">
        <row r="8">
          <cell r="D8" t="str">
            <v>Paramaz Avedisian Building</v>
          </cell>
        </row>
      </sheetData>
      <sheetData sheetId="1124">
        <row r="8">
          <cell r="D8" t="str">
            <v>Paramaz Avedisian Building</v>
          </cell>
        </row>
      </sheetData>
      <sheetData sheetId="1125">
        <row r="8">
          <cell r="D8" t="str">
            <v>Paramaz Avedisian Building</v>
          </cell>
        </row>
      </sheetData>
      <sheetData sheetId="1126">
        <row r="8">
          <cell r="D8" t="str">
            <v>Paramaz Avedisian Building</v>
          </cell>
        </row>
      </sheetData>
      <sheetData sheetId="1127">
        <row r="8">
          <cell r="D8" t="str">
            <v>Paramaz Avedisian Building</v>
          </cell>
        </row>
      </sheetData>
      <sheetData sheetId="1128">
        <row r="8">
          <cell r="D8" t="str">
            <v>Paramaz Avedisian Building</v>
          </cell>
        </row>
      </sheetData>
      <sheetData sheetId="1129">
        <row r="8">
          <cell r="D8" t="str">
            <v>Paramaz Avedisian Building</v>
          </cell>
        </row>
      </sheetData>
      <sheetData sheetId="1130">
        <row r="8">
          <cell r="D8" t="str">
            <v>Paramaz Avedisian Building</v>
          </cell>
        </row>
      </sheetData>
      <sheetData sheetId="1131">
        <row r="8">
          <cell r="D8" t="str">
            <v>Paramaz Avedisian Building</v>
          </cell>
        </row>
      </sheetData>
      <sheetData sheetId="1132">
        <row r="8">
          <cell r="D8" t="str">
            <v>Paramaz Avedisian Building</v>
          </cell>
        </row>
      </sheetData>
      <sheetData sheetId="1133">
        <row r="8">
          <cell r="D8" t="str">
            <v>Paramaz Avedisian Building</v>
          </cell>
        </row>
      </sheetData>
      <sheetData sheetId="1134">
        <row r="8">
          <cell r="D8" t="str">
            <v>Paramaz Avedisian Building</v>
          </cell>
        </row>
      </sheetData>
      <sheetData sheetId="1135">
        <row r="8">
          <cell r="D8" t="str">
            <v>Paramaz Avedisian Building</v>
          </cell>
        </row>
      </sheetData>
      <sheetData sheetId="1136">
        <row r="8">
          <cell r="D8" t="str">
            <v>Paramaz Avedisian Building</v>
          </cell>
        </row>
      </sheetData>
      <sheetData sheetId="1137">
        <row r="8">
          <cell r="D8" t="str">
            <v>Paramaz Avedisian Building</v>
          </cell>
        </row>
      </sheetData>
      <sheetData sheetId="1138">
        <row r="8">
          <cell r="D8" t="str">
            <v>Paramaz Avedisian Building</v>
          </cell>
        </row>
      </sheetData>
      <sheetData sheetId="1139">
        <row r="8">
          <cell r="D8" t="str">
            <v>Paramaz Avedisian Building</v>
          </cell>
        </row>
      </sheetData>
      <sheetData sheetId="1140">
        <row r="8">
          <cell r="D8" t="str">
            <v>Paramaz Avedisian Building</v>
          </cell>
        </row>
      </sheetData>
      <sheetData sheetId="1141">
        <row r="8">
          <cell r="D8" t="str">
            <v>Paramaz Avedisian Building</v>
          </cell>
        </row>
      </sheetData>
      <sheetData sheetId="1142">
        <row r="8">
          <cell r="D8" t="str">
            <v>Paramaz Avedisian Building</v>
          </cell>
        </row>
      </sheetData>
      <sheetData sheetId="1143">
        <row r="8">
          <cell r="D8" t="str">
            <v>Paramaz Avedisian Building</v>
          </cell>
        </row>
      </sheetData>
      <sheetData sheetId="1144">
        <row r="8">
          <cell r="D8" t="str">
            <v>Paramaz Avedisian Building</v>
          </cell>
        </row>
      </sheetData>
      <sheetData sheetId="1145">
        <row r="8">
          <cell r="D8" t="str">
            <v>Paramaz Avedisian Building</v>
          </cell>
        </row>
      </sheetData>
      <sheetData sheetId="1146">
        <row r="8">
          <cell r="D8" t="str">
            <v>Paramaz Avedisian Building</v>
          </cell>
        </row>
      </sheetData>
      <sheetData sheetId="1147">
        <row r="8">
          <cell r="D8" t="str">
            <v>Paramaz Avedisian Building</v>
          </cell>
        </row>
      </sheetData>
      <sheetData sheetId="1148">
        <row r="8">
          <cell r="D8" t="str">
            <v>Paramaz Avedisian Building</v>
          </cell>
        </row>
      </sheetData>
      <sheetData sheetId="1149">
        <row r="8">
          <cell r="D8" t="str">
            <v>Paramaz Avedisian Building</v>
          </cell>
        </row>
      </sheetData>
      <sheetData sheetId="1150">
        <row r="8">
          <cell r="D8" t="str">
            <v>Paramaz Avedisian Building</v>
          </cell>
        </row>
      </sheetData>
      <sheetData sheetId="1151">
        <row r="8">
          <cell r="D8" t="str">
            <v>Paramaz Avedisian Building</v>
          </cell>
        </row>
      </sheetData>
      <sheetData sheetId="1152">
        <row r="8">
          <cell r="D8" t="str">
            <v>Paramaz Avedisian Building</v>
          </cell>
        </row>
      </sheetData>
      <sheetData sheetId="1153">
        <row r="8">
          <cell r="D8" t="str">
            <v>Paramaz Avedisian Building</v>
          </cell>
        </row>
      </sheetData>
      <sheetData sheetId="1154">
        <row r="8">
          <cell r="D8" t="str">
            <v>Paramaz Avedisian Building</v>
          </cell>
        </row>
      </sheetData>
      <sheetData sheetId="1155">
        <row r="8">
          <cell r="D8" t="str">
            <v>Paramaz Avedisian Building</v>
          </cell>
        </row>
      </sheetData>
      <sheetData sheetId="1156">
        <row r="8">
          <cell r="D8" t="str">
            <v>Paramaz Avedisian Building</v>
          </cell>
        </row>
      </sheetData>
      <sheetData sheetId="1157">
        <row r="8">
          <cell r="D8" t="str">
            <v>Paramaz Avedisian Building</v>
          </cell>
        </row>
      </sheetData>
      <sheetData sheetId="1158">
        <row r="8">
          <cell r="D8" t="str">
            <v>Paramaz Avedisian Building</v>
          </cell>
        </row>
      </sheetData>
      <sheetData sheetId="1159">
        <row r="8">
          <cell r="D8" t="str">
            <v>Paramaz Avedisian Building</v>
          </cell>
        </row>
      </sheetData>
      <sheetData sheetId="1160">
        <row r="8">
          <cell r="D8" t="str">
            <v>Paramaz Avedisian Building</v>
          </cell>
        </row>
      </sheetData>
      <sheetData sheetId="1161">
        <row r="8">
          <cell r="D8" t="str">
            <v>Paramaz Avedisian Building</v>
          </cell>
        </row>
      </sheetData>
      <sheetData sheetId="1162">
        <row r="8">
          <cell r="D8" t="str">
            <v>Paramaz Avedisian Building</v>
          </cell>
        </row>
      </sheetData>
      <sheetData sheetId="1163">
        <row r="8">
          <cell r="D8" t="str">
            <v>Paramaz Avedisian Building</v>
          </cell>
        </row>
      </sheetData>
      <sheetData sheetId="1164">
        <row r="8">
          <cell r="D8" t="str">
            <v>Paramaz Avedisian Building</v>
          </cell>
        </row>
      </sheetData>
      <sheetData sheetId="1165">
        <row r="8">
          <cell r="D8" t="str">
            <v>Paramaz Avedisian Building</v>
          </cell>
        </row>
      </sheetData>
      <sheetData sheetId="1166">
        <row r="8">
          <cell r="D8" t="str">
            <v>Paramaz Avedisian Building</v>
          </cell>
        </row>
      </sheetData>
      <sheetData sheetId="1167">
        <row r="8">
          <cell r="D8" t="str">
            <v>Paramaz Avedisian Building</v>
          </cell>
        </row>
      </sheetData>
      <sheetData sheetId="1168">
        <row r="8">
          <cell r="D8" t="str">
            <v>Paramaz Avedisian Building</v>
          </cell>
        </row>
      </sheetData>
      <sheetData sheetId="1169">
        <row r="8">
          <cell r="D8" t="str">
            <v>Paramaz Avedisian Building</v>
          </cell>
        </row>
      </sheetData>
      <sheetData sheetId="1170">
        <row r="8">
          <cell r="D8" t="str">
            <v>Paramaz Avedisian Building</v>
          </cell>
        </row>
      </sheetData>
      <sheetData sheetId="1171">
        <row r="8">
          <cell r="D8" t="str">
            <v>Paramaz Avedisian Building</v>
          </cell>
        </row>
      </sheetData>
      <sheetData sheetId="1172">
        <row r="8">
          <cell r="D8" t="str">
            <v>Paramaz Avedisian Building</v>
          </cell>
        </row>
      </sheetData>
      <sheetData sheetId="1173">
        <row r="8">
          <cell r="D8" t="str">
            <v>Paramaz Avedisian Building</v>
          </cell>
        </row>
      </sheetData>
      <sheetData sheetId="1174">
        <row r="8">
          <cell r="D8" t="str">
            <v>Paramaz Avedisian Building</v>
          </cell>
        </row>
      </sheetData>
      <sheetData sheetId="1175">
        <row r="8">
          <cell r="D8" t="str">
            <v>Paramaz Avedisian Building</v>
          </cell>
        </row>
      </sheetData>
      <sheetData sheetId="1176">
        <row r="8">
          <cell r="D8" t="str">
            <v>Paramaz Avedisian Building</v>
          </cell>
        </row>
      </sheetData>
      <sheetData sheetId="1177">
        <row r="8">
          <cell r="D8" t="str">
            <v>Paramaz Avedisian Building</v>
          </cell>
        </row>
      </sheetData>
      <sheetData sheetId="1178">
        <row r="8">
          <cell r="D8" t="str">
            <v>Paramaz Avedisian Building</v>
          </cell>
        </row>
      </sheetData>
      <sheetData sheetId="1179">
        <row r="8">
          <cell r="D8" t="str">
            <v>Paramaz Avedisian Building</v>
          </cell>
        </row>
      </sheetData>
      <sheetData sheetId="1180">
        <row r="8">
          <cell r="D8" t="str">
            <v>Paramaz Avedisian Building</v>
          </cell>
        </row>
      </sheetData>
      <sheetData sheetId="1181">
        <row r="8">
          <cell r="D8" t="str">
            <v>Paramaz Avedisian Building</v>
          </cell>
        </row>
      </sheetData>
      <sheetData sheetId="1182">
        <row r="8">
          <cell r="D8" t="str">
            <v>Paramaz Avedisian Building</v>
          </cell>
        </row>
      </sheetData>
      <sheetData sheetId="1183">
        <row r="8">
          <cell r="D8" t="str">
            <v>Paramaz Avedisian Building</v>
          </cell>
        </row>
      </sheetData>
      <sheetData sheetId="1184">
        <row r="8">
          <cell r="D8" t="str">
            <v>Paramaz Avedisian Building</v>
          </cell>
        </row>
      </sheetData>
      <sheetData sheetId="1185">
        <row r="8">
          <cell r="D8" t="str">
            <v>Paramaz Avedisian Building</v>
          </cell>
        </row>
      </sheetData>
      <sheetData sheetId="1186">
        <row r="8">
          <cell r="D8" t="str">
            <v>Paramaz Avedisian Building</v>
          </cell>
        </row>
      </sheetData>
      <sheetData sheetId="1187">
        <row r="8">
          <cell r="D8" t="str">
            <v>Paramaz Avedisian Building</v>
          </cell>
        </row>
      </sheetData>
      <sheetData sheetId="1188">
        <row r="8">
          <cell r="D8" t="str">
            <v>Paramaz Avedisian Building</v>
          </cell>
        </row>
      </sheetData>
      <sheetData sheetId="1189">
        <row r="8">
          <cell r="D8" t="str">
            <v>Paramaz Avedisian Building</v>
          </cell>
        </row>
      </sheetData>
      <sheetData sheetId="1190">
        <row r="8">
          <cell r="D8" t="str">
            <v>Paramaz Avedisian Building</v>
          </cell>
        </row>
      </sheetData>
      <sheetData sheetId="1191">
        <row r="8">
          <cell r="D8" t="str">
            <v>Paramaz Avedisian Building</v>
          </cell>
        </row>
      </sheetData>
      <sheetData sheetId="1192">
        <row r="8">
          <cell r="D8" t="str">
            <v>Paramaz Avedisian Building</v>
          </cell>
        </row>
      </sheetData>
      <sheetData sheetId="1193">
        <row r="8">
          <cell r="D8" t="str">
            <v>Paramaz Avedisian Building</v>
          </cell>
        </row>
      </sheetData>
      <sheetData sheetId="1194">
        <row r="8">
          <cell r="D8" t="str">
            <v>Paramaz Avedisian Building</v>
          </cell>
        </row>
      </sheetData>
      <sheetData sheetId="1195">
        <row r="8">
          <cell r="D8" t="str">
            <v>Paramaz Avedisian Building</v>
          </cell>
        </row>
      </sheetData>
      <sheetData sheetId="1196">
        <row r="8">
          <cell r="D8" t="str">
            <v>Paramaz Avedisian Building</v>
          </cell>
        </row>
      </sheetData>
      <sheetData sheetId="1197">
        <row r="8">
          <cell r="D8" t="str">
            <v>Paramaz Avedisian Building</v>
          </cell>
        </row>
      </sheetData>
      <sheetData sheetId="1198">
        <row r="8">
          <cell r="D8" t="str">
            <v>Paramaz Avedisian Building</v>
          </cell>
        </row>
      </sheetData>
      <sheetData sheetId="1199">
        <row r="8">
          <cell r="D8" t="str">
            <v>Paramaz Avedisian Building</v>
          </cell>
        </row>
      </sheetData>
      <sheetData sheetId="1200">
        <row r="8">
          <cell r="D8" t="str">
            <v>Paramaz Avedisian Building</v>
          </cell>
        </row>
      </sheetData>
      <sheetData sheetId="1201">
        <row r="8">
          <cell r="D8" t="str">
            <v>Paramaz Avedisian Building</v>
          </cell>
        </row>
      </sheetData>
      <sheetData sheetId="1202">
        <row r="8">
          <cell r="D8" t="str">
            <v>Paramaz Avedisian Building</v>
          </cell>
        </row>
      </sheetData>
      <sheetData sheetId="1203">
        <row r="8">
          <cell r="D8" t="str">
            <v>Paramaz Avedisian Building</v>
          </cell>
        </row>
      </sheetData>
      <sheetData sheetId="1204">
        <row r="8">
          <cell r="D8" t="str">
            <v>Paramaz Avedisian Building</v>
          </cell>
        </row>
      </sheetData>
      <sheetData sheetId="1205">
        <row r="8">
          <cell r="D8" t="str">
            <v>Paramaz Avedisian Building</v>
          </cell>
        </row>
      </sheetData>
      <sheetData sheetId="1206">
        <row r="8">
          <cell r="D8" t="str">
            <v>Paramaz Avedisian Building</v>
          </cell>
        </row>
      </sheetData>
      <sheetData sheetId="1207">
        <row r="8">
          <cell r="D8" t="str">
            <v>Paramaz Avedisian Building</v>
          </cell>
        </row>
      </sheetData>
      <sheetData sheetId="1208">
        <row r="8">
          <cell r="D8" t="str">
            <v>Paramaz Avedisian Building</v>
          </cell>
        </row>
      </sheetData>
      <sheetData sheetId="1209">
        <row r="8">
          <cell r="D8" t="str">
            <v>Paramaz Avedisian Building</v>
          </cell>
        </row>
      </sheetData>
      <sheetData sheetId="1210">
        <row r="8">
          <cell r="D8" t="str">
            <v>Paramaz Avedisian Building</v>
          </cell>
        </row>
      </sheetData>
      <sheetData sheetId="1211">
        <row r="8">
          <cell r="D8" t="str">
            <v>Paramaz Avedisian Building</v>
          </cell>
        </row>
      </sheetData>
      <sheetData sheetId="1212">
        <row r="8">
          <cell r="D8" t="str">
            <v>Paramaz Avedisian Building</v>
          </cell>
        </row>
      </sheetData>
      <sheetData sheetId="1213">
        <row r="8">
          <cell r="D8" t="str">
            <v>Paramaz Avedisian Building</v>
          </cell>
        </row>
      </sheetData>
      <sheetData sheetId="1214">
        <row r="8">
          <cell r="D8" t="str">
            <v>Paramaz Avedisian Building</v>
          </cell>
        </row>
      </sheetData>
      <sheetData sheetId="1215">
        <row r="8">
          <cell r="D8" t="str">
            <v>Paramaz Avedisian Building</v>
          </cell>
        </row>
      </sheetData>
      <sheetData sheetId="1216">
        <row r="8">
          <cell r="D8" t="str">
            <v>Paramaz Avedisian Building</v>
          </cell>
        </row>
      </sheetData>
      <sheetData sheetId="1217">
        <row r="8">
          <cell r="D8" t="str">
            <v>Paramaz Avedisian Building</v>
          </cell>
        </row>
      </sheetData>
      <sheetData sheetId="1218">
        <row r="8">
          <cell r="D8" t="str">
            <v>Paramaz Avedisian Building</v>
          </cell>
        </row>
      </sheetData>
      <sheetData sheetId="1219">
        <row r="8">
          <cell r="D8" t="str">
            <v>Paramaz Avedisian Building</v>
          </cell>
        </row>
      </sheetData>
      <sheetData sheetId="1220">
        <row r="8">
          <cell r="D8" t="str">
            <v>Paramaz Avedisian Building</v>
          </cell>
        </row>
      </sheetData>
      <sheetData sheetId="1221">
        <row r="8">
          <cell r="D8" t="str">
            <v>Paramaz Avedisian Building</v>
          </cell>
        </row>
      </sheetData>
      <sheetData sheetId="1222">
        <row r="8">
          <cell r="D8" t="str">
            <v>Paramaz Avedisian Building</v>
          </cell>
        </row>
      </sheetData>
      <sheetData sheetId="1223">
        <row r="8">
          <cell r="D8" t="str">
            <v>Paramaz Avedisian Building</v>
          </cell>
        </row>
      </sheetData>
      <sheetData sheetId="1224">
        <row r="8">
          <cell r="D8" t="str">
            <v>Paramaz Avedisian Building</v>
          </cell>
        </row>
      </sheetData>
      <sheetData sheetId="1225">
        <row r="8">
          <cell r="D8" t="str">
            <v>Paramaz Avedisian Building</v>
          </cell>
        </row>
      </sheetData>
      <sheetData sheetId="1226">
        <row r="8">
          <cell r="D8" t="str">
            <v>Paramaz Avedisian Building</v>
          </cell>
        </row>
      </sheetData>
      <sheetData sheetId="1227">
        <row r="8">
          <cell r="D8" t="str">
            <v>Paramaz Avedisian Building</v>
          </cell>
        </row>
      </sheetData>
      <sheetData sheetId="1228">
        <row r="8">
          <cell r="D8" t="str">
            <v>Paramaz Avedisian Building</v>
          </cell>
        </row>
      </sheetData>
      <sheetData sheetId="1229">
        <row r="8">
          <cell r="D8" t="str">
            <v>Paramaz Avedisian Building</v>
          </cell>
        </row>
      </sheetData>
      <sheetData sheetId="1230">
        <row r="8">
          <cell r="D8" t="str">
            <v>Paramaz Avedisian Building</v>
          </cell>
        </row>
      </sheetData>
      <sheetData sheetId="1231">
        <row r="8">
          <cell r="D8" t="str">
            <v>Paramaz Avedisian Building</v>
          </cell>
        </row>
      </sheetData>
      <sheetData sheetId="1232">
        <row r="8">
          <cell r="D8" t="str">
            <v>Paramaz Avedisian Building</v>
          </cell>
        </row>
      </sheetData>
      <sheetData sheetId="1233">
        <row r="8">
          <cell r="D8" t="str">
            <v>Paramaz Avedisian Building</v>
          </cell>
        </row>
      </sheetData>
      <sheetData sheetId="1234">
        <row r="8">
          <cell r="D8" t="str">
            <v>Paramaz Avedisian Building</v>
          </cell>
        </row>
      </sheetData>
      <sheetData sheetId="1235">
        <row r="8">
          <cell r="D8" t="str">
            <v>Paramaz Avedisian Building</v>
          </cell>
        </row>
      </sheetData>
      <sheetData sheetId="1236">
        <row r="8">
          <cell r="D8" t="str">
            <v>Paramaz Avedisian Building</v>
          </cell>
        </row>
      </sheetData>
      <sheetData sheetId="1237">
        <row r="8">
          <cell r="D8" t="str">
            <v>Paramaz Avedisian Building</v>
          </cell>
        </row>
      </sheetData>
      <sheetData sheetId="1238">
        <row r="8">
          <cell r="D8" t="str">
            <v>Paramaz Avedisian Building</v>
          </cell>
        </row>
      </sheetData>
      <sheetData sheetId="1239">
        <row r="8">
          <cell r="D8" t="str">
            <v>Paramaz Avedisian Building</v>
          </cell>
        </row>
      </sheetData>
      <sheetData sheetId="1240">
        <row r="8">
          <cell r="D8" t="str">
            <v>Paramaz Avedisian Building</v>
          </cell>
        </row>
      </sheetData>
      <sheetData sheetId="1241">
        <row r="8">
          <cell r="D8" t="str">
            <v>Paramaz Avedisian Building</v>
          </cell>
        </row>
      </sheetData>
      <sheetData sheetId="1242">
        <row r="8">
          <cell r="D8" t="str">
            <v>Paramaz Avedisian Building</v>
          </cell>
        </row>
      </sheetData>
      <sheetData sheetId="1243">
        <row r="8">
          <cell r="D8" t="str">
            <v>Paramaz Avedisian Building</v>
          </cell>
        </row>
      </sheetData>
      <sheetData sheetId="1244">
        <row r="8">
          <cell r="D8" t="str">
            <v>Paramaz Avedisian Building</v>
          </cell>
        </row>
      </sheetData>
      <sheetData sheetId="1245">
        <row r="8">
          <cell r="D8" t="str">
            <v>Paramaz Avedisian Building</v>
          </cell>
        </row>
      </sheetData>
      <sheetData sheetId="1246">
        <row r="8">
          <cell r="D8" t="str">
            <v>Paramaz Avedisian Building</v>
          </cell>
        </row>
      </sheetData>
      <sheetData sheetId="1247">
        <row r="8">
          <cell r="D8" t="str">
            <v>Paramaz Avedisian Building</v>
          </cell>
        </row>
      </sheetData>
      <sheetData sheetId="1248">
        <row r="8">
          <cell r="D8" t="str">
            <v>Paramaz Avedisian Building</v>
          </cell>
        </row>
      </sheetData>
      <sheetData sheetId="1249">
        <row r="8">
          <cell r="D8" t="str">
            <v>Paramaz Avedisian Building</v>
          </cell>
        </row>
      </sheetData>
      <sheetData sheetId="1250">
        <row r="8">
          <cell r="D8" t="str">
            <v>Paramaz Avedisian Building</v>
          </cell>
        </row>
      </sheetData>
      <sheetData sheetId="1251">
        <row r="8">
          <cell r="D8" t="str">
            <v>Paramaz Avedisian Building</v>
          </cell>
        </row>
      </sheetData>
      <sheetData sheetId="1252">
        <row r="8">
          <cell r="D8" t="str">
            <v>Paramaz Avedisian Building</v>
          </cell>
        </row>
      </sheetData>
      <sheetData sheetId="1253">
        <row r="8">
          <cell r="D8" t="str">
            <v>Paramaz Avedisian Building</v>
          </cell>
        </row>
      </sheetData>
      <sheetData sheetId="1254">
        <row r="8">
          <cell r="D8" t="str">
            <v>Paramaz Avedisian Building</v>
          </cell>
        </row>
      </sheetData>
      <sheetData sheetId="1255">
        <row r="8">
          <cell r="D8" t="str">
            <v>Paramaz Avedisian Building</v>
          </cell>
        </row>
      </sheetData>
      <sheetData sheetId="1256">
        <row r="8">
          <cell r="D8" t="str">
            <v>Paramaz Avedisian Building</v>
          </cell>
        </row>
      </sheetData>
      <sheetData sheetId="1257">
        <row r="8">
          <cell r="D8" t="str">
            <v>Paramaz Avedisian Building</v>
          </cell>
        </row>
      </sheetData>
      <sheetData sheetId="1258">
        <row r="8">
          <cell r="D8" t="str">
            <v>Paramaz Avedisian Building</v>
          </cell>
        </row>
      </sheetData>
      <sheetData sheetId="1259">
        <row r="8">
          <cell r="D8" t="str">
            <v>Paramaz Avedisian Building</v>
          </cell>
        </row>
      </sheetData>
      <sheetData sheetId="1260">
        <row r="8">
          <cell r="D8" t="str">
            <v>Paramaz Avedisian Building</v>
          </cell>
        </row>
      </sheetData>
      <sheetData sheetId="1261">
        <row r="8">
          <cell r="D8" t="str">
            <v>Paramaz Avedisian Building</v>
          </cell>
        </row>
      </sheetData>
      <sheetData sheetId="1262">
        <row r="8">
          <cell r="D8" t="str">
            <v>Paramaz Avedisian Building</v>
          </cell>
        </row>
      </sheetData>
      <sheetData sheetId="1263">
        <row r="8">
          <cell r="D8" t="str">
            <v>Paramaz Avedisian Building</v>
          </cell>
        </row>
      </sheetData>
      <sheetData sheetId="1264">
        <row r="8">
          <cell r="D8" t="str">
            <v>Paramaz Avedisian Building</v>
          </cell>
        </row>
      </sheetData>
      <sheetData sheetId="1265">
        <row r="8">
          <cell r="D8" t="str">
            <v>Paramaz Avedisian Building</v>
          </cell>
        </row>
      </sheetData>
      <sheetData sheetId="1266">
        <row r="8">
          <cell r="D8" t="str">
            <v>Paramaz Avedisian Building</v>
          </cell>
        </row>
      </sheetData>
      <sheetData sheetId="1267">
        <row r="8">
          <cell r="D8" t="str">
            <v>Paramaz Avedisian Building</v>
          </cell>
        </row>
      </sheetData>
      <sheetData sheetId="1268">
        <row r="8">
          <cell r="D8" t="str">
            <v>Paramaz Avedisian Building</v>
          </cell>
        </row>
      </sheetData>
      <sheetData sheetId="1269">
        <row r="8">
          <cell r="D8" t="str">
            <v>Paramaz Avedisian Building</v>
          </cell>
        </row>
      </sheetData>
      <sheetData sheetId="1270">
        <row r="8">
          <cell r="D8" t="str">
            <v>Paramaz Avedisian Building</v>
          </cell>
        </row>
      </sheetData>
      <sheetData sheetId="1271">
        <row r="8">
          <cell r="D8" t="str">
            <v>Paramaz Avedisian Building</v>
          </cell>
        </row>
      </sheetData>
      <sheetData sheetId="1272">
        <row r="8">
          <cell r="D8" t="str">
            <v>Paramaz Avedisian Building</v>
          </cell>
        </row>
      </sheetData>
      <sheetData sheetId="1273">
        <row r="8">
          <cell r="D8" t="str">
            <v>Paramaz Avedisian Building</v>
          </cell>
        </row>
      </sheetData>
      <sheetData sheetId="1274">
        <row r="8">
          <cell r="D8" t="str">
            <v>Paramaz Avedisian Building</v>
          </cell>
        </row>
      </sheetData>
      <sheetData sheetId="1275">
        <row r="8">
          <cell r="D8" t="str">
            <v>Paramaz Avedisian Building</v>
          </cell>
        </row>
      </sheetData>
      <sheetData sheetId="1276">
        <row r="8">
          <cell r="D8" t="str">
            <v>Paramaz Avedisian Building</v>
          </cell>
        </row>
      </sheetData>
      <sheetData sheetId="1277">
        <row r="8">
          <cell r="D8" t="str">
            <v>Paramaz Avedisian Building</v>
          </cell>
        </row>
      </sheetData>
      <sheetData sheetId="1278">
        <row r="8">
          <cell r="D8" t="str">
            <v>Paramaz Avedisian Building</v>
          </cell>
        </row>
      </sheetData>
      <sheetData sheetId="1279">
        <row r="8">
          <cell r="D8" t="str">
            <v>Paramaz Avedisian Building</v>
          </cell>
        </row>
      </sheetData>
      <sheetData sheetId="1280">
        <row r="8">
          <cell r="D8" t="str">
            <v>Paramaz Avedisian Building</v>
          </cell>
        </row>
      </sheetData>
      <sheetData sheetId="1281">
        <row r="8">
          <cell r="D8" t="str">
            <v>Paramaz Avedisian Building</v>
          </cell>
        </row>
      </sheetData>
      <sheetData sheetId="1282">
        <row r="8">
          <cell r="D8" t="str">
            <v>Paramaz Avedisian Building</v>
          </cell>
        </row>
      </sheetData>
      <sheetData sheetId="1283">
        <row r="8">
          <cell r="D8" t="str">
            <v>Paramaz Avedisian Building</v>
          </cell>
        </row>
      </sheetData>
      <sheetData sheetId="1284">
        <row r="8">
          <cell r="D8" t="str">
            <v>Paramaz Avedisian Building</v>
          </cell>
        </row>
      </sheetData>
      <sheetData sheetId="1285">
        <row r="8">
          <cell r="D8" t="str">
            <v>Paramaz Avedisian Building</v>
          </cell>
        </row>
      </sheetData>
      <sheetData sheetId="1286">
        <row r="8">
          <cell r="D8" t="str">
            <v>Paramaz Avedisian Building</v>
          </cell>
        </row>
      </sheetData>
      <sheetData sheetId="1287">
        <row r="8">
          <cell r="D8" t="str">
            <v>Paramaz Avedisian Building</v>
          </cell>
        </row>
      </sheetData>
      <sheetData sheetId="1288">
        <row r="8">
          <cell r="D8" t="str">
            <v>Paramaz Avedisian Building</v>
          </cell>
        </row>
      </sheetData>
      <sheetData sheetId="1289">
        <row r="8">
          <cell r="D8" t="str">
            <v>Paramaz Avedisian Building</v>
          </cell>
        </row>
      </sheetData>
      <sheetData sheetId="1290">
        <row r="8">
          <cell r="D8" t="str">
            <v>Paramaz Avedisian Building</v>
          </cell>
        </row>
      </sheetData>
      <sheetData sheetId="1291">
        <row r="8">
          <cell r="D8" t="str">
            <v>Paramaz Avedisian Building</v>
          </cell>
        </row>
      </sheetData>
      <sheetData sheetId="1292">
        <row r="8">
          <cell r="D8" t="str">
            <v>Paramaz Avedisian Building</v>
          </cell>
        </row>
      </sheetData>
      <sheetData sheetId="1293">
        <row r="8">
          <cell r="D8" t="str">
            <v>Paramaz Avedisian Building</v>
          </cell>
        </row>
      </sheetData>
      <sheetData sheetId="1294">
        <row r="8">
          <cell r="D8" t="str">
            <v>Paramaz Avedisian Building</v>
          </cell>
        </row>
      </sheetData>
      <sheetData sheetId="1295">
        <row r="8">
          <cell r="D8" t="str">
            <v>Paramaz Avedisian Building</v>
          </cell>
        </row>
      </sheetData>
      <sheetData sheetId="1296">
        <row r="8">
          <cell r="D8" t="str">
            <v>Paramaz Avedisian Building</v>
          </cell>
        </row>
      </sheetData>
      <sheetData sheetId="1297">
        <row r="8">
          <cell r="D8" t="str">
            <v>Paramaz Avedisian Building</v>
          </cell>
        </row>
      </sheetData>
      <sheetData sheetId="1298">
        <row r="8">
          <cell r="D8" t="str">
            <v>Paramaz Avedisian Building</v>
          </cell>
        </row>
      </sheetData>
      <sheetData sheetId="1299">
        <row r="8">
          <cell r="D8" t="str">
            <v>Paramaz Avedisian Building</v>
          </cell>
        </row>
      </sheetData>
      <sheetData sheetId="1300">
        <row r="8">
          <cell r="D8" t="str">
            <v>Paramaz Avedisian Building</v>
          </cell>
        </row>
      </sheetData>
      <sheetData sheetId="1301">
        <row r="8">
          <cell r="D8" t="str">
            <v>Paramaz Avedisian Building</v>
          </cell>
        </row>
      </sheetData>
      <sheetData sheetId="1302">
        <row r="8">
          <cell r="D8" t="str">
            <v>Paramaz Avedisian Building</v>
          </cell>
        </row>
      </sheetData>
      <sheetData sheetId="1303">
        <row r="8">
          <cell r="D8" t="str">
            <v>Paramaz Avedisian Building</v>
          </cell>
        </row>
      </sheetData>
      <sheetData sheetId="1304">
        <row r="8">
          <cell r="D8" t="str">
            <v>Paramaz Avedisian Building</v>
          </cell>
        </row>
      </sheetData>
      <sheetData sheetId="1305">
        <row r="8">
          <cell r="D8" t="str">
            <v>Paramaz Avedisian Building</v>
          </cell>
        </row>
      </sheetData>
      <sheetData sheetId="1306">
        <row r="8">
          <cell r="D8" t="str">
            <v>Paramaz Avedisian Building</v>
          </cell>
        </row>
      </sheetData>
      <sheetData sheetId="1307">
        <row r="8">
          <cell r="D8" t="str">
            <v>Paramaz Avedisian Building</v>
          </cell>
        </row>
      </sheetData>
      <sheetData sheetId="1308">
        <row r="8">
          <cell r="D8" t="str">
            <v>Paramaz Avedisian Building</v>
          </cell>
        </row>
      </sheetData>
      <sheetData sheetId="1309">
        <row r="8">
          <cell r="D8" t="str">
            <v>Paramaz Avedisian Building</v>
          </cell>
        </row>
      </sheetData>
      <sheetData sheetId="1310">
        <row r="8">
          <cell r="D8" t="str">
            <v>Paramaz Avedisian Building</v>
          </cell>
        </row>
      </sheetData>
      <sheetData sheetId="1311">
        <row r="8">
          <cell r="D8" t="str">
            <v>Paramaz Avedisian Building</v>
          </cell>
        </row>
      </sheetData>
      <sheetData sheetId="1312">
        <row r="8">
          <cell r="D8" t="str">
            <v>Paramaz Avedisian Building</v>
          </cell>
        </row>
      </sheetData>
      <sheetData sheetId="1313">
        <row r="8">
          <cell r="D8" t="str">
            <v>Paramaz Avedisian Building</v>
          </cell>
        </row>
      </sheetData>
      <sheetData sheetId="1314">
        <row r="8">
          <cell r="D8" t="str">
            <v>Paramaz Avedisian Building</v>
          </cell>
        </row>
      </sheetData>
      <sheetData sheetId="1315">
        <row r="8">
          <cell r="D8" t="str">
            <v>Paramaz Avedisian Building</v>
          </cell>
        </row>
      </sheetData>
      <sheetData sheetId="1316">
        <row r="8">
          <cell r="D8" t="str">
            <v>Paramaz Avedisian Building</v>
          </cell>
        </row>
      </sheetData>
      <sheetData sheetId="1317">
        <row r="8">
          <cell r="D8" t="str">
            <v>Paramaz Avedisian Building</v>
          </cell>
        </row>
      </sheetData>
      <sheetData sheetId="1318">
        <row r="8">
          <cell r="D8" t="str">
            <v>Paramaz Avedisian Building</v>
          </cell>
        </row>
      </sheetData>
      <sheetData sheetId="1319">
        <row r="8">
          <cell r="D8" t="str">
            <v>Paramaz Avedisian Building</v>
          </cell>
        </row>
      </sheetData>
      <sheetData sheetId="1320">
        <row r="8">
          <cell r="D8" t="str">
            <v>Paramaz Avedisian Building</v>
          </cell>
        </row>
      </sheetData>
      <sheetData sheetId="1321">
        <row r="8">
          <cell r="D8" t="str">
            <v>Paramaz Avedisian Building</v>
          </cell>
        </row>
      </sheetData>
      <sheetData sheetId="1322">
        <row r="8">
          <cell r="D8" t="str">
            <v>Paramaz Avedisian Building</v>
          </cell>
        </row>
      </sheetData>
      <sheetData sheetId="1323">
        <row r="8">
          <cell r="D8" t="str">
            <v>Paramaz Avedisian Building</v>
          </cell>
        </row>
      </sheetData>
      <sheetData sheetId="1324">
        <row r="8">
          <cell r="D8" t="str">
            <v>Paramaz Avedisian Building</v>
          </cell>
        </row>
      </sheetData>
      <sheetData sheetId="1325">
        <row r="8">
          <cell r="D8" t="str">
            <v>Paramaz Avedisian Building</v>
          </cell>
        </row>
      </sheetData>
      <sheetData sheetId="1326">
        <row r="8">
          <cell r="D8" t="str">
            <v>Paramaz Avedisian Building</v>
          </cell>
        </row>
      </sheetData>
      <sheetData sheetId="1327">
        <row r="8">
          <cell r="D8" t="str">
            <v>Paramaz Avedisian Building</v>
          </cell>
        </row>
      </sheetData>
      <sheetData sheetId="1328">
        <row r="8">
          <cell r="D8" t="str">
            <v>Paramaz Avedisian Building</v>
          </cell>
        </row>
      </sheetData>
      <sheetData sheetId="1329">
        <row r="8">
          <cell r="D8" t="str">
            <v>Paramaz Avedisian Building</v>
          </cell>
        </row>
      </sheetData>
      <sheetData sheetId="1330">
        <row r="8">
          <cell r="D8" t="str">
            <v>Paramaz Avedisian Building</v>
          </cell>
        </row>
      </sheetData>
      <sheetData sheetId="1331">
        <row r="8">
          <cell r="D8" t="str">
            <v>Paramaz Avedisian Building</v>
          </cell>
        </row>
      </sheetData>
      <sheetData sheetId="1332">
        <row r="8">
          <cell r="D8" t="str">
            <v>Paramaz Avedisian Building</v>
          </cell>
        </row>
      </sheetData>
      <sheetData sheetId="1333">
        <row r="8">
          <cell r="D8" t="str">
            <v>Paramaz Avedisian Building</v>
          </cell>
        </row>
      </sheetData>
      <sheetData sheetId="1334">
        <row r="8">
          <cell r="D8" t="str">
            <v>Paramaz Avedisian Building</v>
          </cell>
        </row>
      </sheetData>
      <sheetData sheetId="1335">
        <row r="8">
          <cell r="D8" t="str">
            <v>Paramaz Avedisian Building</v>
          </cell>
        </row>
      </sheetData>
      <sheetData sheetId="1336">
        <row r="8">
          <cell r="D8" t="str">
            <v>Paramaz Avedisian Building</v>
          </cell>
        </row>
      </sheetData>
      <sheetData sheetId="1337">
        <row r="8">
          <cell r="D8" t="str">
            <v>Paramaz Avedisian Building</v>
          </cell>
        </row>
      </sheetData>
      <sheetData sheetId="1338">
        <row r="8">
          <cell r="D8" t="str">
            <v>Paramaz Avedisian Building</v>
          </cell>
        </row>
      </sheetData>
      <sheetData sheetId="1339">
        <row r="8">
          <cell r="D8" t="str">
            <v>Paramaz Avedisian Building</v>
          </cell>
        </row>
      </sheetData>
      <sheetData sheetId="1340">
        <row r="8">
          <cell r="D8" t="str">
            <v>Paramaz Avedisian Building</v>
          </cell>
        </row>
      </sheetData>
      <sheetData sheetId="1341">
        <row r="8">
          <cell r="D8" t="str">
            <v>Paramaz Avedisian Building</v>
          </cell>
        </row>
      </sheetData>
      <sheetData sheetId="1342">
        <row r="8">
          <cell r="D8" t="str">
            <v>Paramaz Avedisian Building</v>
          </cell>
        </row>
      </sheetData>
      <sheetData sheetId="1343">
        <row r="8">
          <cell r="D8" t="str">
            <v>Paramaz Avedisian Building</v>
          </cell>
        </row>
      </sheetData>
      <sheetData sheetId="1344">
        <row r="8">
          <cell r="D8" t="str">
            <v>Paramaz Avedisian Building</v>
          </cell>
        </row>
      </sheetData>
      <sheetData sheetId="1345">
        <row r="8">
          <cell r="D8" t="str">
            <v>Paramaz Avedisian Building</v>
          </cell>
        </row>
      </sheetData>
      <sheetData sheetId="1346">
        <row r="8">
          <cell r="D8" t="str">
            <v>Paramaz Avedisian Building</v>
          </cell>
        </row>
      </sheetData>
      <sheetData sheetId="1347">
        <row r="8">
          <cell r="D8" t="str">
            <v>Paramaz Avedisian Building</v>
          </cell>
        </row>
      </sheetData>
      <sheetData sheetId="1348">
        <row r="8">
          <cell r="D8" t="str">
            <v>Paramaz Avedisian Building</v>
          </cell>
        </row>
      </sheetData>
      <sheetData sheetId="1349">
        <row r="8">
          <cell r="D8" t="str">
            <v>Paramaz Avedisian Building</v>
          </cell>
        </row>
      </sheetData>
      <sheetData sheetId="1350">
        <row r="8">
          <cell r="D8" t="str">
            <v>Paramaz Avedisian Building</v>
          </cell>
        </row>
      </sheetData>
      <sheetData sheetId="1351">
        <row r="8">
          <cell r="D8" t="str">
            <v>Paramaz Avedisian Building</v>
          </cell>
        </row>
      </sheetData>
      <sheetData sheetId="1352">
        <row r="8">
          <cell r="D8" t="str">
            <v>Paramaz Avedisian Building</v>
          </cell>
        </row>
      </sheetData>
      <sheetData sheetId="1353">
        <row r="8">
          <cell r="D8" t="str">
            <v>Paramaz Avedisian Building</v>
          </cell>
        </row>
      </sheetData>
      <sheetData sheetId="1354">
        <row r="8">
          <cell r="D8" t="str">
            <v>Paramaz Avedisian Building</v>
          </cell>
        </row>
      </sheetData>
      <sheetData sheetId="1355">
        <row r="8">
          <cell r="D8" t="str">
            <v>Paramaz Avedisian Building</v>
          </cell>
        </row>
      </sheetData>
      <sheetData sheetId="1356">
        <row r="8">
          <cell r="D8" t="str">
            <v>Paramaz Avedisian Building</v>
          </cell>
        </row>
      </sheetData>
      <sheetData sheetId="1357">
        <row r="8">
          <cell r="D8" t="str">
            <v>Paramaz Avedisian Building</v>
          </cell>
        </row>
      </sheetData>
      <sheetData sheetId="1358">
        <row r="8">
          <cell r="D8" t="str">
            <v>Paramaz Avedisian Building</v>
          </cell>
        </row>
      </sheetData>
      <sheetData sheetId="1359">
        <row r="8">
          <cell r="D8" t="str">
            <v>Paramaz Avedisian Building</v>
          </cell>
        </row>
      </sheetData>
      <sheetData sheetId="1360">
        <row r="8">
          <cell r="D8" t="str">
            <v>Paramaz Avedisian Building</v>
          </cell>
        </row>
      </sheetData>
      <sheetData sheetId="1361">
        <row r="8">
          <cell r="D8" t="str">
            <v>Paramaz Avedisian Building</v>
          </cell>
        </row>
      </sheetData>
      <sheetData sheetId="1362">
        <row r="8">
          <cell r="D8" t="str">
            <v>Paramaz Avedisian Building</v>
          </cell>
        </row>
      </sheetData>
      <sheetData sheetId="1363">
        <row r="8">
          <cell r="D8" t="str">
            <v>Paramaz Avedisian Building</v>
          </cell>
        </row>
      </sheetData>
      <sheetData sheetId="1364">
        <row r="8">
          <cell r="D8" t="str">
            <v>Paramaz Avedisian Building</v>
          </cell>
        </row>
      </sheetData>
      <sheetData sheetId="1365">
        <row r="8">
          <cell r="D8" t="str">
            <v>Paramaz Avedisian Building</v>
          </cell>
        </row>
      </sheetData>
      <sheetData sheetId="1366">
        <row r="8">
          <cell r="D8" t="str">
            <v>Paramaz Avedisian Building</v>
          </cell>
        </row>
      </sheetData>
      <sheetData sheetId="1367">
        <row r="8">
          <cell r="D8" t="str">
            <v>Paramaz Avedisian Building</v>
          </cell>
        </row>
      </sheetData>
      <sheetData sheetId="1368">
        <row r="8">
          <cell r="D8" t="str">
            <v>Paramaz Avedisian Building</v>
          </cell>
        </row>
      </sheetData>
      <sheetData sheetId="1369">
        <row r="8">
          <cell r="D8" t="str">
            <v>Paramaz Avedisian Building</v>
          </cell>
        </row>
      </sheetData>
      <sheetData sheetId="1370">
        <row r="8">
          <cell r="D8" t="str">
            <v>Paramaz Avedisian Building</v>
          </cell>
        </row>
      </sheetData>
      <sheetData sheetId="1371">
        <row r="8">
          <cell r="D8" t="str">
            <v>Paramaz Avedisian Building</v>
          </cell>
        </row>
      </sheetData>
      <sheetData sheetId="1372">
        <row r="8">
          <cell r="D8" t="str">
            <v>Paramaz Avedisian Building</v>
          </cell>
        </row>
      </sheetData>
      <sheetData sheetId="1373">
        <row r="8">
          <cell r="D8" t="str">
            <v>Paramaz Avedisian Building</v>
          </cell>
        </row>
      </sheetData>
      <sheetData sheetId="1374">
        <row r="8">
          <cell r="D8" t="str">
            <v>Paramaz Avedisian Building</v>
          </cell>
        </row>
      </sheetData>
      <sheetData sheetId="1375">
        <row r="8">
          <cell r="D8" t="str">
            <v>Paramaz Avedisian Building</v>
          </cell>
        </row>
      </sheetData>
      <sheetData sheetId="1376">
        <row r="8">
          <cell r="D8" t="str">
            <v>Paramaz Avedisian Building</v>
          </cell>
        </row>
      </sheetData>
      <sheetData sheetId="1377">
        <row r="8">
          <cell r="D8" t="str">
            <v>Paramaz Avedisian Building</v>
          </cell>
        </row>
      </sheetData>
      <sheetData sheetId="1378">
        <row r="8">
          <cell r="D8" t="str">
            <v>Paramaz Avedisian Building</v>
          </cell>
        </row>
      </sheetData>
      <sheetData sheetId="1379">
        <row r="8">
          <cell r="D8" t="str">
            <v>Paramaz Avedisian Building</v>
          </cell>
        </row>
      </sheetData>
      <sheetData sheetId="1380">
        <row r="8">
          <cell r="D8" t="str">
            <v>Paramaz Avedisian Building</v>
          </cell>
        </row>
      </sheetData>
      <sheetData sheetId="1381">
        <row r="8">
          <cell r="D8" t="str">
            <v>Paramaz Avedisian Building</v>
          </cell>
        </row>
      </sheetData>
      <sheetData sheetId="1382">
        <row r="8">
          <cell r="D8" t="str">
            <v>Paramaz Avedisian Building</v>
          </cell>
        </row>
      </sheetData>
      <sheetData sheetId="1383">
        <row r="8">
          <cell r="D8" t="str">
            <v>Paramaz Avedisian Building</v>
          </cell>
        </row>
      </sheetData>
      <sheetData sheetId="1384">
        <row r="8">
          <cell r="D8" t="str">
            <v>Paramaz Avedisian Building</v>
          </cell>
        </row>
      </sheetData>
      <sheetData sheetId="1385">
        <row r="8">
          <cell r="D8" t="str">
            <v>Paramaz Avedisian Building</v>
          </cell>
        </row>
      </sheetData>
      <sheetData sheetId="1386">
        <row r="8">
          <cell r="D8" t="str">
            <v>Paramaz Avedisian Building</v>
          </cell>
        </row>
      </sheetData>
      <sheetData sheetId="1387">
        <row r="8">
          <cell r="D8" t="str">
            <v>Paramaz Avedisian Building</v>
          </cell>
        </row>
      </sheetData>
      <sheetData sheetId="1388">
        <row r="8">
          <cell r="D8" t="str">
            <v>Paramaz Avedisian Building</v>
          </cell>
        </row>
      </sheetData>
      <sheetData sheetId="1389">
        <row r="8">
          <cell r="D8" t="str">
            <v>Paramaz Avedisian Building</v>
          </cell>
        </row>
      </sheetData>
      <sheetData sheetId="1390">
        <row r="8">
          <cell r="D8" t="str">
            <v>Paramaz Avedisian Building</v>
          </cell>
        </row>
      </sheetData>
      <sheetData sheetId="1391">
        <row r="8">
          <cell r="D8" t="str">
            <v>Paramaz Avedisian Building</v>
          </cell>
        </row>
      </sheetData>
      <sheetData sheetId="1392">
        <row r="8">
          <cell r="D8" t="str">
            <v>Paramaz Avedisian Building</v>
          </cell>
        </row>
      </sheetData>
      <sheetData sheetId="1393">
        <row r="8">
          <cell r="D8" t="str">
            <v>Paramaz Avedisian Building</v>
          </cell>
        </row>
      </sheetData>
      <sheetData sheetId="1394">
        <row r="8">
          <cell r="D8" t="str">
            <v>Paramaz Avedisian Building</v>
          </cell>
        </row>
      </sheetData>
      <sheetData sheetId="1395">
        <row r="8">
          <cell r="D8" t="str">
            <v>Paramaz Avedisian Building</v>
          </cell>
        </row>
      </sheetData>
      <sheetData sheetId="1396">
        <row r="8">
          <cell r="D8" t="str">
            <v>Paramaz Avedisian Building</v>
          </cell>
        </row>
      </sheetData>
      <sheetData sheetId="1397">
        <row r="8">
          <cell r="D8" t="str">
            <v>Paramaz Avedisian Building</v>
          </cell>
        </row>
      </sheetData>
      <sheetData sheetId="1398">
        <row r="8">
          <cell r="D8" t="str">
            <v>Paramaz Avedisian Building</v>
          </cell>
        </row>
      </sheetData>
      <sheetData sheetId="1399">
        <row r="8">
          <cell r="D8" t="str">
            <v>Paramaz Avedisian Building</v>
          </cell>
        </row>
      </sheetData>
      <sheetData sheetId="1400">
        <row r="8">
          <cell r="D8" t="str">
            <v>Paramaz Avedisian Building</v>
          </cell>
        </row>
      </sheetData>
      <sheetData sheetId="1401">
        <row r="8">
          <cell r="D8" t="str">
            <v>Paramaz Avedisian Building</v>
          </cell>
        </row>
      </sheetData>
      <sheetData sheetId="1402">
        <row r="8">
          <cell r="D8" t="str">
            <v>Paramaz Avedisian Building</v>
          </cell>
        </row>
      </sheetData>
      <sheetData sheetId="1403">
        <row r="8">
          <cell r="D8" t="str">
            <v>Paramaz Avedisian Building</v>
          </cell>
        </row>
      </sheetData>
      <sheetData sheetId="1404">
        <row r="8">
          <cell r="D8" t="str">
            <v>Paramaz Avedisian Building</v>
          </cell>
        </row>
      </sheetData>
      <sheetData sheetId="1405">
        <row r="8">
          <cell r="D8" t="str">
            <v>Paramaz Avedisian Building</v>
          </cell>
        </row>
      </sheetData>
      <sheetData sheetId="1406">
        <row r="8">
          <cell r="D8" t="str">
            <v>Paramaz Avedisian Building</v>
          </cell>
        </row>
      </sheetData>
      <sheetData sheetId="1407">
        <row r="8">
          <cell r="D8" t="str">
            <v>Paramaz Avedisian Building</v>
          </cell>
        </row>
      </sheetData>
      <sheetData sheetId="1408">
        <row r="8">
          <cell r="D8" t="str">
            <v>Paramaz Avedisian Building</v>
          </cell>
        </row>
      </sheetData>
      <sheetData sheetId="1409">
        <row r="8">
          <cell r="D8" t="str">
            <v>Paramaz Avedisian Building</v>
          </cell>
        </row>
      </sheetData>
      <sheetData sheetId="1410">
        <row r="8">
          <cell r="D8" t="str">
            <v>Paramaz Avedisian Building</v>
          </cell>
        </row>
      </sheetData>
      <sheetData sheetId="1411">
        <row r="8">
          <cell r="D8" t="str">
            <v>Paramaz Avedisian Building</v>
          </cell>
        </row>
      </sheetData>
      <sheetData sheetId="1412">
        <row r="8">
          <cell r="D8" t="str">
            <v>Paramaz Avedisian Building</v>
          </cell>
        </row>
      </sheetData>
      <sheetData sheetId="1413">
        <row r="8">
          <cell r="D8" t="str">
            <v>Paramaz Avedisian Building</v>
          </cell>
        </row>
      </sheetData>
      <sheetData sheetId="1414">
        <row r="8">
          <cell r="D8" t="str">
            <v>Paramaz Avedisian Building</v>
          </cell>
        </row>
      </sheetData>
      <sheetData sheetId="1415">
        <row r="8">
          <cell r="D8" t="str">
            <v>Paramaz Avedisian Building</v>
          </cell>
        </row>
      </sheetData>
      <sheetData sheetId="1416">
        <row r="8">
          <cell r="D8" t="str">
            <v>Paramaz Avedisian Building</v>
          </cell>
        </row>
      </sheetData>
      <sheetData sheetId="1417">
        <row r="8">
          <cell r="D8" t="str">
            <v>Paramaz Avedisian Building</v>
          </cell>
        </row>
      </sheetData>
      <sheetData sheetId="1418">
        <row r="8">
          <cell r="D8" t="str">
            <v>Paramaz Avedisian Building</v>
          </cell>
        </row>
      </sheetData>
      <sheetData sheetId="1419">
        <row r="8">
          <cell r="D8" t="str">
            <v>Paramaz Avedisian Building</v>
          </cell>
        </row>
      </sheetData>
      <sheetData sheetId="1420">
        <row r="8">
          <cell r="D8" t="str">
            <v>Paramaz Avedisian Building</v>
          </cell>
        </row>
      </sheetData>
      <sheetData sheetId="1421">
        <row r="8">
          <cell r="D8" t="str">
            <v>Paramaz Avedisian Building</v>
          </cell>
        </row>
      </sheetData>
      <sheetData sheetId="1422">
        <row r="8">
          <cell r="D8" t="str">
            <v>Paramaz Avedisian Building</v>
          </cell>
        </row>
      </sheetData>
      <sheetData sheetId="1423">
        <row r="8">
          <cell r="D8" t="str">
            <v>Paramaz Avedisian Building</v>
          </cell>
        </row>
      </sheetData>
      <sheetData sheetId="1424">
        <row r="8">
          <cell r="D8" t="str">
            <v>Paramaz Avedisian Building</v>
          </cell>
        </row>
      </sheetData>
      <sheetData sheetId="1425">
        <row r="8">
          <cell r="D8" t="str">
            <v>Paramaz Avedisian Building</v>
          </cell>
        </row>
      </sheetData>
      <sheetData sheetId="1426">
        <row r="8">
          <cell r="D8" t="str">
            <v>Paramaz Avedisian Building</v>
          </cell>
        </row>
      </sheetData>
      <sheetData sheetId="1427">
        <row r="8">
          <cell r="D8" t="str">
            <v>Paramaz Avedisian Building</v>
          </cell>
        </row>
      </sheetData>
      <sheetData sheetId="1428">
        <row r="8">
          <cell r="D8" t="str">
            <v>Paramaz Avedisian Building</v>
          </cell>
        </row>
      </sheetData>
      <sheetData sheetId="1429">
        <row r="8">
          <cell r="D8" t="str">
            <v>Paramaz Avedisian Building</v>
          </cell>
        </row>
      </sheetData>
      <sheetData sheetId="1430">
        <row r="8">
          <cell r="D8" t="str">
            <v>Paramaz Avedisian Building</v>
          </cell>
        </row>
      </sheetData>
      <sheetData sheetId="1431">
        <row r="8">
          <cell r="D8" t="str">
            <v>Paramaz Avedisian Building</v>
          </cell>
        </row>
      </sheetData>
      <sheetData sheetId="1432">
        <row r="8">
          <cell r="D8" t="str">
            <v>Paramaz Avedisian Building</v>
          </cell>
        </row>
      </sheetData>
      <sheetData sheetId="1433">
        <row r="8">
          <cell r="D8" t="str">
            <v>Paramaz Avedisian Building</v>
          </cell>
        </row>
      </sheetData>
      <sheetData sheetId="1434">
        <row r="8">
          <cell r="D8" t="str">
            <v>Paramaz Avedisian Building</v>
          </cell>
        </row>
      </sheetData>
      <sheetData sheetId="1435">
        <row r="8">
          <cell r="D8" t="str">
            <v>Paramaz Avedisian Building</v>
          </cell>
        </row>
      </sheetData>
      <sheetData sheetId="1436">
        <row r="8">
          <cell r="D8" t="str">
            <v>Paramaz Avedisian Building</v>
          </cell>
        </row>
      </sheetData>
      <sheetData sheetId="1437">
        <row r="8">
          <cell r="D8" t="str">
            <v>Paramaz Avedisian Building</v>
          </cell>
        </row>
      </sheetData>
      <sheetData sheetId="1438">
        <row r="8">
          <cell r="D8" t="str">
            <v>Paramaz Avedisian Building</v>
          </cell>
        </row>
      </sheetData>
      <sheetData sheetId="1439">
        <row r="8">
          <cell r="D8" t="str">
            <v>Paramaz Avedisian Building</v>
          </cell>
        </row>
      </sheetData>
      <sheetData sheetId="1440">
        <row r="8">
          <cell r="D8" t="str">
            <v>Paramaz Avedisian Building</v>
          </cell>
        </row>
      </sheetData>
      <sheetData sheetId="1441">
        <row r="8">
          <cell r="D8" t="str">
            <v>Paramaz Avedisian Building</v>
          </cell>
        </row>
      </sheetData>
      <sheetData sheetId="1442">
        <row r="8">
          <cell r="D8" t="str">
            <v>Paramaz Avedisian Building</v>
          </cell>
        </row>
      </sheetData>
      <sheetData sheetId="1443">
        <row r="8">
          <cell r="D8" t="str">
            <v>Paramaz Avedisian Building</v>
          </cell>
        </row>
      </sheetData>
      <sheetData sheetId="1444">
        <row r="8">
          <cell r="D8" t="str">
            <v>Paramaz Avedisian Building</v>
          </cell>
        </row>
      </sheetData>
      <sheetData sheetId="1445">
        <row r="8">
          <cell r="D8" t="str">
            <v>Paramaz Avedisian Building</v>
          </cell>
        </row>
      </sheetData>
      <sheetData sheetId="1446">
        <row r="8">
          <cell r="D8" t="str">
            <v>Paramaz Avedisian Building</v>
          </cell>
        </row>
      </sheetData>
      <sheetData sheetId="1447">
        <row r="8">
          <cell r="D8" t="str">
            <v>Paramaz Avedisian Building</v>
          </cell>
        </row>
      </sheetData>
      <sheetData sheetId="1448">
        <row r="8">
          <cell r="D8" t="str">
            <v>Paramaz Avedisian Building</v>
          </cell>
        </row>
      </sheetData>
      <sheetData sheetId="1449">
        <row r="8">
          <cell r="D8" t="str">
            <v>Paramaz Avedisian Building</v>
          </cell>
        </row>
      </sheetData>
      <sheetData sheetId="1450">
        <row r="8">
          <cell r="D8" t="str">
            <v>Paramaz Avedisian Building</v>
          </cell>
        </row>
      </sheetData>
      <sheetData sheetId="1451">
        <row r="8">
          <cell r="D8" t="str">
            <v>Paramaz Avedisian Building</v>
          </cell>
        </row>
      </sheetData>
      <sheetData sheetId="1452">
        <row r="8">
          <cell r="D8" t="str">
            <v>Paramaz Avedisian Building</v>
          </cell>
        </row>
      </sheetData>
      <sheetData sheetId="1453">
        <row r="8">
          <cell r="D8" t="str">
            <v>Paramaz Avedisian Building</v>
          </cell>
        </row>
      </sheetData>
      <sheetData sheetId="1454">
        <row r="8">
          <cell r="D8" t="str">
            <v>Paramaz Avedisian Building</v>
          </cell>
        </row>
      </sheetData>
      <sheetData sheetId="1455">
        <row r="8">
          <cell r="D8" t="str">
            <v>Paramaz Avedisian Building</v>
          </cell>
        </row>
      </sheetData>
      <sheetData sheetId="1456">
        <row r="8">
          <cell r="D8" t="str">
            <v>Paramaz Avedisian Building</v>
          </cell>
        </row>
      </sheetData>
      <sheetData sheetId="1457">
        <row r="8">
          <cell r="D8" t="str">
            <v>Paramaz Avedisian Building</v>
          </cell>
        </row>
      </sheetData>
      <sheetData sheetId="1458">
        <row r="8">
          <cell r="D8" t="str">
            <v>Paramaz Avedisian Building</v>
          </cell>
        </row>
      </sheetData>
      <sheetData sheetId="1459">
        <row r="8">
          <cell r="D8" t="str">
            <v>Paramaz Avedisian Building</v>
          </cell>
        </row>
      </sheetData>
      <sheetData sheetId="1460">
        <row r="8">
          <cell r="D8" t="str">
            <v>Paramaz Avedisian Building</v>
          </cell>
        </row>
      </sheetData>
      <sheetData sheetId="1461">
        <row r="8">
          <cell r="D8" t="str">
            <v>Paramaz Avedisian Building</v>
          </cell>
        </row>
      </sheetData>
      <sheetData sheetId="1462">
        <row r="8">
          <cell r="D8" t="str">
            <v>Paramaz Avedisian Building</v>
          </cell>
        </row>
      </sheetData>
      <sheetData sheetId="1463">
        <row r="8">
          <cell r="D8" t="str">
            <v>Paramaz Avedisian Building</v>
          </cell>
        </row>
      </sheetData>
      <sheetData sheetId="1464">
        <row r="8">
          <cell r="D8" t="str">
            <v>Paramaz Avedisian Building</v>
          </cell>
        </row>
      </sheetData>
      <sheetData sheetId="1465">
        <row r="8">
          <cell r="D8" t="str">
            <v>Paramaz Avedisian Building</v>
          </cell>
        </row>
      </sheetData>
      <sheetData sheetId="1466">
        <row r="8">
          <cell r="D8" t="str">
            <v>Paramaz Avedisian Building</v>
          </cell>
        </row>
      </sheetData>
      <sheetData sheetId="1467">
        <row r="8">
          <cell r="D8" t="str">
            <v>Paramaz Avedisian Building</v>
          </cell>
        </row>
      </sheetData>
      <sheetData sheetId="1468">
        <row r="8">
          <cell r="D8" t="str">
            <v>Paramaz Avedisian Building</v>
          </cell>
        </row>
      </sheetData>
      <sheetData sheetId="1469">
        <row r="8">
          <cell r="D8" t="str">
            <v>Paramaz Avedisian Building</v>
          </cell>
        </row>
      </sheetData>
      <sheetData sheetId="1470">
        <row r="8">
          <cell r="D8" t="str">
            <v>Paramaz Avedisian Building</v>
          </cell>
        </row>
      </sheetData>
      <sheetData sheetId="1471">
        <row r="8">
          <cell r="D8" t="str">
            <v>Paramaz Avedisian Building</v>
          </cell>
        </row>
      </sheetData>
      <sheetData sheetId="1472">
        <row r="8">
          <cell r="D8" t="str">
            <v>Paramaz Avedisian Building</v>
          </cell>
        </row>
      </sheetData>
      <sheetData sheetId="1473">
        <row r="8">
          <cell r="D8" t="str">
            <v>Paramaz Avedisian Building</v>
          </cell>
        </row>
      </sheetData>
      <sheetData sheetId="1474">
        <row r="8">
          <cell r="D8" t="str">
            <v>Paramaz Avedisian Building</v>
          </cell>
        </row>
      </sheetData>
      <sheetData sheetId="1475">
        <row r="8">
          <cell r="D8" t="str">
            <v>Paramaz Avedisian Building</v>
          </cell>
        </row>
      </sheetData>
      <sheetData sheetId="1476">
        <row r="8">
          <cell r="D8" t="str">
            <v>Paramaz Avedisian Building</v>
          </cell>
        </row>
      </sheetData>
      <sheetData sheetId="1477">
        <row r="8">
          <cell r="D8" t="str">
            <v>Paramaz Avedisian Building</v>
          </cell>
        </row>
      </sheetData>
      <sheetData sheetId="1478">
        <row r="8">
          <cell r="D8" t="str">
            <v>Paramaz Avedisian Building</v>
          </cell>
        </row>
      </sheetData>
      <sheetData sheetId="1479">
        <row r="8">
          <cell r="D8" t="str">
            <v>Paramaz Avedisian Building</v>
          </cell>
        </row>
      </sheetData>
      <sheetData sheetId="1480">
        <row r="8">
          <cell r="D8" t="str">
            <v>Paramaz Avedisian Building</v>
          </cell>
        </row>
      </sheetData>
      <sheetData sheetId="1481">
        <row r="8">
          <cell r="D8" t="str">
            <v>Paramaz Avedisian Building</v>
          </cell>
        </row>
      </sheetData>
      <sheetData sheetId="1482">
        <row r="8">
          <cell r="D8" t="str">
            <v>Paramaz Avedisian Building</v>
          </cell>
        </row>
      </sheetData>
      <sheetData sheetId="1483">
        <row r="8">
          <cell r="D8" t="str">
            <v>Paramaz Avedisian Building</v>
          </cell>
        </row>
      </sheetData>
      <sheetData sheetId="1484">
        <row r="8">
          <cell r="D8" t="str">
            <v>Paramaz Avedisian Building</v>
          </cell>
        </row>
      </sheetData>
      <sheetData sheetId="1485">
        <row r="8">
          <cell r="D8" t="str">
            <v>Paramaz Avedisian Building</v>
          </cell>
        </row>
      </sheetData>
      <sheetData sheetId="1486">
        <row r="8">
          <cell r="D8" t="str">
            <v>Paramaz Avedisian Building</v>
          </cell>
        </row>
      </sheetData>
      <sheetData sheetId="1487">
        <row r="8">
          <cell r="D8" t="str">
            <v>Paramaz Avedisian Building</v>
          </cell>
        </row>
      </sheetData>
      <sheetData sheetId="1488">
        <row r="8">
          <cell r="D8" t="str">
            <v>Paramaz Avedisian Building</v>
          </cell>
        </row>
      </sheetData>
      <sheetData sheetId="1489">
        <row r="8">
          <cell r="D8" t="str">
            <v>Paramaz Avedisian Building</v>
          </cell>
        </row>
      </sheetData>
      <sheetData sheetId="1490">
        <row r="8">
          <cell r="D8" t="str">
            <v>Paramaz Avedisian Building</v>
          </cell>
        </row>
      </sheetData>
      <sheetData sheetId="1491">
        <row r="8">
          <cell r="D8" t="str">
            <v>Paramaz Avedisian Building</v>
          </cell>
        </row>
      </sheetData>
      <sheetData sheetId="1492">
        <row r="8">
          <cell r="D8" t="str">
            <v>Paramaz Avedisian Building</v>
          </cell>
        </row>
      </sheetData>
      <sheetData sheetId="1493">
        <row r="8">
          <cell r="D8" t="str">
            <v>Paramaz Avedisian Building</v>
          </cell>
        </row>
      </sheetData>
      <sheetData sheetId="1494">
        <row r="8">
          <cell r="D8" t="str">
            <v>Paramaz Avedisian Building</v>
          </cell>
        </row>
      </sheetData>
      <sheetData sheetId="1495">
        <row r="8">
          <cell r="D8" t="str">
            <v>Paramaz Avedisian Building</v>
          </cell>
        </row>
      </sheetData>
      <sheetData sheetId="1496">
        <row r="8">
          <cell r="D8" t="str">
            <v>Paramaz Avedisian Building</v>
          </cell>
        </row>
      </sheetData>
      <sheetData sheetId="1497">
        <row r="8">
          <cell r="D8" t="str">
            <v>Paramaz Avedisian Building</v>
          </cell>
        </row>
      </sheetData>
      <sheetData sheetId="1498">
        <row r="8">
          <cell r="D8" t="str">
            <v>Paramaz Avedisian Building</v>
          </cell>
        </row>
      </sheetData>
      <sheetData sheetId="1499">
        <row r="8">
          <cell r="D8" t="str">
            <v>Paramaz Avedisian Building</v>
          </cell>
        </row>
      </sheetData>
      <sheetData sheetId="1500">
        <row r="8">
          <cell r="D8" t="str">
            <v>Paramaz Avedisian Building</v>
          </cell>
        </row>
      </sheetData>
      <sheetData sheetId="1501">
        <row r="8">
          <cell r="D8" t="str">
            <v>Paramaz Avedisian Building</v>
          </cell>
        </row>
      </sheetData>
      <sheetData sheetId="1502">
        <row r="8">
          <cell r="D8" t="str">
            <v>Paramaz Avedisian Building</v>
          </cell>
        </row>
      </sheetData>
      <sheetData sheetId="1503">
        <row r="8">
          <cell r="D8" t="str">
            <v>Paramaz Avedisian Building</v>
          </cell>
        </row>
      </sheetData>
      <sheetData sheetId="1504">
        <row r="8">
          <cell r="D8" t="str">
            <v>Paramaz Avedisian Building</v>
          </cell>
        </row>
      </sheetData>
      <sheetData sheetId="1505">
        <row r="8">
          <cell r="D8" t="str">
            <v>Paramaz Avedisian Building</v>
          </cell>
        </row>
      </sheetData>
      <sheetData sheetId="1506">
        <row r="8">
          <cell r="D8" t="str">
            <v>Paramaz Avedisian Building</v>
          </cell>
        </row>
      </sheetData>
      <sheetData sheetId="1507">
        <row r="8">
          <cell r="D8" t="str">
            <v>Paramaz Avedisian Building</v>
          </cell>
        </row>
      </sheetData>
      <sheetData sheetId="1508">
        <row r="8">
          <cell r="D8" t="str">
            <v>Paramaz Avedisian Building</v>
          </cell>
        </row>
      </sheetData>
      <sheetData sheetId="1509">
        <row r="8">
          <cell r="D8" t="str">
            <v>Paramaz Avedisian Building</v>
          </cell>
        </row>
      </sheetData>
      <sheetData sheetId="1510">
        <row r="8">
          <cell r="D8" t="str">
            <v>Paramaz Avedisian Building</v>
          </cell>
        </row>
      </sheetData>
      <sheetData sheetId="1511">
        <row r="8">
          <cell r="D8" t="str">
            <v>Paramaz Avedisian Building</v>
          </cell>
        </row>
      </sheetData>
      <sheetData sheetId="1512">
        <row r="8">
          <cell r="D8" t="str">
            <v>Paramaz Avedisian Building</v>
          </cell>
        </row>
      </sheetData>
      <sheetData sheetId="1513">
        <row r="8">
          <cell r="D8" t="str">
            <v>Paramaz Avedisian Building</v>
          </cell>
        </row>
      </sheetData>
      <sheetData sheetId="1514">
        <row r="8">
          <cell r="D8" t="str">
            <v>Paramaz Avedisian Building</v>
          </cell>
        </row>
      </sheetData>
      <sheetData sheetId="1515">
        <row r="8">
          <cell r="D8" t="str">
            <v>Paramaz Avedisian Building</v>
          </cell>
        </row>
      </sheetData>
      <sheetData sheetId="1516">
        <row r="8">
          <cell r="D8" t="str">
            <v>Paramaz Avedisian Building</v>
          </cell>
        </row>
      </sheetData>
      <sheetData sheetId="1517">
        <row r="8">
          <cell r="D8" t="str">
            <v>Paramaz Avedisian Building</v>
          </cell>
        </row>
      </sheetData>
      <sheetData sheetId="1518">
        <row r="8">
          <cell r="D8" t="str">
            <v>Paramaz Avedisian Building</v>
          </cell>
        </row>
      </sheetData>
      <sheetData sheetId="1519">
        <row r="8">
          <cell r="D8" t="str">
            <v>Paramaz Avedisian Building</v>
          </cell>
        </row>
      </sheetData>
      <sheetData sheetId="1520">
        <row r="8">
          <cell r="D8" t="str">
            <v>Paramaz Avedisian Building</v>
          </cell>
        </row>
      </sheetData>
      <sheetData sheetId="1521">
        <row r="8">
          <cell r="D8" t="str">
            <v>Paramaz Avedisian Building</v>
          </cell>
        </row>
      </sheetData>
      <sheetData sheetId="1522">
        <row r="8">
          <cell r="D8" t="str">
            <v>Paramaz Avedisian Building</v>
          </cell>
        </row>
      </sheetData>
      <sheetData sheetId="1523">
        <row r="8">
          <cell r="D8" t="str">
            <v>Paramaz Avedisian Building</v>
          </cell>
        </row>
      </sheetData>
      <sheetData sheetId="1524">
        <row r="8">
          <cell r="D8" t="str">
            <v>Paramaz Avedisian Building</v>
          </cell>
        </row>
      </sheetData>
      <sheetData sheetId="1525">
        <row r="8">
          <cell r="D8" t="str">
            <v>Paramaz Avedisian Building</v>
          </cell>
        </row>
      </sheetData>
      <sheetData sheetId="1526">
        <row r="8">
          <cell r="D8" t="str">
            <v>Paramaz Avedisian Building</v>
          </cell>
        </row>
      </sheetData>
      <sheetData sheetId="1527">
        <row r="8">
          <cell r="D8" t="str">
            <v>Paramaz Avedisian Building</v>
          </cell>
        </row>
      </sheetData>
      <sheetData sheetId="1528">
        <row r="8">
          <cell r="D8" t="str">
            <v>Paramaz Avedisian Building</v>
          </cell>
        </row>
      </sheetData>
      <sheetData sheetId="1529">
        <row r="8">
          <cell r="D8" t="str">
            <v>Paramaz Avedisian Building</v>
          </cell>
        </row>
      </sheetData>
      <sheetData sheetId="1530">
        <row r="8">
          <cell r="D8" t="str">
            <v>Paramaz Avedisian Building</v>
          </cell>
        </row>
      </sheetData>
      <sheetData sheetId="1531">
        <row r="8">
          <cell r="D8" t="str">
            <v>Paramaz Avedisian Building</v>
          </cell>
        </row>
      </sheetData>
      <sheetData sheetId="1532">
        <row r="8">
          <cell r="D8" t="str">
            <v>Paramaz Avedisian Building</v>
          </cell>
        </row>
      </sheetData>
      <sheetData sheetId="1533">
        <row r="8">
          <cell r="D8" t="str">
            <v>Paramaz Avedisian Building</v>
          </cell>
        </row>
      </sheetData>
      <sheetData sheetId="1534">
        <row r="8">
          <cell r="D8" t="str">
            <v>Paramaz Avedisian Building</v>
          </cell>
        </row>
      </sheetData>
      <sheetData sheetId="1535">
        <row r="8">
          <cell r="D8" t="str">
            <v>Paramaz Avedisian Building</v>
          </cell>
        </row>
      </sheetData>
      <sheetData sheetId="1536">
        <row r="8">
          <cell r="D8" t="str">
            <v>Paramaz Avedisian Building</v>
          </cell>
        </row>
      </sheetData>
      <sheetData sheetId="1537">
        <row r="8">
          <cell r="D8" t="str">
            <v>Paramaz Avedisian Building</v>
          </cell>
        </row>
      </sheetData>
      <sheetData sheetId="1538">
        <row r="8">
          <cell r="D8" t="str">
            <v>Paramaz Avedisian Building</v>
          </cell>
        </row>
      </sheetData>
      <sheetData sheetId="1539">
        <row r="8">
          <cell r="D8" t="str">
            <v>Paramaz Avedisian Building</v>
          </cell>
        </row>
      </sheetData>
      <sheetData sheetId="1540">
        <row r="8">
          <cell r="D8" t="str">
            <v>Paramaz Avedisian Building</v>
          </cell>
        </row>
      </sheetData>
      <sheetData sheetId="1541">
        <row r="8">
          <cell r="D8" t="str">
            <v>Paramaz Avedisian Building</v>
          </cell>
        </row>
      </sheetData>
      <sheetData sheetId="1542">
        <row r="8">
          <cell r="D8" t="str">
            <v>Paramaz Avedisian Building</v>
          </cell>
        </row>
      </sheetData>
      <sheetData sheetId="1543">
        <row r="8">
          <cell r="D8" t="str">
            <v>Paramaz Avedisian Building</v>
          </cell>
        </row>
      </sheetData>
      <sheetData sheetId="1544">
        <row r="8">
          <cell r="D8" t="str">
            <v>Paramaz Avedisian Building</v>
          </cell>
        </row>
      </sheetData>
      <sheetData sheetId="1545">
        <row r="8">
          <cell r="D8" t="str">
            <v>Paramaz Avedisian Building</v>
          </cell>
        </row>
      </sheetData>
      <sheetData sheetId="1546">
        <row r="8">
          <cell r="D8" t="str">
            <v>Paramaz Avedisian Building</v>
          </cell>
        </row>
      </sheetData>
      <sheetData sheetId="1547">
        <row r="8">
          <cell r="D8" t="str">
            <v>Paramaz Avedisian Building</v>
          </cell>
        </row>
      </sheetData>
      <sheetData sheetId="1548">
        <row r="8">
          <cell r="D8" t="str">
            <v>Paramaz Avedisian Building</v>
          </cell>
        </row>
      </sheetData>
      <sheetData sheetId="1549">
        <row r="8">
          <cell r="D8" t="str">
            <v>Paramaz Avedisian Building</v>
          </cell>
        </row>
      </sheetData>
      <sheetData sheetId="1550">
        <row r="8">
          <cell r="D8" t="str">
            <v>Paramaz Avedisian Building</v>
          </cell>
        </row>
      </sheetData>
      <sheetData sheetId="1551">
        <row r="8">
          <cell r="D8" t="str">
            <v>Paramaz Avedisian Building</v>
          </cell>
        </row>
      </sheetData>
      <sheetData sheetId="1552">
        <row r="8">
          <cell r="D8" t="str">
            <v>Paramaz Avedisian Building</v>
          </cell>
        </row>
      </sheetData>
      <sheetData sheetId="1553">
        <row r="8">
          <cell r="D8" t="str">
            <v>Paramaz Avedisian Building</v>
          </cell>
        </row>
      </sheetData>
      <sheetData sheetId="1554">
        <row r="8">
          <cell r="D8" t="str">
            <v>Paramaz Avedisian Building</v>
          </cell>
        </row>
      </sheetData>
      <sheetData sheetId="1555">
        <row r="8">
          <cell r="D8" t="str">
            <v>Paramaz Avedisian Building</v>
          </cell>
        </row>
      </sheetData>
      <sheetData sheetId="1556">
        <row r="8">
          <cell r="D8" t="str">
            <v>Paramaz Avedisian Building</v>
          </cell>
        </row>
      </sheetData>
      <sheetData sheetId="1557">
        <row r="8">
          <cell r="D8" t="str">
            <v>Paramaz Avedisian Building</v>
          </cell>
        </row>
      </sheetData>
      <sheetData sheetId="1558">
        <row r="8">
          <cell r="D8" t="str">
            <v>Paramaz Avedisian Building</v>
          </cell>
        </row>
      </sheetData>
      <sheetData sheetId="1559">
        <row r="8">
          <cell r="D8" t="str">
            <v>Paramaz Avedisian Building</v>
          </cell>
        </row>
      </sheetData>
      <sheetData sheetId="1560">
        <row r="8">
          <cell r="D8" t="str">
            <v>Paramaz Avedisian Building</v>
          </cell>
        </row>
      </sheetData>
      <sheetData sheetId="1561">
        <row r="8">
          <cell r="D8" t="str">
            <v>Paramaz Avedisian Building</v>
          </cell>
        </row>
      </sheetData>
      <sheetData sheetId="1562">
        <row r="8">
          <cell r="D8" t="str">
            <v>Paramaz Avedisian Building</v>
          </cell>
        </row>
      </sheetData>
      <sheetData sheetId="1563">
        <row r="8">
          <cell r="D8" t="str">
            <v>Paramaz Avedisian Building</v>
          </cell>
        </row>
      </sheetData>
      <sheetData sheetId="1564">
        <row r="8">
          <cell r="D8" t="str">
            <v>Paramaz Avedisian Building</v>
          </cell>
        </row>
      </sheetData>
      <sheetData sheetId="1565">
        <row r="8">
          <cell r="D8" t="str">
            <v>Paramaz Avedisian Building</v>
          </cell>
        </row>
      </sheetData>
      <sheetData sheetId="1566">
        <row r="8">
          <cell r="D8" t="str">
            <v>Paramaz Avedisian Building</v>
          </cell>
        </row>
      </sheetData>
      <sheetData sheetId="1567">
        <row r="8">
          <cell r="D8" t="str">
            <v>Paramaz Avedisian Building</v>
          </cell>
        </row>
      </sheetData>
      <sheetData sheetId="1568">
        <row r="8">
          <cell r="D8" t="str">
            <v>Paramaz Avedisian Building</v>
          </cell>
        </row>
      </sheetData>
      <sheetData sheetId="1569">
        <row r="8">
          <cell r="D8" t="str">
            <v>Paramaz Avedisian Building</v>
          </cell>
        </row>
      </sheetData>
      <sheetData sheetId="1570">
        <row r="8">
          <cell r="D8" t="str">
            <v>Paramaz Avedisian Building</v>
          </cell>
        </row>
      </sheetData>
      <sheetData sheetId="1571">
        <row r="8">
          <cell r="D8" t="str">
            <v>Paramaz Avedisian Building</v>
          </cell>
        </row>
      </sheetData>
      <sheetData sheetId="1572">
        <row r="8">
          <cell r="D8" t="str">
            <v>Paramaz Avedisian Building</v>
          </cell>
        </row>
      </sheetData>
      <sheetData sheetId="1573">
        <row r="8">
          <cell r="D8" t="str">
            <v>Paramaz Avedisian Building</v>
          </cell>
        </row>
      </sheetData>
      <sheetData sheetId="1574">
        <row r="8">
          <cell r="D8" t="str">
            <v>Paramaz Avedisian Building</v>
          </cell>
        </row>
      </sheetData>
      <sheetData sheetId="1575">
        <row r="8">
          <cell r="D8" t="str">
            <v>Paramaz Avedisian Building</v>
          </cell>
        </row>
      </sheetData>
      <sheetData sheetId="1576">
        <row r="8">
          <cell r="D8" t="str">
            <v>Paramaz Avedisian Building</v>
          </cell>
        </row>
      </sheetData>
      <sheetData sheetId="1577">
        <row r="8">
          <cell r="D8" t="str">
            <v>Paramaz Avedisian Building</v>
          </cell>
        </row>
      </sheetData>
      <sheetData sheetId="1578">
        <row r="8">
          <cell r="D8" t="str">
            <v>Paramaz Avedisian Building</v>
          </cell>
        </row>
      </sheetData>
      <sheetData sheetId="1579">
        <row r="8">
          <cell r="D8" t="str">
            <v>Paramaz Avedisian Building</v>
          </cell>
        </row>
      </sheetData>
      <sheetData sheetId="1580">
        <row r="8">
          <cell r="D8" t="str">
            <v>Paramaz Avedisian Building</v>
          </cell>
        </row>
      </sheetData>
      <sheetData sheetId="1581">
        <row r="8">
          <cell r="D8" t="str">
            <v>Paramaz Avedisian Building</v>
          </cell>
        </row>
      </sheetData>
      <sheetData sheetId="1582">
        <row r="8">
          <cell r="D8" t="str">
            <v>Paramaz Avedisian Building</v>
          </cell>
        </row>
      </sheetData>
      <sheetData sheetId="1583">
        <row r="8">
          <cell r="D8" t="str">
            <v>Paramaz Avedisian Building</v>
          </cell>
        </row>
      </sheetData>
      <sheetData sheetId="1584">
        <row r="8">
          <cell r="D8" t="str">
            <v>Paramaz Avedisian Building</v>
          </cell>
        </row>
      </sheetData>
      <sheetData sheetId="1585">
        <row r="8">
          <cell r="D8" t="str">
            <v>Paramaz Avedisian Building</v>
          </cell>
        </row>
      </sheetData>
      <sheetData sheetId="1586">
        <row r="8">
          <cell r="D8" t="str">
            <v>Paramaz Avedisian Building</v>
          </cell>
        </row>
      </sheetData>
      <sheetData sheetId="1587">
        <row r="8">
          <cell r="D8" t="str">
            <v>Paramaz Avedisian Building</v>
          </cell>
        </row>
      </sheetData>
      <sheetData sheetId="1588">
        <row r="8">
          <cell r="D8" t="str">
            <v>Paramaz Avedisian Building</v>
          </cell>
        </row>
      </sheetData>
      <sheetData sheetId="1589">
        <row r="8">
          <cell r="D8" t="str">
            <v>Paramaz Avedisian Building</v>
          </cell>
        </row>
      </sheetData>
      <sheetData sheetId="1590">
        <row r="8">
          <cell r="D8" t="str">
            <v>Paramaz Avedisian Building</v>
          </cell>
        </row>
      </sheetData>
      <sheetData sheetId="1591">
        <row r="8">
          <cell r="D8" t="str">
            <v>Paramaz Avedisian Building</v>
          </cell>
        </row>
      </sheetData>
      <sheetData sheetId="1592">
        <row r="8">
          <cell r="D8" t="str">
            <v>Paramaz Avedisian Building</v>
          </cell>
        </row>
      </sheetData>
      <sheetData sheetId="1593">
        <row r="8">
          <cell r="D8" t="str">
            <v>Paramaz Avedisian Building</v>
          </cell>
        </row>
      </sheetData>
      <sheetData sheetId="1594">
        <row r="8">
          <cell r="D8" t="str">
            <v>Paramaz Avedisian Building</v>
          </cell>
        </row>
      </sheetData>
      <sheetData sheetId="1595">
        <row r="8">
          <cell r="D8" t="str">
            <v>Paramaz Avedisian Building</v>
          </cell>
        </row>
      </sheetData>
      <sheetData sheetId="1596">
        <row r="8">
          <cell r="D8" t="str">
            <v>Paramaz Avedisian Building</v>
          </cell>
        </row>
      </sheetData>
      <sheetData sheetId="1597">
        <row r="8">
          <cell r="D8" t="str">
            <v>Paramaz Avedisian Building</v>
          </cell>
        </row>
      </sheetData>
      <sheetData sheetId="1598">
        <row r="8">
          <cell r="D8" t="str">
            <v>Paramaz Avedisian Building</v>
          </cell>
        </row>
      </sheetData>
      <sheetData sheetId="1599">
        <row r="8">
          <cell r="D8" t="str">
            <v>Paramaz Avedisian Building</v>
          </cell>
        </row>
      </sheetData>
      <sheetData sheetId="1600">
        <row r="8">
          <cell r="D8" t="str">
            <v>Paramaz Avedisian Building</v>
          </cell>
        </row>
      </sheetData>
      <sheetData sheetId="1601">
        <row r="8">
          <cell r="D8" t="str">
            <v>Paramaz Avedisian Building</v>
          </cell>
        </row>
      </sheetData>
      <sheetData sheetId="1602">
        <row r="8">
          <cell r="D8" t="str">
            <v>Paramaz Avedisian Building</v>
          </cell>
        </row>
      </sheetData>
      <sheetData sheetId="1603">
        <row r="8">
          <cell r="D8" t="str">
            <v>Paramaz Avedisian Building</v>
          </cell>
        </row>
      </sheetData>
      <sheetData sheetId="1604">
        <row r="8">
          <cell r="D8" t="str">
            <v>Paramaz Avedisian Building</v>
          </cell>
        </row>
      </sheetData>
      <sheetData sheetId="1605">
        <row r="8">
          <cell r="D8" t="str">
            <v>Paramaz Avedisian Building</v>
          </cell>
        </row>
      </sheetData>
      <sheetData sheetId="1606">
        <row r="8">
          <cell r="D8" t="str">
            <v>Paramaz Avedisian Building</v>
          </cell>
        </row>
      </sheetData>
      <sheetData sheetId="1607">
        <row r="8">
          <cell r="D8" t="str">
            <v>Paramaz Avedisian Building</v>
          </cell>
        </row>
      </sheetData>
      <sheetData sheetId="1608">
        <row r="8">
          <cell r="D8" t="str">
            <v>Paramaz Avedisian Building</v>
          </cell>
        </row>
      </sheetData>
      <sheetData sheetId="1609">
        <row r="8">
          <cell r="D8" t="str">
            <v>Paramaz Avedisian Building</v>
          </cell>
        </row>
      </sheetData>
      <sheetData sheetId="1610">
        <row r="8">
          <cell r="D8" t="str">
            <v>Paramaz Avedisian Building</v>
          </cell>
        </row>
      </sheetData>
      <sheetData sheetId="1611">
        <row r="8">
          <cell r="D8" t="str">
            <v>Paramaz Avedisian Building</v>
          </cell>
        </row>
      </sheetData>
      <sheetData sheetId="1612">
        <row r="8">
          <cell r="D8" t="str">
            <v>Paramaz Avedisian Building</v>
          </cell>
        </row>
      </sheetData>
      <sheetData sheetId="1613">
        <row r="8">
          <cell r="D8" t="str">
            <v>Paramaz Avedisian Building</v>
          </cell>
        </row>
      </sheetData>
      <sheetData sheetId="1614">
        <row r="8">
          <cell r="D8" t="str">
            <v>Paramaz Avedisian Building</v>
          </cell>
        </row>
      </sheetData>
      <sheetData sheetId="1615">
        <row r="8">
          <cell r="D8" t="str">
            <v>Paramaz Avedisian Building</v>
          </cell>
        </row>
      </sheetData>
      <sheetData sheetId="1616">
        <row r="8">
          <cell r="D8" t="str">
            <v>Paramaz Avedisian Building</v>
          </cell>
        </row>
      </sheetData>
      <sheetData sheetId="1617">
        <row r="8">
          <cell r="D8" t="str">
            <v>Paramaz Avedisian Building</v>
          </cell>
        </row>
      </sheetData>
      <sheetData sheetId="1618">
        <row r="8">
          <cell r="D8" t="str">
            <v>Paramaz Avedisian Building</v>
          </cell>
        </row>
      </sheetData>
      <sheetData sheetId="1619">
        <row r="8">
          <cell r="D8" t="str">
            <v>Paramaz Avedisian Building</v>
          </cell>
        </row>
      </sheetData>
      <sheetData sheetId="1620">
        <row r="8">
          <cell r="D8" t="str">
            <v>Paramaz Avedisian Building</v>
          </cell>
        </row>
      </sheetData>
      <sheetData sheetId="1621">
        <row r="8">
          <cell r="D8" t="str">
            <v>Paramaz Avedisian Building</v>
          </cell>
        </row>
      </sheetData>
      <sheetData sheetId="1622">
        <row r="8">
          <cell r="D8" t="str">
            <v>Paramaz Avedisian Building</v>
          </cell>
        </row>
      </sheetData>
      <sheetData sheetId="1623">
        <row r="8">
          <cell r="D8" t="str">
            <v>Paramaz Avedisian Building</v>
          </cell>
        </row>
      </sheetData>
      <sheetData sheetId="1624">
        <row r="8">
          <cell r="D8" t="str">
            <v>Paramaz Avedisian Building</v>
          </cell>
        </row>
      </sheetData>
      <sheetData sheetId="1625">
        <row r="8">
          <cell r="D8" t="str">
            <v>Paramaz Avedisian Building</v>
          </cell>
        </row>
      </sheetData>
      <sheetData sheetId="1626">
        <row r="8">
          <cell r="D8" t="str">
            <v>Paramaz Avedisian Building</v>
          </cell>
        </row>
      </sheetData>
      <sheetData sheetId="1627">
        <row r="8">
          <cell r="D8" t="str">
            <v>Paramaz Avedisian Building</v>
          </cell>
        </row>
      </sheetData>
      <sheetData sheetId="1628">
        <row r="8">
          <cell r="D8" t="str">
            <v>Paramaz Avedisian Building</v>
          </cell>
        </row>
      </sheetData>
      <sheetData sheetId="1629">
        <row r="8">
          <cell r="D8" t="str">
            <v>Paramaz Avedisian Building</v>
          </cell>
        </row>
      </sheetData>
      <sheetData sheetId="1630">
        <row r="8">
          <cell r="D8" t="str">
            <v>Paramaz Avedisian Building</v>
          </cell>
        </row>
      </sheetData>
      <sheetData sheetId="1631">
        <row r="8">
          <cell r="D8" t="str">
            <v>Paramaz Avedisian Building</v>
          </cell>
        </row>
      </sheetData>
      <sheetData sheetId="1632">
        <row r="8">
          <cell r="D8" t="str">
            <v>Paramaz Avedisian Building</v>
          </cell>
        </row>
      </sheetData>
      <sheetData sheetId="1633">
        <row r="8">
          <cell r="D8" t="str">
            <v>Paramaz Avedisian Building</v>
          </cell>
        </row>
      </sheetData>
      <sheetData sheetId="1634">
        <row r="8">
          <cell r="D8" t="str">
            <v>Paramaz Avedisian Building</v>
          </cell>
        </row>
      </sheetData>
      <sheetData sheetId="1635">
        <row r="8">
          <cell r="D8" t="str">
            <v>Paramaz Avedisian Building</v>
          </cell>
        </row>
      </sheetData>
      <sheetData sheetId="1636">
        <row r="8">
          <cell r="D8" t="str">
            <v>Paramaz Avedisian Building</v>
          </cell>
        </row>
      </sheetData>
      <sheetData sheetId="1637">
        <row r="8">
          <cell r="D8" t="str">
            <v>Paramaz Avedisian Building</v>
          </cell>
        </row>
      </sheetData>
      <sheetData sheetId="1638">
        <row r="8">
          <cell r="D8" t="str">
            <v>Paramaz Avedisian Building</v>
          </cell>
        </row>
      </sheetData>
      <sheetData sheetId="1639">
        <row r="8">
          <cell r="D8" t="str">
            <v>Paramaz Avedisian Building</v>
          </cell>
        </row>
      </sheetData>
      <sheetData sheetId="1640">
        <row r="8">
          <cell r="D8" t="str">
            <v>Paramaz Avedisian Building</v>
          </cell>
        </row>
      </sheetData>
      <sheetData sheetId="1641">
        <row r="8">
          <cell r="D8" t="str">
            <v>Paramaz Avedisian Building</v>
          </cell>
        </row>
      </sheetData>
      <sheetData sheetId="1642">
        <row r="8">
          <cell r="D8" t="str">
            <v>Paramaz Avedisian Building</v>
          </cell>
        </row>
      </sheetData>
      <sheetData sheetId="1643">
        <row r="8">
          <cell r="D8" t="str">
            <v>Paramaz Avedisian Building</v>
          </cell>
        </row>
      </sheetData>
      <sheetData sheetId="1644">
        <row r="8">
          <cell r="D8" t="str">
            <v>Paramaz Avedisian Building</v>
          </cell>
        </row>
      </sheetData>
      <sheetData sheetId="1645">
        <row r="8">
          <cell r="D8" t="str">
            <v>Paramaz Avedisian Building</v>
          </cell>
        </row>
      </sheetData>
      <sheetData sheetId="1646">
        <row r="8">
          <cell r="D8" t="str">
            <v>Paramaz Avedisian Building</v>
          </cell>
        </row>
      </sheetData>
      <sheetData sheetId="1647">
        <row r="8">
          <cell r="D8" t="str">
            <v>Paramaz Avedisian Building</v>
          </cell>
        </row>
      </sheetData>
      <sheetData sheetId="1648">
        <row r="8">
          <cell r="D8" t="str">
            <v>Paramaz Avedisian Building</v>
          </cell>
        </row>
      </sheetData>
      <sheetData sheetId="1649">
        <row r="8">
          <cell r="D8" t="str">
            <v>Paramaz Avedisian Building</v>
          </cell>
        </row>
      </sheetData>
      <sheetData sheetId="1650">
        <row r="8">
          <cell r="D8" t="str">
            <v>Paramaz Avedisian Building</v>
          </cell>
        </row>
      </sheetData>
      <sheetData sheetId="1651">
        <row r="8">
          <cell r="D8" t="str">
            <v>Paramaz Avedisian Building</v>
          </cell>
        </row>
      </sheetData>
      <sheetData sheetId="1652">
        <row r="8">
          <cell r="D8" t="str">
            <v>Paramaz Avedisian Building</v>
          </cell>
        </row>
      </sheetData>
      <sheetData sheetId="1653">
        <row r="8">
          <cell r="D8" t="str">
            <v>Paramaz Avedisian Building</v>
          </cell>
        </row>
      </sheetData>
      <sheetData sheetId="1654">
        <row r="8">
          <cell r="D8" t="str">
            <v>Paramaz Avedisian Building</v>
          </cell>
        </row>
      </sheetData>
      <sheetData sheetId="1655">
        <row r="8">
          <cell r="D8" t="str">
            <v>Paramaz Avedisian Building</v>
          </cell>
        </row>
      </sheetData>
      <sheetData sheetId="1656">
        <row r="8">
          <cell r="D8" t="str">
            <v>Paramaz Avedisian Building</v>
          </cell>
        </row>
      </sheetData>
      <sheetData sheetId="1657">
        <row r="8">
          <cell r="D8" t="str">
            <v>Paramaz Avedisian Building</v>
          </cell>
        </row>
      </sheetData>
      <sheetData sheetId="1658">
        <row r="8">
          <cell r="D8" t="str">
            <v>Paramaz Avedisian Building</v>
          </cell>
        </row>
      </sheetData>
      <sheetData sheetId="1659">
        <row r="8">
          <cell r="D8" t="str">
            <v>Paramaz Avedisian Building</v>
          </cell>
        </row>
      </sheetData>
      <sheetData sheetId="1660">
        <row r="8">
          <cell r="D8" t="str">
            <v>Paramaz Avedisian Building</v>
          </cell>
        </row>
      </sheetData>
      <sheetData sheetId="1661">
        <row r="8">
          <cell r="D8" t="str">
            <v>Paramaz Avedisian Building</v>
          </cell>
        </row>
      </sheetData>
      <sheetData sheetId="1662">
        <row r="8">
          <cell r="D8" t="str">
            <v>Paramaz Avedisian Building</v>
          </cell>
        </row>
      </sheetData>
      <sheetData sheetId="1663">
        <row r="8">
          <cell r="D8" t="str">
            <v>Paramaz Avedisian Building</v>
          </cell>
        </row>
      </sheetData>
      <sheetData sheetId="1664">
        <row r="8">
          <cell r="D8" t="str">
            <v>Paramaz Avedisian Building</v>
          </cell>
        </row>
      </sheetData>
      <sheetData sheetId="1665">
        <row r="8">
          <cell r="D8" t="str">
            <v>Paramaz Avedisian Building</v>
          </cell>
        </row>
      </sheetData>
      <sheetData sheetId="1666">
        <row r="8">
          <cell r="D8" t="str">
            <v>Paramaz Avedisian Building</v>
          </cell>
        </row>
      </sheetData>
      <sheetData sheetId="1667">
        <row r="8">
          <cell r="D8" t="str">
            <v>Paramaz Avedisian Building</v>
          </cell>
        </row>
      </sheetData>
      <sheetData sheetId="1668">
        <row r="8">
          <cell r="D8" t="str">
            <v>Paramaz Avedisian Building</v>
          </cell>
        </row>
      </sheetData>
      <sheetData sheetId="1669">
        <row r="8">
          <cell r="D8" t="str">
            <v>Paramaz Avedisian Building</v>
          </cell>
        </row>
      </sheetData>
      <sheetData sheetId="1670">
        <row r="8">
          <cell r="D8" t="str">
            <v>Paramaz Avedisian Building</v>
          </cell>
        </row>
      </sheetData>
      <sheetData sheetId="1671">
        <row r="8">
          <cell r="D8" t="str">
            <v>Paramaz Avedisian Building</v>
          </cell>
        </row>
      </sheetData>
      <sheetData sheetId="1672">
        <row r="8">
          <cell r="D8" t="str">
            <v>Paramaz Avedisian Building</v>
          </cell>
        </row>
      </sheetData>
      <sheetData sheetId="1673">
        <row r="8">
          <cell r="D8" t="str">
            <v>Paramaz Avedisian Building</v>
          </cell>
        </row>
      </sheetData>
      <sheetData sheetId="1674">
        <row r="8">
          <cell r="D8" t="str">
            <v>Paramaz Avedisian Building</v>
          </cell>
        </row>
      </sheetData>
      <sheetData sheetId="1675">
        <row r="8">
          <cell r="D8" t="str">
            <v>Paramaz Avedisian Building</v>
          </cell>
        </row>
      </sheetData>
      <sheetData sheetId="1676">
        <row r="8">
          <cell r="D8" t="str">
            <v>Paramaz Avedisian Building</v>
          </cell>
        </row>
      </sheetData>
      <sheetData sheetId="1677">
        <row r="8">
          <cell r="D8" t="str">
            <v>Paramaz Avedisian Building</v>
          </cell>
        </row>
      </sheetData>
      <sheetData sheetId="1678">
        <row r="8">
          <cell r="D8" t="str">
            <v>Paramaz Avedisian Building</v>
          </cell>
        </row>
      </sheetData>
      <sheetData sheetId="1679">
        <row r="8">
          <cell r="D8" t="str">
            <v>Paramaz Avedisian Building</v>
          </cell>
        </row>
      </sheetData>
      <sheetData sheetId="1680">
        <row r="8">
          <cell r="D8" t="str">
            <v>Paramaz Avedisian Building</v>
          </cell>
        </row>
      </sheetData>
      <sheetData sheetId="1681">
        <row r="8">
          <cell r="D8" t="str">
            <v>Paramaz Avedisian Building</v>
          </cell>
        </row>
      </sheetData>
      <sheetData sheetId="1682">
        <row r="8">
          <cell r="D8" t="str">
            <v>Paramaz Avedisian Building</v>
          </cell>
        </row>
      </sheetData>
      <sheetData sheetId="1683">
        <row r="8">
          <cell r="D8" t="str">
            <v>Paramaz Avedisian Building</v>
          </cell>
        </row>
      </sheetData>
      <sheetData sheetId="1684">
        <row r="8">
          <cell r="D8" t="str">
            <v>Paramaz Avedisian Building</v>
          </cell>
        </row>
      </sheetData>
      <sheetData sheetId="1685">
        <row r="8">
          <cell r="D8" t="str">
            <v>Paramaz Avedisian Building</v>
          </cell>
        </row>
      </sheetData>
      <sheetData sheetId="1686">
        <row r="8">
          <cell r="D8" t="str">
            <v>Paramaz Avedisian Building</v>
          </cell>
        </row>
      </sheetData>
      <sheetData sheetId="1687">
        <row r="8">
          <cell r="D8" t="str">
            <v>Paramaz Avedisian Building</v>
          </cell>
        </row>
      </sheetData>
      <sheetData sheetId="1688">
        <row r="8">
          <cell r="D8" t="str">
            <v>Paramaz Avedisian Building</v>
          </cell>
        </row>
      </sheetData>
      <sheetData sheetId="1689">
        <row r="8">
          <cell r="D8" t="str">
            <v>Paramaz Avedisian Building</v>
          </cell>
        </row>
      </sheetData>
      <sheetData sheetId="1690">
        <row r="8">
          <cell r="D8" t="str">
            <v>Paramaz Avedisian Building</v>
          </cell>
        </row>
      </sheetData>
      <sheetData sheetId="1691">
        <row r="8">
          <cell r="D8" t="str">
            <v>Paramaz Avedisian Building</v>
          </cell>
        </row>
      </sheetData>
      <sheetData sheetId="1692">
        <row r="8">
          <cell r="D8" t="str">
            <v>Paramaz Avedisian Building</v>
          </cell>
        </row>
      </sheetData>
      <sheetData sheetId="1693">
        <row r="8">
          <cell r="D8" t="str">
            <v>Paramaz Avedisian Building</v>
          </cell>
        </row>
      </sheetData>
      <sheetData sheetId="1694">
        <row r="8">
          <cell r="D8" t="str">
            <v>Paramaz Avedisian Building</v>
          </cell>
        </row>
      </sheetData>
      <sheetData sheetId="1695">
        <row r="8">
          <cell r="D8" t="str">
            <v>Paramaz Avedisian Building</v>
          </cell>
        </row>
      </sheetData>
      <sheetData sheetId="1696">
        <row r="8">
          <cell r="D8" t="str">
            <v>Paramaz Avedisian Building</v>
          </cell>
        </row>
      </sheetData>
      <sheetData sheetId="1697">
        <row r="8">
          <cell r="D8" t="str">
            <v>Paramaz Avedisian Building</v>
          </cell>
        </row>
      </sheetData>
      <sheetData sheetId="1698">
        <row r="8">
          <cell r="D8" t="str">
            <v>Paramaz Avedisian Building</v>
          </cell>
        </row>
      </sheetData>
      <sheetData sheetId="1699">
        <row r="8">
          <cell r="D8" t="str">
            <v>Paramaz Avedisian Building</v>
          </cell>
        </row>
      </sheetData>
      <sheetData sheetId="1700">
        <row r="8">
          <cell r="D8" t="str">
            <v>Paramaz Avedisian Building</v>
          </cell>
        </row>
      </sheetData>
      <sheetData sheetId="1701">
        <row r="8">
          <cell r="D8" t="str">
            <v>Paramaz Avedisian Building</v>
          </cell>
        </row>
      </sheetData>
      <sheetData sheetId="1702">
        <row r="8">
          <cell r="D8" t="str">
            <v>Paramaz Avedisian Building</v>
          </cell>
        </row>
      </sheetData>
      <sheetData sheetId="1703">
        <row r="8">
          <cell r="D8" t="str">
            <v>Paramaz Avedisian Building</v>
          </cell>
        </row>
      </sheetData>
      <sheetData sheetId="1704">
        <row r="8">
          <cell r="D8" t="str">
            <v>Paramaz Avedisian Building</v>
          </cell>
        </row>
      </sheetData>
      <sheetData sheetId="1705">
        <row r="8">
          <cell r="D8" t="str">
            <v>Paramaz Avedisian Building</v>
          </cell>
        </row>
      </sheetData>
      <sheetData sheetId="1706">
        <row r="8">
          <cell r="D8" t="str">
            <v>Paramaz Avedisian Building</v>
          </cell>
        </row>
      </sheetData>
      <sheetData sheetId="1707">
        <row r="8">
          <cell r="D8" t="str">
            <v>Paramaz Avedisian Building</v>
          </cell>
        </row>
      </sheetData>
      <sheetData sheetId="1708">
        <row r="8">
          <cell r="D8" t="str">
            <v>Paramaz Avedisian Building</v>
          </cell>
        </row>
      </sheetData>
      <sheetData sheetId="1709">
        <row r="8">
          <cell r="D8" t="str">
            <v>Paramaz Avedisian Building</v>
          </cell>
        </row>
      </sheetData>
      <sheetData sheetId="1710">
        <row r="8">
          <cell r="D8" t="str">
            <v>Paramaz Avedisian Building</v>
          </cell>
        </row>
      </sheetData>
      <sheetData sheetId="1711">
        <row r="8">
          <cell r="D8" t="str">
            <v>Paramaz Avedisian Building</v>
          </cell>
        </row>
      </sheetData>
      <sheetData sheetId="1712">
        <row r="8">
          <cell r="D8" t="str">
            <v>Paramaz Avedisian Building</v>
          </cell>
        </row>
      </sheetData>
      <sheetData sheetId="1713">
        <row r="8">
          <cell r="D8" t="str">
            <v>Paramaz Avedisian Building</v>
          </cell>
        </row>
      </sheetData>
      <sheetData sheetId="1714">
        <row r="8">
          <cell r="D8" t="str">
            <v>Paramaz Avedisian Building</v>
          </cell>
        </row>
      </sheetData>
      <sheetData sheetId="1715">
        <row r="8">
          <cell r="D8" t="str">
            <v>Paramaz Avedisian Building</v>
          </cell>
        </row>
      </sheetData>
      <sheetData sheetId="1716">
        <row r="8">
          <cell r="D8" t="str">
            <v>Paramaz Avedisian Building</v>
          </cell>
        </row>
      </sheetData>
      <sheetData sheetId="1717">
        <row r="8">
          <cell r="D8" t="str">
            <v>Paramaz Avedisian Building</v>
          </cell>
        </row>
      </sheetData>
      <sheetData sheetId="1718">
        <row r="8">
          <cell r="D8" t="str">
            <v>Paramaz Avedisian Building</v>
          </cell>
        </row>
      </sheetData>
      <sheetData sheetId="1719">
        <row r="8">
          <cell r="D8" t="str">
            <v>Paramaz Avedisian Building</v>
          </cell>
        </row>
      </sheetData>
      <sheetData sheetId="1720">
        <row r="8">
          <cell r="D8" t="str">
            <v>Paramaz Avedisian Building</v>
          </cell>
        </row>
      </sheetData>
      <sheetData sheetId="1721">
        <row r="8">
          <cell r="D8" t="str">
            <v>Paramaz Avedisian Building</v>
          </cell>
        </row>
      </sheetData>
      <sheetData sheetId="1722">
        <row r="8">
          <cell r="D8" t="str">
            <v>Paramaz Avedisian Building</v>
          </cell>
        </row>
      </sheetData>
      <sheetData sheetId="1723">
        <row r="8">
          <cell r="D8" t="str">
            <v>Paramaz Avedisian Building</v>
          </cell>
        </row>
      </sheetData>
      <sheetData sheetId="1724" refreshError="1"/>
      <sheetData sheetId="1725">
        <row r="8">
          <cell r="D8" t="str">
            <v>Paramaz Avedisian Building</v>
          </cell>
        </row>
      </sheetData>
      <sheetData sheetId="1726">
        <row r="8">
          <cell r="D8" t="str">
            <v>Paramaz Avedisian Building</v>
          </cell>
        </row>
      </sheetData>
      <sheetData sheetId="1727">
        <row r="8">
          <cell r="D8" t="str">
            <v>Paramaz Avedisian Building</v>
          </cell>
        </row>
      </sheetData>
      <sheetData sheetId="1728">
        <row r="8">
          <cell r="D8" t="str">
            <v>Paramaz Avedisian Building</v>
          </cell>
        </row>
      </sheetData>
      <sheetData sheetId="1729">
        <row r="8">
          <cell r="D8" t="str">
            <v>Paramaz Avedisian Building</v>
          </cell>
        </row>
      </sheetData>
      <sheetData sheetId="1730">
        <row r="8">
          <cell r="D8" t="str">
            <v>Paramaz Avedisian Building</v>
          </cell>
        </row>
      </sheetData>
      <sheetData sheetId="1731">
        <row r="8">
          <cell r="D8" t="str">
            <v>Paramaz Avedisian Building</v>
          </cell>
        </row>
      </sheetData>
      <sheetData sheetId="1732">
        <row r="8">
          <cell r="D8" t="str">
            <v>Paramaz Avedisian Building</v>
          </cell>
        </row>
      </sheetData>
      <sheetData sheetId="1733">
        <row r="8">
          <cell r="D8" t="str">
            <v>Paramaz Avedisian Building</v>
          </cell>
        </row>
      </sheetData>
      <sheetData sheetId="1734">
        <row r="8">
          <cell r="D8" t="str">
            <v>Paramaz Avedisian Building</v>
          </cell>
        </row>
      </sheetData>
      <sheetData sheetId="1735">
        <row r="8">
          <cell r="D8" t="str">
            <v>Paramaz Avedisian Building</v>
          </cell>
        </row>
      </sheetData>
      <sheetData sheetId="1736">
        <row r="8">
          <cell r="D8" t="str">
            <v>Paramaz Avedisian Building</v>
          </cell>
        </row>
      </sheetData>
      <sheetData sheetId="1737">
        <row r="8">
          <cell r="D8" t="str">
            <v>Paramaz Avedisian Building</v>
          </cell>
        </row>
      </sheetData>
      <sheetData sheetId="1738">
        <row r="8">
          <cell r="D8" t="str">
            <v>Paramaz Avedisian Building</v>
          </cell>
        </row>
      </sheetData>
      <sheetData sheetId="1739">
        <row r="8">
          <cell r="D8" t="str">
            <v>Paramaz Avedisian Building</v>
          </cell>
        </row>
      </sheetData>
      <sheetData sheetId="1740">
        <row r="8">
          <cell r="D8" t="str">
            <v>Paramaz Avedisian Building</v>
          </cell>
        </row>
      </sheetData>
      <sheetData sheetId="1741">
        <row r="8">
          <cell r="D8" t="str">
            <v>Paramaz Avedisian Building</v>
          </cell>
        </row>
      </sheetData>
      <sheetData sheetId="1742">
        <row r="8">
          <cell r="D8" t="str">
            <v>Paramaz Avedisian Building</v>
          </cell>
        </row>
      </sheetData>
      <sheetData sheetId="1743">
        <row r="8">
          <cell r="D8" t="str">
            <v>Paramaz Avedisian Building</v>
          </cell>
        </row>
      </sheetData>
      <sheetData sheetId="1744">
        <row r="8">
          <cell r="D8" t="str">
            <v>Paramaz Avedisian Building</v>
          </cell>
        </row>
      </sheetData>
      <sheetData sheetId="1745">
        <row r="8">
          <cell r="D8" t="str">
            <v>Paramaz Avedisian Building</v>
          </cell>
        </row>
      </sheetData>
      <sheetData sheetId="1746">
        <row r="8">
          <cell r="D8" t="str">
            <v>Paramaz Avedisian Building</v>
          </cell>
        </row>
      </sheetData>
      <sheetData sheetId="1747">
        <row r="8">
          <cell r="D8" t="str">
            <v>Paramaz Avedisian Building</v>
          </cell>
        </row>
      </sheetData>
      <sheetData sheetId="1748">
        <row r="8">
          <cell r="D8" t="str">
            <v>Paramaz Avedisian Building</v>
          </cell>
        </row>
      </sheetData>
      <sheetData sheetId="1749">
        <row r="8">
          <cell r="D8" t="str">
            <v>Paramaz Avedisian Building</v>
          </cell>
        </row>
      </sheetData>
      <sheetData sheetId="1750">
        <row r="8">
          <cell r="D8" t="str">
            <v>Paramaz Avedisian Building</v>
          </cell>
        </row>
      </sheetData>
      <sheetData sheetId="1751">
        <row r="8">
          <cell r="D8" t="str">
            <v>Paramaz Avedisian Building</v>
          </cell>
        </row>
      </sheetData>
      <sheetData sheetId="1752">
        <row r="8">
          <cell r="D8" t="str">
            <v>Paramaz Avedisian Building</v>
          </cell>
        </row>
      </sheetData>
      <sheetData sheetId="1753">
        <row r="8">
          <cell r="D8" t="str">
            <v>Paramaz Avedisian Building</v>
          </cell>
        </row>
      </sheetData>
      <sheetData sheetId="1754">
        <row r="8">
          <cell r="D8" t="str">
            <v>Paramaz Avedisian Building</v>
          </cell>
        </row>
      </sheetData>
      <sheetData sheetId="1755">
        <row r="8">
          <cell r="D8" t="str">
            <v>Paramaz Avedisian Building</v>
          </cell>
        </row>
      </sheetData>
      <sheetData sheetId="1756">
        <row r="8">
          <cell r="D8" t="str">
            <v>Paramaz Avedisian Building</v>
          </cell>
        </row>
      </sheetData>
      <sheetData sheetId="1757">
        <row r="8">
          <cell r="D8" t="str">
            <v>Paramaz Avedisian Building</v>
          </cell>
        </row>
      </sheetData>
      <sheetData sheetId="1758">
        <row r="8">
          <cell r="D8" t="str">
            <v>Paramaz Avedisian Building</v>
          </cell>
        </row>
      </sheetData>
      <sheetData sheetId="1759">
        <row r="8">
          <cell r="D8" t="str">
            <v>Paramaz Avedisian Building</v>
          </cell>
        </row>
      </sheetData>
      <sheetData sheetId="1760">
        <row r="8">
          <cell r="D8" t="str">
            <v>Paramaz Avedisian Building</v>
          </cell>
        </row>
      </sheetData>
      <sheetData sheetId="1761">
        <row r="8">
          <cell r="D8" t="str">
            <v>Paramaz Avedisian Building</v>
          </cell>
        </row>
      </sheetData>
      <sheetData sheetId="1762">
        <row r="8">
          <cell r="D8" t="str">
            <v>Paramaz Avedisian Building</v>
          </cell>
        </row>
      </sheetData>
      <sheetData sheetId="1763">
        <row r="8">
          <cell r="D8" t="str">
            <v>Paramaz Avedisian Building</v>
          </cell>
        </row>
      </sheetData>
      <sheetData sheetId="1764">
        <row r="8">
          <cell r="D8" t="str">
            <v>Paramaz Avedisian Building</v>
          </cell>
        </row>
      </sheetData>
      <sheetData sheetId="1765">
        <row r="8">
          <cell r="D8" t="str">
            <v>Paramaz Avedisian Building</v>
          </cell>
        </row>
      </sheetData>
      <sheetData sheetId="1766">
        <row r="8">
          <cell r="D8" t="str">
            <v>Paramaz Avedisian Building</v>
          </cell>
        </row>
      </sheetData>
      <sheetData sheetId="1767">
        <row r="8">
          <cell r="D8" t="str">
            <v>Paramaz Avedisian Building</v>
          </cell>
        </row>
      </sheetData>
      <sheetData sheetId="1768">
        <row r="8">
          <cell r="D8" t="str">
            <v>Paramaz Avedisian Building</v>
          </cell>
        </row>
      </sheetData>
      <sheetData sheetId="1769">
        <row r="8">
          <cell r="D8" t="str">
            <v>Paramaz Avedisian Building</v>
          </cell>
        </row>
      </sheetData>
      <sheetData sheetId="1770">
        <row r="8">
          <cell r="D8" t="str">
            <v>Paramaz Avedisian Building</v>
          </cell>
        </row>
      </sheetData>
      <sheetData sheetId="1771">
        <row r="8">
          <cell r="D8" t="str">
            <v>Paramaz Avedisian Building</v>
          </cell>
        </row>
      </sheetData>
      <sheetData sheetId="1772">
        <row r="8">
          <cell r="D8" t="str">
            <v>Paramaz Avedisian Building</v>
          </cell>
        </row>
      </sheetData>
      <sheetData sheetId="1773">
        <row r="8">
          <cell r="D8" t="str">
            <v>Paramaz Avedisian Building</v>
          </cell>
        </row>
      </sheetData>
      <sheetData sheetId="1774">
        <row r="8">
          <cell r="D8" t="str">
            <v>Paramaz Avedisian Building</v>
          </cell>
        </row>
      </sheetData>
      <sheetData sheetId="1775">
        <row r="8">
          <cell r="D8" t="str">
            <v>Paramaz Avedisian Building</v>
          </cell>
        </row>
      </sheetData>
      <sheetData sheetId="1776">
        <row r="8">
          <cell r="D8" t="str">
            <v>Paramaz Avedisian Building</v>
          </cell>
        </row>
      </sheetData>
      <sheetData sheetId="1777">
        <row r="8">
          <cell r="D8" t="str">
            <v>Paramaz Avedisian Building</v>
          </cell>
        </row>
      </sheetData>
      <sheetData sheetId="1778">
        <row r="8">
          <cell r="D8" t="str">
            <v>Paramaz Avedisian Building</v>
          </cell>
        </row>
      </sheetData>
      <sheetData sheetId="1779">
        <row r="8">
          <cell r="D8" t="str">
            <v>Paramaz Avedisian Building</v>
          </cell>
        </row>
      </sheetData>
      <sheetData sheetId="1780">
        <row r="8">
          <cell r="D8" t="str">
            <v>Paramaz Avedisian Building</v>
          </cell>
        </row>
      </sheetData>
      <sheetData sheetId="1781">
        <row r="8">
          <cell r="D8" t="str">
            <v>Paramaz Avedisian Building</v>
          </cell>
        </row>
      </sheetData>
      <sheetData sheetId="1782">
        <row r="8">
          <cell r="D8" t="str">
            <v>Paramaz Avedisian Building</v>
          </cell>
        </row>
      </sheetData>
      <sheetData sheetId="1783">
        <row r="8">
          <cell r="D8" t="str">
            <v>Paramaz Avedisian Building</v>
          </cell>
        </row>
      </sheetData>
      <sheetData sheetId="1784">
        <row r="8">
          <cell r="D8" t="str">
            <v>Paramaz Avedisian Building</v>
          </cell>
        </row>
      </sheetData>
      <sheetData sheetId="1785">
        <row r="8">
          <cell r="D8" t="str">
            <v>Paramaz Avedisian Building</v>
          </cell>
        </row>
      </sheetData>
      <sheetData sheetId="1786">
        <row r="8">
          <cell r="D8" t="str">
            <v>Paramaz Avedisian Building</v>
          </cell>
        </row>
      </sheetData>
      <sheetData sheetId="1787">
        <row r="8">
          <cell r="D8" t="str">
            <v>Paramaz Avedisian Building</v>
          </cell>
        </row>
      </sheetData>
      <sheetData sheetId="1788">
        <row r="8">
          <cell r="D8" t="str">
            <v>Paramaz Avedisian Building</v>
          </cell>
        </row>
      </sheetData>
      <sheetData sheetId="1789">
        <row r="8">
          <cell r="D8" t="str">
            <v>Paramaz Avedisian Building</v>
          </cell>
        </row>
      </sheetData>
      <sheetData sheetId="1790">
        <row r="8">
          <cell r="D8" t="str">
            <v>Paramaz Avedisian Building</v>
          </cell>
        </row>
      </sheetData>
      <sheetData sheetId="1791">
        <row r="8">
          <cell r="D8" t="str">
            <v>Paramaz Avedisian Building</v>
          </cell>
        </row>
      </sheetData>
      <sheetData sheetId="1792">
        <row r="8">
          <cell r="D8" t="str">
            <v>Paramaz Avedisian Building</v>
          </cell>
        </row>
      </sheetData>
      <sheetData sheetId="1793">
        <row r="8">
          <cell r="D8" t="str">
            <v>Paramaz Avedisian Building</v>
          </cell>
        </row>
      </sheetData>
      <sheetData sheetId="1794">
        <row r="8">
          <cell r="D8" t="str">
            <v>Paramaz Avedisian Building</v>
          </cell>
        </row>
      </sheetData>
      <sheetData sheetId="1795">
        <row r="8">
          <cell r="D8" t="str">
            <v>Paramaz Avedisian Building</v>
          </cell>
        </row>
      </sheetData>
      <sheetData sheetId="1796">
        <row r="8">
          <cell r="D8" t="str">
            <v>Paramaz Avedisian Building</v>
          </cell>
        </row>
      </sheetData>
      <sheetData sheetId="1797">
        <row r="8">
          <cell r="D8" t="str">
            <v>Paramaz Avedisian Building</v>
          </cell>
        </row>
      </sheetData>
      <sheetData sheetId="1798">
        <row r="8">
          <cell r="D8" t="str">
            <v>Paramaz Avedisian Building</v>
          </cell>
        </row>
      </sheetData>
      <sheetData sheetId="1799">
        <row r="8">
          <cell r="D8" t="str">
            <v>Paramaz Avedisian Building</v>
          </cell>
        </row>
      </sheetData>
      <sheetData sheetId="1800">
        <row r="8">
          <cell r="D8" t="str">
            <v>Paramaz Avedisian Building</v>
          </cell>
        </row>
      </sheetData>
      <sheetData sheetId="1801">
        <row r="8">
          <cell r="D8" t="str">
            <v>Paramaz Avedisian Building</v>
          </cell>
        </row>
      </sheetData>
      <sheetData sheetId="1802">
        <row r="8">
          <cell r="D8" t="str">
            <v>Paramaz Avedisian Building</v>
          </cell>
        </row>
      </sheetData>
      <sheetData sheetId="1803">
        <row r="8">
          <cell r="D8" t="str">
            <v>Paramaz Avedisian Building</v>
          </cell>
        </row>
      </sheetData>
      <sheetData sheetId="1804">
        <row r="8">
          <cell r="D8" t="str">
            <v>Paramaz Avedisian Building</v>
          </cell>
        </row>
      </sheetData>
      <sheetData sheetId="1805">
        <row r="8">
          <cell r="D8" t="str">
            <v>Paramaz Avedisian Building</v>
          </cell>
        </row>
      </sheetData>
      <sheetData sheetId="1806">
        <row r="8">
          <cell r="D8" t="str">
            <v>Paramaz Avedisian Building</v>
          </cell>
        </row>
      </sheetData>
      <sheetData sheetId="1807">
        <row r="8">
          <cell r="D8" t="str">
            <v>Paramaz Avedisian Building</v>
          </cell>
        </row>
      </sheetData>
      <sheetData sheetId="1808">
        <row r="8">
          <cell r="D8" t="str">
            <v>Paramaz Avedisian Building</v>
          </cell>
        </row>
      </sheetData>
      <sheetData sheetId="1809">
        <row r="8">
          <cell r="D8" t="str">
            <v>Paramaz Avedisian Building</v>
          </cell>
        </row>
      </sheetData>
      <sheetData sheetId="1810">
        <row r="8">
          <cell r="D8" t="str">
            <v>Paramaz Avedisian Building</v>
          </cell>
        </row>
      </sheetData>
      <sheetData sheetId="1811">
        <row r="8">
          <cell r="D8" t="str">
            <v>Paramaz Avedisian Building</v>
          </cell>
        </row>
      </sheetData>
      <sheetData sheetId="1812">
        <row r="8">
          <cell r="D8" t="str">
            <v>Paramaz Avedisian Building</v>
          </cell>
        </row>
      </sheetData>
      <sheetData sheetId="1813">
        <row r="8">
          <cell r="D8" t="str">
            <v>Paramaz Avedisian Building</v>
          </cell>
        </row>
      </sheetData>
      <sheetData sheetId="1814">
        <row r="8">
          <cell r="D8" t="str">
            <v>Paramaz Avedisian Building</v>
          </cell>
        </row>
      </sheetData>
      <sheetData sheetId="1815">
        <row r="8">
          <cell r="D8" t="str">
            <v>Paramaz Avedisian Building</v>
          </cell>
        </row>
      </sheetData>
      <sheetData sheetId="1816">
        <row r="8">
          <cell r="D8" t="str">
            <v>Paramaz Avedisian Building</v>
          </cell>
        </row>
      </sheetData>
      <sheetData sheetId="1817">
        <row r="8">
          <cell r="D8" t="str">
            <v>Paramaz Avedisian Building</v>
          </cell>
        </row>
      </sheetData>
      <sheetData sheetId="1818">
        <row r="8">
          <cell r="D8" t="str">
            <v>Paramaz Avedisian Building</v>
          </cell>
        </row>
      </sheetData>
      <sheetData sheetId="1819">
        <row r="8">
          <cell r="D8" t="str">
            <v>Paramaz Avedisian Building</v>
          </cell>
        </row>
      </sheetData>
      <sheetData sheetId="1820">
        <row r="8">
          <cell r="D8" t="str">
            <v>Paramaz Avedisian Building</v>
          </cell>
        </row>
      </sheetData>
      <sheetData sheetId="1821">
        <row r="8">
          <cell r="D8" t="str">
            <v>Paramaz Avedisian Building</v>
          </cell>
        </row>
      </sheetData>
      <sheetData sheetId="1822">
        <row r="8">
          <cell r="D8" t="str">
            <v>Paramaz Avedisian Building</v>
          </cell>
        </row>
      </sheetData>
      <sheetData sheetId="1823">
        <row r="8">
          <cell r="D8" t="str">
            <v>Paramaz Avedisian Building</v>
          </cell>
        </row>
      </sheetData>
      <sheetData sheetId="1824">
        <row r="8">
          <cell r="D8" t="str">
            <v>Paramaz Avedisian Building</v>
          </cell>
        </row>
      </sheetData>
      <sheetData sheetId="1825">
        <row r="8">
          <cell r="D8" t="str">
            <v>Paramaz Avedisian Building</v>
          </cell>
        </row>
      </sheetData>
      <sheetData sheetId="1826">
        <row r="8">
          <cell r="D8" t="str">
            <v>Paramaz Avedisian Building</v>
          </cell>
        </row>
      </sheetData>
      <sheetData sheetId="1827">
        <row r="8">
          <cell r="D8" t="str">
            <v>Paramaz Avedisian Building</v>
          </cell>
        </row>
      </sheetData>
      <sheetData sheetId="1828">
        <row r="8">
          <cell r="D8" t="str">
            <v>Paramaz Avedisian Building</v>
          </cell>
        </row>
      </sheetData>
      <sheetData sheetId="1829">
        <row r="8">
          <cell r="D8" t="str">
            <v>Paramaz Avedisian Building</v>
          </cell>
        </row>
      </sheetData>
      <sheetData sheetId="1830">
        <row r="8">
          <cell r="D8" t="str">
            <v>Paramaz Avedisian Building</v>
          </cell>
        </row>
      </sheetData>
      <sheetData sheetId="1831">
        <row r="8">
          <cell r="D8" t="str">
            <v>Paramaz Avedisian Building</v>
          </cell>
        </row>
      </sheetData>
      <sheetData sheetId="1832">
        <row r="8">
          <cell r="D8" t="str">
            <v>Paramaz Avedisian Building</v>
          </cell>
        </row>
      </sheetData>
      <sheetData sheetId="1833">
        <row r="8">
          <cell r="D8" t="str">
            <v>Paramaz Avedisian Building</v>
          </cell>
        </row>
      </sheetData>
      <sheetData sheetId="1834">
        <row r="8">
          <cell r="D8" t="str">
            <v>Paramaz Avedisian Building</v>
          </cell>
        </row>
      </sheetData>
      <sheetData sheetId="1835">
        <row r="8">
          <cell r="D8" t="str">
            <v>Paramaz Avedisian Building</v>
          </cell>
        </row>
      </sheetData>
      <sheetData sheetId="1836">
        <row r="8">
          <cell r="D8" t="str">
            <v>Paramaz Avedisian Building</v>
          </cell>
        </row>
      </sheetData>
      <sheetData sheetId="1837">
        <row r="8">
          <cell r="D8" t="str">
            <v>Paramaz Avedisian Building</v>
          </cell>
        </row>
      </sheetData>
      <sheetData sheetId="1838">
        <row r="8">
          <cell r="D8" t="str">
            <v>Paramaz Avedisian Building</v>
          </cell>
        </row>
      </sheetData>
      <sheetData sheetId="1839">
        <row r="8">
          <cell r="D8" t="str">
            <v>Paramaz Avedisian Building</v>
          </cell>
        </row>
      </sheetData>
      <sheetData sheetId="1840">
        <row r="8">
          <cell r="D8" t="str">
            <v>Paramaz Avedisian Building</v>
          </cell>
        </row>
      </sheetData>
      <sheetData sheetId="1841">
        <row r="8">
          <cell r="D8" t="str">
            <v>Paramaz Avedisian Building</v>
          </cell>
        </row>
      </sheetData>
      <sheetData sheetId="1842">
        <row r="8">
          <cell r="D8" t="str">
            <v>Paramaz Avedisian Building</v>
          </cell>
        </row>
      </sheetData>
      <sheetData sheetId="1843">
        <row r="8">
          <cell r="D8" t="str">
            <v>Paramaz Avedisian Building</v>
          </cell>
        </row>
      </sheetData>
      <sheetData sheetId="1844">
        <row r="8">
          <cell r="D8" t="str">
            <v>Paramaz Avedisian Building</v>
          </cell>
        </row>
      </sheetData>
      <sheetData sheetId="1845">
        <row r="8">
          <cell r="D8" t="str">
            <v>Paramaz Avedisian Building</v>
          </cell>
        </row>
      </sheetData>
      <sheetData sheetId="1846">
        <row r="8">
          <cell r="D8" t="str">
            <v>Paramaz Avedisian Building</v>
          </cell>
        </row>
      </sheetData>
      <sheetData sheetId="1847">
        <row r="8">
          <cell r="D8" t="str">
            <v>Paramaz Avedisian Building</v>
          </cell>
        </row>
      </sheetData>
      <sheetData sheetId="1848">
        <row r="8">
          <cell r="D8" t="str">
            <v>Paramaz Avedisian Building</v>
          </cell>
        </row>
      </sheetData>
      <sheetData sheetId="1849">
        <row r="8">
          <cell r="D8" t="str">
            <v>Paramaz Avedisian Building</v>
          </cell>
        </row>
      </sheetData>
      <sheetData sheetId="1850">
        <row r="8">
          <cell r="D8" t="str">
            <v>Paramaz Avedisian Building</v>
          </cell>
        </row>
      </sheetData>
      <sheetData sheetId="1851">
        <row r="8">
          <cell r="D8" t="str">
            <v>Paramaz Avedisian Building</v>
          </cell>
        </row>
      </sheetData>
      <sheetData sheetId="1852">
        <row r="8">
          <cell r="D8" t="str">
            <v>Paramaz Avedisian Building</v>
          </cell>
        </row>
      </sheetData>
      <sheetData sheetId="1853">
        <row r="8">
          <cell r="D8" t="str">
            <v>Paramaz Avedisian Building</v>
          </cell>
        </row>
      </sheetData>
      <sheetData sheetId="1854">
        <row r="8">
          <cell r="D8" t="str">
            <v>Paramaz Avedisian Building</v>
          </cell>
        </row>
      </sheetData>
      <sheetData sheetId="1855">
        <row r="8">
          <cell r="D8" t="str">
            <v>Paramaz Avedisian Building</v>
          </cell>
        </row>
      </sheetData>
      <sheetData sheetId="1856">
        <row r="8">
          <cell r="D8" t="str">
            <v>Paramaz Avedisian Building</v>
          </cell>
        </row>
      </sheetData>
      <sheetData sheetId="1857">
        <row r="8">
          <cell r="D8" t="str">
            <v>Paramaz Avedisian Building</v>
          </cell>
        </row>
      </sheetData>
      <sheetData sheetId="1858">
        <row r="8">
          <cell r="D8" t="str">
            <v>Paramaz Avedisian Building</v>
          </cell>
        </row>
      </sheetData>
      <sheetData sheetId="1859">
        <row r="8">
          <cell r="D8" t="str">
            <v>Paramaz Avedisian Building</v>
          </cell>
        </row>
      </sheetData>
      <sheetData sheetId="1860">
        <row r="8">
          <cell r="D8" t="str">
            <v>Paramaz Avedisian Building</v>
          </cell>
        </row>
      </sheetData>
      <sheetData sheetId="1861">
        <row r="8">
          <cell r="D8" t="str">
            <v>Paramaz Avedisian Building</v>
          </cell>
        </row>
      </sheetData>
      <sheetData sheetId="1862">
        <row r="8">
          <cell r="D8" t="str">
            <v>Paramaz Avedisian Building</v>
          </cell>
        </row>
      </sheetData>
      <sheetData sheetId="1863">
        <row r="8">
          <cell r="D8" t="str">
            <v>Paramaz Avedisian Building</v>
          </cell>
        </row>
      </sheetData>
      <sheetData sheetId="1864">
        <row r="8">
          <cell r="D8" t="str">
            <v>Paramaz Avedisian Building</v>
          </cell>
        </row>
      </sheetData>
      <sheetData sheetId="1865">
        <row r="8">
          <cell r="D8" t="str">
            <v>Paramaz Avedisian Building</v>
          </cell>
        </row>
      </sheetData>
      <sheetData sheetId="1866">
        <row r="8">
          <cell r="D8" t="str">
            <v>Paramaz Avedisian Building</v>
          </cell>
        </row>
      </sheetData>
      <sheetData sheetId="1867">
        <row r="8">
          <cell r="D8" t="str">
            <v>Paramaz Avedisian Building</v>
          </cell>
        </row>
      </sheetData>
      <sheetData sheetId="1868">
        <row r="8">
          <cell r="D8" t="str">
            <v>Paramaz Avedisian Building</v>
          </cell>
        </row>
      </sheetData>
      <sheetData sheetId="1869">
        <row r="8">
          <cell r="D8" t="str">
            <v>Paramaz Avedisian Building</v>
          </cell>
        </row>
      </sheetData>
      <sheetData sheetId="1870">
        <row r="8">
          <cell r="D8" t="str">
            <v>Paramaz Avedisian Building</v>
          </cell>
        </row>
      </sheetData>
      <sheetData sheetId="1871">
        <row r="8">
          <cell r="D8" t="str">
            <v>Paramaz Avedisian Building</v>
          </cell>
        </row>
      </sheetData>
      <sheetData sheetId="1872">
        <row r="8">
          <cell r="D8" t="str">
            <v>Paramaz Avedisian Building</v>
          </cell>
        </row>
      </sheetData>
      <sheetData sheetId="1873">
        <row r="8">
          <cell r="D8" t="str">
            <v>Paramaz Avedisian Building</v>
          </cell>
        </row>
      </sheetData>
      <sheetData sheetId="1874">
        <row r="8">
          <cell r="D8" t="str">
            <v>Paramaz Avedisian Building</v>
          </cell>
        </row>
      </sheetData>
      <sheetData sheetId="1875">
        <row r="8">
          <cell r="D8" t="str">
            <v>Paramaz Avedisian Building</v>
          </cell>
        </row>
      </sheetData>
      <sheetData sheetId="1876">
        <row r="8">
          <cell r="D8" t="str">
            <v>Paramaz Avedisian Building</v>
          </cell>
        </row>
      </sheetData>
      <sheetData sheetId="1877">
        <row r="8">
          <cell r="D8" t="str">
            <v>Paramaz Avedisian Building</v>
          </cell>
        </row>
      </sheetData>
      <sheetData sheetId="1878">
        <row r="8">
          <cell r="D8" t="str">
            <v>Paramaz Avedisian Building</v>
          </cell>
        </row>
      </sheetData>
      <sheetData sheetId="1879">
        <row r="8">
          <cell r="D8" t="str">
            <v>Paramaz Avedisian Building</v>
          </cell>
        </row>
      </sheetData>
      <sheetData sheetId="1880">
        <row r="8">
          <cell r="D8" t="str">
            <v>Paramaz Avedisian Building</v>
          </cell>
        </row>
      </sheetData>
      <sheetData sheetId="1881">
        <row r="8">
          <cell r="D8" t="str">
            <v>Paramaz Avedisian Building</v>
          </cell>
        </row>
      </sheetData>
      <sheetData sheetId="1882">
        <row r="8">
          <cell r="D8" t="str">
            <v>Paramaz Avedisian Building</v>
          </cell>
        </row>
      </sheetData>
      <sheetData sheetId="1883">
        <row r="8">
          <cell r="D8" t="str">
            <v>Paramaz Avedisian Building</v>
          </cell>
        </row>
      </sheetData>
      <sheetData sheetId="1884">
        <row r="8">
          <cell r="D8" t="str">
            <v>Paramaz Avedisian Building</v>
          </cell>
        </row>
      </sheetData>
      <sheetData sheetId="1885">
        <row r="8">
          <cell r="D8" t="str">
            <v>Paramaz Avedisian Building</v>
          </cell>
        </row>
      </sheetData>
      <sheetData sheetId="1886">
        <row r="8">
          <cell r="D8" t="str">
            <v>Paramaz Avedisian Building</v>
          </cell>
        </row>
      </sheetData>
      <sheetData sheetId="1887">
        <row r="8">
          <cell r="D8" t="str">
            <v>Paramaz Avedisian Building</v>
          </cell>
        </row>
      </sheetData>
      <sheetData sheetId="1888">
        <row r="8">
          <cell r="D8" t="str">
            <v>Paramaz Avedisian Building</v>
          </cell>
        </row>
      </sheetData>
      <sheetData sheetId="1889">
        <row r="8">
          <cell r="D8" t="str">
            <v>Paramaz Avedisian Building</v>
          </cell>
        </row>
      </sheetData>
      <sheetData sheetId="1890">
        <row r="8">
          <cell r="D8" t="str">
            <v>Paramaz Avedisian Building</v>
          </cell>
        </row>
      </sheetData>
      <sheetData sheetId="1891">
        <row r="8">
          <cell r="D8" t="str">
            <v>Paramaz Avedisian Building</v>
          </cell>
        </row>
      </sheetData>
      <sheetData sheetId="1892">
        <row r="8">
          <cell r="D8" t="str">
            <v>Paramaz Avedisian Building</v>
          </cell>
        </row>
      </sheetData>
      <sheetData sheetId="1893">
        <row r="8">
          <cell r="D8" t="str">
            <v>Paramaz Avedisian Building</v>
          </cell>
        </row>
      </sheetData>
      <sheetData sheetId="1894">
        <row r="8">
          <cell r="D8" t="str">
            <v>Paramaz Avedisian Building</v>
          </cell>
        </row>
      </sheetData>
      <sheetData sheetId="1895">
        <row r="8">
          <cell r="D8" t="str">
            <v>Paramaz Avedisian Building</v>
          </cell>
        </row>
      </sheetData>
      <sheetData sheetId="1896">
        <row r="8">
          <cell r="D8" t="str">
            <v>Paramaz Avedisian Building</v>
          </cell>
        </row>
      </sheetData>
      <sheetData sheetId="1897">
        <row r="8">
          <cell r="D8" t="str">
            <v>Paramaz Avedisian Building</v>
          </cell>
        </row>
      </sheetData>
      <sheetData sheetId="1898">
        <row r="8">
          <cell r="D8" t="str">
            <v>Paramaz Avedisian Building</v>
          </cell>
        </row>
      </sheetData>
      <sheetData sheetId="1899">
        <row r="8">
          <cell r="D8" t="str">
            <v>Paramaz Avedisian Building</v>
          </cell>
        </row>
      </sheetData>
      <sheetData sheetId="1900">
        <row r="8">
          <cell r="D8" t="str">
            <v>Paramaz Avedisian Building</v>
          </cell>
        </row>
      </sheetData>
      <sheetData sheetId="1901">
        <row r="8">
          <cell r="D8" t="str">
            <v>Paramaz Avedisian Building</v>
          </cell>
        </row>
      </sheetData>
      <sheetData sheetId="1902">
        <row r="8">
          <cell r="D8" t="str">
            <v>Paramaz Avedisian Building</v>
          </cell>
        </row>
      </sheetData>
      <sheetData sheetId="1903">
        <row r="8">
          <cell r="D8" t="str">
            <v>Paramaz Avedisian Building</v>
          </cell>
        </row>
      </sheetData>
      <sheetData sheetId="1904">
        <row r="8">
          <cell r="D8" t="str">
            <v>Paramaz Avedisian Building</v>
          </cell>
        </row>
      </sheetData>
      <sheetData sheetId="1905">
        <row r="8">
          <cell r="D8" t="str">
            <v>Paramaz Avedisian Building</v>
          </cell>
        </row>
      </sheetData>
      <sheetData sheetId="1906">
        <row r="8">
          <cell r="D8" t="str">
            <v>Paramaz Avedisian Building</v>
          </cell>
        </row>
      </sheetData>
      <sheetData sheetId="1907">
        <row r="8">
          <cell r="D8" t="str">
            <v>Paramaz Avedisian Building</v>
          </cell>
        </row>
      </sheetData>
      <sheetData sheetId="1908">
        <row r="8">
          <cell r="D8" t="str">
            <v>Paramaz Avedisian Building</v>
          </cell>
        </row>
      </sheetData>
      <sheetData sheetId="1909">
        <row r="8">
          <cell r="D8" t="str">
            <v>Paramaz Avedisian Building</v>
          </cell>
        </row>
      </sheetData>
      <sheetData sheetId="1910">
        <row r="8">
          <cell r="D8" t="str">
            <v>Paramaz Avedisian Building</v>
          </cell>
        </row>
      </sheetData>
      <sheetData sheetId="1911">
        <row r="8">
          <cell r="D8" t="str">
            <v>Paramaz Avedisian Building</v>
          </cell>
        </row>
      </sheetData>
      <sheetData sheetId="1912">
        <row r="8">
          <cell r="D8" t="str">
            <v>Paramaz Avedisian Building</v>
          </cell>
        </row>
      </sheetData>
      <sheetData sheetId="1913">
        <row r="8">
          <cell r="D8" t="str">
            <v>Paramaz Avedisian Building</v>
          </cell>
        </row>
      </sheetData>
      <sheetData sheetId="1914">
        <row r="8">
          <cell r="D8" t="str">
            <v>Paramaz Avedisian Building</v>
          </cell>
        </row>
      </sheetData>
      <sheetData sheetId="1915">
        <row r="8">
          <cell r="D8" t="str">
            <v>Paramaz Avedisian Building</v>
          </cell>
        </row>
      </sheetData>
      <sheetData sheetId="1916">
        <row r="8">
          <cell r="D8" t="str">
            <v>Paramaz Avedisian Building</v>
          </cell>
        </row>
      </sheetData>
      <sheetData sheetId="1917">
        <row r="8">
          <cell r="D8" t="str">
            <v>Paramaz Avedisian Building</v>
          </cell>
        </row>
      </sheetData>
      <sheetData sheetId="1918">
        <row r="8">
          <cell r="D8" t="str">
            <v>Paramaz Avedisian Building</v>
          </cell>
        </row>
      </sheetData>
      <sheetData sheetId="1919">
        <row r="8">
          <cell r="D8" t="str">
            <v>Paramaz Avedisian Building</v>
          </cell>
        </row>
      </sheetData>
      <sheetData sheetId="1920">
        <row r="8">
          <cell r="D8" t="str">
            <v>Paramaz Avedisian Building</v>
          </cell>
        </row>
      </sheetData>
      <sheetData sheetId="1921">
        <row r="8">
          <cell r="D8" t="str">
            <v>Paramaz Avedisian Building</v>
          </cell>
        </row>
      </sheetData>
      <sheetData sheetId="1922">
        <row r="8">
          <cell r="D8" t="str">
            <v>Paramaz Avedisian Building</v>
          </cell>
        </row>
      </sheetData>
      <sheetData sheetId="1923">
        <row r="8">
          <cell r="D8" t="str">
            <v>Paramaz Avedisian Building</v>
          </cell>
        </row>
      </sheetData>
      <sheetData sheetId="1924">
        <row r="8">
          <cell r="D8" t="str">
            <v>Paramaz Avedisian Building</v>
          </cell>
        </row>
      </sheetData>
      <sheetData sheetId="1925">
        <row r="8">
          <cell r="D8" t="str">
            <v>Paramaz Avedisian Building</v>
          </cell>
        </row>
      </sheetData>
      <sheetData sheetId="1926">
        <row r="8">
          <cell r="D8" t="str">
            <v>Paramaz Avedisian Building</v>
          </cell>
        </row>
      </sheetData>
      <sheetData sheetId="1927">
        <row r="8">
          <cell r="D8" t="str">
            <v>Paramaz Avedisian Building</v>
          </cell>
        </row>
      </sheetData>
      <sheetData sheetId="1928">
        <row r="8">
          <cell r="D8" t="str">
            <v>Paramaz Avedisian Building</v>
          </cell>
        </row>
      </sheetData>
      <sheetData sheetId="1929">
        <row r="8">
          <cell r="D8" t="str">
            <v>Paramaz Avedisian Building</v>
          </cell>
        </row>
      </sheetData>
      <sheetData sheetId="1930">
        <row r="8">
          <cell r="D8" t="str">
            <v>Paramaz Avedisian Building</v>
          </cell>
        </row>
      </sheetData>
      <sheetData sheetId="1931">
        <row r="8">
          <cell r="D8" t="str">
            <v>Paramaz Avedisian Building</v>
          </cell>
        </row>
      </sheetData>
      <sheetData sheetId="1932">
        <row r="8">
          <cell r="D8" t="str">
            <v>Paramaz Avedisian Building</v>
          </cell>
        </row>
      </sheetData>
      <sheetData sheetId="1933">
        <row r="8">
          <cell r="D8" t="str">
            <v>Paramaz Avedisian Building</v>
          </cell>
        </row>
      </sheetData>
      <sheetData sheetId="1934">
        <row r="8">
          <cell r="D8" t="str">
            <v>Paramaz Avedisian Building</v>
          </cell>
        </row>
      </sheetData>
      <sheetData sheetId="1935">
        <row r="8">
          <cell r="D8" t="str">
            <v>Paramaz Avedisian Building</v>
          </cell>
        </row>
      </sheetData>
      <sheetData sheetId="1936">
        <row r="8">
          <cell r="D8" t="str">
            <v>Paramaz Avedisian Building</v>
          </cell>
        </row>
      </sheetData>
      <sheetData sheetId="1937">
        <row r="8">
          <cell r="D8" t="str">
            <v>Paramaz Avedisian Building</v>
          </cell>
        </row>
      </sheetData>
      <sheetData sheetId="1938">
        <row r="8">
          <cell r="D8" t="str">
            <v>Paramaz Avedisian Building</v>
          </cell>
        </row>
      </sheetData>
      <sheetData sheetId="1939">
        <row r="8">
          <cell r="D8" t="str">
            <v>Paramaz Avedisian Building</v>
          </cell>
        </row>
      </sheetData>
      <sheetData sheetId="1940">
        <row r="8">
          <cell r="D8" t="str">
            <v>Paramaz Avedisian Building</v>
          </cell>
        </row>
      </sheetData>
      <sheetData sheetId="1941">
        <row r="8">
          <cell r="D8" t="str">
            <v>Paramaz Avedisian Building</v>
          </cell>
        </row>
      </sheetData>
      <sheetData sheetId="1942">
        <row r="8">
          <cell r="D8" t="str">
            <v>Paramaz Avedisian Building</v>
          </cell>
        </row>
      </sheetData>
      <sheetData sheetId="1943">
        <row r="8">
          <cell r="D8" t="str">
            <v>Paramaz Avedisian Building</v>
          </cell>
        </row>
      </sheetData>
      <sheetData sheetId="1944">
        <row r="8">
          <cell r="D8" t="str">
            <v>Paramaz Avedisian Building</v>
          </cell>
        </row>
      </sheetData>
      <sheetData sheetId="1945">
        <row r="8">
          <cell r="D8" t="str">
            <v>Paramaz Avedisian Building</v>
          </cell>
        </row>
      </sheetData>
      <sheetData sheetId="1946">
        <row r="8">
          <cell r="D8" t="str">
            <v>Paramaz Avedisian Building</v>
          </cell>
        </row>
      </sheetData>
      <sheetData sheetId="1947">
        <row r="8">
          <cell r="D8" t="str">
            <v>Paramaz Avedisian Building</v>
          </cell>
        </row>
      </sheetData>
      <sheetData sheetId="1948">
        <row r="8">
          <cell r="D8" t="str">
            <v>Paramaz Avedisian Building</v>
          </cell>
        </row>
      </sheetData>
      <sheetData sheetId="1949">
        <row r="8">
          <cell r="D8" t="str">
            <v>Paramaz Avedisian Building</v>
          </cell>
        </row>
      </sheetData>
      <sheetData sheetId="1950">
        <row r="8">
          <cell r="D8" t="str">
            <v>Paramaz Avedisian Building</v>
          </cell>
        </row>
      </sheetData>
      <sheetData sheetId="1951">
        <row r="8">
          <cell r="D8" t="str">
            <v>Paramaz Avedisian Building</v>
          </cell>
        </row>
      </sheetData>
      <sheetData sheetId="1952">
        <row r="8">
          <cell r="D8" t="str">
            <v>Paramaz Avedisian Building</v>
          </cell>
        </row>
      </sheetData>
      <sheetData sheetId="1953">
        <row r="8">
          <cell r="D8" t="str">
            <v>Paramaz Avedisian Building</v>
          </cell>
        </row>
      </sheetData>
      <sheetData sheetId="1954">
        <row r="8">
          <cell r="D8" t="str">
            <v>Paramaz Avedisian Building</v>
          </cell>
        </row>
      </sheetData>
      <sheetData sheetId="1955">
        <row r="8">
          <cell r="D8" t="str">
            <v>Paramaz Avedisian Building</v>
          </cell>
        </row>
      </sheetData>
      <sheetData sheetId="1956">
        <row r="8">
          <cell r="D8" t="str">
            <v>Paramaz Avedisian Building</v>
          </cell>
        </row>
      </sheetData>
      <sheetData sheetId="1957">
        <row r="8">
          <cell r="D8" t="str">
            <v>Paramaz Avedisian Building</v>
          </cell>
        </row>
      </sheetData>
      <sheetData sheetId="1958">
        <row r="8">
          <cell r="D8" t="str">
            <v>Paramaz Avedisian Building</v>
          </cell>
        </row>
      </sheetData>
      <sheetData sheetId="1959">
        <row r="8">
          <cell r="D8" t="str">
            <v>Paramaz Avedisian Building</v>
          </cell>
        </row>
      </sheetData>
      <sheetData sheetId="1960">
        <row r="8">
          <cell r="D8" t="str">
            <v>Paramaz Avedisian Building</v>
          </cell>
        </row>
      </sheetData>
      <sheetData sheetId="1961">
        <row r="8">
          <cell r="D8" t="str">
            <v>Paramaz Avedisian Building</v>
          </cell>
        </row>
      </sheetData>
      <sheetData sheetId="1962">
        <row r="8">
          <cell r="D8" t="str">
            <v>Paramaz Avedisian Building</v>
          </cell>
        </row>
      </sheetData>
      <sheetData sheetId="1963">
        <row r="8">
          <cell r="D8" t="str">
            <v>Paramaz Avedisian Building</v>
          </cell>
        </row>
      </sheetData>
      <sheetData sheetId="1964">
        <row r="8">
          <cell r="D8" t="str">
            <v>Paramaz Avedisian Building</v>
          </cell>
        </row>
      </sheetData>
      <sheetData sheetId="1965">
        <row r="8">
          <cell r="D8" t="str">
            <v>Paramaz Avedisian Building</v>
          </cell>
        </row>
      </sheetData>
      <sheetData sheetId="1966">
        <row r="8">
          <cell r="D8" t="str">
            <v>Paramaz Avedisian Building</v>
          </cell>
        </row>
      </sheetData>
      <sheetData sheetId="1967">
        <row r="8">
          <cell r="D8" t="str">
            <v>Paramaz Avedisian Building</v>
          </cell>
        </row>
      </sheetData>
      <sheetData sheetId="1968">
        <row r="8">
          <cell r="D8" t="str">
            <v>Paramaz Avedisian Building</v>
          </cell>
        </row>
      </sheetData>
      <sheetData sheetId="1969">
        <row r="8">
          <cell r="D8" t="str">
            <v>Paramaz Avedisian Building</v>
          </cell>
        </row>
      </sheetData>
      <sheetData sheetId="1970">
        <row r="8">
          <cell r="D8" t="str">
            <v>Paramaz Avedisian Building</v>
          </cell>
        </row>
      </sheetData>
      <sheetData sheetId="1971">
        <row r="8">
          <cell r="D8" t="str">
            <v>Paramaz Avedisian Building</v>
          </cell>
        </row>
      </sheetData>
      <sheetData sheetId="1972">
        <row r="8">
          <cell r="D8" t="str">
            <v>Paramaz Avedisian Building</v>
          </cell>
        </row>
      </sheetData>
      <sheetData sheetId="1973">
        <row r="8">
          <cell r="D8" t="str">
            <v>Paramaz Avedisian Building</v>
          </cell>
        </row>
      </sheetData>
      <sheetData sheetId="1974">
        <row r="8">
          <cell r="D8" t="str">
            <v>Paramaz Avedisian Building</v>
          </cell>
        </row>
      </sheetData>
      <sheetData sheetId="1975">
        <row r="8">
          <cell r="D8" t="str">
            <v>Paramaz Avedisian Building</v>
          </cell>
        </row>
      </sheetData>
      <sheetData sheetId="1976">
        <row r="8">
          <cell r="D8" t="str">
            <v>Paramaz Avedisian Building</v>
          </cell>
        </row>
      </sheetData>
      <sheetData sheetId="1977">
        <row r="8">
          <cell r="D8" t="str">
            <v>Paramaz Avedisian Building</v>
          </cell>
        </row>
      </sheetData>
      <sheetData sheetId="1978">
        <row r="8">
          <cell r="D8" t="str">
            <v>Paramaz Avedisian Building</v>
          </cell>
        </row>
      </sheetData>
      <sheetData sheetId="1979">
        <row r="8">
          <cell r="D8" t="str">
            <v>Paramaz Avedisian Building</v>
          </cell>
        </row>
      </sheetData>
      <sheetData sheetId="1980">
        <row r="8">
          <cell r="D8" t="str">
            <v>Paramaz Avedisian Building</v>
          </cell>
        </row>
      </sheetData>
      <sheetData sheetId="1981">
        <row r="8">
          <cell r="D8" t="str">
            <v>Paramaz Avedisian Building</v>
          </cell>
        </row>
      </sheetData>
      <sheetData sheetId="1982">
        <row r="8">
          <cell r="D8" t="str">
            <v>Paramaz Avedisian Building</v>
          </cell>
        </row>
      </sheetData>
      <sheetData sheetId="1983">
        <row r="8">
          <cell r="D8" t="str">
            <v>Paramaz Avedisian Building</v>
          </cell>
        </row>
      </sheetData>
      <sheetData sheetId="1984">
        <row r="8">
          <cell r="D8" t="str">
            <v>Paramaz Avedisian Building</v>
          </cell>
        </row>
      </sheetData>
      <sheetData sheetId="1985">
        <row r="8">
          <cell r="D8" t="str">
            <v>Paramaz Avedisian Building</v>
          </cell>
        </row>
      </sheetData>
      <sheetData sheetId="1986">
        <row r="8">
          <cell r="D8" t="str">
            <v>Paramaz Avedisian Building</v>
          </cell>
        </row>
      </sheetData>
      <sheetData sheetId="1987">
        <row r="8">
          <cell r="D8" t="str">
            <v>Paramaz Avedisian Building</v>
          </cell>
        </row>
      </sheetData>
      <sheetData sheetId="1988">
        <row r="8">
          <cell r="D8" t="str">
            <v>Paramaz Avedisian Building</v>
          </cell>
        </row>
      </sheetData>
      <sheetData sheetId="1989">
        <row r="8">
          <cell r="D8" t="str">
            <v>Paramaz Avedisian Building</v>
          </cell>
        </row>
      </sheetData>
      <sheetData sheetId="1990">
        <row r="8">
          <cell r="D8" t="str">
            <v>Paramaz Avedisian Building</v>
          </cell>
        </row>
      </sheetData>
      <sheetData sheetId="1991">
        <row r="8">
          <cell r="D8" t="str">
            <v>Paramaz Avedisian Building</v>
          </cell>
        </row>
      </sheetData>
      <sheetData sheetId="1992">
        <row r="8">
          <cell r="D8" t="str">
            <v>Paramaz Avedisian Building</v>
          </cell>
        </row>
      </sheetData>
      <sheetData sheetId="1993">
        <row r="8">
          <cell r="D8" t="str">
            <v>Paramaz Avedisian Building</v>
          </cell>
        </row>
      </sheetData>
      <sheetData sheetId="1994">
        <row r="8">
          <cell r="D8" t="str">
            <v>Paramaz Avedisian Building</v>
          </cell>
        </row>
      </sheetData>
      <sheetData sheetId="1995">
        <row r="8">
          <cell r="D8" t="str">
            <v>Paramaz Avedisian Building</v>
          </cell>
        </row>
      </sheetData>
      <sheetData sheetId="1996">
        <row r="8">
          <cell r="D8" t="str">
            <v>Paramaz Avedisian Building</v>
          </cell>
        </row>
      </sheetData>
      <sheetData sheetId="1997">
        <row r="8">
          <cell r="D8" t="str">
            <v>Paramaz Avedisian Building</v>
          </cell>
        </row>
      </sheetData>
      <sheetData sheetId="1998">
        <row r="8">
          <cell r="D8" t="str">
            <v>Paramaz Avedisian Building</v>
          </cell>
        </row>
      </sheetData>
      <sheetData sheetId="1999">
        <row r="8">
          <cell r="D8" t="str">
            <v>Paramaz Avedisian Building</v>
          </cell>
        </row>
      </sheetData>
      <sheetData sheetId="2000">
        <row r="8">
          <cell r="D8" t="str">
            <v>Paramaz Avedisian Building</v>
          </cell>
        </row>
      </sheetData>
      <sheetData sheetId="2001">
        <row r="8">
          <cell r="D8" t="str">
            <v>Paramaz Avedisian Building</v>
          </cell>
        </row>
      </sheetData>
      <sheetData sheetId="2002">
        <row r="8">
          <cell r="D8" t="str">
            <v>Paramaz Avedisian Building</v>
          </cell>
        </row>
      </sheetData>
      <sheetData sheetId="2003">
        <row r="8">
          <cell r="D8" t="str">
            <v>Paramaz Avedisian Building</v>
          </cell>
        </row>
      </sheetData>
      <sheetData sheetId="2004">
        <row r="8">
          <cell r="D8" t="str">
            <v>Paramaz Avedisian Building</v>
          </cell>
        </row>
      </sheetData>
      <sheetData sheetId="2005">
        <row r="8">
          <cell r="D8" t="str">
            <v>Paramaz Avedisian Building</v>
          </cell>
        </row>
      </sheetData>
      <sheetData sheetId="2006">
        <row r="8">
          <cell r="D8" t="str">
            <v>Paramaz Avedisian Building</v>
          </cell>
        </row>
      </sheetData>
      <sheetData sheetId="2007">
        <row r="8">
          <cell r="D8" t="str">
            <v>Paramaz Avedisian Building</v>
          </cell>
        </row>
      </sheetData>
      <sheetData sheetId="2008">
        <row r="8">
          <cell r="D8" t="str">
            <v>Paramaz Avedisian Building</v>
          </cell>
        </row>
      </sheetData>
      <sheetData sheetId="2009">
        <row r="8">
          <cell r="D8" t="str">
            <v>Paramaz Avedisian Building</v>
          </cell>
        </row>
      </sheetData>
      <sheetData sheetId="2010">
        <row r="8">
          <cell r="D8" t="str">
            <v>Paramaz Avedisian Building</v>
          </cell>
        </row>
      </sheetData>
      <sheetData sheetId="2011">
        <row r="8">
          <cell r="D8" t="str">
            <v>Paramaz Avedisian Building</v>
          </cell>
        </row>
      </sheetData>
      <sheetData sheetId="2012">
        <row r="8">
          <cell r="D8" t="str">
            <v>Paramaz Avedisian Building</v>
          </cell>
        </row>
      </sheetData>
      <sheetData sheetId="2013">
        <row r="8">
          <cell r="D8" t="str">
            <v>Paramaz Avedisian Building</v>
          </cell>
        </row>
      </sheetData>
      <sheetData sheetId="2014">
        <row r="8">
          <cell r="D8" t="str">
            <v>Paramaz Avedisian Building</v>
          </cell>
        </row>
      </sheetData>
      <sheetData sheetId="2015">
        <row r="8">
          <cell r="D8" t="str">
            <v>Paramaz Avedisian Building</v>
          </cell>
        </row>
      </sheetData>
      <sheetData sheetId="2016">
        <row r="8">
          <cell r="D8" t="str">
            <v>Paramaz Avedisian Building</v>
          </cell>
        </row>
      </sheetData>
      <sheetData sheetId="2017">
        <row r="8">
          <cell r="D8" t="str">
            <v>Paramaz Avedisian Building</v>
          </cell>
        </row>
      </sheetData>
      <sheetData sheetId="2018">
        <row r="8">
          <cell r="D8" t="str">
            <v>Paramaz Avedisian Building</v>
          </cell>
        </row>
      </sheetData>
      <sheetData sheetId="2019">
        <row r="8">
          <cell r="D8" t="str">
            <v>Paramaz Avedisian Building</v>
          </cell>
        </row>
      </sheetData>
      <sheetData sheetId="2020">
        <row r="8">
          <cell r="D8" t="str">
            <v>Paramaz Avedisian Building</v>
          </cell>
        </row>
      </sheetData>
      <sheetData sheetId="2021">
        <row r="8">
          <cell r="D8" t="str">
            <v>Paramaz Avedisian Building</v>
          </cell>
        </row>
      </sheetData>
      <sheetData sheetId="2022">
        <row r="8">
          <cell r="D8" t="str">
            <v>Paramaz Avedisian Building</v>
          </cell>
        </row>
      </sheetData>
      <sheetData sheetId="2023">
        <row r="8">
          <cell r="D8" t="str">
            <v>Paramaz Avedisian Building</v>
          </cell>
        </row>
      </sheetData>
      <sheetData sheetId="2024">
        <row r="8">
          <cell r="D8" t="str">
            <v>Paramaz Avedisian Building</v>
          </cell>
        </row>
      </sheetData>
      <sheetData sheetId="2025">
        <row r="8">
          <cell r="D8" t="str">
            <v>Paramaz Avedisian Building</v>
          </cell>
        </row>
      </sheetData>
      <sheetData sheetId="2026">
        <row r="8">
          <cell r="D8" t="str">
            <v>Paramaz Avedisian Building</v>
          </cell>
        </row>
      </sheetData>
      <sheetData sheetId="2027">
        <row r="8">
          <cell r="D8" t="str">
            <v>Paramaz Avedisian Building</v>
          </cell>
        </row>
      </sheetData>
      <sheetData sheetId="2028">
        <row r="8">
          <cell r="D8" t="str">
            <v>Paramaz Avedisian Building</v>
          </cell>
        </row>
      </sheetData>
      <sheetData sheetId="2029">
        <row r="8">
          <cell r="D8" t="str">
            <v>Paramaz Avedisian Building</v>
          </cell>
        </row>
      </sheetData>
      <sheetData sheetId="2030">
        <row r="8">
          <cell r="D8" t="str">
            <v>Paramaz Avedisian Building</v>
          </cell>
        </row>
      </sheetData>
      <sheetData sheetId="2031">
        <row r="8">
          <cell r="D8" t="str">
            <v>Paramaz Avedisian Building</v>
          </cell>
        </row>
      </sheetData>
      <sheetData sheetId="2032">
        <row r="8">
          <cell r="D8" t="str">
            <v>Paramaz Avedisian Building</v>
          </cell>
        </row>
      </sheetData>
      <sheetData sheetId="2033">
        <row r="8">
          <cell r="D8" t="str">
            <v>Paramaz Avedisian Building</v>
          </cell>
        </row>
      </sheetData>
      <sheetData sheetId="2034">
        <row r="8">
          <cell r="D8" t="str">
            <v>Paramaz Avedisian Building</v>
          </cell>
        </row>
      </sheetData>
      <sheetData sheetId="2035">
        <row r="8">
          <cell r="D8" t="str">
            <v>Paramaz Avedisian Building</v>
          </cell>
        </row>
      </sheetData>
      <sheetData sheetId="2036">
        <row r="8">
          <cell r="D8" t="str">
            <v>Paramaz Avedisian Building</v>
          </cell>
        </row>
      </sheetData>
      <sheetData sheetId="2037">
        <row r="8">
          <cell r="D8" t="str">
            <v>Paramaz Avedisian Building</v>
          </cell>
        </row>
      </sheetData>
      <sheetData sheetId="2038">
        <row r="8">
          <cell r="D8" t="str">
            <v>Paramaz Avedisian Building</v>
          </cell>
        </row>
      </sheetData>
      <sheetData sheetId="2039">
        <row r="8">
          <cell r="D8" t="str">
            <v>Paramaz Avedisian Building</v>
          </cell>
        </row>
      </sheetData>
      <sheetData sheetId="2040">
        <row r="8">
          <cell r="D8" t="str">
            <v>Paramaz Avedisian Building</v>
          </cell>
        </row>
      </sheetData>
      <sheetData sheetId="2041">
        <row r="8">
          <cell r="D8" t="str">
            <v>Paramaz Avedisian Building</v>
          </cell>
        </row>
      </sheetData>
      <sheetData sheetId="2042">
        <row r="8">
          <cell r="D8" t="str">
            <v>Paramaz Avedisian Building</v>
          </cell>
        </row>
      </sheetData>
      <sheetData sheetId="2043">
        <row r="8">
          <cell r="D8" t="str">
            <v>Paramaz Avedisian Building</v>
          </cell>
        </row>
      </sheetData>
      <sheetData sheetId="2044">
        <row r="8">
          <cell r="D8" t="str">
            <v>Paramaz Avedisian Building</v>
          </cell>
        </row>
      </sheetData>
      <sheetData sheetId="2045">
        <row r="8">
          <cell r="D8" t="str">
            <v>Paramaz Avedisian Building</v>
          </cell>
        </row>
      </sheetData>
      <sheetData sheetId="2046">
        <row r="8">
          <cell r="D8" t="str">
            <v>Paramaz Avedisian Building</v>
          </cell>
        </row>
      </sheetData>
      <sheetData sheetId="2047">
        <row r="8">
          <cell r="D8" t="str">
            <v>Paramaz Avedisian Building</v>
          </cell>
        </row>
      </sheetData>
      <sheetData sheetId="2048">
        <row r="8">
          <cell r="D8" t="str">
            <v>Paramaz Avedisian Building</v>
          </cell>
        </row>
      </sheetData>
      <sheetData sheetId="2049">
        <row r="8">
          <cell r="D8" t="str">
            <v>Paramaz Avedisian Building</v>
          </cell>
        </row>
      </sheetData>
      <sheetData sheetId="2050">
        <row r="8">
          <cell r="D8" t="str">
            <v>Paramaz Avedisian Building</v>
          </cell>
        </row>
      </sheetData>
      <sheetData sheetId="2051">
        <row r="8">
          <cell r="D8" t="str">
            <v>Paramaz Avedisian Building</v>
          </cell>
        </row>
      </sheetData>
      <sheetData sheetId="2052">
        <row r="8">
          <cell r="D8" t="str">
            <v>Paramaz Avedisian Building</v>
          </cell>
        </row>
      </sheetData>
      <sheetData sheetId="2053">
        <row r="8">
          <cell r="D8" t="str">
            <v>Paramaz Avedisian Building</v>
          </cell>
        </row>
      </sheetData>
      <sheetData sheetId="2054">
        <row r="8">
          <cell r="D8" t="str">
            <v>Paramaz Avedisian Building</v>
          </cell>
        </row>
      </sheetData>
      <sheetData sheetId="2055">
        <row r="8">
          <cell r="D8" t="str">
            <v>Paramaz Avedisian Building</v>
          </cell>
        </row>
      </sheetData>
      <sheetData sheetId="2056">
        <row r="8">
          <cell r="D8" t="str">
            <v>Paramaz Avedisian Building</v>
          </cell>
        </row>
      </sheetData>
      <sheetData sheetId="2057">
        <row r="8">
          <cell r="D8" t="str">
            <v>Paramaz Avedisian Building</v>
          </cell>
        </row>
      </sheetData>
      <sheetData sheetId="2058">
        <row r="8">
          <cell r="D8" t="str">
            <v>Paramaz Avedisian Building</v>
          </cell>
        </row>
      </sheetData>
      <sheetData sheetId="2059">
        <row r="8">
          <cell r="D8" t="str">
            <v>Paramaz Avedisian Building</v>
          </cell>
        </row>
      </sheetData>
      <sheetData sheetId="2060">
        <row r="8">
          <cell r="D8" t="str">
            <v>Paramaz Avedisian Building</v>
          </cell>
        </row>
      </sheetData>
      <sheetData sheetId="2061">
        <row r="8">
          <cell r="D8" t="str">
            <v>Paramaz Avedisian Building</v>
          </cell>
        </row>
      </sheetData>
      <sheetData sheetId="2062">
        <row r="8">
          <cell r="D8" t="str">
            <v>Paramaz Avedisian Building</v>
          </cell>
        </row>
      </sheetData>
      <sheetData sheetId="2063">
        <row r="8">
          <cell r="D8" t="str">
            <v>Paramaz Avedisian Building</v>
          </cell>
        </row>
      </sheetData>
      <sheetData sheetId="2064">
        <row r="8">
          <cell r="D8" t="str">
            <v>Paramaz Avedisian Building</v>
          </cell>
        </row>
      </sheetData>
      <sheetData sheetId="2065">
        <row r="8">
          <cell r="D8" t="str">
            <v>Paramaz Avedisian Building</v>
          </cell>
        </row>
      </sheetData>
      <sheetData sheetId="2066">
        <row r="8">
          <cell r="D8" t="str">
            <v>Paramaz Avedisian Building</v>
          </cell>
        </row>
      </sheetData>
      <sheetData sheetId="2067">
        <row r="8">
          <cell r="D8" t="str">
            <v>Paramaz Avedisian Building</v>
          </cell>
        </row>
      </sheetData>
      <sheetData sheetId="2068">
        <row r="8">
          <cell r="D8" t="str">
            <v>Paramaz Avedisian Building</v>
          </cell>
        </row>
      </sheetData>
      <sheetData sheetId="2069">
        <row r="8">
          <cell r="D8" t="str">
            <v>Paramaz Avedisian Building</v>
          </cell>
        </row>
      </sheetData>
      <sheetData sheetId="2070">
        <row r="8">
          <cell r="D8" t="str">
            <v>Paramaz Avedisian Building</v>
          </cell>
        </row>
      </sheetData>
      <sheetData sheetId="2071">
        <row r="8">
          <cell r="D8" t="str">
            <v>Paramaz Avedisian Building</v>
          </cell>
        </row>
      </sheetData>
      <sheetData sheetId="2072">
        <row r="8">
          <cell r="D8" t="str">
            <v>Paramaz Avedisian Building</v>
          </cell>
        </row>
      </sheetData>
      <sheetData sheetId="2073">
        <row r="8">
          <cell r="D8" t="str">
            <v>Paramaz Avedisian Building</v>
          </cell>
        </row>
      </sheetData>
      <sheetData sheetId="2074">
        <row r="8">
          <cell r="D8" t="str">
            <v>Paramaz Avedisian Building</v>
          </cell>
        </row>
      </sheetData>
      <sheetData sheetId="2075">
        <row r="8">
          <cell r="D8" t="str">
            <v>Paramaz Avedisian Building</v>
          </cell>
        </row>
      </sheetData>
      <sheetData sheetId="2076">
        <row r="8">
          <cell r="D8" t="str">
            <v>Paramaz Avedisian Building</v>
          </cell>
        </row>
      </sheetData>
      <sheetData sheetId="2077">
        <row r="8">
          <cell r="D8" t="str">
            <v>Paramaz Avedisian Building</v>
          </cell>
        </row>
      </sheetData>
      <sheetData sheetId="2078">
        <row r="8">
          <cell r="D8" t="str">
            <v>Paramaz Avedisian Building</v>
          </cell>
        </row>
      </sheetData>
      <sheetData sheetId="2079">
        <row r="8">
          <cell r="D8" t="str">
            <v>Paramaz Avedisian Building</v>
          </cell>
        </row>
      </sheetData>
      <sheetData sheetId="2080">
        <row r="8">
          <cell r="D8" t="str">
            <v>Paramaz Avedisian Building</v>
          </cell>
        </row>
      </sheetData>
      <sheetData sheetId="2081">
        <row r="8">
          <cell r="D8" t="str">
            <v>Paramaz Avedisian Building</v>
          </cell>
        </row>
      </sheetData>
      <sheetData sheetId="2082">
        <row r="8">
          <cell r="D8" t="str">
            <v>Paramaz Avedisian Building</v>
          </cell>
        </row>
      </sheetData>
      <sheetData sheetId="2083">
        <row r="8">
          <cell r="D8" t="str">
            <v>Paramaz Avedisian Building</v>
          </cell>
        </row>
      </sheetData>
      <sheetData sheetId="2084">
        <row r="8">
          <cell r="D8" t="str">
            <v>Paramaz Avedisian Building</v>
          </cell>
        </row>
      </sheetData>
      <sheetData sheetId="2085">
        <row r="8">
          <cell r="D8" t="str">
            <v>Paramaz Avedisian Building</v>
          </cell>
        </row>
      </sheetData>
      <sheetData sheetId="2086">
        <row r="8">
          <cell r="D8" t="str">
            <v>Paramaz Avedisian Building</v>
          </cell>
        </row>
      </sheetData>
      <sheetData sheetId="2087">
        <row r="8">
          <cell r="D8" t="str">
            <v>Paramaz Avedisian Building</v>
          </cell>
        </row>
      </sheetData>
      <sheetData sheetId="2088">
        <row r="8">
          <cell r="D8" t="str">
            <v>Paramaz Avedisian Building</v>
          </cell>
        </row>
      </sheetData>
      <sheetData sheetId="2089">
        <row r="8">
          <cell r="D8" t="str">
            <v>Paramaz Avedisian Building</v>
          </cell>
        </row>
      </sheetData>
      <sheetData sheetId="2090">
        <row r="8">
          <cell r="D8" t="str">
            <v>Paramaz Avedisian Building</v>
          </cell>
        </row>
      </sheetData>
      <sheetData sheetId="2091">
        <row r="8">
          <cell r="D8" t="str">
            <v>Paramaz Avedisian Building</v>
          </cell>
        </row>
      </sheetData>
      <sheetData sheetId="2092">
        <row r="8">
          <cell r="D8" t="str">
            <v>Paramaz Avedisian Building</v>
          </cell>
        </row>
      </sheetData>
      <sheetData sheetId="2093">
        <row r="8">
          <cell r="D8" t="str">
            <v>Paramaz Avedisian Building</v>
          </cell>
        </row>
      </sheetData>
      <sheetData sheetId="2094">
        <row r="8">
          <cell r="D8" t="str">
            <v>Paramaz Avedisian Building</v>
          </cell>
        </row>
      </sheetData>
      <sheetData sheetId="2095">
        <row r="8">
          <cell r="D8" t="str">
            <v>Paramaz Avedisian Building</v>
          </cell>
        </row>
      </sheetData>
      <sheetData sheetId="2096">
        <row r="8">
          <cell r="D8" t="str">
            <v>Paramaz Avedisian Building</v>
          </cell>
        </row>
      </sheetData>
      <sheetData sheetId="2097">
        <row r="8">
          <cell r="D8" t="str">
            <v>Paramaz Avedisian Building</v>
          </cell>
        </row>
      </sheetData>
      <sheetData sheetId="2098">
        <row r="8">
          <cell r="D8" t="str">
            <v>Paramaz Avedisian Building</v>
          </cell>
        </row>
      </sheetData>
      <sheetData sheetId="2099">
        <row r="8">
          <cell r="D8" t="str">
            <v>Paramaz Avedisian Building</v>
          </cell>
        </row>
      </sheetData>
      <sheetData sheetId="2100">
        <row r="8">
          <cell r="D8" t="str">
            <v>Paramaz Avedisian Building</v>
          </cell>
        </row>
      </sheetData>
      <sheetData sheetId="2101">
        <row r="8">
          <cell r="D8" t="str">
            <v>Paramaz Avedisian Building</v>
          </cell>
        </row>
      </sheetData>
      <sheetData sheetId="2102">
        <row r="8">
          <cell r="D8" t="str">
            <v>Paramaz Avedisian Building</v>
          </cell>
        </row>
      </sheetData>
      <sheetData sheetId="2103">
        <row r="8">
          <cell r="D8" t="str">
            <v>Paramaz Avedisian Building</v>
          </cell>
        </row>
      </sheetData>
      <sheetData sheetId="2104">
        <row r="8">
          <cell r="D8" t="str">
            <v>Paramaz Avedisian Building</v>
          </cell>
        </row>
      </sheetData>
      <sheetData sheetId="2105">
        <row r="8">
          <cell r="D8" t="str">
            <v>Paramaz Avedisian Building</v>
          </cell>
        </row>
      </sheetData>
      <sheetData sheetId="2106">
        <row r="8">
          <cell r="D8" t="str">
            <v>Paramaz Avedisian Building</v>
          </cell>
        </row>
      </sheetData>
      <sheetData sheetId="2107">
        <row r="8">
          <cell r="D8" t="str">
            <v>Paramaz Avedisian Building</v>
          </cell>
        </row>
      </sheetData>
      <sheetData sheetId="2108">
        <row r="8">
          <cell r="D8" t="str">
            <v>Paramaz Avedisian Building</v>
          </cell>
        </row>
      </sheetData>
      <sheetData sheetId="2109">
        <row r="8">
          <cell r="D8" t="str">
            <v>Paramaz Avedisian Building</v>
          </cell>
        </row>
      </sheetData>
      <sheetData sheetId="2110">
        <row r="8">
          <cell r="D8" t="str">
            <v>Paramaz Avedisian Building</v>
          </cell>
        </row>
      </sheetData>
      <sheetData sheetId="2111">
        <row r="8">
          <cell r="D8" t="str">
            <v>Paramaz Avedisian Building</v>
          </cell>
        </row>
      </sheetData>
      <sheetData sheetId="2112">
        <row r="8">
          <cell r="D8" t="str">
            <v>Paramaz Avedisian Building</v>
          </cell>
        </row>
      </sheetData>
      <sheetData sheetId="2113">
        <row r="8">
          <cell r="D8" t="str">
            <v>Paramaz Avedisian Building</v>
          </cell>
        </row>
      </sheetData>
      <sheetData sheetId="2114">
        <row r="8">
          <cell r="D8" t="str">
            <v>Paramaz Avedisian Building</v>
          </cell>
        </row>
      </sheetData>
      <sheetData sheetId="2115">
        <row r="8">
          <cell r="D8" t="str">
            <v>Paramaz Avedisian Building</v>
          </cell>
        </row>
      </sheetData>
      <sheetData sheetId="2116">
        <row r="8">
          <cell r="D8" t="str">
            <v>Paramaz Avedisian Building</v>
          </cell>
        </row>
      </sheetData>
      <sheetData sheetId="2117">
        <row r="8">
          <cell r="D8" t="str">
            <v>Paramaz Avedisian Building</v>
          </cell>
        </row>
      </sheetData>
      <sheetData sheetId="2118">
        <row r="8">
          <cell r="D8" t="str">
            <v>Paramaz Avedisian Building</v>
          </cell>
        </row>
      </sheetData>
      <sheetData sheetId="2119">
        <row r="8">
          <cell r="D8" t="str">
            <v>Paramaz Avedisian Building</v>
          </cell>
        </row>
      </sheetData>
      <sheetData sheetId="2120">
        <row r="8">
          <cell r="D8" t="str">
            <v>Paramaz Avedisian Building</v>
          </cell>
        </row>
      </sheetData>
      <sheetData sheetId="2121">
        <row r="8">
          <cell r="D8" t="str">
            <v>Paramaz Avedisian Building</v>
          </cell>
        </row>
      </sheetData>
      <sheetData sheetId="2122">
        <row r="8">
          <cell r="D8" t="str">
            <v>Paramaz Avedisian Building</v>
          </cell>
        </row>
      </sheetData>
      <sheetData sheetId="2123">
        <row r="8">
          <cell r="D8" t="str">
            <v>Paramaz Avedisian Building</v>
          </cell>
        </row>
      </sheetData>
      <sheetData sheetId="2124">
        <row r="8">
          <cell r="D8" t="str">
            <v>Paramaz Avedisian Building</v>
          </cell>
        </row>
      </sheetData>
      <sheetData sheetId="2125">
        <row r="8">
          <cell r="D8" t="str">
            <v>Paramaz Avedisian Building</v>
          </cell>
        </row>
      </sheetData>
      <sheetData sheetId="2126">
        <row r="8">
          <cell r="D8" t="str">
            <v>Paramaz Avedisian Building</v>
          </cell>
        </row>
      </sheetData>
      <sheetData sheetId="2127">
        <row r="8">
          <cell r="D8" t="str">
            <v>Paramaz Avedisian Building</v>
          </cell>
        </row>
      </sheetData>
      <sheetData sheetId="2128">
        <row r="8">
          <cell r="D8" t="str">
            <v>Paramaz Avedisian Building</v>
          </cell>
        </row>
      </sheetData>
      <sheetData sheetId="2129">
        <row r="8">
          <cell r="D8" t="str">
            <v>Paramaz Avedisian Building</v>
          </cell>
        </row>
      </sheetData>
      <sheetData sheetId="2130">
        <row r="8">
          <cell r="D8" t="str">
            <v>Paramaz Avedisian Building</v>
          </cell>
        </row>
      </sheetData>
      <sheetData sheetId="2131">
        <row r="8">
          <cell r="D8" t="str">
            <v>Paramaz Avedisian Building</v>
          </cell>
        </row>
      </sheetData>
      <sheetData sheetId="2132">
        <row r="8">
          <cell r="D8" t="str">
            <v>Paramaz Avedisian Building</v>
          </cell>
        </row>
      </sheetData>
      <sheetData sheetId="2133">
        <row r="8">
          <cell r="D8" t="str">
            <v>Paramaz Avedisian Building</v>
          </cell>
        </row>
      </sheetData>
      <sheetData sheetId="2134">
        <row r="8">
          <cell r="D8" t="str">
            <v>Paramaz Avedisian Building</v>
          </cell>
        </row>
      </sheetData>
      <sheetData sheetId="2135">
        <row r="8">
          <cell r="D8" t="str">
            <v>Paramaz Avedisian Building</v>
          </cell>
        </row>
      </sheetData>
      <sheetData sheetId="2136">
        <row r="8">
          <cell r="D8" t="str">
            <v>Paramaz Avedisian Building</v>
          </cell>
        </row>
      </sheetData>
      <sheetData sheetId="2137">
        <row r="8">
          <cell r="D8" t="str">
            <v>Paramaz Avedisian Building</v>
          </cell>
        </row>
      </sheetData>
      <sheetData sheetId="2138">
        <row r="8">
          <cell r="D8" t="str">
            <v>Paramaz Avedisian Building</v>
          </cell>
        </row>
      </sheetData>
      <sheetData sheetId="2139">
        <row r="8">
          <cell r="D8" t="str">
            <v>Paramaz Avedisian Building</v>
          </cell>
        </row>
      </sheetData>
      <sheetData sheetId="2140">
        <row r="8">
          <cell r="D8" t="str">
            <v>Paramaz Avedisian Building</v>
          </cell>
        </row>
      </sheetData>
      <sheetData sheetId="2141">
        <row r="8">
          <cell r="D8" t="str">
            <v>Paramaz Avedisian Building</v>
          </cell>
        </row>
      </sheetData>
      <sheetData sheetId="2142">
        <row r="8">
          <cell r="D8" t="str">
            <v>Paramaz Avedisian Building</v>
          </cell>
        </row>
      </sheetData>
      <sheetData sheetId="2143">
        <row r="8">
          <cell r="D8" t="str">
            <v>Paramaz Avedisian Building</v>
          </cell>
        </row>
      </sheetData>
      <sheetData sheetId="2144">
        <row r="8">
          <cell r="D8" t="str">
            <v>Paramaz Avedisian Building</v>
          </cell>
        </row>
      </sheetData>
      <sheetData sheetId="2145">
        <row r="8">
          <cell r="D8" t="str">
            <v>Paramaz Avedisian Building</v>
          </cell>
        </row>
      </sheetData>
      <sheetData sheetId="2146">
        <row r="8">
          <cell r="D8" t="str">
            <v>Paramaz Avedisian Building</v>
          </cell>
        </row>
      </sheetData>
      <sheetData sheetId="2147">
        <row r="8">
          <cell r="D8" t="str">
            <v>Paramaz Avedisian Building</v>
          </cell>
        </row>
      </sheetData>
      <sheetData sheetId="2148">
        <row r="8">
          <cell r="D8" t="str">
            <v>Paramaz Avedisian Building</v>
          </cell>
        </row>
      </sheetData>
      <sheetData sheetId="2149">
        <row r="8">
          <cell r="D8" t="str">
            <v>Paramaz Avedisian Building</v>
          </cell>
        </row>
      </sheetData>
      <sheetData sheetId="2150">
        <row r="8">
          <cell r="D8" t="str">
            <v>Paramaz Avedisian Building</v>
          </cell>
        </row>
      </sheetData>
      <sheetData sheetId="2151">
        <row r="8">
          <cell r="D8" t="str">
            <v>Paramaz Avedisian Building</v>
          </cell>
        </row>
      </sheetData>
      <sheetData sheetId="2152">
        <row r="8">
          <cell r="D8" t="str">
            <v>Paramaz Avedisian Building</v>
          </cell>
        </row>
      </sheetData>
      <sheetData sheetId="2153">
        <row r="8">
          <cell r="D8" t="str">
            <v>Paramaz Avedisian Building</v>
          </cell>
        </row>
      </sheetData>
      <sheetData sheetId="2154">
        <row r="8">
          <cell r="D8" t="str">
            <v>Paramaz Avedisian Building</v>
          </cell>
        </row>
      </sheetData>
      <sheetData sheetId="2155">
        <row r="8">
          <cell r="D8" t="str">
            <v>Paramaz Avedisian Building</v>
          </cell>
        </row>
      </sheetData>
      <sheetData sheetId="2156">
        <row r="8">
          <cell r="D8" t="str">
            <v>Paramaz Avedisian Building</v>
          </cell>
        </row>
      </sheetData>
      <sheetData sheetId="2157">
        <row r="8">
          <cell r="D8" t="str">
            <v>Paramaz Avedisian Building</v>
          </cell>
        </row>
      </sheetData>
      <sheetData sheetId="2158">
        <row r="8">
          <cell r="D8" t="str">
            <v>Paramaz Avedisian Building</v>
          </cell>
        </row>
      </sheetData>
      <sheetData sheetId="2159">
        <row r="8">
          <cell r="D8" t="str">
            <v>Paramaz Avedisian Building</v>
          </cell>
        </row>
      </sheetData>
      <sheetData sheetId="2160">
        <row r="8">
          <cell r="D8" t="str">
            <v>Paramaz Avedisian Building</v>
          </cell>
        </row>
      </sheetData>
      <sheetData sheetId="2161">
        <row r="8">
          <cell r="D8" t="str">
            <v>Paramaz Avedisian Building</v>
          </cell>
        </row>
      </sheetData>
      <sheetData sheetId="2162">
        <row r="8">
          <cell r="D8" t="str">
            <v>Paramaz Avedisian Building</v>
          </cell>
        </row>
      </sheetData>
      <sheetData sheetId="2163">
        <row r="8">
          <cell r="D8" t="str">
            <v>Paramaz Avedisian Building</v>
          </cell>
        </row>
      </sheetData>
      <sheetData sheetId="2164">
        <row r="8">
          <cell r="D8" t="str">
            <v>Paramaz Avedisian Building</v>
          </cell>
        </row>
      </sheetData>
      <sheetData sheetId="2165">
        <row r="8">
          <cell r="D8" t="str">
            <v>Paramaz Avedisian Building</v>
          </cell>
        </row>
      </sheetData>
      <sheetData sheetId="2166">
        <row r="8">
          <cell r="D8" t="str">
            <v>Paramaz Avedisian Building</v>
          </cell>
        </row>
      </sheetData>
      <sheetData sheetId="2167">
        <row r="8">
          <cell r="D8" t="str">
            <v>Paramaz Avedisian Building</v>
          </cell>
        </row>
      </sheetData>
      <sheetData sheetId="2168">
        <row r="8">
          <cell r="D8" t="str">
            <v>Paramaz Avedisian Building</v>
          </cell>
        </row>
      </sheetData>
      <sheetData sheetId="2169">
        <row r="8">
          <cell r="D8" t="str">
            <v>Paramaz Avedisian Building</v>
          </cell>
        </row>
      </sheetData>
      <sheetData sheetId="2170">
        <row r="8">
          <cell r="D8" t="str">
            <v>Paramaz Avedisian Building</v>
          </cell>
        </row>
      </sheetData>
      <sheetData sheetId="2171">
        <row r="8">
          <cell r="D8" t="str">
            <v>Paramaz Avedisian Building</v>
          </cell>
        </row>
      </sheetData>
      <sheetData sheetId="2172">
        <row r="8">
          <cell r="D8" t="str">
            <v>Paramaz Avedisian Building</v>
          </cell>
        </row>
      </sheetData>
      <sheetData sheetId="2173">
        <row r="8">
          <cell r="D8" t="str">
            <v>Paramaz Avedisian Building</v>
          </cell>
        </row>
      </sheetData>
      <sheetData sheetId="2174">
        <row r="8">
          <cell r="D8" t="str">
            <v>Paramaz Avedisian Building</v>
          </cell>
        </row>
      </sheetData>
      <sheetData sheetId="2175">
        <row r="8">
          <cell r="D8" t="str">
            <v>Paramaz Avedisian Building</v>
          </cell>
        </row>
      </sheetData>
      <sheetData sheetId="2176">
        <row r="8">
          <cell r="D8" t="str">
            <v>Paramaz Avedisian Building</v>
          </cell>
        </row>
      </sheetData>
      <sheetData sheetId="2177">
        <row r="8">
          <cell r="D8" t="str">
            <v>Paramaz Avedisian Building</v>
          </cell>
        </row>
      </sheetData>
      <sheetData sheetId="2178">
        <row r="8">
          <cell r="D8" t="str">
            <v>Paramaz Avedisian Building</v>
          </cell>
        </row>
      </sheetData>
      <sheetData sheetId="2179">
        <row r="8">
          <cell r="D8" t="str">
            <v>Paramaz Avedisian Building</v>
          </cell>
        </row>
      </sheetData>
      <sheetData sheetId="2180">
        <row r="8">
          <cell r="D8" t="str">
            <v>Paramaz Avedisian Building</v>
          </cell>
        </row>
      </sheetData>
      <sheetData sheetId="2181">
        <row r="8">
          <cell r="D8" t="str">
            <v>Paramaz Avedisian Building</v>
          </cell>
        </row>
      </sheetData>
      <sheetData sheetId="2182">
        <row r="8">
          <cell r="D8" t="str">
            <v>Paramaz Avedisian Building</v>
          </cell>
        </row>
      </sheetData>
      <sheetData sheetId="2183">
        <row r="8">
          <cell r="D8" t="str">
            <v>Paramaz Avedisian Building</v>
          </cell>
        </row>
      </sheetData>
      <sheetData sheetId="2184">
        <row r="8">
          <cell r="D8" t="str">
            <v>Paramaz Avedisian Building</v>
          </cell>
        </row>
      </sheetData>
      <sheetData sheetId="2185">
        <row r="8">
          <cell r="D8" t="str">
            <v>Paramaz Avedisian Building</v>
          </cell>
        </row>
      </sheetData>
      <sheetData sheetId="2186">
        <row r="8">
          <cell r="D8" t="str">
            <v>Paramaz Avedisian Building</v>
          </cell>
        </row>
      </sheetData>
      <sheetData sheetId="2187">
        <row r="8">
          <cell r="D8" t="str">
            <v>Paramaz Avedisian Building</v>
          </cell>
        </row>
      </sheetData>
      <sheetData sheetId="2188">
        <row r="8">
          <cell r="D8" t="str">
            <v>Paramaz Avedisian Building</v>
          </cell>
        </row>
      </sheetData>
      <sheetData sheetId="2189">
        <row r="8">
          <cell r="D8" t="str">
            <v>Paramaz Avedisian Building</v>
          </cell>
        </row>
      </sheetData>
      <sheetData sheetId="2190">
        <row r="8">
          <cell r="D8" t="str">
            <v>Paramaz Avedisian Building</v>
          </cell>
        </row>
      </sheetData>
      <sheetData sheetId="2191">
        <row r="8">
          <cell r="D8" t="str">
            <v>Paramaz Avedisian Building</v>
          </cell>
        </row>
      </sheetData>
      <sheetData sheetId="2192">
        <row r="8">
          <cell r="D8" t="str">
            <v>Paramaz Avedisian Building</v>
          </cell>
        </row>
      </sheetData>
      <sheetData sheetId="2193">
        <row r="8">
          <cell r="D8" t="str">
            <v>Paramaz Avedisian Building</v>
          </cell>
        </row>
      </sheetData>
      <sheetData sheetId="2194">
        <row r="8">
          <cell r="D8" t="str">
            <v>Paramaz Avedisian Building</v>
          </cell>
        </row>
      </sheetData>
      <sheetData sheetId="2195">
        <row r="8">
          <cell r="D8" t="str">
            <v>Paramaz Avedisian Building</v>
          </cell>
        </row>
      </sheetData>
      <sheetData sheetId="2196">
        <row r="8">
          <cell r="D8" t="str">
            <v>Paramaz Avedisian Building</v>
          </cell>
        </row>
      </sheetData>
      <sheetData sheetId="2197">
        <row r="8">
          <cell r="D8" t="str">
            <v>Paramaz Avedisian Building</v>
          </cell>
        </row>
      </sheetData>
      <sheetData sheetId="2198">
        <row r="8">
          <cell r="D8" t="str">
            <v>Paramaz Avedisian Building</v>
          </cell>
        </row>
      </sheetData>
      <sheetData sheetId="2199">
        <row r="8">
          <cell r="D8" t="str">
            <v>Paramaz Avedisian Building</v>
          </cell>
        </row>
      </sheetData>
      <sheetData sheetId="2200">
        <row r="8">
          <cell r="D8" t="str">
            <v>Paramaz Avedisian Building</v>
          </cell>
        </row>
      </sheetData>
      <sheetData sheetId="2201">
        <row r="8">
          <cell r="D8" t="str">
            <v>Paramaz Avedisian Building</v>
          </cell>
        </row>
      </sheetData>
      <sheetData sheetId="2202">
        <row r="8">
          <cell r="D8" t="str">
            <v>Paramaz Avedisian Building</v>
          </cell>
        </row>
      </sheetData>
      <sheetData sheetId="2203">
        <row r="8">
          <cell r="D8" t="str">
            <v>Paramaz Avedisian Building</v>
          </cell>
        </row>
      </sheetData>
      <sheetData sheetId="2204">
        <row r="8">
          <cell r="D8" t="str">
            <v>Paramaz Avedisian Building</v>
          </cell>
        </row>
      </sheetData>
      <sheetData sheetId="2205">
        <row r="8">
          <cell r="D8" t="str">
            <v>Paramaz Avedisian Building</v>
          </cell>
        </row>
      </sheetData>
      <sheetData sheetId="2206">
        <row r="8">
          <cell r="D8" t="str">
            <v>Paramaz Avedisian Building</v>
          </cell>
        </row>
      </sheetData>
      <sheetData sheetId="2207">
        <row r="8">
          <cell r="D8" t="str">
            <v>Paramaz Avedisian Building</v>
          </cell>
        </row>
      </sheetData>
      <sheetData sheetId="2208">
        <row r="8">
          <cell r="D8" t="str">
            <v>Paramaz Avedisian Building</v>
          </cell>
        </row>
      </sheetData>
      <sheetData sheetId="2209">
        <row r="8">
          <cell r="D8" t="str">
            <v>Paramaz Avedisian Building</v>
          </cell>
        </row>
      </sheetData>
      <sheetData sheetId="2210">
        <row r="8">
          <cell r="D8" t="str">
            <v>Paramaz Avedisian Building</v>
          </cell>
        </row>
      </sheetData>
      <sheetData sheetId="2211">
        <row r="8">
          <cell r="D8" t="str">
            <v>Paramaz Avedisian Building</v>
          </cell>
        </row>
      </sheetData>
      <sheetData sheetId="2212">
        <row r="8">
          <cell r="D8" t="str">
            <v>Paramaz Avedisian Building</v>
          </cell>
        </row>
      </sheetData>
      <sheetData sheetId="2213">
        <row r="8">
          <cell r="D8" t="str">
            <v>Paramaz Avedisian Building</v>
          </cell>
        </row>
      </sheetData>
      <sheetData sheetId="2214">
        <row r="8">
          <cell r="D8" t="str">
            <v>Paramaz Avedisian Building</v>
          </cell>
        </row>
      </sheetData>
      <sheetData sheetId="2215">
        <row r="8">
          <cell r="D8" t="str">
            <v>Paramaz Avedisian Building</v>
          </cell>
        </row>
      </sheetData>
      <sheetData sheetId="2216">
        <row r="8">
          <cell r="D8" t="str">
            <v>Paramaz Avedisian Building</v>
          </cell>
        </row>
      </sheetData>
      <sheetData sheetId="2217">
        <row r="8">
          <cell r="D8" t="str">
            <v>Paramaz Avedisian Building</v>
          </cell>
        </row>
      </sheetData>
      <sheetData sheetId="2218">
        <row r="8">
          <cell r="D8" t="str">
            <v>Paramaz Avedisian Building</v>
          </cell>
        </row>
      </sheetData>
      <sheetData sheetId="2219">
        <row r="8">
          <cell r="D8" t="str">
            <v>Paramaz Avedisian Building</v>
          </cell>
        </row>
      </sheetData>
      <sheetData sheetId="2220">
        <row r="8">
          <cell r="D8" t="str">
            <v>Paramaz Avedisian Building</v>
          </cell>
        </row>
      </sheetData>
      <sheetData sheetId="2221">
        <row r="8">
          <cell r="D8" t="str">
            <v>Paramaz Avedisian Building</v>
          </cell>
        </row>
      </sheetData>
      <sheetData sheetId="2222">
        <row r="8">
          <cell r="D8" t="str">
            <v>Paramaz Avedisian Building</v>
          </cell>
        </row>
      </sheetData>
      <sheetData sheetId="2223">
        <row r="8">
          <cell r="D8" t="str">
            <v>Paramaz Avedisian Building</v>
          </cell>
        </row>
      </sheetData>
      <sheetData sheetId="2224">
        <row r="8">
          <cell r="D8" t="str">
            <v>Paramaz Avedisian Building</v>
          </cell>
        </row>
      </sheetData>
      <sheetData sheetId="2225">
        <row r="8">
          <cell r="D8" t="str">
            <v>Paramaz Avedisian Building</v>
          </cell>
        </row>
      </sheetData>
      <sheetData sheetId="2226">
        <row r="8">
          <cell r="D8" t="str">
            <v>Paramaz Avedisian Building</v>
          </cell>
        </row>
      </sheetData>
      <sheetData sheetId="2227">
        <row r="8">
          <cell r="D8" t="str">
            <v>Paramaz Avedisian Building</v>
          </cell>
        </row>
      </sheetData>
      <sheetData sheetId="2228">
        <row r="8">
          <cell r="D8" t="str">
            <v>Paramaz Avedisian Building</v>
          </cell>
        </row>
      </sheetData>
      <sheetData sheetId="2229">
        <row r="8">
          <cell r="D8" t="str">
            <v>Paramaz Avedisian Building</v>
          </cell>
        </row>
      </sheetData>
      <sheetData sheetId="2230">
        <row r="8">
          <cell r="D8" t="str">
            <v>Paramaz Avedisian Building</v>
          </cell>
        </row>
      </sheetData>
      <sheetData sheetId="2231">
        <row r="8">
          <cell r="D8" t="str">
            <v>Paramaz Avedisian Building</v>
          </cell>
        </row>
      </sheetData>
      <sheetData sheetId="2232">
        <row r="8">
          <cell r="D8" t="str">
            <v>Paramaz Avedisian Building</v>
          </cell>
        </row>
      </sheetData>
      <sheetData sheetId="2233">
        <row r="8">
          <cell r="D8" t="str">
            <v>Paramaz Avedisian Building</v>
          </cell>
        </row>
      </sheetData>
      <sheetData sheetId="2234">
        <row r="8">
          <cell r="D8" t="str">
            <v>Paramaz Avedisian Building</v>
          </cell>
        </row>
      </sheetData>
      <sheetData sheetId="2235">
        <row r="8">
          <cell r="D8" t="str">
            <v>Paramaz Avedisian Building</v>
          </cell>
        </row>
      </sheetData>
      <sheetData sheetId="2236">
        <row r="8">
          <cell r="D8" t="str">
            <v>Paramaz Avedisian Building</v>
          </cell>
        </row>
      </sheetData>
      <sheetData sheetId="2237">
        <row r="8">
          <cell r="D8" t="str">
            <v>Paramaz Avedisian Building</v>
          </cell>
        </row>
      </sheetData>
      <sheetData sheetId="2238">
        <row r="8">
          <cell r="D8" t="str">
            <v>Paramaz Avedisian Building</v>
          </cell>
        </row>
      </sheetData>
      <sheetData sheetId="2239">
        <row r="8">
          <cell r="D8" t="str">
            <v>Paramaz Avedisian Building</v>
          </cell>
        </row>
      </sheetData>
      <sheetData sheetId="2240">
        <row r="8">
          <cell r="D8" t="str">
            <v>Paramaz Avedisian Building</v>
          </cell>
        </row>
      </sheetData>
      <sheetData sheetId="2241">
        <row r="8">
          <cell r="D8" t="str">
            <v>Paramaz Avedisian Building</v>
          </cell>
        </row>
      </sheetData>
      <sheetData sheetId="2242">
        <row r="8">
          <cell r="D8" t="str">
            <v>Paramaz Avedisian Building</v>
          </cell>
        </row>
      </sheetData>
      <sheetData sheetId="2243">
        <row r="8">
          <cell r="D8" t="str">
            <v>Paramaz Avedisian Building</v>
          </cell>
        </row>
      </sheetData>
      <sheetData sheetId="2244">
        <row r="8">
          <cell r="D8" t="str">
            <v>Paramaz Avedisian Building</v>
          </cell>
        </row>
      </sheetData>
      <sheetData sheetId="2245">
        <row r="8">
          <cell r="D8" t="str">
            <v>Paramaz Avedisian Building</v>
          </cell>
        </row>
      </sheetData>
      <sheetData sheetId="2246">
        <row r="8">
          <cell r="D8" t="str">
            <v>Paramaz Avedisian Building</v>
          </cell>
        </row>
      </sheetData>
      <sheetData sheetId="2247">
        <row r="8">
          <cell r="D8" t="str">
            <v>Paramaz Avedisian Building</v>
          </cell>
        </row>
      </sheetData>
      <sheetData sheetId="2248">
        <row r="8">
          <cell r="D8" t="str">
            <v>Paramaz Avedisian Building</v>
          </cell>
        </row>
      </sheetData>
      <sheetData sheetId="2249">
        <row r="8">
          <cell r="D8" t="str">
            <v>Paramaz Avedisian Building</v>
          </cell>
        </row>
      </sheetData>
      <sheetData sheetId="2250">
        <row r="8">
          <cell r="D8" t="str">
            <v>Paramaz Avedisian Building</v>
          </cell>
        </row>
      </sheetData>
      <sheetData sheetId="2251">
        <row r="8">
          <cell r="D8" t="str">
            <v>Paramaz Avedisian Building</v>
          </cell>
        </row>
      </sheetData>
      <sheetData sheetId="2252">
        <row r="8">
          <cell r="D8" t="str">
            <v>Paramaz Avedisian Building</v>
          </cell>
        </row>
      </sheetData>
      <sheetData sheetId="2253">
        <row r="8">
          <cell r="D8" t="str">
            <v>Paramaz Avedisian Building</v>
          </cell>
        </row>
      </sheetData>
      <sheetData sheetId="2254">
        <row r="8">
          <cell r="D8" t="str">
            <v>Paramaz Avedisian Building</v>
          </cell>
        </row>
      </sheetData>
      <sheetData sheetId="2255">
        <row r="8">
          <cell r="D8" t="str">
            <v>Paramaz Avedisian Building</v>
          </cell>
        </row>
      </sheetData>
      <sheetData sheetId="2256">
        <row r="8">
          <cell r="D8" t="str">
            <v>Paramaz Avedisian Building</v>
          </cell>
        </row>
      </sheetData>
      <sheetData sheetId="2257">
        <row r="8">
          <cell r="D8" t="str">
            <v>Paramaz Avedisian Building</v>
          </cell>
        </row>
      </sheetData>
      <sheetData sheetId="2258">
        <row r="8">
          <cell r="D8" t="str">
            <v>Paramaz Avedisian Building</v>
          </cell>
        </row>
      </sheetData>
      <sheetData sheetId="2259">
        <row r="8">
          <cell r="D8" t="str">
            <v>Paramaz Avedisian Building</v>
          </cell>
        </row>
      </sheetData>
      <sheetData sheetId="2260">
        <row r="8">
          <cell r="D8" t="str">
            <v>Paramaz Avedisian Building</v>
          </cell>
        </row>
      </sheetData>
      <sheetData sheetId="2261">
        <row r="8">
          <cell r="D8" t="str">
            <v>Paramaz Avedisian Building</v>
          </cell>
        </row>
      </sheetData>
      <sheetData sheetId="2262">
        <row r="8">
          <cell r="D8" t="str">
            <v>Paramaz Avedisian Building</v>
          </cell>
        </row>
      </sheetData>
      <sheetData sheetId="2263">
        <row r="8">
          <cell r="D8" t="str">
            <v>Paramaz Avedisian Building</v>
          </cell>
        </row>
      </sheetData>
      <sheetData sheetId="2264">
        <row r="8">
          <cell r="D8" t="str">
            <v>Paramaz Avedisian Building</v>
          </cell>
        </row>
      </sheetData>
      <sheetData sheetId="2265">
        <row r="8">
          <cell r="D8" t="str">
            <v>Paramaz Avedisian Building</v>
          </cell>
        </row>
      </sheetData>
      <sheetData sheetId="2266">
        <row r="8">
          <cell r="D8" t="str">
            <v>Paramaz Avedisian Building</v>
          </cell>
        </row>
      </sheetData>
      <sheetData sheetId="2267">
        <row r="8">
          <cell r="D8" t="str">
            <v>Paramaz Avedisian Building</v>
          </cell>
        </row>
      </sheetData>
      <sheetData sheetId="2268">
        <row r="8">
          <cell r="D8" t="str">
            <v>Paramaz Avedisian Building</v>
          </cell>
        </row>
      </sheetData>
      <sheetData sheetId="2269">
        <row r="8">
          <cell r="D8" t="str">
            <v>Paramaz Avedisian Building</v>
          </cell>
        </row>
      </sheetData>
      <sheetData sheetId="2270">
        <row r="8">
          <cell r="D8" t="str">
            <v>Paramaz Avedisian Building</v>
          </cell>
        </row>
      </sheetData>
      <sheetData sheetId="2271">
        <row r="8">
          <cell r="D8" t="str">
            <v>Paramaz Avedisian Building</v>
          </cell>
        </row>
      </sheetData>
      <sheetData sheetId="2272">
        <row r="8">
          <cell r="D8" t="str">
            <v>Paramaz Avedisian Building</v>
          </cell>
        </row>
      </sheetData>
      <sheetData sheetId="2273">
        <row r="8">
          <cell r="D8" t="str">
            <v>Paramaz Avedisian Building</v>
          </cell>
        </row>
      </sheetData>
      <sheetData sheetId="2274">
        <row r="8">
          <cell r="D8" t="str">
            <v>Paramaz Avedisian Building</v>
          </cell>
        </row>
      </sheetData>
      <sheetData sheetId="2275">
        <row r="8">
          <cell r="D8" t="str">
            <v>Paramaz Avedisian Building</v>
          </cell>
        </row>
      </sheetData>
      <sheetData sheetId="2276">
        <row r="8">
          <cell r="D8" t="str">
            <v>Paramaz Avedisian Building</v>
          </cell>
        </row>
      </sheetData>
      <sheetData sheetId="2277">
        <row r="8">
          <cell r="D8" t="str">
            <v>Paramaz Avedisian Building</v>
          </cell>
        </row>
      </sheetData>
      <sheetData sheetId="2278">
        <row r="8">
          <cell r="D8" t="str">
            <v>Paramaz Avedisian Building</v>
          </cell>
        </row>
      </sheetData>
      <sheetData sheetId="2279">
        <row r="8">
          <cell r="D8" t="str">
            <v>Paramaz Avedisian Building</v>
          </cell>
        </row>
      </sheetData>
      <sheetData sheetId="2280">
        <row r="8">
          <cell r="D8" t="str">
            <v>Paramaz Avedisian Building</v>
          </cell>
        </row>
      </sheetData>
      <sheetData sheetId="2281">
        <row r="8">
          <cell r="D8" t="str">
            <v>Paramaz Avedisian Building</v>
          </cell>
        </row>
      </sheetData>
      <sheetData sheetId="2282">
        <row r="8">
          <cell r="D8" t="str">
            <v>Paramaz Avedisian Building</v>
          </cell>
        </row>
      </sheetData>
      <sheetData sheetId="2283">
        <row r="8">
          <cell r="D8" t="str">
            <v>Paramaz Avedisian Building</v>
          </cell>
        </row>
      </sheetData>
      <sheetData sheetId="2284">
        <row r="8">
          <cell r="D8" t="str">
            <v>Paramaz Avedisian Building</v>
          </cell>
        </row>
      </sheetData>
      <sheetData sheetId="2285">
        <row r="8">
          <cell r="D8" t="str">
            <v>Paramaz Avedisian Building</v>
          </cell>
        </row>
      </sheetData>
      <sheetData sheetId="2286">
        <row r="8">
          <cell r="D8" t="str">
            <v>Paramaz Avedisian Building</v>
          </cell>
        </row>
      </sheetData>
      <sheetData sheetId="2287">
        <row r="8">
          <cell r="D8" t="str">
            <v>Paramaz Avedisian Building</v>
          </cell>
        </row>
      </sheetData>
      <sheetData sheetId="2288">
        <row r="8">
          <cell r="D8" t="str">
            <v>Paramaz Avedisian Building</v>
          </cell>
        </row>
      </sheetData>
      <sheetData sheetId="2289">
        <row r="8">
          <cell r="D8" t="str">
            <v>Paramaz Avedisian Building</v>
          </cell>
        </row>
      </sheetData>
      <sheetData sheetId="2290">
        <row r="8">
          <cell r="D8" t="str">
            <v>Paramaz Avedisian Building</v>
          </cell>
        </row>
      </sheetData>
      <sheetData sheetId="2291">
        <row r="8">
          <cell r="D8" t="str">
            <v>Paramaz Avedisian Building</v>
          </cell>
        </row>
      </sheetData>
      <sheetData sheetId="2292">
        <row r="8">
          <cell r="D8" t="str">
            <v>Paramaz Avedisian Building</v>
          </cell>
        </row>
      </sheetData>
      <sheetData sheetId="2293">
        <row r="8">
          <cell r="D8" t="str">
            <v>Paramaz Avedisian Building</v>
          </cell>
        </row>
      </sheetData>
      <sheetData sheetId="2294">
        <row r="8">
          <cell r="D8" t="str">
            <v>Paramaz Avedisian Building</v>
          </cell>
        </row>
      </sheetData>
      <sheetData sheetId="2295">
        <row r="8">
          <cell r="D8" t="str">
            <v>Paramaz Avedisian Building</v>
          </cell>
        </row>
      </sheetData>
      <sheetData sheetId="2296">
        <row r="8">
          <cell r="D8" t="str">
            <v>Paramaz Avedisian Building</v>
          </cell>
        </row>
      </sheetData>
      <sheetData sheetId="2297">
        <row r="8">
          <cell r="D8" t="str">
            <v>Paramaz Avedisian Building</v>
          </cell>
        </row>
      </sheetData>
      <sheetData sheetId="2298">
        <row r="8">
          <cell r="D8" t="str">
            <v>Paramaz Avedisian Building</v>
          </cell>
        </row>
      </sheetData>
      <sheetData sheetId="2299">
        <row r="8">
          <cell r="D8" t="str">
            <v>Paramaz Avedisian Building</v>
          </cell>
        </row>
      </sheetData>
      <sheetData sheetId="2300">
        <row r="8">
          <cell r="D8" t="str">
            <v>Paramaz Avedisian Building</v>
          </cell>
        </row>
      </sheetData>
      <sheetData sheetId="2301">
        <row r="8">
          <cell r="D8" t="str">
            <v>Paramaz Avedisian Building</v>
          </cell>
        </row>
      </sheetData>
      <sheetData sheetId="2302">
        <row r="8">
          <cell r="D8" t="str">
            <v>Paramaz Avedisian Building</v>
          </cell>
        </row>
      </sheetData>
      <sheetData sheetId="2303">
        <row r="8">
          <cell r="D8" t="str">
            <v>Paramaz Avedisian Building</v>
          </cell>
        </row>
      </sheetData>
      <sheetData sheetId="2304">
        <row r="8">
          <cell r="D8" t="str">
            <v>Paramaz Avedisian Building</v>
          </cell>
        </row>
      </sheetData>
      <sheetData sheetId="2305">
        <row r="8">
          <cell r="D8" t="str">
            <v>Paramaz Avedisian Building</v>
          </cell>
        </row>
      </sheetData>
      <sheetData sheetId="2306">
        <row r="8">
          <cell r="D8" t="str">
            <v>Paramaz Avedisian Building</v>
          </cell>
        </row>
      </sheetData>
      <sheetData sheetId="2307">
        <row r="8">
          <cell r="D8" t="str">
            <v>Paramaz Avedisian Building</v>
          </cell>
        </row>
      </sheetData>
      <sheetData sheetId="2308">
        <row r="8">
          <cell r="D8" t="str">
            <v>Paramaz Avedisian Building</v>
          </cell>
        </row>
      </sheetData>
      <sheetData sheetId="2309">
        <row r="8">
          <cell r="D8" t="str">
            <v>Paramaz Avedisian Building</v>
          </cell>
        </row>
      </sheetData>
      <sheetData sheetId="2310">
        <row r="8">
          <cell r="D8" t="str">
            <v>Paramaz Avedisian Building</v>
          </cell>
        </row>
      </sheetData>
      <sheetData sheetId="2311">
        <row r="8">
          <cell r="D8" t="str">
            <v>Paramaz Avedisian Building</v>
          </cell>
        </row>
      </sheetData>
      <sheetData sheetId="2312">
        <row r="8">
          <cell r="D8" t="str">
            <v>Paramaz Avedisian Building</v>
          </cell>
        </row>
      </sheetData>
      <sheetData sheetId="2313">
        <row r="8">
          <cell r="D8" t="str">
            <v>Paramaz Avedisian Building</v>
          </cell>
        </row>
      </sheetData>
      <sheetData sheetId="2314">
        <row r="8">
          <cell r="D8" t="str">
            <v>Paramaz Avedisian Building</v>
          </cell>
        </row>
      </sheetData>
      <sheetData sheetId="2315">
        <row r="8">
          <cell r="D8" t="str">
            <v>Paramaz Avedisian Building</v>
          </cell>
        </row>
      </sheetData>
      <sheetData sheetId="2316">
        <row r="8">
          <cell r="D8" t="str">
            <v>Paramaz Avedisian Building</v>
          </cell>
        </row>
      </sheetData>
      <sheetData sheetId="2317">
        <row r="8">
          <cell r="D8" t="str">
            <v>Paramaz Avedisian Building</v>
          </cell>
        </row>
      </sheetData>
      <sheetData sheetId="2318">
        <row r="8">
          <cell r="D8" t="str">
            <v>Paramaz Avedisian Building</v>
          </cell>
        </row>
      </sheetData>
      <sheetData sheetId="2319">
        <row r="8">
          <cell r="D8" t="str">
            <v>Paramaz Avedisian Building</v>
          </cell>
        </row>
      </sheetData>
      <sheetData sheetId="2320">
        <row r="8">
          <cell r="D8" t="str">
            <v>Paramaz Avedisian Building</v>
          </cell>
        </row>
      </sheetData>
      <sheetData sheetId="2321">
        <row r="8">
          <cell r="D8" t="str">
            <v>Paramaz Avedisian Building</v>
          </cell>
        </row>
      </sheetData>
      <sheetData sheetId="2322">
        <row r="8">
          <cell r="D8" t="str">
            <v>Paramaz Avedisian Building</v>
          </cell>
        </row>
      </sheetData>
      <sheetData sheetId="2323">
        <row r="8">
          <cell r="D8" t="str">
            <v>Paramaz Avedisian Building</v>
          </cell>
        </row>
      </sheetData>
      <sheetData sheetId="2324">
        <row r="8">
          <cell r="D8" t="str">
            <v>Paramaz Avedisian Building</v>
          </cell>
        </row>
      </sheetData>
      <sheetData sheetId="2325">
        <row r="8">
          <cell r="D8" t="str">
            <v>Paramaz Avedisian Building</v>
          </cell>
        </row>
      </sheetData>
      <sheetData sheetId="2326">
        <row r="8">
          <cell r="D8" t="str">
            <v>Paramaz Avedisian Building</v>
          </cell>
        </row>
      </sheetData>
      <sheetData sheetId="2327">
        <row r="8">
          <cell r="D8" t="str">
            <v>Paramaz Avedisian Building</v>
          </cell>
        </row>
      </sheetData>
      <sheetData sheetId="2328">
        <row r="8">
          <cell r="D8" t="str">
            <v>Paramaz Avedisian Building</v>
          </cell>
        </row>
      </sheetData>
      <sheetData sheetId="2329">
        <row r="8">
          <cell r="D8" t="str">
            <v>Paramaz Avedisian Building</v>
          </cell>
        </row>
      </sheetData>
      <sheetData sheetId="2330">
        <row r="8">
          <cell r="D8" t="str">
            <v>Paramaz Avedisian Building</v>
          </cell>
        </row>
      </sheetData>
      <sheetData sheetId="2331">
        <row r="8">
          <cell r="D8" t="str">
            <v>Paramaz Avedisian Building</v>
          </cell>
        </row>
      </sheetData>
      <sheetData sheetId="2332">
        <row r="8">
          <cell r="D8" t="str">
            <v>Paramaz Avedisian Building</v>
          </cell>
        </row>
      </sheetData>
      <sheetData sheetId="2333">
        <row r="8">
          <cell r="D8" t="str">
            <v>Paramaz Avedisian Building</v>
          </cell>
        </row>
      </sheetData>
      <sheetData sheetId="2334">
        <row r="8">
          <cell r="D8" t="str">
            <v>Paramaz Avedisian Building</v>
          </cell>
        </row>
      </sheetData>
      <sheetData sheetId="2335">
        <row r="8">
          <cell r="D8" t="str">
            <v>Paramaz Avedisian Building</v>
          </cell>
        </row>
      </sheetData>
      <sheetData sheetId="2336">
        <row r="8">
          <cell r="D8" t="str">
            <v>Paramaz Avedisian Building</v>
          </cell>
        </row>
      </sheetData>
      <sheetData sheetId="2337">
        <row r="8">
          <cell r="D8" t="str">
            <v>Paramaz Avedisian Building</v>
          </cell>
        </row>
      </sheetData>
      <sheetData sheetId="2338">
        <row r="8">
          <cell r="D8" t="str">
            <v>Paramaz Avedisian Building</v>
          </cell>
        </row>
      </sheetData>
      <sheetData sheetId="2339">
        <row r="8">
          <cell r="D8" t="str">
            <v>Paramaz Avedisian Building</v>
          </cell>
        </row>
      </sheetData>
      <sheetData sheetId="2340">
        <row r="8">
          <cell r="D8" t="str">
            <v>Paramaz Avedisian Building</v>
          </cell>
        </row>
      </sheetData>
      <sheetData sheetId="2341">
        <row r="8">
          <cell r="D8" t="str">
            <v>Paramaz Avedisian Building</v>
          </cell>
        </row>
      </sheetData>
      <sheetData sheetId="2342">
        <row r="8">
          <cell r="D8" t="str">
            <v>Paramaz Avedisian Building</v>
          </cell>
        </row>
      </sheetData>
      <sheetData sheetId="2343">
        <row r="8">
          <cell r="D8" t="str">
            <v>Paramaz Avedisian Building</v>
          </cell>
        </row>
      </sheetData>
      <sheetData sheetId="2344">
        <row r="8">
          <cell r="D8" t="str">
            <v>Paramaz Avedisian Building</v>
          </cell>
        </row>
      </sheetData>
      <sheetData sheetId="2345">
        <row r="8">
          <cell r="D8" t="str">
            <v>Paramaz Avedisian Building</v>
          </cell>
        </row>
      </sheetData>
      <sheetData sheetId="2346">
        <row r="8">
          <cell r="D8" t="str">
            <v>Paramaz Avedisian Building</v>
          </cell>
        </row>
      </sheetData>
      <sheetData sheetId="2347">
        <row r="8">
          <cell r="D8" t="str">
            <v>Paramaz Avedisian Building</v>
          </cell>
        </row>
      </sheetData>
      <sheetData sheetId="2348">
        <row r="8">
          <cell r="D8" t="str">
            <v>Paramaz Avedisian Building</v>
          </cell>
        </row>
      </sheetData>
      <sheetData sheetId="2349">
        <row r="8">
          <cell r="D8" t="str">
            <v>Paramaz Avedisian Building</v>
          </cell>
        </row>
      </sheetData>
      <sheetData sheetId="2350">
        <row r="8">
          <cell r="D8" t="str">
            <v>Paramaz Avedisian Building</v>
          </cell>
        </row>
      </sheetData>
      <sheetData sheetId="2351">
        <row r="8">
          <cell r="D8" t="str">
            <v>Paramaz Avedisian Building</v>
          </cell>
        </row>
      </sheetData>
      <sheetData sheetId="2352">
        <row r="8">
          <cell r="D8" t="str">
            <v>Paramaz Avedisian Building</v>
          </cell>
        </row>
      </sheetData>
      <sheetData sheetId="2353">
        <row r="8">
          <cell r="D8" t="str">
            <v>Paramaz Avedisian Building</v>
          </cell>
        </row>
      </sheetData>
      <sheetData sheetId="2354">
        <row r="8">
          <cell r="D8" t="str">
            <v>Paramaz Avedisian Building</v>
          </cell>
        </row>
      </sheetData>
      <sheetData sheetId="2355">
        <row r="8">
          <cell r="D8" t="str">
            <v>Paramaz Avedisian Building</v>
          </cell>
        </row>
      </sheetData>
      <sheetData sheetId="2356">
        <row r="8">
          <cell r="D8" t="str">
            <v>Paramaz Avedisian Building</v>
          </cell>
        </row>
      </sheetData>
      <sheetData sheetId="2357">
        <row r="8">
          <cell r="D8" t="str">
            <v>Paramaz Avedisian Building</v>
          </cell>
        </row>
      </sheetData>
      <sheetData sheetId="2358">
        <row r="8">
          <cell r="D8" t="str">
            <v>Paramaz Avedisian Building</v>
          </cell>
        </row>
      </sheetData>
      <sheetData sheetId="2359">
        <row r="8">
          <cell r="D8" t="str">
            <v>Paramaz Avedisian Building</v>
          </cell>
        </row>
      </sheetData>
      <sheetData sheetId="2360">
        <row r="8">
          <cell r="D8" t="str">
            <v>Paramaz Avedisian Building</v>
          </cell>
        </row>
      </sheetData>
      <sheetData sheetId="2361">
        <row r="8">
          <cell r="D8" t="str">
            <v>Paramaz Avedisian Building</v>
          </cell>
        </row>
      </sheetData>
      <sheetData sheetId="2362">
        <row r="8">
          <cell r="D8" t="str">
            <v>Paramaz Avedisian Building</v>
          </cell>
        </row>
      </sheetData>
      <sheetData sheetId="2363">
        <row r="8">
          <cell r="D8" t="str">
            <v>Paramaz Avedisian Building</v>
          </cell>
        </row>
      </sheetData>
      <sheetData sheetId="2364">
        <row r="8">
          <cell r="D8" t="str">
            <v>Paramaz Avedisian Building</v>
          </cell>
        </row>
      </sheetData>
      <sheetData sheetId="2365">
        <row r="8">
          <cell r="D8" t="str">
            <v>Paramaz Avedisian Building</v>
          </cell>
        </row>
      </sheetData>
      <sheetData sheetId="2366">
        <row r="8">
          <cell r="D8" t="str">
            <v>Paramaz Avedisian Building</v>
          </cell>
        </row>
      </sheetData>
      <sheetData sheetId="2367">
        <row r="8">
          <cell r="D8" t="str">
            <v>Paramaz Avedisian Building</v>
          </cell>
        </row>
      </sheetData>
      <sheetData sheetId="2368">
        <row r="8">
          <cell r="D8" t="str">
            <v>Paramaz Avedisian Building</v>
          </cell>
        </row>
      </sheetData>
      <sheetData sheetId="2369">
        <row r="8">
          <cell r="D8" t="str">
            <v>Paramaz Avedisian Building</v>
          </cell>
        </row>
      </sheetData>
      <sheetData sheetId="2370">
        <row r="8">
          <cell r="D8" t="str">
            <v>Paramaz Avedisian Building</v>
          </cell>
        </row>
      </sheetData>
      <sheetData sheetId="2371">
        <row r="8">
          <cell r="D8" t="str">
            <v>Paramaz Avedisian Building</v>
          </cell>
        </row>
      </sheetData>
      <sheetData sheetId="2372">
        <row r="8">
          <cell r="D8" t="str">
            <v>Paramaz Avedisian Building</v>
          </cell>
        </row>
      </sheetData>
      <sheetData sheetId="2373">
        <row r="8">
          <cell r="D8" t="str">
            <v>Paramaz Avedisian Building</v>
          </cell>
        </row>
      </sheetData>
      <sheetData sheetId="2374">
        <row r="8">
          <cell r="D8" t="str">
            <v>Paramaz Avedisian Building</v>
          </cell>
        </row>
      </sheetData>
      <sheetData sheetId="2375">
        <row r="8">
          <cell r="D8" t="str">
            <v>Paramaz Avedisian Building</v>
          </cell>
        </row>
      </sheetData>
      <sheetData sheetId="2376">
        <row r="8">
          <cell r="D8" t="str">
            <v>Paramaz Avedisian Building</v>
          </cell>
        </row>
      </sheetData>
      <sheetData sheetId="2377">
        <row r="8">
          <cell r="D8" t="str">
            <v>Paramaz Avedisian Building</v>
          </cell>
        </row>
      </sheetData>
      <sheetData sheetId="2378">
        <row r="8">
          <cell r="D8" t="str">
            <v>Paramaz Avedisian Building</v>
          </cell>
        </row>
      </sheetData>
      <sheetData sheetId="2379">
        <row r="8">
          <cell r="D8" t="str">
            <v>Paramaz Avedisian Building</v>
          </cell>
        </row>
      </sheetData>
      <sheetData sheetId="2380">
        <row r="8">
          <cell r="D8" t="str">
            <v>Paramaz Avedisian Building</v>
          </cell>
        </row>
      </sheetData>
      <sheetData sheetId="2381">
        <row r="8">
          <cell r="D8" t="str">
            <v>Paramaz Avedisian Building</v>
          </cell>
        </row>
      </sheetData>
      <sheetData sheetId="2382">
        <row r="8">
          <cell r="D8" t="str">
            <v>Paramaz Avedisian Building</v>
          </cell>
        </row>
      </sheetData>
      <sheetData sheetId="2383">
        <row r="8">
          <cell r="D8" t="str">
            <v>Paramaz Avedisian Building</v>
          </cell>
        </row>
      </sheetData>
      <sheetData sheetId="2384">
        <row r="8">
          <cell r="D8" t="str">
            <v>Paramaz Avedisian Building</v>
          </cell>
        </row>
      </sheetData>
      <sheetData sheetId="2385">
        <row r="8">
          <cell r="D8" t="str">
            <v>Paramaz Avedisian Building</v>
          </cell>
        </row>
      </sheetData>
      <sheetData sheetId="2386">
        <row r="8">
          <cell r="D8" t="str">
            <v>Paramaz Avedisian Building</v>
          </cell>
        </row>
      </sheetData>
      <sheetData sheetId="2387">
        <row r="8">
          <cell r="D8" t="str">
            <v>Paramaz Avedisian Building</v>
          </cell>
        </row>
      </sheetData>
      <sheetData sheetId="2388">
        <row r="8">
          <cell r="D8" t="str">
            <v>Paramaz Avedisian Building</v>
          </cell>
        </row>
      </sheetData>
      <sheetData sheetId="2389">
        <row r="8">
          <cell r="D8" t="str">
            <v>Paramaz Avedisian Building</v>
          </cell>
        </row>
      </sheetData>
      <sheetData sheetId="2390">
        <row r="8">
          <cell r="D8" t="str">
            <v>Paramaz Avedisian Building</v>
          </cell>
        </row>
      </sheetData>
      <sheetData sheetId="2391">
        <row r="8">
          <cell r="D8" t="str">
            <v>Paramaz Avedisian Building</v>
          </cell>
        </row>
      </sheetData>
      <sheetData sheetId="2392">
        <row r="8">
          <cell r="D8" t="str">
            <v>Paramaz Avedisian Building</v>
          </cell>
        </row>
      </sheetData>
      <sheetData sheetId="2393">
        <row r="8">
          <cell r="D8" t="str">
            <v>Paramaz Avedisian Building</v>
          </cell>
        </row>
      </sheetData>
      <sheetData sheetId="2394">
        <row r="8">
          <cell r="D8" t="str">
            <v>Paramaz Avedisian Building</v>
          </cell>
        </row>
      </sheetData>
      <sheetData sheetId="2395">
        <row r="8">
          <cell r="D8" t="str">
            <v>Paramaz Avedisian Building</v>
          </cell>
        </row>
      </sheetData>
      <sheetData sheetId="2396">
        <row r="8">
          <cell r="D8" t="str">
            <v>Paramaz Avedisian Building</v>
          </cell>
        </row>
      </sheetData>
      <sheetData sheetId="2397">
        <row r="8">
          <cell r="D8" t="str">
            <v>Paramaz Avedisian Building</v>
          </cell>
        </row>
      </sheetData>
      <sheetData sheetId="2398">
        <row r="8">
          <cell r="D8" t="str">
            <v>Paramaz Avedisian Building</v>
          </cell>
        </row>
      </sheetData>
      <sheetData sheetId="2399">
        <row r="8">
          <cell r="D8" t="str">
            <v>Paramaz Avedisian Building</v>
          </cell>
        </row>
      </sheetData>
      <sheetData sheetId="2400">
        <row r="8">
          <cell r="D8" t="str">
            <v>Paramaz Avedisian Building</v>
          </cell>
        </row>
      </sheetData>
      <sheetData sheetId="2401">
        <row r="8">
          <cell r="D8" t="str">
            <v>Paramaz Avedisian Building</v>
          </cell>
        </row>
      </sheetData>
      <sheetData sheetId="2402">
        <row r="8">
          <cell r="D8" t="str">
            <v>Paramaz Avedisian Building</v>
          </cell>
        </row>
      </sheetData>
      <sheetData sheetId="2403">
        <row r="8">
          <cell r="D8" t="str">
            <v>Paramaz Avedisian Building</v>
          </cell>
        </row>
      </sheetData>
      <sheetData sheetId="2404">
        <row r="8">
          <cell r="D8" t="str">
            <v>Paramaz Avedisian Building</v>
          </cell>
        </row>
      </sheetData>
      <sheetData sheetId="2405">
        <row r="8">
          <cell r="D8" t="str">
            <v>Paramaz Avedisian Building</v>
          </cell>
        </row>
      </sheetData>
      <sheetData sheetId="2406">
        <row r="8">
          <cell r="D8" t="str">
            <v>Paramaz Avedisian Building</v>
          </cell>
        </row>
      </sheetData>
      <sheetData sheetId="2407">
        <row r="8">
          <cell r="D8" t="str">
            <v>Paramaz Avedisian Building</v>
          </cell>
        </row>
      </sheetData>
      <sheetData sheetId="2408">
        <row r="8">
          <cell r="D8" t="str">
            <v>Paramaz Avedisian Building</v>
          </cell>
        </row>
      </sheetData>
      <sheetData sheetId="2409">
        <row r="8">
          <cell r="D8" t="str">
            <v>Paramaz Avedisian Building</v>
          </cell>
        </row>
      </sheetData>
      <sheetData sheetId="2410">
        <row r="8">
          <cell r="D8" t="str">
            <v>Paramaz Avedisian Building</v>
          </cell>
        </row>
      </sheetData>
      <sheetData sheetId="2411">
        <row r="8">
          <cell r="D8" t="str">
            <v>Paramaz Avedisian Building</v>
          </cell>
        </row>
      </sheetData>
      <sheetData sheetId="2412">
        <row r="8">
          <cell r="D8" t="str">
            <v>Paramaz Avedisian Building</v>
          </cell>
        </row>
      </sheetData>
      <sheetData sheetId="2413">
        <row r="8">
          <cell r="D8" t="str">
            <v>Paramaz Avedisian Building</v>
          </cell>
        </row>
      </sheetData>
      <sheetData sheetId="2414">
        <row r="8">
          <cell r="D8" t="str">
            <v>Paramaz Avedisian Building</v>
          </cell>
        </row>
      </sheetData>
      <sheetData sheetId="2415">
        <row r="8">
          <cell r="D8" t="str">
            <v>Paramaz Avedisian Building</v>
          </cell>
        </row>
      </sheetData>
      <sheetData sheetId="2416">
        <row r="8">
          <cell r="D8" t="str">
            <v>Paramaz Avedisian Building</v>
          </cell>
        </row>
      </sheetData>
      <sheetData sheetId="2417">
        <row r="8">
          <cell r="D8" t="str">
            <v>Paramaz Avedisian Building</v>
          </cell>
        </row>
      </sheetData>
      <sheetData sheetId="2418">
        <row r="8">
          <cell r="D8" t="str">
            <v>Paramaz Avedisian Building</v>
          </cell>
        </row>
      </sheetData>
      <sheetData sheetId="2419">
        <row r="8">
          <cell r="D8" t="str">
            <v>Paramaz Avedisian Building</v>
          </cell>
        </row>
      </sheetData>
      <sheetData sheetId="2420">
        <row r="8">
          <cell r="D8" t="str">
            <v>Paramaz Avedisian Building</v>
          </cell>
        </row>
      </sheetData>
      <sheetData sheetId="2421">
        <row r="8">
          <cell r="D8" t="str">
            <v>Paramaz Avedisian Building</v>
          </cell>
        </row>
      </sheetData>
      <sheetData sheetId="2422">
        <row r="8">
          <cell r="D8" t="str">
            <v>Paramaz Avedisian Building</v>
          </cell>
        </row>
      </sheetData>
      <sheetData sheetId="2423">
        <row r="8">
          <cell r="D8" t="str">
            <v>Paramaz Avedisian Building</v>
          </cell>
        </row>
      </sheetData>
      <sheetData sheetId="2424">
        <row r="8">
          <cell r="D8" t="str">
            <v>Paramaz Avedisian Building</v>
          </cell>
        </row>
      </sheetData>
      <sheetData sheetId="2425">
        <row r="8">
          <cell r="D8" t="str">
            <v>Paramaz Avedisian Building</v>
          </cell>
        </row>
      </sheetData>
      <sheetData sheetId="2426">
        <row r="8">
          <cell r="D8" t="str">
            <v>Paramaz Avedisian Building</v>
          </cell>
        </row>
      </sheetData>
      <sheetData sheetId="2427">
        <row r="8">
          <cell r="D8" t="str">
            <v>Paramaz Avedisian Building</v>
          </cell>
        </row>
      </sheetData>
      <sheetData sheetId="2428">
        <row r="8">
          <cell r="D8" t="str">
            <v>Paramaz Avedisian Building</v>
          </cell>
        </row>
      </sheetData>
      <sheetData sheetId="2429">
        <row r="8">
          <cell r="D8" t="str">
            <v>Paramaz Avedisian Building</v>
          </cell>
        </row>
      </sheetData>
      <sheetData sheetId="2430">
        <row r="8">
          <cell r="D8" t="str">
            <v>Paramaz Avedisian Building</v>
          </cell>
        </row>
      </sheetData>
      <sheetData sheetId="2431">
        <row r="8">
          <cell r="D8" t="str">
            <v>Paramaz Avedisian Building</v>
          </cell>
        </row>
      </sheetData>
      <sheetData sheetId="2432">
        <row r="8">
          <cell r="D8" t="str">
            <v>Paramaz Avedisian Building</v>
          </cell>
        </row>
      </sheetData>
      <sheetData sheetId="2433">
        <row r="8">
          <cell r="D8" t="str">
            <v>Paramaz Avedisian Building</v>
          </cell>
        </row>
      </sheetData>
      <sheetData sheetId="2434">
        <row r="8">
          <cell r="D8" t="str">
            <v>Paramaz Avedisian Building</v>
          </cell>
        </row>
      </sheetData>
      <sheetData sheetId="2435">
        <row r="8">
          <cell r="D8" t="str">
            <v>Paramaz Avedisian Building</v>
          </cell>
        </row>
      </sheetData>
      <sheetData sheetId="2436">
        <row r="8">
          <cell r="D8" t="str">
            <v>Paramaz Avedisian Building</v>
          </cell>
        </row>
      </sheetData>
      <sheetData sheetId="2437">
        <row r="8">
          <cell r="D8" t="str">
            <v>Paramaz Avedisian Building</v>
          </cell>
        </row>
      </sheetData>
      <sheetData sheetId="2438">
        <row r="8">
          <cell r="D8" t="str">
            <v>Paramaz Avedisian Building</v>
          </cell>
        </row>
      </sheetData>
      <sheetData sheetId="2439">
        <row r="8">
          <cell r="D8" t="str">
            <v>Paramaz Avedisian Building</v>
          </cell>
        </row>
      </sheetData>
      <sheetData sheetId="2440">
        <row r="8">
          <cell r="D8" t="str">
            <v>Paramaz Avedisian Building</v>
          </cell>
        </row>
      </sheetData>
      <sheetData sheetId="2441">
        <row r="8">
          <cell r="D8" t="str">
            <v>Paramaz Avedisian Building</v>
          </cell>
        </row>
      </sheetData>
      <sheetData sheetId="2442">
        <row r="8">
          <cell r="D8" t="str">
            <v>Paramaz Avedisian Building</v>
          </cell>
        </row>
      </sheetData>
      <sheetData sheetId="2443">
        <row r="8">
          <cell r="D8" t="str">
            <v>Paramaz Avedisian Building</v>
          </cell>
        </row>
      </sheetData>
      <sheetData sheetId="2444">
        <row r="8">
          <cell r="D8" t="str">
            <v>Paramaz Avedisian Building</v>
          </cell>
        </row>
      </sheetData>
      <sheetData sheetId="2445">
        <row r="8">
          <cell r="D8" t="str">
            <v>Paramaz Avedisian Building</v>
          </cell>
        </row>
      </sheetData>
      <sheetData sheetId="2446">
        <row r="8">
          <cell r="D8" t="str">
            <v>Paramaz Avedisian Building</v>
          </cell>
        </row>
      </sheetData>
      <sheetData sheetId="2447">
        <row r="8">
          <cell r="D8" t="str">
            <v>Paramaz Avedisian Building</v>
          </cell>
        </row>
      </sheetData>
      <sheetData sheetId="2448">
        <row r="8">
          <cell r="D8" t="str">
            <v>Paramaz Avedisian Building</v>
          </cell>
        </row>
      </sheetData>
      <sheetData sheetId="2449">
        <row r="8">
          <cell r="D8" t="str">
            <v>Paramaz Avedisian Building</v>
          </cell>
        </row>
      </sheetData>
      <sheetData sheetId="2450">
        <row r="8">
          <cell r="D8" t="str">
            <v>Paramaz Avedisian Building</v>
          </cell>
        </row>
      </sheetData>
      <sheetData sheetId="2451">
        <row r="8">
          <cell r="D8" t="str">
            <v>Paramaz Avedisian Building</v>
          </cell>
        </row>
      </sheetData>
      <sheetData sheetId="2452">
        <row r="8">
          <cell r="D8" t="str">
            <v>Paramaz Avedisian Building</v>
          </cell>
        </row>
      </sheetData>
      <sheetData sheetId="2453">
        <row r="8">
          <cell r="D8" t="str">
            <v>Paramaz Avedisian Building</v>
          </cell>
        </row>
      </sheetData>
      <sheetData sheetId="2454">
        <row r="8">
          <cell r="D8" t="str">
            <v>Paramaz Avedisian Building</v>
          </cell>
        </row>
      </sheetData>
      <sheetData sheetId="2455">
        <row r="8">
          <cell r="D8" t="str">
            <v>Paramaz Avedisian Building</v>
          </cell>
        </row>
      </sheetData>
      <sheetData sheetId="2456">
        <row r="8">
          <cell r="D8" t="str">
            <v>Paramaz Avedisian Building</v>
          </cell>
        </row>
      </sheetData>
      <sheetData sheetId="2457">
        <row r="8">
          <cell r="D8" t="str">
            <v>Paramaz Avedisian Building</v>
          </cell>
        </row>
      </sheetData>
      <sheetData sheetId="2458">
        <row r="8">
          <cell r="D8" t="str">
            <v>Paramaz Avedisian Building</v>
          </cell>
        </row>
      </sheetData>
      <sheetData sheetId="2459">
        <row r="8">
          <cell r="D8" t="str">
            <v>Paramaz Avedisian Building</v>
          </cell>
        </row>
      </sheetData>
      <sheetData sheetId="2460">
        <row r="8">
          <cell r="D8" t="str">
            <v>Paramaz Avedisian Building</v>
          </cell>
        </row>
      </sheetData>
      <sheetData sheetId="2461">
        <row r="8">
          <cell r="D8" t="str">
            <v>Paramaz Avedisian Building</v>
          </cell>
        </row>
      </sheetData>
      <sheetData sheetId="2462">
        <row r="8">
          <cell r="D8" t="str">
            <v>Paramaz Avedisian Building</v>
          </cell>
        </row>
      </sheetData>
      <sheetData sheetId="2463">
        <row r="8">
          <cell r="D8" t="str">
            <v>Paramaz Avedisian Building</v>
          </cell>
        </row>
      </sheetData>
      <sheetData sheetId="2464">
        <row r="8">
          <cell r="D8" t="str">
            <v>Paramaz Avedisian Building</v>
          </cell>
        </row>
      </sheetData>
      <sheetData sheetId="2465">
        <row r="8">
          <cell r="D8" t="str">
            <v>Paramaz Avedisian Building</v>
          </cell>
        </row>
      </sheetData>
      <sheetData sheetId="2466">
        <row r="8">
          <cell r="D8" t="str">
            <v>Paramaz Avedisian Building</v>
          </cell>
        </row>
      </sheetData>
      <sheetData sheetId="2467">
        <row r="8">
          <cell r="D8" t="str">
            <v>Paramaz Avedisian Building</v>
          </cell>
        </row>
      </sheetData>
      <sheetData sheetId="2468">
        <row r="8">
          <cell r="D8" t="str">
            <v>Paramaz Avedisian Building</v>
          </cell>
        </row>
      </sheetData>
      <sheetData sheetId="2469">
        <row r="8">
          <cell r="D8" t="str">
            <v>Paramaz Avedisian Building</v>
          </cell>
        </row>
      </sheetData>
      <sheetData sheetId="2470">
        <row r="8">
          <cell r="D8" t="str">
            <v>Paramaz Avedisian Building</v>
          </cell>
        </row>
      </sheetData>
      <sheetData sheetId="2471">
        <row r="8">
          <cell r="D8" t="str">
            <v>Paramaz Avedisian Building</v>
          </cell>
        </row>
      </sheetData>
      <sheetData sheetId="2472">
        <row r="8">
          <cell r="D8" t="str">
            <v>Paramaz Avedisian Building</v>
          </cell>
        </row>
      </sheetData>
      <sheetData sheetId="2473">
        <row r="8">
          <cell r="D8" t="str">
            <v>Paramaz Avedisian Building</v>
          </cell>
        </row>
      </sheetData>
      <sheetData sheetId="2474">
        <row r="8">
          <cell r="D8" t="str">
            <v>Paramaz Avedisian Building</v>
          </cell>
        </row>
      </sheetData>
      <sheetData sheetId="2475">
        <row r="8">
          <cell r="D8" t="str">
            <v>Paramaz Avedisian Building</v>
          </cell>
        </row>
      </sheetData>
      <sheetData sheetId="2476">
        <row r="8">
          <cell r="D8" t="str">
            <v>Paramaz Avedisian Building</v>
          </cell>
        </row>
      </sheetData>
      <sheetData sheetId="2477">
        <row r="8">
          <cell r="D8" t="str">
            <v>Paramaz Avedisian Building</v>
          </cell>
        </row>
      </sheetData>
      <sheetData sheetId="2478">
        <row r="8">
          <cell r="D8" t="str">
            <v>Paramaz Avedisian Building</v>
          </cell>
        </row>
      </sheetData>
      <sheetData sheetId="2479">
        <row r="8">
          <cell r="D8" t="str">
            <v>Paramaz Avedisian Building</v>
          </cell>
        </row>
      </sheetData>
      <sheetData sheetId="2480">
        <row r="8">
          <cell r="D8" t="str">
            <v>Paramaz Avedisian Building</v>
          </cell>
        </row>
      </sheetData>
      <sheetData sheetId="2481">
        <row r="8">
          <cell r="D8" t="str">
            <v>Paramaz Avedisian Building</v>
          </cell>
        </row>
      </sheetData>
      <sheetData sheetId="2482">
        <row r="8">
          <cell r="D8" t="str">
            <v>Paramaz Avedisian Building</v>
          </cell>
        </row>
      </sheetData>
      <sheetData sheetId="2483">
        <row r="8">
          <cell r="D8" t="str">
            <v>Paramaz Avedisian Building</v>
          </cell>
        </row>
      </sheetData>
      <sheetData sheetId="2484">
        <row r="8">
          <cell r="D8" t="str">
            <v>Paramaz Avedisian Building</v>
          </cell>
        </row>
      </sheetData>
      <sheetData sheetId="2485">
        <row r="8">
          <cell r="D8" t="str">
            <v>Paramaz Avedisian Building</v>
          </cell>
        </row>
      </sheetData>
      <sheetData sheetId="2486">
        <row r="8">
          <cell r="D8" t="str">
            <v>Paramaz Avedisian Building</v>
          </cell>
        </row>
      </sheetData>
      <sheetData sheetId="2487">
        <row r="8">
          <cell r="D8" t="str">
            <v>Paramaz Avedisian Building</v>
          </cell>
        </row>
      </sheetData>
      <sheetData sheetId="2488">
        <row r="8">
          <cell r="D8" t="str">
            <v>Paramaz Avedisian Building</v>
          </cell>
        </row>
      </sheetData>
      <sheetData sheetId="2489">
        <row r="8">
          <cell r="D8" t="str">
            <v>Paramaz Avedisian Building</v>
          </cell>
        </row>
      </sheetData>
      <sheetData sheetId="2490">
        <row r="8">
          <cell r="D8" t="str">
            <v>Paramaz Avedisian Building</v>
          </cell>
        </row>
      </sheetData>
      <sheetData sheetId="2491">
        <row r="8">
          <cell r="D8" t="str">
            <v>Paramaz Avedisian Building</v>
          </cell>
        </row>
      </sheetData>
      <sheetData sheetId="2492">
        <row r="8">
          <cell r="D8" t="str">
            <v>Paramaz Avedisian Building</v>
          </cell>
        </row>
      </sheetData>
      <sheetData sheetId="2493">
        <row r="8">
          <cell r="D8" t="str">
            <v>Paramaz Avedisian Building</v>
          </cell>
        </row>
      </sheetData>
      <sheetData sheetId="2494">
        <row r="8">
          <cell r="D8" t="str">
            <v>Paramaz Avedisian Building</v>
          </cell>
        </row>
      </sheetData>
      <sheetData sheetId="2495">
        <row r="8">
          <cell r="D8" t="str">
            <v>Paramaz Avedisian Building</v>
          </cell>
        </row>
      </sheetData>
      <sheetData sheetId="2496">
        <row r="8">
          <cell r="D8" t="str">
            <v>Paramaz Avedisian Building</v>
          </cell>
        </row>
      </sheetData>
      <sheetData sheetId="2497">
        <row r="8">
          <cell r="D8" t="str">
            <v>Paramaz Avedisian Building</v>
          </cell>
        </row>
      </sheetData>
      <sheetData sheetId="2498">
        <row r="8">
          <cell r="D8" t="str">
            <v>Paramaz Avedisian Building</v>
          </cell>
        </row>
      </sheetData>
      <sheetData sheetId="2499">
        <row r="8">
          <cell r="D8" t="str">
            <v>Paramaz Avedisian Building</v>
          </cell>
        </row>
      </sheetData>
      <sheetData sheetId="2500">
        <row r="8">
          <cell r="D8" t="str">
            <v>Paramaz Avedisian Building</v>
          </cell>
        </row>
      </sheetData>
      <sheetData sheetId="2501">
        <row r="8">
          <cell r="D8" t="str">
            <v>Paramaz Avedisian Building</v>
          </cell>
        </row>
      </sheetData>
      <sheetData sheetId="2502">
        <row r="8">
          <cell r="D8" t="str">
            <v>Paramaz Avedisian Building</v>
          </cell>
        </row>
      </sheetData>
      <sheetData sheetId="2503">
        <row r="8">
          <cell r="D8" t="str">
            <v>Paramaz Avedisian Building</v>
          </cell>
        </row>
      </sheetData>
      <sheetData sheetId="2504">
        <row r="8">
          <cell r="D8" t="str">
            <v>Paramaz Avedisian Building</v>
          </cell>
        </row>
      </sheetData>
      <sheetData sheetId="2505">
        <row r="8">
          <cell r="D8" t="str">
            <v>Paramaz Avedisian Building</v>
          </cell>
        </row>
      </sheetData>
      <sheetData sheetId="2506">
        <row r="8">
          <cell r="D8" t="str">
            <v>Paramaz Avedisian Building</v>
          </cell>
        </row>
      </sheetData>
      <sheetData sheetId="2507">
        <row r="8">
          <cell r="D8" t="str">
            <v>Paramaz Avedisian Building</v>
          </cell>
        </row>
      </sheetData>
      <sheetData sheetId="2508">
        <row r="8">
          <cell r="D8" t="str">
            <v>Paramaz Avedisian Building</v>
          </cell>
        </row>
      </sheetData>
      <sheetData sheetId="2509">
        <row r="8">
          <cell r="D8" t="str">
            <v>Paramaz Avedisian Building</v>
          </cell>
        </row>
      </sheetData>
      <sheetData sheetId="2510">
        <row r="8">
          <cell r="D8" t="str">
            <v>Paramaz Avedisian Building</v>
          </cell>
        </row>
      </sheetData>
      <sheetData sheetId="2511">
        <row r="8">
          <cell r="D8" t="str">
            <v>Paramaz Avedisian Building</v>
          </cell>
        </row>
      </sheetData>
      <sheetData sheetId="2512">
        <row r="8">
          <cell r="D8" t="str">
            <v>Paramaz Avedisian Building</v>
          </cell>
        </row>
      </sheetData>
      <sheetData sheetId="2513">
        <row r="8">
          <cell r="D8" t="str">
            <v>Paramaz Avedisian Building</v>
          </cell>
        </row>
      </sheetData>
      <sheetData sheetId="2514">
        <row r="8">
          <cell r="D8" t="str">
            <v>Paramaz Avedisian Building</v>
          </cell>
        </row>
      </sheetData>
      <sheetData sheetId="2515">
        <row r="8">
          <cell r="D8" t="str">
            <v>Paramaz Avedisian Building</v>
          </cell>
        </row>
      </sheetData>
      <sheetData sheetId="2516">
        <row r="8">
          <cell r="D8" t="str">
            <v>Paramaz Avedisian Building</v>
          </cell>
        </row>
      </sheetData>
      <sheetData sheetId="2517">
        <row r="8">
          <cell r="D8" t="str">
            <v>Paramaz Avedisian Building</v>
          </cell>
        </row>
      </sheetData>
      <sheetData sheetId="2518">
        <row r="8">
          <cell r="D8" t="str">
            <v>Paramaz Avedisian Building</v>
          </cell>
        </row>
      </sheetData>
      <sheetData sheetId="2519">
        <row r="8">
          <cell r="D8" t="str">
            <v>Paramaz Avedisian Building</v>
          </cell>
        </row>
      </sheetData>
      <sheetData sheetId="2520">
        <row r="8">
          <cell r="D8" t="str">
            <v>Paramaz Avedisian Building</v>
          </cell>
        </row>
      </sheetData>
      <sheetData sheetId="2521">
        <row r="8">
          <cell r="D8" t="str">
            <v>Paramaz Avedisian Building</v>
          </cell>
        </row>
      </sheetData>
      <sheetData sheetId="2522">
        <row r="8">
          <cell r="D8" t="str">
            <v>Paramaz Avedisian Building</v>
          </cell>
        </row>
      </sheetData>
      <sheetData sheetId="2523">
        <row r="8">
          <cell r="D8" t="str">
            <v>Paramaz Avedisian Building</v>
          </cell>
        </row>
      </sheetData>
      <sheetData sheetId="2524">
        <row r="8">
          <cell r="D8" t="str">
            <v>Paramaz Avedisian Building</v>
          </cell>
        </row>
      </sheetData>
      <sheetData sheetId="2525">
        <row r="8">
          <cell r="D8" t="str">
            <v>Paramaz Avedisian Building</v>
          </cell>
        </row>
      </sheetData>
      <sheetData sheetId="2526">
        <row r="8">
          <cell r="D8" t="str">
            <v>Paramaz Avedisian Building</v>
          </cell>
        </row>
      </sheetData>
      <sheetData sheetId="2527">
        <row r="8">
          <cell r="D8" t="str">
            <v>Paramaz Avedisian Building</v>
          </cell>
        </row>
      </sheetData>
      <sheetData sheetId="2528">
        <row r="8">
          <cell r="D8" t="str">
            <v>Paramaz Avedisian Building</v>
          </cell>
        </row>
      </sheetData>
      <sheetData sheetId="2529">
        <row r="8">
          <cell r="D8" t="str">
            <v>Paramaz Avedisian Building</v>
          </cell>
        </row>
      </sheetData>
      <sheetData sheetId="2530">
        <row r="8">
          <cell r="D8" t="str">
            <v>Paramaz Avedisian Building</v>
          </cell>
        </row>
      </sheetData>
      <sheetData sheetId="2531">
        <row r="8">
          <cell r="D8" t="str">
            <v>Paramaz Avedisian Building</v>
          </cell>
        </row>
      </sheetData>
      <sheetData sheetId="2532">
        <row r="8">
          <cell r="D8" t="str">
            <v>Paramaz Avedisian Building</v>
          </cell>
        </row>
      </sheetData>
      <sheetData sheetId="2533">
        <row r="8">
          <cell r="D8" t="str">
            <v>Paramaz Avedisian Building</v>
          </cell>
        </row>
      </sheetData>
      <sheetData sheetId="2534">
        <row r="8">
          <cell r="D8" t="str">
            <v>Paramaz Avedisian Building</v>
          </cell>
        </row>
      </sheetData>
      <sheetData sheetId="2535">
        <row r="8">
          <cell r="D8" t="str">
            <v>Paramaz Avedisian Building</v>
          </cell>
        </row>
      </sheetData>
      <sheetData sheetId="2536">
        <row r="8">
          <cell r="D8" t="str">
            <v>Paramaz Avedisian Building</v>
          </cell>
        </row>
      </sheetData>
      <sheetData sheetId="2537">
        <row r="8">
          <cell r="D8" t="str">
            <v>Paramaz Avedisian Building</v>
          </cell>
        </row>
      </sheetData>
      <sheetData sheetId="2538">
        <row r="8">
          <cell r="D8" t="str">
            <v>Paramaz Avedisian Building</v>
          </cell>
        </row>
      </sheetData>
      <sheetData sheetId="2539">
        <row r="8">
          <cell r="D8" t="str">
            <v>Paramaz Avedisian Building</v>
          </cell>
        </row>
      </sheetData>
      <sheetData sheetId="2540">
        <row r="8">
          <cell r="D8" t="str">
            <v>Paramaz Avedisian Building</v>
          </cell>
        </row>
      </sheetData>
      <sheetData sheetId="2541">
        <row r="8">
          <cell r="D8" t="str">
            <v>Paramaz Avedisian Building</v>
          </cell>
        </row>
      </sheetData>
      <sheetData sheetId="2542">
        <row r="8">
          <cell r="D8" t="str">
            <v>Paramaz Avedisian Building</v>
          </cell>
        </row>
      </sheetData>
      <sheetData sheetId="2543">
        <row r="8">
          <cell r="D8" t="str">
            <v>Paramaz Avedisian Building</v>
          </cell>
        </row>
      </sheetData>
      <sheetData sheetId="2544">
        <row r="8">
          <cell r="D8" t="str">
            <v>Paramaz Avedisian Building</v>
          </cell>
        </row>
      </sheetData>
      <sheetData sheetId="2545">
        <row r="8">
          <cell r="D8" t="str">
            <v>Paramaz Avedisian Building</v>
          </cell>
        </row>
      </sheetData>
      <sheetData sheetId="2546">
        <row r="8">
          <cell r="D8" t="str">
            <v>Paramaz Avedisian Building</v>
          </cell>
        </row>
      </sheetData>
      <sheetData sheetId="2547">
        <row r="8">
          <cell r="D8" t="str">
            <v>Paramaz Avedisian Building</v>
          </cell>
        </row>
      </sheetData>
      <sheetData sheetId="2548">
        <row r="8">
          <cell r="D8" t="str">
            <v>Paramaz Avedisian Building</v>
          </cell>
        </row>
      </sheetData>
      <sheetData sheetId="2549">
        <row r="8">
          <cell r="D8" t="str">
            <v>Paramaz Avedisian Building</v>
          </cell>
        </row>
      </sheetData>
      <sheetData sheetId="2550">
        <row r="8">
          <cell r="D8" t="str">
            <v>Paramaz Avedisian Building</v>
          </cell>
        </row>
      </sheetData>
      <sheetData sheetId="2551">
        <row r="8">
          <cell r="D8" t="str">
            <v>Paramaz Avedisian Building</v>
          </cell>
        </row>
      </sheetData>
      <sheetData sheetId="2552">
        <row r="8">
          <cell r="D8" t="str">
            <v>Paramaz Avedisian Building</v>
          </cell>
        </row>
      </sheetData>
      <sheetData sheetId="2553">
        <row r="8">
          <cell r="D8" t="str">
            <v>Paramaz Avedisian Building</v>
          </cell>
        </row>
      </sheetData>
      <sheetData sheetId="2554">
        <row r="8">
          <cell r="D8" t="str">
            <v>Paramaz Avedisian Building</v>
          </cell>
        </row>
      </sheetData>
      <sheetData sheetId="2555">
        <row r="8">
          <cell r="D8" t="str">
            <v>Paramaz Avedisian Building</v>
          </cell>
        </row>
      </sheetData>
      <sheetData sheetId="2556">
        <row r="8">
          <cell r="D8" t="str">
            <v>Paramaz Avedisian Building</v>
          </cell>
        </row>
      </sheetData>
      <sheetData sheetId="2557">
        <row r="8">
          <cell r="D8" t="str">
            <v>Paramaz Avedisian Building</v>
          </cell>
        </row>
      </sheetData>
      <sheetData sheetId="2558">
        <row r="8">
          <cell r="D8" t="str">
            <v>Paramaz Avedisian Building</v>
          </cell>
        </row>
      </sheetData>
      <sheetData sheetId="2559">
        <row r="8">
          <cell r="D8" t="str">
            <v>Paramaz Avedisian Building</v>
          </cell>
        </row>
      </sheetData>
      <sheetData sheetId="2560">
        <row r="8">
          <cell r="D8" t="str">
            <v>Paramaz Avedisian Building</v>
          </cell>
        </row>
      </sheetData>
      <sheetData sheetId="2561">
        <row r="8">
          <cell r="D8" t="str">
            <v>Paramaz Avedisian Building</v>
          </cell>
        </row>
      </sheetData>
      <sheetData sheetId="2562">
        <row r="8">
          <cell r="D8" t="str">
            <v>Paramaz Avedisian Building</v>
          </cell>
        </row>
      </sheetData>
      <sheetData sheetId="2563">
        <row r="8">
          <cell r="D8" t="str">
            <v>Paramaz Avedisian Building</v>
          </cell>
        </row>
      </sheetData>
      <sheetData sheetId="2564">
        <row r="8">
          <cell r="D8" t="str">
            <v>Paramaz Avedisian Building</v>
          </cell>
        </row>
      </sheetData>
      <sheetData sheetId="2565">
        <row r="8">
          <cell r="D8" t="str">
            <v>Paramaz Avedisian Building</v>
          </cell>
        </row>
      </sheetData>
      <sheetData sheetId="2566">
        <row r="8">
          <cell r="D8" t="str">
            <v>Paramaz Avedisian Building</v>
          </cell>
        </row>
      </sheetData>
      <sheetData sheetId="2567">
        <row r="8">
          <cell r="D8" t="str">
            <v>Paramaz Avedisian Building</v>
          </cell>
        </row>
      </sheetData>
      <sheetData sheetId="2568">
        <row r="8">
          <cell r="D8" t="str">
            <v>Paramaz Avedisian Building</v>
          </cell>
        </row>
      </sheetData>
      <sheetData sheetId="2569">
        <row r="8">
          <cell r="D8" t="str">
            <v>Paramaz Avedisian Building</v>
          </cell>
        </row>
      </sheetData>
      <sheetData sheetId="2570">
        <row r="8">
          <cell r="D8" t="str">
            <v>Paramaz Avedisian Building</v>
          </cell>
        </row>
      </sheetData>
      <sheetData sheetId="2571">
        <row r="8">
          <cell r="D8" t="str">
            <v>Paramaz Avedisian Building</v>
          </cell>
        </row>
      </sheetData>
      <sheetData sheetId="2572">
        <row r="8">
          <cell r="D8" t="str">
            <v>Paramaz Avedisian Building</v>
          </cell>
        </row>
      </sheetData>
      <sheetData sheetId="2573">
        <row r="8">
          <cell r="D8" t="str">
            <v>Paramaz Avedisian Building</v>
          </cell>
        </row>
      </sheetData>
      <sheetData sheetId="2574">
        <row r="8">
          <cell r="D8" t="str">
            <v>Paramaz Avedisian Building</v>
          </cell>
        </row>
      </sheetData>
      <sheetData sheetId="2575">
        <row r="8">
          <cell r="D8" t="str">
            <v>Paramaz Avedisian Building</v>
          </cell>
        </row>
      </sheetData>
      <sheetData sheetId="2576">
        <row r="8">
          <cell r="D8" t="str">
            <v>Paramaz Avedisian Building</v>
          </cell>
        </row>
      </sheetData>
      <sheetData sheetId="2577">
        <row r="8">
          <cell r="D8" t="str">
            <v>Paramaz Avedisian Building</v>
          </cell>
        </row>
      </sheetData>
      <sheetData sheetId="2578">
        <row r="8">
          <cell r="D8" t="str">
            <v>Paramaz Avedisian Building</v>
          </cell>
        </row>
      </sheetData>
      <sheetData sheetId="2579">
        <row r="8">
          <cell r="D8" t="str">
            <v>Paramaz Avedisian Building</v>
          </cell>
        </row>
      </sheetData>
      <sheetData sheetId="2580">
        <row r="8">
          <cell r="D8" t="str">
            <v>Paramaz Avedisian Building</v>
          </cell>
        </row>
      </sheetData>
      <sheetData sheetId="2581">
        <row r="8">
          <cell r="D8" t="str">
            <v>Paramaz Avedisian Building</v>
          </cell>
        </row>
      </sheetData>
      <sheetData sheetId="2582">
        <row r="8">
          <cell r="D8" t="str">
            <v>Paramaz Avedisian Building</v>
          </cell>
        </row>
      </sheetData>
      <sheetData sheetId="2583">
        <row r="8">
          <cell r="D8" t="str">
            <v>Paramaz Avedisian Building</v>
          </cell>
        </row>
      </sheetData>
      <sheetData sheetId="2584">
        <row r="8">
          <cell r="D8" t="str">
            <v>Paramaz Avedisian Building</v>
          </cell>
        </row>
      </sheetData>
      <sheetData sheetId="2585">
        <row r="8">
          <cell r="D8" t="str">
            <v>Paramaz Avedisian Building</v>
          </cell>
        </row>
      </sheetData>
      <sheetData sheetId="2586">
        <row r="8">
          <cell r="D8" t="str">
            <v>Paramaz Avedisian Building</v>
          </cell>
        </row>
      </sheetData>
      <sheetData sheetId="2587">
        <row r="8">
          <cell r="D8" t="str">
            <v>Paramaz Avedisian Building</v>
          </cell>
        </row>
      </sheetData>
      <sheetData sheetId="2588">
        <row r="8">
          <cell r="D8" t="str">
            <v>Paramaz Avedisian Building</v>
          </cell>
        </row>
      </sheetData>
      <sheetData sheetId="2589">
        <row r="8">
          <cell r="D8" t="str">
            <v>Paramaz Avedisian Building</v>
          </cell>
        </row>
      </sheetData>
      <sheetData sheetId="2590">
        <row r="8">
          <cell r="D8" t="str">
            <v>Paramaz Avedisian Building</v>
          </cell>
        </row>
      </sheetData>
      <sheetData sheetId="2591">
        <row r="8">
          <cell r="D8" t="str">
            <v>Paramaz Avedisian Building</v>
          </cell>
        </row>
      </sheetData>
      <sheetData sheetId="2592">
        <row r="8">
          <cell r="D8" t="str">
            <v>Paramaz Avedisian Building</v>
          </cell>
        </row>
      </sheetData>
      <sheetData sheetId="2593">
        <row r="8">
          <cell r="D8" t="str">
            <v>Paramaz Avedisian Building</v>
          </cell>
        </row>
      </sheetData>
      <sheetData sheetId="2594">
        <row r="8">
          <cell r="D8" t="str">
            <v>Paramaz Avedisian Building</v>
          </cell>
        </row>
      </sheetData>
      <sheetData sheetId="2595">
        <row r="8">
          <cell r="D8" t="str">
            <v>Paramaz Avedisian Building</v>
          </cell>
        </row>
      </sheetData>
      <sheetData sheetId="2596">
        <row r="8">
          <cell r="D8" t="str">
            <v>Paramaz Avedisian Building</v>
          </cell>
        </row>
      </sheetData>
      <sheetData sheetId="2597">
        <row r="8">
          <cell r="D8" t="str">
            <v>Paramaz Avedisian Building</v>
          </cell>
        </row>
      </sheetData>
      <sheetData sheetId="2598">
        <row r="8">
          <cell r="D8" t="str">
            <v>Paramaz Avedisian Building</v>
          </cell>
        </row>
      </sheetData>
      <sheetData sheetId="2599">
        <row r="8">
          <cell r="D8" t="str">
            <v>Paramaz Avedisian Building</v>
          </cell>
        </row>
      </sheetData>
      <sheetData sheetId="2600">
        <row r="8">
          <cell r="D8" t="str">
            <v>Paramaz Avedisian Building</v>
          </cell>
        </row>
      </sheetData>
      <sheetData sheetId="2601">
        <row r="8">
          <cell r="D8" t="str">
            <v>Paramaz Avedisian Building</v>
          </cell>
        </row>
      </sheetData>
      <sheetData sheetId="2602">
        <row r="8">
          <cell r="D8" t="str">
            <v>Paramaz Avedisian Building</v>
          </cell>
        </row>
      </sheetData>
      <sheetData sheetId="2603">
        <row r="8">
          <cell r="D8" t="str">
            <v>Paramaz Avedisian Building</v>
          </cell>
        </row>
      </sheetData>
      <sheetData sheetId="2604">
        <row r="8">
          <cell r="D8" t="str">
            <v>Paramaz Avedisian Building</v>
          </cell>
        </row>
      </sheetData>
      <sheetData sheetId="2605">
        <row r="8">
          <cell r="D8" t="str">
            <v>Paramaz Avedisian Building</v>
          </cell>
        </row>
      </sheetData>
      <sheetData sheetId="2606">
        <row r="8">
          <cell r="D8" t="str">
            <v>Paramaz Avedisian Building</v>
          </cell>
        </row>
      </sheetData>
      <sheetData sheetId="2607">
        <row r="8">
          <cell r="D8" t="str">
            <v>Paramaz Avedisian Building</v>
          </cell>
        </row>
      </sheetData>
      <sheetData sheetId="2608">
        <row r="8">
          <cell r="D8" t="str">
            <v>Paramaz Avedisian Building</v>
          </cell>
        </row>
      </sheetData>
      <sheetData sheetId="2609">
        <row r="8">
          <cell r="D8" t="str">
            <v>Paramaz Avedisian Building</v>
          </cell>
        </row>
      </sheetData>
      <sheetData sheetId="2610">
        <row r="8">
          <cell r="D8" t="str">
            <v>Paramaz Avedisian Building</v>
          </cell>
        </row>
      </sheetData>
      <sheetData sheetId="2611">
        <row r="8">
          <cell r="D8" t="str">
            <v>Paramaz Avedisian Building</v>
          </cell>
        </row>
      </sheetData>
      <sheetData sheetId="2612">
        <row r="8">
          <cell r="D8" t="str">
            <v>Paramaz Avedisian Building</v>
          </cell>
        </row>
      </sheetData>
      <sheetData sheetId="2613">
        <row r="8">
          <cell r="D8" t="str">
            <v>Paramaz Avedisian Building</v>
          </cell>
        </row>
      </sheetData>
      <sheetData sheetId="2614">
        <row r="8">
          <cell r="D8" t="str">
            <v>Paramaz Avedisian Building</v>
          </cell>
        </row>
      </sheetData>
      <sheetData sheetId="2615">
        <row r="8">
          <cell r="D8" t="str">
            <v>Paramaz Avedisian Building</v>
          </cell>
        </row>
      </sheetData>
      <sheetData sheetId="2616">
        <row r="8">
          <cell r="D8" t="str">
            <v>Paramaz Avedisian Building</v>
          </cell>
        </row>
      </sheetData>
      <sheetData sheetId="2617">
        <row r="8">
          <cell r="D8" t="str">
            <v>Paramaz Avedisian Building</v>
          </cell>
        </row>
      </sheetData>
      <sheetData sheetId="2618">
        <row r="8">
          <cell r="D8" t="str">
            <v>Paramaz Avedisian Building</v>
          </cell>
        </row>
      </sheetData>
      <sheetData sheetId="2619">
        <row r="8">
          <cell r="D8" t="str">
            <v>Paramaz Avedisian Building</v>
          </cell>
        </row>
      </sheetData>
      <sheetData sheetId="2620">
        <row r="8">
          <cell r="D8" t="str">
            <v>Paramaz Avedisian Building</v>
          </cell>
        </row>
      </sheetData>
      <sheetData sheetId="2621">
        <row r="8">
          <cell r="D8" t="str">
            <v>Paramaz Avedisian Building</v>
          </cell>
        </row>
      </sheetData>
      <sheetData sheetId="2622">
        <row r="8">
          <cell r="D8" t="str">
            <v>Paramaz Avedisian Building</v>
          </cell>
        </row>
      </sheetData>
      <sheetData sheetId="2623">
        <row r="8">
          <cell r="D8" t="str">
            <v>Paramaz Avedisian Building</v>
          </cell>
        </row>
      </sheetData>
      <sheetData sheetId="2624">
        <row r="8">
          <cell r="D8" t="str">
            <v>Paramaz Avedisian Building</v>
          </cell>
        </row>
      </sheetData>
      <sheetData sheetId="2625">
        <row r="8">
          <cell r="D8" t="str">
            <v>Paramaz Avedisian Building</v>
          </cell>
        </row>
      </sheetData>
      <sheetData sheetId="2626">
        <row r="8">
          <cell r="D8" t="str">
            <v>Paramaz Avedisian Building</v>
          </cell>
        </row>
      </sheetData>
      <sheetData sheetId="2627">
        <row r="8">
          <cell r="D8" t="str">
            <v>Paramaz Avedisian Building</v>
          </cell>
        </row>
      </sheetData>
      <sheetData sheetId="2628">
        <row r="8">
          <cell r="D8" t="str">
            <v>Paramaz Avedisian Building</v>
          </cell>
        </row>
      </sheetData>
      <sheetData sheetId="2629">
        <row r="8">
          <cell r="D8" t="str">
            <v>Paramaz Avedisian Building</v>
          </cell>
        </row>
      </sheetData>
      <sheetData sheetId="2630">
        <row r="8">
          <cell r="D8" t="str">
            <v>Paramaz Avedisian Building</v>
          </cell>
        </row>
      </sheetData>
      <sheetData sheetId="2631">
        <row r="8">
          <cell r="D8" t="str">
            <v>Paramaz Avedisian Building</v>
          </cell>
        </row>
      </sheetData>
      <sheetData sheetId="2632">
        <row r="8">
          <cell r="D8" t="str">
            <v>Paramaz Avedisian Building</v>
          </cell>
        </row>
      </sheetData>
      <sheetData sheetId="2633">
        <row r="8">
          <cell r="D8" t="str">
            <v>Paramaz Avedisian Building</v>
          </cell>
        </row>
      </sheetData>
      <sheetData sheetId="2634">
        <row r="8">
          <cell r="D8" t="str">
            <v>Paramaz Avedisian Building</v>
          </cell>
        </row>
      </sheetData>
      <sheetData sheetId="2635">
        <row r="8">
          <cell r="D8" t="str">
            <v>Paramaz Avedisian Building</v>
          </cell>
        </row>
      </sheetData>
      <sheetData sheetId="2636">
        <row r="8">
          <cell r="D8" t="str">
            <v>Paramaz Avedisian Building</v>
          </cell>
        </row>
      </sheetData>
      <sheetData sheetId="2637">
        <row r="8">
          <cell r="D8" t="str">
            <v>Paramaz Avedisian Building</v>
          </cell>
        </row>
      </sheetData>
      <sheetData sheetId="2638">
        <row r="8">
          <cell r="D8" t="str">
            <v>Paramaz Avedisian Building</v>
          </cell>
        </row>
      </sheetData>
      <sheetData sheetId="2639">
        <row r="8">
          <cell r="D8" t="str">
            <v>Paramaz Avedisian Building</v>
          </cell>
        </row>
      </sheetData>
      <sheetData sheetId="2640">
        <row r="8">
          <cell r="D8" t="str">
            <v>Paramaz Avedisian Building</v>
          </cell>
        </row>
      </sheetData>
      <sheetData sheetId="2641">
        <row r="8">
          <cell r="D8" t="str">
            <v>Paramaz Avedisian Building</v>
          </cell>
        </row>
      </sheetData>
      <sheetData sheetId="2642">
        <row r="8">
          <cell r="D8" t="str">
            <v>Paramaz Avedisian Building</v>
          </cell>
        </row>
      </sheetData>
      <sheetData sheetId="2643">
        <row r="8">
          <cell r="D8" t="str">
            <v>Paramaz Avedisian Building</v>
          </cell>
        </row>
      </sheetData>
      <sheetData sheetId="2644">
        <row r="8">
          <cell r="D8" t="str">
            <v>Paramaz Avedisian Building</v>
          </cell>
        </row>
      </sheetData>
      <sheetData sheetId="2645">
        <row r="8">
          <cell r="D8" t="str">
            <v>Paramaz Avedisian Building</v>
          </cell>
        </row>
      </sheetData>
      <sheetData sheetId="2646">
        <row r="8">
          <cell r="D8" t="str">
            <v>Paramaz Avedisian Building</v>
          </cell>
        </row>
      </sheetData>
      <sheetData sheetId="2647">
        <row r="8">
          <cell r="D8" t="str">
            <v>Paramaz Avedisian Building</v>
          </cell>
        </row>
      </sheetData>
      <sheetData sheetId="2648">
        <row r="8">
          <cell r="D8" t="str">
            <v>Paramaz Avedisian Building</v>
          </cell>
        </row>
      </sheetData>
      <sheetData sheetId="2649">
        <row r="8">
          <cell r="D8" t="str">
            <v>Paramaz Avedisian Building</v>
          </cell>
        </row>
      </sheetData>
      <sheetData sheetId="2650">
        <row r="8">
          <cell r="D8" t="str">
            <v>Paramaz Avedisian Building</v>
          </cell>
        </row>
      </sheetData>
      <sheetData sheetId="2651">
        <row r="8">
          <cell r="D8" t="str">
            <v>Paramaz Avedisian Building</v>
          </cell>
        </row>
      </sheetData>
      <sheetData sheetId="2652">
        <row r="8">
          <cell r="D8" t="str">
            <v>Paramaz Avedisian Building</v>
          </cell>
        </row>
      </sheetData>
      <sheetData sheetId="2653">
        <row r="8">
          <cell r="D8" t="str">
            <v>Paramaz Avedisian Building</v>
          </cell>
        </row>
      </sheetData>
      <sheetData sheetId="2654">
        <row r="8">
          <cell r="D8" t="str">
            <v>Paramaz Avedisian Building</v>
          </cell>
        </row>
      </sheetData>
      <sheetData sheetId="2655">
        <row r="8">
          <cell r="D8" t="str">
            <v>Paramaz Avedisian Building</v>
          </cell>
        </row>
      </sheetData>
      <sheetData sheetId="2656">
        <row r="8">
          <cell r="D8" t="str">
            <v>Paramaz Avedisian Building</v>
          </cell>
        </row>
      </sheetData>
      <sheetData sheetId="2657">
        <row r="8">
          <cell r="D8" t="str">
            <v>Paramaz Avedisian Building</v>
          </cell>
        </row>
      </sheetData>
      <sheetData sheetId="2658">
        <row r="8">
          <cell r="D8" t="str">
            <v>Paramaz Avedisian Building</v>
          </cell>
        </row>
      </sheetData>
      <sheetData sheetId="2659">
        <row r="8">
          <cell r="D8" t="str">
            <v>Paramaz Avedisian Building</v>
          </cell>
        </row>
      </sheetData>
      <sheetData sheetId="2660">
        <row r="8">
          <cell r="D8" t="str">
            <v>Paramaz Avedisian Building</v>
          </cell>
        </row>
      </sheetData>
      <sheetData sheetId="2661">
        <row r="8">
          <cell r="D8" t="str">
            <v>Paramaz Avedisian Building</v>
          </cell>
        </row>
      </sheetData>
      <sheetData sheetId="2662">
        <row r="8">
          <cell r="D8" t="str">
            <v>Paramaz Avedisian Building</v>
          </cell>
        </row>
      </sheetData>
      <sheetData sheetId="2663">
        <row r="8">
          <cell r="D8" t="str">
            <v>Paramaz Avedisian Building</v>
          </cell>
        </row>
      </sheetData>
      <sheetData sheetId="2664">
        <row r="8">
          <cell r="D8" t="str">
            <v>Paramaz Avedisian Building</v>
          </cell>
        </row>
      </sheetData>
      <sheetData sheetId="2665">
        <row r="8">
          <cell r="D8" t="str">
            <v>Paramaz Avedisian Building</v>
          </cell>
        </row>
      </sheetData>
      <sheetData sheetId="2666">
        <row r="8">
          <cell r="D8" t="str">
            <v>Paramaz Avedisian Building</v>
          </cell>
        </row>
      </sheetData>
      <sheetData sheetId="2667">
        <row r="8">
          <cell r="D8" t="str">
            <v>Paramaz Avedisian Building</v>
          </cell>
        </row>
      </sheetData>
      <sheetData sheetId="2668">
        <row r="8">
          <cell r="D8" t="str">
            <v>Paramaz Avedisian Building</v>
          </cell>
        </row>
      </sheetData>
      <sheetData sheetId="2669">
        <row r="8">
          <cell r="D8" t="str">
            <v>Paramaz Avedisian Building</v>
          </cell>
        </row>
      </sheetData>
      <sheetData sheetId="2670">
        <row r="8">
          <cell r="D8" t="str">
            <v>Paramaz Avedisian Building</v>
          </cell>
        </row>
      </sheetData>
      <sheetData sheetId="2671">
        <row r="8">
          <cell r="D8" t="str">
            <v>Paramaz Avedisian Building</v>
          </cell>
        </row>
      </sheetData>
      <sheetData sheetId="2672">
        <row r="8">
          <cell r="D8" t="str">
            <v>Paramaz Avedisian Building</v>
          </cell>
        </row>
      </sheetData>
      <sheetData sheetId="2673">
        <row r="8">
          <cell r="D8" t="str">
            <v>Paramaz Avedisian Building</v>
          </cell>
        </row>
      </sheetData>
      <sheetData sheetId="2674">
        <row r="8">
          <cell r="D8" t="str">
            <v>Paramaz Avedisian Building</v>
          </cell>
        </row>
      </sheetData>
      <sheetData sheetId="2675">
        <row r="8">
          <cell r="D8" t="str">
            <v>Paramaz Avedisian Building</v>
          </cell>
        </row>
      </sheetData>
      <sheetData sheetId="2676">
        <row r="8">
          <cell r="D8" t="str">
            <v>Paramaz Avedisian Building</v>
          </cell>
        </row>
      </sheetData>
      <sheetData sheetId="2677">
        <row r="8">
          <cell r="D8" t="str">
            <v>Paramaz Avedisian Building</v>
          </cell>
        </row>
      </sheetData>
      <sheetData sheetId="2678">
        <row r="8">
          <cell r="D8" t="str">
            <v>Paramaz Avedisian Building</v>
          </cell>
        </row>
      </sheetData>
      <sheetData sheetId="2679">
        <row r="8">
          <cell r="D8" t="str">
            <v>Paramaz Avedisian Building</v>
          </cell>
        </row>
      </sheetData>
      <sheetData sheetId="2680">
        <row r="8">
          <cell r="D8" t="str">
            <v>Paramaz Avedisian Building</v>
          </cell>
        </row>
      </sheetData>
      <sheetData sheetId="2681">
        <row r="8">
          <cell r="D8" t="str">
            <v>Paramaz Avedisian Building</v>
          </cell>
        </row>
      </sheetData>
      <sheetData sheetId="2682">
        <row r="8">
          <cell r="D8" t="str">
            <v>Paramaz Avedisian Building</v>
          </cell>
        </row>
      </sheetData>
      <sheetData sheetId="2683">
        <row r="8">
          <cell r="D8" t="str">
            <v>Paramaz Avedisian Building</v>
          </cell>
        </row>
      </sheetData>
      <sheetData sheetId="2684">
        <row r="8">
          <cell r="D8" t="str">
            <v>Paramaz Avedisian Building</v>
          </cell>
        </row>
      </sheetData>
      <sheetData sheetId="2685">
        <row r="8">
          <cell r="D8" t="str">
            <v>Paramaz Avedisian Building</v>
          </cell>
        </row>
      </sheetData>
      <sheetData sheetId="2686">
        <row r="8">
          <cell r="D8" t="str">
            <v>Paramaz Avedisian Building</v>
          </cell>
        </row>
      </sheetData>
      <sheetData sheetId="2687">
        <row r="8">
          <cell r="D8" t="str">
            <v>Paramaz Avedisian Building</v>
          </cell>
        </row>
      </sheetData>
      <sheetData sheetId="2688">
        <row r="8">
          <cell r="D8" t="str">
            <v>Paramaz Avedisian Building</v>
          </cell>
        </row>
      </sheetData>
      <sheetData sheetId="2689">
        <row r="8">
          <cell r="D8" t="str">
            <v>Paramaz Avedisian Building</v>
          </cell>
        </row>
      </sheetData>
      <sheetData sheetId="2690">
        <row r="8">
          <cell r="D8" t="str">
            <v>Paramaz Avedisian Building</v>
          </cell>
        </row>
      </sheetData>
      <sheetData sheetId="2691">
        <row r="8">
          <cell r="D8" t="str">
            <v>Paramaz Avedisian Building</v>
          </cell>
        </row>
      </sheetData>
      <sheetData sheetId="2692">
        <row r="8">
          <cell r="D8" t="str">
            <v>Paramaz Avedisian Building</v>
          </cell>
        </row>
      </sheetData>
      <sheetData sheetId="2693">
        <row r="8">
          <cell r="D8" t="str">
            <v>Paramaz Avedisian Building</v>
          </cell>
        </row>
      </sheetData>
      <sheetData sheetId="2694">
        <row r="8">
          <cell r="D8" t="str">
            <v>Paramaz Avedisian Building</v>
          </cell>
        </row>
      </sheetData>
      <sheetData sheetId="2695">
        <row r="8">
          <cell r="D8" t="str">
            <v>Paramaz Avedisian Building</v>
          </cell>
        </row>
      </sheetData>
      <sheetData sheetId="2696">
        <row r="8">
          <cell r="D8" t="str">
            <v>Paramaz Avedisian Building</v>
          </cell>
        </row>
      </sheetData>
      <sheetData sheetId="2697">
        <row r="8">
          <cell r="D8" t="str">
            <v>Paramaz Avedisian Building</v>
          </cell>
        </row>
      </sheetData>
      <sheetData sheetId="2698">
        <row r="8">
          <cell r="D8" t="str">
            <v>Paramaz Avedisian Building</v>
          </cell>
        </row>
      </sheetData>
      <sheetData sheetId="2699">
        <row r="8">
          <cell r="D8" t="str">
            <v>Paramaz Avedisian Building</v>
          </cell>
        </row>
      </sheetData>
      <sheetData sheetId="2700">
        <row r="8">
          <cell r="D8" t="str">
            <v>Paramaz Avedisian Building</v>
          </cell>
        </row>
      </sheetData>
      <sheetData sheetId="2701">
        <row r="8">
          <cell r="D8" t="str">
            <v>Paramaz Avedisian Building</v>
          </cell>
        </row>
      </sheetData>
      <sheetData sheetId="2702">
        <row r="8">
          <cell r="D8" t="str">
            <v>Paramaz Avedisian Building</v>
          </cell>
        </row>
      </sheetData>
      <sheetData sheetId="2703">
        <row r="8">
          <cell r="D8" t="str">
            <v>Paramaz Avedisian Building</v>
          </cell>
        </row>
      </sheetData>
      <sheetData sheetId="2704">
        <row r="8">
          <cell r="D8" t="str">
            <v>Paramaz Avedisian Building</v>
          </cell>
        </row>
      </sheetData>
      <sheetData sheetId="2705">
        <row r="8">
          <cell r="D8" t="str">
            <v>Paramaz Avedisian Building</v>
          </cell>
        </row>
      </sheetData>
      <sheetData sheetId="2706">
        <row r="8">
          <cell r="D8" t="str">
            <v>Paramaz Avedisian Building</v>
          </cell>
        </row>
      </sheetData>
      <sheetData sheetId="2707">
        <row r="8">
          <cell r="D8" t="str">
            <v>Paramaz Avedisian Building</v>
          </cell>
        </row>
      </sheetData>
      <sheetData sheetId="2708">
        <row r="8">
          <cell r="D8" t="str">
            <v>Paramaz Avedisian Building</v>
          </cell>
        </row>
      </sheetData>
      <sheetData sheetId="2709">
        <row r="8">
          <cell r="D8" t="str">
            <v>Paramaz Avedisian Building</v>
          </cell>
        </row>
      </sheetData>
      <sheetData sheetId="2710">
        <row r="8">
          <cell r="D8" t="str">
            <v>Paramaz Avedisian Building</v>
          </cell>
        </row>
      </sheetData>
      <sheetData sheetId="2711">
        <row r="8">
          <cell r="D8" t="str">
            <v>Paramaz Avedisian Building</v>
          </cell>
        </row>
      </sheetData>
      <sheetData sheetId="2712">
        <row r="8">
          <cell r="D8" t="str">
            <v>Paramaz Avedisian Building</v>
          </cell>
        </row>
      </sheetData>
      <sheetData sheetId="2713">
        <row r="8">
          <cell r="D8" t="str">
            <v>Paramaz Avedisian Building</v>
          </cell>
        </row>
      </sheetData>
      <sheetData sheetId="2714">
        <row r="8">
          <cell r="D8" t="str">
            <v>Paramaz Avedisian Building</v>
          </cell>
        </row>
      </sheetData>
      <sheetData sheetId="2715">
        <row r="8">
          <cell r="D8" t="str">
            <v>Paramaz Avedisian Building</v>
          </cell>
        </row>
      </sheetData>
      <sheetData sheetId="2716">
        <row r="8">
          <cell r="D8" t="str">
            <v>Paramaz Avedisian Building</v>
          </cell>
        </row>
      </sheetData>
      <sheetData sheetId="2717">
        <row r="8">
          <cell r="D8" t="str">
            <v>Paramaz Avedisian Building</v>
          </cell>
        </row>
      </sheetData>
      <sheetData sheetId="2718">
        <row r="8">
          <cell r="D8" t="str">
            <v>Paramaz Avedisian Building</v>
          </cell>
        </row>
      </sheetData>
      <sheetData sheetId="2719">
        <row r="8">
          <cell r="D8" t="str">
            <v>Paramaz Avedisian Building</v>
          </cell>
        </row>
      </sheetData>
      <sheetData sheetId="2720">
        <row r="8">
          <cell r="D8" t="str">
            <v>Paramaz Avedisian Building</v>
          </cell>
        </row>
      </sheetData>
      <sheetData sheetId="2721">
        <row r="8">
          <cell r="D8" t="str">
            <v>Paramaz Avedisian Building</v>
          </cell>
        </row>
      </sheetData>
      <sheetData sheetId="2722">
        <row r="8">
          <cell r="D8" t="str">
            <v>Paramaz Avedisian Building</v>
          </cell>
        </row>
      </sheetData>
      <sheetData sheetId="2723">
        <row r="8">
          <cell r="D8" t="str">
            <v>Paramaz Avedisian Building</v>
          </cell>
        </row>
      </sheetData>
      <sheetData sheetId="2724">
        <row r="8">
          <cell r="D8" t="str">
            <v>Paramaz Avedisian Building</v>
          </cell>
        </row>
      </sheetData>
      <sheetData sheetId="2725">
        <row r="8">
          <cell r="D8" t="str">
            <v>Paramaz Avedisian Building</v>
          </cell>
        </row>
      </sheetData>
      <sheetData sheetId="2726">
        <row r="8">
          <cell r="D8" t="str">
            <v>Paramaz Avedisian Building</v>
          </cell>
        </row>
      </sheetData>
      <sheetData sheetId="2727">
        <row r="8">
          <cell r="D8" t="str">
            <v>Paramaz Avedisian Building</v>
          </cell>
        </row>
      </sheetData>
      <sheetData sheetId="2728">
        <row r="8">
          <cell r="D8" t="str">
            <v>Paramaz Avedisian Building</v>
          </cell>
        </row>
      </sheetData>
      <sheetData sheetId="2729">
        <row r="8">
          <cell r="D8" t="str">
            <v>Paramaz Avedisian Building</v>
          </cell>
        </row>
      </sheetData>
      <sheetData sheetId="2730">
        <row r="8">
          <cell r="D8" t="str">
            <v>Paramaz Avedisian Building</v>
          </cell>
        </row>
      </sheetData>
      <sheetData sheetId="2731">
        <row r="8">
          <cell r="D8" t="str">
            <v>Paramaz Avedisian Building</v>
          </cell>
        </row>
      </sheetData>
      <sheetData sheetId="2732">
        <row r="8">
          <cell r="D8" t="str">
            <v>Paramaz Avedisian Building</v>
          </cell>
        </row>
      </sheetData>
      <sheetData sheetId="2733">
        <row r="8">
          <cell r="D8" t="str">
            <v>Paramaz Avedisian Building</v>
          </cell>
        </row>
      </sheetData>
      <sheetData sheetId="2734">
        <row r="8">
          <cell r="D8" t="str">
            <v>Paramaz Avedisian Building</v>
          </cell>
        </row>
      </sheetData>
      <sheetData sheetId="2735">
        <row r="8">
          <cell r="D8" t="str">
            <v>Paramaz Avedisian Building</v>
          </cell>
        </row>
      </sheetData>
      <sheetData sheetId="2736">
        <row r="8">
          <cell r="D8" t="str">
            <v>Paramaz Avedisian Building</v>
          </cell>
        </row>
      </sheetData>
      <sheetData sheetId="2737">
        <row r="8">
          <cell r="D8" t="str">
            <v>Paramaz Avedisian Building</v>
          </cell>
        </row>
      </sheetData>
      <sheetData sheetId="2738">
        <row r="8">
          <cell r="D8" t="str">
            <v>Paramaz Avedisian Building</v>
          </cell>
        </row>
      </sheetData>
      <sheetData sheetId="2739">
        <row r="8">
          <cell r="D8" t="str">
            <v>Paramaz Avedisian Building</v>
          </cell>
        </row>
      </sheetData>
      <sheetData sheetId="2740">
        <row r="8">
          <cell r="D8" t="str">
            <v>Paramaz Avedisian Building</v>
          </cell>
        </row>
      </sheetData>
      <sheetData sheetId="2741">
        <row r="8">
          <cell r="D8" t="str">
            <v>Paramaz Avedisian Building</v>
          </cell>
        </row>
      </sheetData>
      <sheetData sheetId="2742">
        <row r="8">
          <cell r="D8" t="str">
            <v>Paramaz Avedisian Building</v>
          </cell>
        </row>
      </sheetData>
      <sheetData sheetId="2743">
        <row r="8">
          <cell r="D8" t="str">
            <v>Paramaz Avedisian Building</v>
          </cell>
        </row>
      </sheetData>
      <sheetData sheetId="2744">
        <row r="8">
          <cell r="D8" t="str">
            <v>Paramaz Avedisian Building</v>
          </cell>
        </row>
      </sheetData>
      <sheetData sheetId="2745">
        <row r="8">
          <cell r="D8" t="str">
            <v>Paramaz Avedisian Building</v>
          </cell>
        </row>
      </sheetData>
      <sheetData sheetId="2746">
        <row r="8">
          <cell r="D8" t="str">
            <v>Paramaz Avedisian Building</v>
          </cell>
        </row>
      </sheetData>
      <sheetData sheetId="2747">
        <row r="8">
          <cell r="D8" t="str">
            <v>Paramaz Avedisian Building</v>
          </cell>
        </row>
      </sheetData>
      <sheetData sheetId="2748">
        <row r="8">
          <cell r="D8" t="str">
            <v>Paramaz Avedisian Building</v>
          </cell>
        </row>
      </sheetData>
      <sheetData sheetId="2749">
        <row r="8">
          <cell r="D8" t="str">
            <v>Paramaz Avedisian Building</v>
          </cell>
        </row>
      </sheetData>
      <sheetData sheetId="2750">
        <row r="8">
          <cell r="D8" t="str">
            <v>Paramaz Avedisian Building</v>
          </cell>
        </row>
      </sheetData>
      <sheetData sheetId="2751">
        <row r="8">
          <cell r="D8" t="str">
            <v>Paramaz Avedisian Building</v>
          </cell>
        </row>
      </sheetData>
      <sheetData sheetId="2752" refreshError="1"/>
      <sheetData sheetId="2753">
        <row r="8">
          <cell r="D8" t="str">
            <v>Paramaz Avedisian Building</v>
          </cell>
        </row>
      </sheetData>
      <sheetData sheetId="2754">
        <row r="8">
          <cell r="D8" t="str">
            <v>Paramaz Avedisian Building</v>
          </cell>
        </row>
      </sheetData>
      <sheetData sheetId="2755">
        <row r="8">
          <cell r="D8" t="str">
            <v>Paramaz Avedisian Building</v>
          </cell>
        </row>
      </sheetData>
      <sheetData sheetId="2756">
        <row r="8">
          <cell r="D8" t="str">
            <v>Paramaz Avedisian Building</v>
          </cell>
        </row>
      </sheetData>
      <sheetData sheetId="2757">
        <row r="8">
          <cell r="D8" t="str">
            <v>Paramaz Avedisian Building</v>
          </cell>
        </row>
      </sheetData>
      <sheetData sheetId="2758">
        <row r="8">
          <cell r="D8" t="str">
            <v>Paramaz Avedisian Building</v>
          </cell>
        </row>
      </sheetData>
      <sheetData sheetId="2759">
        <row r="8">
          <cell r="D8" t="str">
            <v>Paramaz Avedisian Building</v>
          </cell>
        </row>
      </sheetData>
      <sheetData sheetId="2760">
        <row r="8">
          <cell r="D8" t="str">
            <v>Paramaz Avedisian Building</v>
          </cell>
        </row>
      </sheetData>
      <sheetData sheetId="2761">
        <row r="8">
          <cell r="D8" t="str">
            <v>Paramaz Avedisian Building</v>
          </cell>
        </row>
      </sheetData>
      <sheetData sheetId="2762">
        <row r="8">
          <cell r="D8" t="str">
            <v>Paramaz Avedisian Building</v>
          </cell>
        </row>
      </sheetData>
      <sheetData sheetId="2763">
        <row r="8">
          <cell r="D8" t="str">
            <v>Paramaz Avedisian Building</v>
          </cell>
        </row>
      </sheetData>
      <sheetData sheetId="2764">
        <row r="8">
          <cell r="D8" t="str">
            <v>Paramaz Avedisian Building</v>
          </cell>
        </row>
      </sheetData>
      <sheetData sheetId="2765">
        <row r="8">
          <cell r="D8" t="str">
            <v>Paramaz Avedisian Building</v>
          </cell>
        </row>
      </sheetData>
      <sheetData sheetId="2766">
        <row r="8">
          <cell r="D8" t="str">
            <v>Paramaz Avedisian Building</v>
          </cell>
        </row>
      </sheetData>
      <sheetData sheetId="2767">
        <row r="8">
          <cell r="D8" t="str">
            <v>Paramaz Avedisian Building</v>
          </cell>
        </row>
      </sheetData>
      <sheetData sheetId="2768">
        <row r="8">
          <cell r="D8" t="str">
            <v>Paramaz Avedisian Building</v>
          </cell>
        </row>
      </sheetData>
      <sheetData sheetId="2769">
        <row r="8">
          <cell r="D8" t="str">
            <v>Paramaz Avedisian Building</v>
          </cell>
        </row>
      </sheetData>
      <sheetData sheetId="2770">
        <row r="8">
          <cell r="D8" t="str">
            <v>Paramaz Avedisian Building</v>
          </cell>
        </row>
      </sheetData>
      <sheetData sheetId="2771">
        <row r="8">
          <cell r="D8" t="str">
            <v>Paramaz Avedisian Building</v>
          </cell>
        </row>
      </sheetData>
      <sheetData sheetId="2772">
        <row r="8">
          <cell r="D8" t="str">
            <v>Paramaz Avedisian Building</v>
          </cell>
        </row>
      </sheetData>
      <sheetData sheetId="2773">
        <row r="8">
          <cell r="D8" t="str">
            <v>Paramaz Avedisian Building</v>
          </cell>
        </row>
      </sheetData>
      <sheetData sheetId="2774">
        <row r="8">
          <cell r="D8" t="str">
            <v>Paramaz Avedisian Building</v>
          </cell>
        </row>
      </sheetData>
      <sheetData sheetId="2775">
        <row r="8">
          <cell r="D8" t="str">
            <v>Paramaz Avedisian Building</v>
          </cell>
        </row>
      </sheetData>
      <sheetData sheetId="2776">
        <row r="8">
          <cell r="D8" t="str">
            <v>Paramaz Avedisian Building</v>
          </cell>
        </row>
      </sheetData>
      <sheetData sheetId="2777">
        <row r="8">
          <cell r="D8" t="str">
            <v>Paramaz Avedisian Building</v>
          </cell>
        </row>
      </sheetData>
      <sheetData sheetId="2778">
        <row r="8">
          <cell r="D8" t="str">
            <v>Paramaz Avedisian Building</v>
          </cell>
        </row>
      </sheetData>
      <sheetData sheetId="2779">
        <row r="8">
          <cell r="D8" t="str">
            <v>Paramaz Avedisian Building</v>
          </cell>
        </row>
      </sheetData>
      <sheetData sheetId="2780">
        <row r="8">
          <cell r="D8" t="str">
            <v>Paramaz Avedisian Building</v>
          </cell>
        </row>
      </sheetData>
      <sheetData sheetId="2781">
        <row r="8">
          <cell r="D8" t="str">
            <v>Paramaz Avedisian Building</v>
          </cell>
        </row>
      </sheetData>
      <sheetData sheetId="2782">
        <row r="8">
          <cell r="D8" t="str">
            <v>Paramaz Avedisian Building</v>
          </cell>
        </row>
      </sheetData>
      <sheetData sheetId="2783">
        <row r="8">
          <cell r="D8" t="str">
            <v>Paramaz Avedisian Building</v>
          </cell>
        </row>
      </sheetData>
      <sheetData sheetId="2784">
        <row r="8">
          <cell r="D8" t="str">
            <v>Paramaz Avedisian Building</v>
          </cell>
        </row>
      </sheetData>
      <sheetData sheetId="2785">
        <row r="8">
          <cell r="D8" t="str">
            <v>Paramaz Avedisian Building</v>
          </cell>
        </row>
      </sheetData>
      <sheetData sheetId="2786">
        <row r="8">
          <cell r="D8" t="str">
            <v>Paramaz Avedisian Building</v>
          </cell>
        </row>
      </sheetData>
      <sheetData sheetId="2787">
        <row r="8">
          <cell r="D8" t="str">
            <v>Paramaz Avedisian Building</v>
          </cell>
        </row>
      </sheetData>
      <sheetData sheetId="2788">
        <row r="8">
          <cell r="D8" t="str">
            <v>Paramaz Avedisian Building</v>
          </cell>
        </row>
      </sheetData>
      <sheetData sheetId="2789">
        <row r="8">
          <cell r="D8" t="str">
            <v>Paramaz Avedisian Building</v>
          </cell>
        </row>
      </sheetData>
      <sheetData sheetId="2790">
        <row r="8">
          <cell r="D8" t="str">
            <v>Paramaz Avedisian Building</v>
          </cell>
        </row>
      </sheetData>
      <sheetData sheetId="2791">
        <row r="8">
          <cell r="D8" t="str">
            <v>Paramaz Avedisian Building</v>
          </cell>
        </row>
      </sheetData>
      <sheetData sheetId="2792">
        <row r="8">
          <cell r="D8" t="str">
            <v>Paramaz Avedisian Building</v>
          </cell>
        </row>
      </sheetData>
      <sheetData sheetId="2793">
        <row r="8">
          <cell r="D8" t="str">
            <v>Paramaz Avedisian Building</v>
          </cell>
        </row>
      </sheetData>
      <sheetData sheetId="2794">
        <row r="8">
          <cell r="D8" t="str">
            <v>Paramaz Avedisian Building</v>
          </cell>
        </row>
      </sheetData>
      <sheetData sheetId="2795">
        <row r="8">
          <cell r="D8" t="str">
            <v>Paramaz Avedisian Building</v>
          </cell>
        </row>
      </sheetData>
      <sheetData sheetId="2796">
        <row r="8">
          <cell r="D8" t="str">
            <v>Paramaz Avedisian Building</v>
          </cell>
        </row>
      </sheetData>
      <sheetData sheetId="2797">
        <row r="8">
          <cell r="D8" t="str">
            <v>Paramaz Avedisian Building</v>
          </cell>
        </row>
      </sheetData>
      <sheetData sheetId="2798">
        <row r="8">
          <cell r="D8" t="str">
            <v>Paramaz Avedisian Building</v>
          </cell>
        </row>
      </sheetData>
      <sheetData sheetId="2799">
        <row r="8">
          <cell r="D8" t="str">
            <v>Paramaz Avedisian Building</v>
          </cell>
        </row>
      </sheetData>
      <sheetData sheetId="2800">
        <row r="8">
          <cell r="D8" t="str">
            <v>Paramaz Avedisian Building</v>
          </cell>
        </row>
      </sheetData>
      <sheetData sheetId="2801">
        <row r="8">
          <cell r="D8" t="str">
            <v>Paramaz Avedisian Building</v>
          </cell>
        </row>
      </sheetData>
      <sheetData sheetId="2802">
        <row r="8">
          <cell r="D8" t="str">
            <v>Paramaz Avedisian Building</v>
          </cell>
        </row>
      </sheetData>
      <sheetData sheetId="2803">
        <row r="8">
          <cell r="D8" t="str">
            <v>Paramaz Avedisian Building</v>
          </cell>
        </row>
      </sheetData>
      <sheetData sheetId="2804">
        <row r="8">
          <cell r="D8" t="str">
            <v>Paramaz Avedisian Building</v>
          </cell>
        </row>
      </sheetData>
      <sheetData sheetId="2805">
        <row r="8">
          <cell r="D8" t="str">
            <v>Paramaz Avedisian Building</v>
          </cell>
        </row>
      </sheetData>
      <sheetData sheetId="2806">
        <row r="8">
          <cell r="D8" t="str">
            <v>Paramaz Avedisian Building</v>
          </cell>
        </row>
      </sheetData>
      <sheetData sheetId="2807">
        <row r="8">
          <cell r="D8" t="str">
            <v>Paramaz Avedisian Building</v>
          </cell>
        </row>
      </sheetData>
      <sheetData sheetId="2808">
        <row r="8">
          <cell r="D8" t="str">
            <v>Paramaz Avedisian Building</v>
          </cell>
        </row>
      </sheetData>
      <sheetData sheetId="2809">
        <row r="8">
          <cell r="D8" t="str">
            <v>Paramaz Avedisian Building</v>
          </cell>
        </row>
      </sheetData>
      <sheetData sheetId="2810">
        <row r="8">
          <cell r="D8" t="str">
            <v>Paramaz Avedisian Building</v>
          </cell>
        </row>
      </sheetData>
      <sheetData sheetId="2811">
        <row r="8">
          <cell r="D8" t="str">
            <v>Paramaz Avedisian Building</v>
          </cell>
        </row>
      </sheetData>
      <sheetData sheetId="2812">
        <row r="8">
          <cell r="D8" t="str">
            <v>Paramaz Avedisian Building</v>
          </cell>
        </row>
      </sheetData>
      <sheetData sheetId="2813">
        <row r="8">
          <cell r="D8" t="str">
            <v>Paramaz Avedisian Building</v>
          </cell>
        </row>
      </sheetData>
      <sheetData sheetId="2814">
        <row r="8">
          <cell r="D8" t="str">
            <v>Paramaz Avedisian Building</v>
          </cell>
        </row>
      </sheetData>
      <sheetData sheetId="2815">
        <row r="8">
          <cell r="D8" t="str">
            <v>Paramaz Avedisian Building</v>
          </cell>
        </row>
      </sheetData>
      <sheetData sheetId="2816">
        <row r="8">
          <cell r="D8" t="str">
            <v>Paramaz Avedisian Building</v>
          </cell>
        </row>
      </sheetData>
      <sheetData sheetId="2817">
        <row r="8">
          <cell r="D8" t="str">
            <v>Paramaz Avedisian Building</v>
          </cell>
        </row>
      </sheetData>
      <sheetData sheetId="2818">
        <row r="8">
          <cell r="D8" t="str">
            <v>Paramaz Avedisian Building</v>
          </cell>
        </row>
      </sheetData>
      <sheetData sheetId="2819">
        <row r="8">
          <cell r="D8" t="str">
            <v>Paramaz Avedisian Building</v>
          </cell>
        </row>
      </sheetData>
      <sheetData sheetId="2820">
        <row r="8">
          <cell r="D8" t="str">
            <v>Paramaz Avedisian Building</v>
          </cell>
        </row>
      </sheetData>
      <sheetData sheetId="2821">
        <row r="8">
          <cell r="D8" t="str">
            <v>Paramaz Avedisian Building</v>
          </cell>
        </row>
      </sheetData>
      <sheetData sheetId="2822">
        <row r="8">
          <cell r="D8" t="str">
            <v>Paramaz Avedisian Building</v>
          </cell>
        </row>
      </sheetData>
      <sheetData sheetId="2823">
        <row r="8">
          <cell r="D8" t="str">
            <v>Paramaz Avedisian Building</v>
          </cell>
        </row>
      </sheetData>
      <sheetData sheetId="2824">
        <row r="8">
          <cell r="D8" t="str">
            <v>Paramaz Avedisian Building</v>
          </cell>
        </row>
      </sheetData>
      <sheetData sheetId="2825">
        <row r="8">
          <cell r="D8" t="str">
            <v>Paramaz Avedisian Building</v>
          </cell>
        </row>
      </sheetData>
      <sheetData sheetId="2826">
        <row r="8">
          <cell r="D8" t="str">
            <v>Paramaz Avedisian Building</v>
          </cell>
        </row>
      </sheetData>
      <sheetData sheetId="2827">
        <row r="8">
          <cell r="D8" t="str">
            <v>Paramaz Avedisian Building</v>
          </cell>
        </row>
      </sheetData>
      <sheetData sheetId="2828">
        <row r="8">
          <cell r="D8" t="str">
            <v>Paramaz Avedisian Building</v>
          </cell>
        </row>
      </sheetData>
      <sheetData sheetId="2829">
        <row r="8">
          <cell r="D8" t="str">
            <v>Paramaz Avedisian Building</v>
          </cell>
        </row>
      </sheetData>
      <sheetData sheetId="2830">
        <row r="8">
          <cell r="D8" t="str">
            <v>Paramaz Avedisian Building</v>
          </cell>
        </row>
      </sheetData>
      <sheetData sheetId="2831">
        <row r="8">
          <cell r="D8" t="str">
            <v>Paramaz Avedisian Building</v>
          </cell>
        </row>
      </sheetData>
      <sheetData sheetId="2832">
        <row r="8">
          <cell r="D8" t="str">
            <v>Paramaz Avedisian Building</v>
          </cell>
        </row>
      </sheetData>
      <sheetData sheetId="2833">
        <row r="8">
          <cell r="D8" t="str">
            <v>Paramaz Avedisian Building</v>
          </cell>
        </row>
      </sheetData>
      <sheetData sheetId="2834">
        <row r="8">
          <cell r="D8" t="str">
            <v>Paramaz Avedisian Building</v>
          </cell>
        </row>
      </sheetData>
      <sheetData sheetId="2835">
        <row r="8">
          <cell r="D8" t="str">
            <v>Paramaz Avedisian Building</v>
          </cell>
        </row>
      </sheetData>
      <sheetData sheetId="2836">
        <row r="8">
          <cell r="D8" t="str">
            <v>Paramaz Avedisian Building</v>
          </cell>
        </row>
      </sheetData>
      <sheetData sheetId="2837">
        <row r="8">
          <cell r="D8" t="str">
            <v>Paramaz Avedisian Building</v>
          </cell>
        </row>
      </sheetData>
      <sheetData sheetId="2838">
        <row r="8">
          <cell r="D8" t="str">
            <v>Paramaz Avedisian Building</v>
          </cell>
        </row>
      </sheetData>
      <sheetData sheetId="2839">
        <row r="8">
          <cell r="D8" t="str">
            <v>Paramaz Avedisian Building</v>
          </cell>
        </row>
      </sheetData>
      <sheetData sheetId="2840">
        <row r="8">
          <cell r="D8" t="str">
            <v>Paramaz Avedisian Building</v>
          </cell>
        </row>
      </sheetData>
      <sheetData sheetId="2841">
        <row r="8">
          <cell r="D8" t="str">
            <v>Paramaz Avedisian Building</v>
          </cell>
        </row>
      </sheetData>
      <sheetData sheetId="2842">
        <row r="8">
          <cell r="D8" t="str">
            <v>Paramaz Avedisian Building</v>
          </cell>
        </row>
      </sheetData>
      <sheetData sheetId="2843">
        <row r="8">
          <cell r="D8" t="str">
            <v>Paramaz Avedisian Building</v>
          </cell>
        </row>
      </sheetData>
      <sheetData sheetId="2844">
        <row r="8">
          <cell r="D8" t="str">
            <v>Paramaz Avedisian Building</v>
          </cell>
        </row>
      </sheetData>
      <sheetData sheetId="2845">
        <row r="8">
          <cell r="D8" t="str">
            <v>Paramaz Avedisian Building</v>
          </cell>
        </row>
      </sheetData>
      <sheetData sheetId="2846">
        <row r="8">
          <cell r="D8" t="str">
            <v>Paramaz Avedisian Building</v>
          </cell>
        </row>
      </sheetData>
      <sheetData sheetId="2847">
        <row r="8">
          <cell r="D8" t="str">
            <v>Paramaz Avedisian Building</v>
          </cell>
        </row>
      </sheetData>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ow r="8">
          <cell r="D8" t="str">
            <v>Paramaz Avedisian Building</v>
          </cell>
        </row>
      </sheetData>
      <sheetData sheetId="2900">
        <row r="8">
          <cell r="D8" t="str">
            <v>Paramaz Avedisian Building</v>
          </cell>
        </row>
      </sheetData>
      <sheetData sheetId="2901">
        <row r="8">
          <cell r="D8" t="str">
            <v>Paramaz Avedisian Building</v>
          </cell>
        </row>
      </sheetData>
      <sheetData sheetId="2902">
        <row r="8">
          <cell r="D8" t="str">
            <v>Paramaz Avedisian Building</v>
          </cell>
        </row>
      </sheetData>
      <sheetData sheetId="2903">
        <row r="8">
          <cell r="D8" t="str">
            <v>Paramaz Avedisian Building</v>
          </cell>
        </row>
      </sheetData>
      <sheetData sheetId="2904">
        <row r="8">
          <cell r="D8" t="str">
            <v>Paramaz Avedisian Building</v>
          </cell>
        </row>
      </sheetData>
      <sheetData sheetId="2905">
        <row r="8">
          <cell r="D8" t="str">
            <v>Paramaz Avedisian Building</v>
          </cell>
        </row>
      </sheetData>
      <sheetData sheetId="2906">
        <row r="8">
          <cell r="D8" t="str">
            <v>Paramaz Avedisian Building</v>
          </cell>
        </row>
      </sheetData>
      <sheetData sheetId="2907">
        <row r="8">
          <cell r="D8" t="str">
            <v>Paramaz Avedisian Building</v>
          </cell>
        </row>
      </sheetData>
      <sheetData sheetId="2908">
        <row r="8">
          <cell r="D8" t="str">
            <v>Paramaz Avedisian Building</v>
          </cell>
        </row>
      </sheetData>
      <sheetData sheetId="2909">
        <row r="8">
          <cell r="D8" t="str">
            <v>Paramaz Avedisian Building</v>
          </cell>
        </row>
      </sheetData>
      <sheetData sheetId="2910">
        <row r="8">
          <cell r="D8" t="str">
            <v>Paramaz Avedisian Building</v>
          </cell>
        </row>
      </sheetData>
      <sheetData sheetId="2911"/>
      <sheetData sheetId="2912"/>
      <sheetData sheetId="2913"/>
      <sheetData sheetId="2914"/>
      <sheetData sheetId="2915"/>
      <sheetData sheetId="2916"/>
      <sheetData sheetId="2917"/>
      <sheetData sheetId="2918"/>
      <sheetData sheetId="2919"/>
      <sheetData sheetId="2920"/>
      <sheetData sheetId="2921">
        <row r="8">
          <cell r="D8" t="str">
            <v>Paramaz Avedisian Building</v>
          </cell>
        </row>
      </sheetData>
      <sheetData sheetId="2922">
        <row r="8">
          <cell r="D8" t="str">
            <v>Paramaz Avedisian Building</v>
          </cell>
        </row>
      </sheetData>
      <sheetData sheetId="2923">
        <row r="8">
          <cell r="D8" t="str">
            <v>Paramaz Avedisian Building</v>
          </cell>
        </row>
      </sheetData>
      <sheetData sheetId="2924">
        <row r="8">
          <cell r="D8" t="str">
            <v>Paramaz Avedisian Building</v>
          </cell>
        </row>
      </sheetData>
      <sheetData sheetId="2925">
        <row r="8">
          <cell r="D8" t="str">
            <v>Paramaz Avedisian Building</v>
          </cell>
        </row>
      </sheetData>
      <sheetData sheetId="2926">
        <row r="8">
          <cell r="D8" t="str">
            <v>Paramaz Avedisian Building</v>
          </cell>
        </row>
      </sheetData>
      <sheetData sheetId="2927">
        <row r="8">
          <cell r="D8" t="str">
            <v>Paramaz Avedisian Building</v>
          </cell>
        </row>
      </sheetData>
      <sheetData sheetId="2928">
        <row r="8">
          <cell r="D8" t="str">
            <v>Paramaz Avedisian Building</v>
          </cell>
        </row>
      </sheetData>
      <sheetData sheetId="2929">
        <row r="8">
          <cell r="D8" t="str">
            <v>Paramaz Avedisian Building</v>
          </cell>
        </row>
      </sheetData>
      <sheetData sheetId="2930">
        <row r="8">
          <cell r="D8" t="str">
            <v>Paramaz Avedisian Building</v>
          </cell>
        </row>
      </sheetData>
      <sheetData sheetId="2931">
        <row r="8">
          <cell r="D8" t="str">
            <v>Paramaz Avedisian Building</v>
          </cell>
        </row>
      </sheetData>
      <sheetData sheetId="2932">
        <row r="8">
          <cell r="D8" t="str">
            <v>Paramaz Avedisian Building</v>
          </cell>
        </row>
      </sheetData>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row r="8">
          <cell r="D8" t="str">
            <v>Paramaz Avedisian Building</v>
          </cell>
        </row>
      </sheetData>
      <sheetData sheetId="2950"/>
      <sheetData sheetId="2951">
        <row r="8">
          <cell r="D8" t="str">
            <v>Paramaz Avedisian Building</v>
          </cell>
        </row>
      </sheetData>
      <sheetData sheetId="2952">
        <row r="8">
          <cell r="D8" t="str">
            <v>Paramaz Avedisian Building</v>
          </cell>
        </row>
      </sheetData>
      <sheetData sheetId="2953">
        <row r="8">
          <cell r="D8" t="str">
            <v>Paramaz Avedisian Building</v>
          </cell>
        </row>
      </sheetData>
      <sheetData sheetId="2954">
        <row r="8">
          <cell r="D8" t="str">
            <v>Paramaz Avedisian Building</v>
          </cell>
        </row>
      </sheetData>
      <sheetData sheetId="2955">
        <row r="8">
          <cell r="D8" t="str">
            <v>Paramaz Avedisian Building</v>
          </cell>
        </row>
      </sheetData>
      <sheetData sheetId="2956">
        <row r="8">
          <cell r="D8" t="str">
            <v>Paramaz Avedisian Building</v>
          </cell>
        </row>
      </sheetData>
      <sheetData sheetId="2957">
        <row r="8">
          <cell r="D8" t="str">
            <v>Paramaz Avedisian Building</v>
          </cell>
        </row>
      </sheetData>
      <sheetData sheetId="2958">
        <row r="8">
          <cell r="D8" t="str">
            <v>Paramaz Avedisian Building</v>
          </cell>
        </row>
      </sheetData>
      <sheetData sheetId="2959">
        <row r="8">
          <cell r="D8" t="str">
            <v>Paramaz Avedisian Building</v>
          </cell>
        </row>
      </sheetData>
      <sheetData sheetId="2960">
        <row r="8">
          <cell r="D8" t="str">
            <v>Paramaz Avedisian Building</v>
          </cell>
        </row>
      </sheetData>
      <sheetData sheetId="2961">
        <row r="8">
          <cell r="D8" t="str">
            <v>Paramaz Avedisian Building</v>
          </cell>
        </row>
      </sheetData>
      <sheetData sheetId="2962">
        <row r="8">
          <cell r="D8" t="str">
            <v>Paramaz Avedisian Building</v>
          </cell>
        </row>
      </sheetData>
      <sheetData sheetId="2963">
        <row r="8">
          <cell r="D8" t="str">
            <v>Paramaz Avedisian Building</v>
          </cell>
        </row>
      </sheetData>
      <sheetData sheetId="2964">
        <row r="8">
          <cell r="D8" t="str">
            <v>Paramaz Avedisian Building</v>
          </cell>
        </row>
      </sheetData>
      <sheetData sheetId="2965">
        <row r="8">
          <cell r="D8" t="str">
            <v>Paramaz Avedisian Building</v>
          </cell>
        </row>
      </sheetData>
      <sheetData sheetId="2966">
        <row r="8">
          <cell r="D8" t="str">
            <v>Paramaz Avedisian Building</v>
          </cell>
        </row>
      </sheetData>
      <sheetData sheetId="2967">
        <row r="8">
          <cell r="D8" t="str">
            <v>Paramaz Avedisian Building</v>
          </cell>
        </row>
      </sheetData>
      <sheetData sheetId="2968">
        <row r="8">
          <cell r="D8" t="str">
            <v>Paramaz Avedisian Building</v>
          </cell>
        </row>
      </sheetData>
      <sheetData sheetId="2969">
        <row r="8">
          <cell r="D8" t="str">
            <v>Paramaz Avedisian Building</v>
          </cell>
        </row>
      </sheetData>
      <sheetData sheetId="2970">
        <row r="8">
          <cell r="D8" t="str">
            <v>Paramaz Avedisian Building</v>
          </cell>
        </row>
      </sheetData>
      <sheetData sheetId="2971">
        <row r="8">
          <cell r="D8" t="str">
            <v>Paramaz Avedisian Building</v>
          </cell>
        </row>
      </sheetData>
      <sheetData sheetId="2972">
        <row r="8">
          <cell r="D8" t="str">
            <v>Paramaz Avedisian Building</v>
          </cell>
        </row>
      </sheetData>
      <sheetData sheetId="2973">
        <row r="8">
          <cell r="D8" t="str">
            <v>Paramaz Avedisian Building</v>
          </cell>
        </row>
      </sheetData>
      <sheetData sheetId="2974">
        <row r="8">
          <cell r="D8" t="str">
            <v>Paramaz Avedisian Building</v>
          </cell>
        </row>
      </sheetData>
      <sheetData sheetId="2975">
        <row r="8">
          <cell r="D8" t="str">
            <v>Paramaz Avedisian Building</v>
          </cell>
        </row>
      </sheetData>
      <sheetData sheetId="2976">
        <row r="8">
          <cell r="D8" t="str">
            <v>Paramaz Avedisian Building</v>
          </cell>
        </row>
      </sheetData>
      <sheetData sheetId="2977">
        <row r="8">
          <cell r="D8" t="str">
            <v>Paramaz Avedisian Building</v>
          </cell>
        </row>
      </sheetData>
      <sheetData sheetId="2978">
        <row r="8">
          <cell r="D8" t="str">
            <v>Paramaz Avedisian Building</v>
          </cell>
        </row>
      </sheetData>
      <sheetData sheetId="2979">
        <row r="8">
          <cell r="D8" t="str">
            <v>Paramaz Avedisian Building</v>
          </cell>
        </row>
      </sheetData>
      <sheetData sheetId="2980">
        <row r="8">
          <cell r="D8" t="str">
            <v>Paramaz Avedisian Building</v>
          </cell>
        </row>
      </sheetData>
      <sheetData sheetId="2981">
        <row r="8">
          <cell r="D8" t="str">
            <v>Paramaz Avedisian Building</v>
          </cell>
        </row>
      </sheetData>
      <sheetData sheetId="2982">
        <row r="8">
          <cell r="D8" t="str">
            <v>Paramaz Avedisian Building</v>
          </cell>
        </row>
      </sheetData>
      <sheetData sheetId="2983">
        <row r="8">
          <cell r="D8" t="str">
            <v>Paramaz Avedisian Building</v>
          </cell>
        </row>
      </sheetData>
      <sheetData sheetId="2984">
        <row r="8">
          <cell r="D8" t="str">
            <v>Paramaz Avedisian Building</v>
          </cell>
        </row>
      </sheetData>
      <sheetData sheetId="2985">
        <row r="8">
          <cell r="D8" t="str">
            <v>Paramaz Avedisian Building</v>
          </cell>
        </row>
      </sheetData>
      <sheetData sheetId="2986">
        <row r="8">
          <cell r="D8" t="str">
            <v>Paramaz Avedisian Building</v>
          </cell>
        </row>
      </sheetData>
      <sheetData sheetId="2987">
        <row r="8">
          <cell r="D8" t="str">
            <v>Paramaz Avedisian Building</v>
          </cell>
        </row>
      </sheetData>
      <sheetData sheetId="2988">
        <row r="8">
          <cell r="D8" t="str">
            <v>Paramaz Avedisian Building</v>
          </cell>
        </row>
      </sheetData>
      <sheetData sheetId="2989">
        <row r="8">
          <cell r="D8" t="str">
            <v>Paramaz Avedisian Building</v>
          </cell>
        </row>
      </sheetData>
      <sheetData sheetId="2990">
        <row r="8">
          <cell r="D8" t="str">
            <v>Paramaz Avedisian Building</v>
          </cell>
        </row>
      </sheetData>
      <sheetData sheetId="2991">
        <row r="8">
          <cell r="D8" t="str">
            <v>Paramaz Avedisian Building</v>
          </cell>
        </row>
      </sheetData>
      <sheetData sheetId="2992">
        <row r="8">
          <cell r="D8" t="str">
            <v>Paramaz Avedisian Building</v>
          </cell>
        </row>
      </sheetData>
      <sheetData sheetId="2993">
        <row r="8">
          <cell r="D8" t="str">
            <v>Paramaz Avedisian Building</v>
          </cell>
        </row>
      </sheetData>
      <sheetData sheetId="2994">
        <row r="8">
          <cell r="D8" t="str">
            <v>Paramaz Avedisian Building</v>
          </cell>
        </row>
      </sheetData>
      <sheetData sheetId="2995">
        <row r="8">
          <cell r="D8" t="str">
            <v>Paramaz Avedisian Building</v>
          </cell>
        </row>
      </sheetData>
      <sheetData sheetId="2996">
        <row r="8">
          <cell r="D8" t="str">
            <v>Paramaz Avedisian Building</v>
          </cell>
        </row>
      </sheetData>
      <sheetData sheetId="2997">
        <row r="8">
          <cell r="D8" t="str">
            <v>Paramaz Avedisian Building</v>
          </cell>
        </row>
      </sheetData>
      <sheetData sheetId="2998">
        <row r="8">
          <cell r="D8" t="str">
            <v>Paramaz Avedisian Building</v>
          </cell>
        </row>
      </sheetData>
      <sheetData sheetId="2999">
        <row r="8">
          <cell r="D8" t="str">
            <v>Paramaz Avedisian Building</v>
          </cell>
        </row>
      </sheetData>
      <sheetData sheetId="3000">
        <row r="8">
          <cell r="D8" t="str">
            <v>Paramaz Avedisian Building</v>
          </cell>
        </row>
      </sheetData>
      <sheetData sheetId="3001">
        <row r="8">
          <cell r="D8" t="str">
            <v>Paramaz Avedisian Building</v>
          </cell>
        </row>
      </sheetData>
      <sheetData sheetId="3002">
        <row r="8">
          <cell r="D8" t="str">
            <v>Paramaz Avedisian Building</v>
          </cell>
        </row>
      </sheetData>
      <sheetData sheetId="3003">
        <row r="8">
          <cell r="D8" t="str">
            <v>Paramaz Avedisian Building</v>
          </cell>
        </row>
      </sheetData>
      <sheetData sheetId="3004">
        <row r="8">
          <cell r="D8" t="str">
            <v>Paramaz Avedisian Building</v>
          </cell>
        </row>
      </sheetData>
      <sheetData sheetId="3005">
        <row r="8">
          <cell r="D8" t="str">
            <v>Paramaz Avedisian Building</v>
          </cell>
        </row>
      </sheetData>
      <sheetData sheetId="3006">
        <row r="8">
          <cell r="D8" t="str">
            <v>Paramaz Avedisian Building</v>
          </cell>
        </row>
      </sheetData>
      <sheetData sheetId="3007">
        <row r="8">
          <cell r="D8" t="str">
            <v>Paramaz Avedisian Building</v>
          </cell>
        </row>
      </sheetData>
      <sheetData sheetId="3008">
        <row r="8">
          <cell r="D8" t="str">
            <v>Paramaz Avedisian Building</v>
          </cell>
        </row>
      </sheetData>
      <sheetData sheetId="3009">
        <row r="8">
          <cell r="D8" t="str">
            <v>Paramaz Avedisian Building</v>
          </cell>
        </row>
      </sheetData>
      <sheetData sheetId="3010">
        <row r="8">
          <cell r="D8" t="str">
            <v>Paramaz Avedisian Building</v>
          </cell>
        </row>
      </sheetData>
      <sheetData sheetId="3011">
        <row r="8">
          <cell r="D8" t="str">
            <v>Paramaz Avedisian Building</v>
          </cell>
        </row>
      </sheetData>
      <sheetData sheetId="3012">
        <row r="8">
          <cell r="D8" t="str">
            <v>Paramaz Avedisian Building</v>
          </cell>
        </row>
      </sheetData>
      <sheetData sheetId="3013">
        <row r="8">
          <cell r="D8" t="str">
            <v>Paramaz Avedisian Building</v>
          </cell>
        </row>
      </sheetData>
      <sheetData sheetId="3014">
        <row r="8">
          <cell r="D8" t="str">
            <v>Paramaz Avedisian Building</v>
          </cell>
        </row>
      </sheetData>
      <sheetData sheetId="3015">
        <row r="8">
          <cell r="D8" t="str">
            <v>Paramaz Avedisian Building</v>
          </cell>
        </row>
      </sheetData>
      <sheetData sheetId="3016">
        <row r="8">
          <cell r="D8" t="str">
            <v>Paramaz Avedisian Building</v>
          </cell>
        </row>
      </sheetData>
      <sheetData sheetId="3017">
        <row r="8">
          <cell r="D8" t="str">
            <v>Paramaz Avedisian Building</v>
          </cell>
        </row>
      </sheetData>
      <sheetData sheetId="3018">
        <row r="8">
          <cell r="D8" t="str">
            <v>Paramaz Avedisian Building</v>
          </cell>
        </row>
      </sheetData>
      <sheetData sheetId="3019">
        <row r="8">
          <cell r="D8" t="str">
            <v>Paramaz Avedisian Building</v>
          </cell>
        </row>
      </sheetData>
      <sheetData sheetId="3020">
        <row r="8">
          <cell r="D8" t="str">
            <v>Paramaz Avedisian Building</v>
          </cell>
        </row>
      </sheetData>
      <sheetData sheetId="3021">
        <row r="8">
          <cell r="D8" t="str">
            <v>Paramaz Avedisian Building</v>
          </cell>
        </row>
      </sheetData>
      <sheetData sheetId="3022">
        <row r="8">
          <cell r="D8" t="str">
            <v>Paramaz Avedisian Building</v>
          </cell>
        </row>
      </sheetData>
      <sheetData sheetId="3023">
        <row r="8">
          <cell r="D8" t="str">
            <v>Paramaz Avedisian Building</v>
          </cell>
        </row>
      </sheetData>
      <sheetData sheetId="3024">
        <row r="8">
          <cell r="D8" t="str">
            <v>Paramaz Avedisian Building</v>
          </cell>
        </row>
      </sheetData>
      <sheetData sheetId="3025">
        <row r="8">
          <cell r="D8" t="str">
            <v>Paramaz Avedisian Building</v>
          </cell>
        </row>
      </sheetData>
      <sheetData sheetId="3026">
        <row r="8">
          <cell r="D8" t="str">
            <v>Paramaz Avedisian Building</v>
          </cell>
        </row>
      </sheetData>
      <sheetData sheetId="3027">
        <row r="8">
          <cell r="D8" t="str">
            <v>Paramaz Avedisian Building</v>
          </cell>
        </row>
      </sheetData>
      <sheetData sheetId="3028">
        <row r="8">
          <cell r="D8" t="str">
            <v>Paramaz Avedisian Building</v>
          </cell>
        </row>
      </sheetData>
      <sheetData sheetId="3029">
        <row r="8">
          <cell r="D8" t="str">
            <v>Paramaz Avedisian Building</v>
          </cell>
        </row>
      </sheetData>
      <sheetData sheetId="3030">
        <row r="8">
          <cell r="D8" t="str">
            <v>Paramaz Avedisian Building</v>
          </cell>
        </row>
      </sheetData>
      <sheetData sheetId="3031">
        <row r="8">
          <cell r="D8" t="str">
            <v>Paramaz Avedisian Building</v>
          </cell>
        </row>
      </sheetData>
      <sheetData sheetId="3032">
        <row r="8">
          <cell r="D8" t="str">
            <v>Paramaz Avedisian Building</v>
          </cell>
        </row>
      </sheetData>
      <sheetData sheetId="3033">
        <row r="8">
          <cell r="D8" t="str">
            <v>Paramaz Avedisian Building</v>
          </cell>
        </row>
      </sheetData>
      <sheetData sheetId="3034">
        <row r="8">
          <cell r="D8" t="str">
            <v>Paramaz Avedisian Building</v>
          </cell>
        </row>
      </sheetData>
      <sheetData sheetId="3035">
        <row r="8">
          <cell r="D8" t="str">
            <v>Paramaz Avedisian Building</v>
          </cell>
        </row>
      </sheetData>
      <sheetData sheetId="3036">
        <row r="8">
          <cell r="D8" t="str">
            <v>Paramaz Avedisian Building</v>
          </cell>
        </row>
      </sheetData>
      <sheetData sheetId="3037">
        <row r="8">
          <cell r="D8" t="str">
            <v>Paramaz Avedisian Building</v>
          </cell>
        </row>
      </sheetData>
      <sheetData sheetId="3038">
        <row r="8">
          <cell r="D8" t="str">
            <v>Paramaz Avedisian Building</v>
          </cell>
        </row>
      </sheetData>
      <sheetData sheetId="3039">
        <row r="8">
          <cell r="D8" t="str">
            <v>Paramaz Avedisian Building</v>
          </cell>
        </row>
      </sheetData>
      <sheetData sheetId="3040">
        <row r="8">
          <cell r="D8" t="str">
            <v>Paramaz Avedisian Building</v>
          </cell>
        </row>
      </sheetData>
      <sheetData sheetId="3041">
        <row r="8">
          <cell r="D8" t="str">
            <v>Paramaz Avedisian Building</v>
          </cell>
        </row>
      </sheetData>
      <sheetData sheetId="3042">
        <row r="8">
          <cell r="D8" t="str">
            <v>Paramaz Avedisian Building</v>
          </cell>
        </row>
      </sheetData>
      <sheetData sheetId="3043">
        <row r="8">
          <cell r="D8" t="str">
            <v>Paramaz Avedisian Building</v>
          </cell>
        </row>
      </sheetData>
      <sheetData sheetId="3044">
        <row r="8">
          <cell r="D8" t="str">
            <v>Paramaz Avedisian Building</v>
          </cell>
        </row>
      </sheetData>
      <sheetData sheetId="3045">
        <row r="8">
          <cell r="D8" t="str">
            <v>Paramaz Avedisian Building</v>
          </cell>
        </row>
      </sheetData>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ow r="8">
          <cell r="D8" t="str">
            <v>Paramaz Avedisian Building</v>
          </cell>
        </row>
      </sheetData>
      <sheetData sheetId="3102">
        <row r="8">
          <cell r="D8" t="str">
            <v>Paramaz Avedisian Building</v>
          </cell>
        </row>
      </sheetData>
      <sheetData sheetId="3103" refreshError="1"/>
      <sheetData sheetId="3104" refreshError="1"/>
      <sheetData sheetId="3105" refreshError="1"/>
      <sheetData sheetId="3106" refreshError="1"/>
      <sheetData sheetId="3107">
        <row r="8">
          <cell r="D8" t="str">
            <v>Paramaz Avedisian Building</v>
          </cell>
        </row>
      </sheetData>
      <sheetData sheetId="3108">
        <row r="8">
          <cell r="D8" t="str">
            <v>Paramaz Avedisian Building</v>
          </cell>
        </row>
      </sheetData>
      <sheetData sheetId="3109">
        <row r="8">
          <cell r="D8" t="str">
            <v>Paramaz Avedisian Building</v>
          </cell>
        </row>
      </sheetData>
      <sheetData sheetId="3110">
        <row r="8">
          <cell r="D8" t="str">
            <v>Paramaz Avedisian Building</v>
          </cell>
        </row>
      </sheetData>
      <sheetData sheetId="3111">
        <row r="8">
          <cell r="D8" t="str">
            <v>Paramaz Avedisian Building</v>
          </cell>
        </row>
      </sheetData>
      <sheetData sheetId="3112">
        <row r="8">
          <cell r="D8" t="str">
            <v>Paramaz Avedisian Building</v>
          </cell>
        </row>
      </sheetData>
      <sheetData sheetId="3113">
        <row r="8">
          <cell r="D8" t="str">
            <v>Paramaz Avedisian Building</v>
          </cell>
        </row>
      </sheetData>
      <sheetData sheetId="3114">
        <row r="8">
          <cell r="D8" t="str">
            <v>Paramaz Avedisian Building</v>
          </cell>
        </row>
      </sheetData>
      <sheetData sheetId="3115">
        <row r="8">
          <cell r="D8" t="str">
            <v>Paramaz Avedisian Building</v>
          </cell>
        </row>
      </sheetData>
      <sheetData sheetId="3116">
        <row r="8">
          <cell r="D8" t="str">
            <v>Paramaz Avedisian Building</v>
          </cell>
        </row>
      </sheetData>
      <sheetData sheetId="3117">
        <row r="8">
          <cell r="D8" t="str">
            <v>Paramaz Avedisian Building</v>
          </cell>
        </row>
      </sheetData>
      <sheetData sheetId="3118">
        <row r="8">
          <cell r="D8" t="str">
            <v>Paramaz Avedisian Building</v>
          </cell>
        </row>
      </sheetData>
      <sheetData sheetId="3119">
        <row r="8">
          <cell r="D8" t="str">
            <v>Paramaz Avedisian Building</v>
          </cell>
        </row>
      </sheetData>
      <sheetData sheetId="3120">
        <row r="8">
          <cell r="D8" t="str">
            <v>Paramaz Avedisian Building</v>
          </cell>
        </row>
      </sheetData>
      <sheetData sheetId="3121">
        <row r="8">
          <cell r="D8" t="str">
            <v>Paramaz Avedisian Building</v>
          </cell>
        </row>
      </sheetData>
      <sheetData sheetId="3122">
        <row r="8">
          <cell r="D8" t="str">
            <v>Paramaz Avedisian Building</v>
          </cell>
        </row>
      </sheetData>
      <sheetData sheetId="3123">
        <row r="8">
          <cell r="D8" t="str">
            <v>Paramaz Avedisian Building</v>
          </cell>
        </row>
      </sheetData>
      <sheetData sheetId="3124">
        <row r="8">
          <cell r="D8" t="str">
            <v>Paramaz Avedisian Building</v>
          </cell>
        </row>
      </sheetData>
      <sheetData sheetId="3125">
        <row r="8">
          <cell r="D8" t="str">
            <v>Paramaz Avedisian Building</v>
          </cell>
        </row>
      </sheetData>
      <sheetData sheetId="3126">
        <row r="8">
          <cell r="D8" t="str">
            <v>Paramaz Avedisian Building</v>
          </cell>
        </row>
      </sheetData>
      <sheetData sheetId="3127">
        <row r="8">
          <cell r="D8" t="str">
            <v>Paramaz Avedisian Building</v>
          </cell>
        </row>
      </sheetData>
      <sheetData sheetId="3128">
        <row r="8">
          <cell r="D8" t="str">
            <v>Paramaz Avedisian Building</v>
          </cell>
        </row>
      </sheetData>
      <sheetData sheetId="3129">
        <row r="8">
          <cell r="D8" t="str">
            <v>Paramaz Avedisian Building</v>
          </cell>
        </row>
      </sheetData>
      <sheetData sheetId="3130">
        <row r="8">
          <cell r="D8" t="str">
            <v>Paramaz Avedisian Building</v>
          </cell>
        </row>
      </sheetData>
      <sheetData sheetId="3131">
        <row r="8">
          <cell r="D8" t="str">
            <v>Paramaz Avedisian Building</v>
          </cell>
        </row>
      </sheetData>
      <sheetData sheetId="3132">
        <row r="8">
          <cell r="D8" t="str">
            <v>Paramaz Avedisian Building</v>
          </cell>
        </row>
      </sheetData>
      <sheetData sheetId="3133">
        <row r="8">
          <cell r="D8" t="str">
            <v>Paramaz Avedisian Building</v>
          </cell>
        </row>
      </sheetData>
      <sheetData sheetId="3134">
        <row r="8">
          <cell r="D8" t="str">
            <v>Paramaz Avedisian Building</v>
          </cell>
        </row>
      </sheetData>
      <sheetData sheetId="3135">
        <row r="8">
          <cell r="D8" t="str">
            <v>Paramaz Avedisian Building</v>
          </cell>
        </row>
      </sheetData>
      <sheetData sheetId="3136">
        <row r="8">
          <cell r="D8" t="str">
            <v>Paramaz Avedisian Building</v>
          </cell>
        </row>
      </sheetData>
      <sheetData sheetId="3137">
        <row r="8">
          <cell r="D8" t="str">
            <v>Paramaz Avedisian Building</v>
          </cell>
        </row>
      </sheetData>
      <sheetData sheetId="3138">
        <row r="8">
          <cell r="D8" t="str">
            <v>Paramaz Avedisian Building</v>
          </cell>
        </row>
      </sheetData>
      <sheetData sheetId="3139">
        <row r="8">
          <cell r="D8" t="str">
            <v>Paramaz Avedisian Building</v>
          </cell>
        </row>
      </sheetData>
      <sheetData sheetId="3140">
        <row r="8">
          <cell r="D8" t="str">
            <v>Paramaz Avedisian Building</v>
          </cell>
        </row>
      </sheetData>
      <sheetData sheetId="3141">
        <row r="8">
          <cell r="D8" t="str">
            <v>Paramaz Avedisian Building</v>
          </cell>
        </row>
      </sheetData>
      <sheetData sheetId="3142">
        <row r="8">
          <cell r="D8" t="str">
            <v>Paramaz Avedisian Building</v>
          </cell>
        </row>
      </sheetData>
      <sheetData sheetId="3143">
        <row r="8">
          <cell r="D8" t="str">
            <v>Paramaz Avedisian Building</v>
          </cell>
        </row>
      </sheetData>
      <sheetData sheetId="3144">
        <row r="8">
          <cell r="D8" t="str">
            <v>Paramaz Avedisian Building</v>
          </cell>
        </row>
      </sheetData>
      <sheetData sheetId="3145">
        <row r="8">
          <cell r="D8" t="str">
            <v>Paramaz Avedisian Building</v>
          </cell>
        </row>
      </sheetData>
      <sheetData sheetId="3146">
        <row r="8">
          <cell r="D8" t="str">
            <v>Paramaz Avedisian Building</v>
          </cell>
        </row>
      </sheetData>
      <sheetData sheetId="3147">
        <row r="8">
          <cell r="D8" t="str">
            <v>Paramaz Avedisian Building</v>
          </cell>
        </row>
      </sheetData>
      <sheetData sheetId="3148">
        <row r="8">
          <cell r="D8" t="str">
            <v>Paramaz Avedisian Building</v>
          </cell>
        </row>
      </sheetData>
      <sheetData sheetId="3149">
        <row r="8">
          <cell r="D8" t="str">
            <v>Paramaz Avedisian Building</v>
          </cell>
        </row>
      </sheetData>
      <sheetData sheetId="3150">
        <row r="8">
          <cell r="D8" t="str">
            <v>Paramaz Avedisian Building</v>
          </cell>
        </row>
      </sheetData>
      <sheetData sheetId="3151">
        <row r="8">
          <cell r="D8" t="str">
            <v>Paramaz Avedisian Building</v>
          </cell>
        </row>
      </sheetData>
      <sheetData sheetId="3152">
        <row r="8">
          <cell r="D8" t="str">
            <v>Paramaz Avedisian Building</v>
          </cell>
        </row>
      </sheetData>
      <sheetData sheetId="3153">
        <row r="8">
          <cell r="D8" t="str">
            <v>Paramaz Avedisian Building</v>
          </cell>
        </row>
      </sheetData>
      <sheetData sheetId="3154">
        <row r="8">
          <cell r="D8" t="str">
            <v>Paramaz Avedisian Building</v>
          </cell>
        </row>
      </sheetData>
      <sheetData sheetId="3155">
        <row r="8">
          <cell r="D8" t="str">
            <v>Paramaz Avedisian Building</v>
          </cell>
        </row>
      </sheetData>
      <sheetData sheetId="3156">
        <row r="8">
          <cell r="D8" t="str">
            <v>Paramaz Avedisian Building</v>
          </cell>
        </row>
      </sheetData>
      <sheetData sheetId="3157">
        <row r="8">
          <cell r="D8" t="str">
            <v>Paramaz Avedisian Building</v>
          </cell>
        </row>
      </sheetData>
      <sheetData sheetId="3158">
        <row r="8">
          <cell r="D8" t="str">
            <v>Paramaz Avedisian Building</v>
          </cell>
        </row>
      </sheetData>
      <sheetData sheetId="3159">
        <row r="8">
          <cell r="D8" t="str">
            <v>Paramaz Avedisian Building</v>
          </cell>
        </row>
      </sheetData>
      <sheetData sheetId="3160">
        <row r="8">
          <cell r="D8" t="str">
            <v>Paramaz Avedisian Building</v>
          </cell>
        </row>
      </sheetData>
      <sheetData sheetId="3161">
        <row r="8">
          <cell r="D8" t="str">
            <v>Paramaz Avedisian Building</v>
          </cell>
        </row>
      </sheetData>
      <sheetData sheetId="3162">
        <row r="8">
          <cell r="D8" t="str">
            <v>Paramaz Avedisian Building</v>
          </cell>
        </row>
      </sheetData>
      <sheetData sheetId="3163">
        <row r="8">
          <cell r="D8" t="str">
            <v>Paramaz Avedisian Building</v>
          </cell>
        </row>
      </sheetData>
      <sheetData sheetId="3164">
        <row r="8">
          <cell r="D8" t="str">
            <v>Paramaz Avedisian Building</v>
          </cell>
        </row>
      </sheetData>
      <sheetData sheetId="3165">
        <row r="8">
          <cell r="D8" t="str">
            <v>Paramaz Avedisian Building</v>
          </cell>
        </row>
      </sheetData>
      <sheetData sheetId="3166">
        <row r="8">
          <cell r="D8" t="str">
            <v>Paramaz Avedisian Building</v>
          </cell>
        </row>
      </sheetData>
      <sheetData sheetId="3167">
        <row r="8">
          <cell r="D8" t="str">
            <v>Paramaz Avedisian Building</v>
          </cell>
        </row>
      </sheetData>
      <sheetData sheetId="3168">
        <row r="8">
          <cell r="D8" t="str">
            <v>Paramaz Avedisian Building</v>
          </cell>
        </row>
      </sheetData>
      <sheetData sheetId="3169">
        <row r="8">
          <cell r="D8" t="str">
            <v>Paramaz Avedisian Building</v>
          </cell>
        </row>
      </sheetData>
      <sheetData sheetId="3170">
        <row r="8">
          <cell r="D8" t="str">
            <v>Paramaz Avedisian Building</v>
          </cell>
        </row>
      </sheetData>
      <sheetData sheetId="3171">
        <row r="8">
          <cell r="D8" t="str">
            <v>Paramaz Avedisian Building</v>
          </cell>
        </row>
      </sheetData>
      <sheetData sheetId="3172">
        <row r="8">
          <cell r="D8" t="str">
            <v>Paramaz Avedisian Building</v>
          </cell>
        </row>
      </sheetData>
      <sheetData sheetId="3173">
        <row r="8">
          <cell r="D8" t="str">
            <v>Paramaz Avedisian Building</v>
          </cell>
        </row>
      </sheetData>
      <sheetData sheetId="3174">
        <row r="8">
          <cell r="D8" t="str">
            <v>Paramaz Avedisian Building</v>
          </cell>
        </row>
      </sheetData>
      <sheetData sheetId="3175">
        <row r="8">
          <cell r="D8" t="str">
            <v>Paramaz Avedisian Building</v>
          </cell>
        </row>
      </sheetData>
      <sheetData sheetId="3176">
        <row r="8">
          <cell r="D8" t="str">
            <v>Paramaz Avedisian Building</v>
          </cell>
        </row>
      </sheetData>
      <sheetData sheetId="3177">
        <row r="8">
          <cell r="D8" t="str">
            <v>Paramaz Avedisian Building</v>
          </cell>
        </row>
      </sheetData>
      <sheetData sheetId="3178">
        <row r="8">
          <cell r="D8" t="str">
            <v>Paramaz Avedisian Building</v>
          </cell>
        </row>
      </sheetData>
      <sheetData sheetId="3179">
        <row r="8">
          <cell r="D8" t="str">
            <v>Paramaz Avedisian Building</v>
          </cell>
        </row>
      </sheetData>
      <sheetData sheetId="3180">
        <row r="8">
          <cell r="D8" t="str">
            <v>Paramaz Avedisian Building</v>
          </cell>
        </row>
      </sheetData>
      <sheetData sheetId="3181">
        <row r="8">
          <cell r="D8" t="str">
            <v>Paramaz Avedisian Building</v>
          </cell>
        </row>
      </sheetData>
      <sheetData sheetId="3182">
        <row r="8">
          <cell r="D8" t="str">
            <v>Paramaz Avedisian Building</v>
          </cell>
        </row>
      </sheetData>
      <sheetData sheetId="3183">
        <row r="8">
          <cell r="D8" t="str">
            <v>Paramaz Avedisian Building</v>
          </cell>
        </row>
      </sheetData>
      <sheetData sheetId="3184">
        <row r="8">
          <cell r="D8" t="str">
            <v>Paramaz Avedisian Building</v>
          </cell>
        </row>
      </sheetData>
      <sheetData sheetId="3185">
        <row r="8">
          <cell r="D8" t="str">
            <v>Paramaz Avedisian Building</v>
          </cell>
        </row>
      </sheetData>
      <sheetData sheetId="3186">
        <row r="8">
          <cell r="D8" t="str">
            <v>Paramaz Avedisian Building</v>
          </cell>
        </row>
      </sheetData>
      <sheetData sheetId="3187">
        <row r="8">
          <cell r="D8" t="str">
            <v>Paramaz Avedisian Building</v>
          </cell>
        </row>
      </sheetData>
      <sheetData sheetId="3188">
        <row r="8">
          <cell r="D8" t="str">
            <v>Paramaz Avedisian Building</v>
          </cell>
        </row>
      </sheetData>
      <sheetData sheetId="3189">
        <row r="8">
          <cell r="D8" t="str">
            <v>Paramaz Avedisian Building</v>
          </cell>
        </row>
      </sheetData>
      <sheetData sheetId="3190">
        <row r="8">
          <cell r="D8" t="str">
            <v>Paramaz Avedisian Building</v>
          </cell>
        </row>
      </sheetData>
      <sheetData sheetId="3191">
        <row r="8">
          <cell r="D8" t="str">
            <v>Paramaz Avedisian Building</v>
          </cell>
        </row>
      </sheetData>
      <sheetData sheetId="3192">
        <row r="8">
          <cell r="D8" t="str">
            <v>Paramaz Avedisian Building</v>
          </cell>
        </row>
      </sheetData>
      <sheetData sheetId="3193">
        <row r="8">
          <cell r="D8" t="str">
            <v>Paramaz Avedisian Building</v>
          </cell>
        </row>
      </sheetData>
      <sheetData sheetId="3194">
        <row r="8">
          <cell r="D8" t="str">
            <v>Paramaz Avedisian Building</v>
          </cell>
        </row>
      </sheetData>
      <sheetData sheetId="3195">
        <row r="8">
          <cell r="D8" t="str">
            <v>Paramaz Avedisian Building</v>
          </cell>
        </row>
      </sheetData>
      <sheetData sheetId="3196">
        <row r="8">
          <cell r="D8" t="str">
            <v>Paramaz Avedisian Building</v>
          </cell>
        </row>
      </sheetData>
      <sheetData sheetId="3197">
        <row r="8">
          <cell r="D8" t="str">
            <v>Paramaz Avedisian Building</v>
          </cell>
        </row>
      </sheetData>
      <sheetData sheetId="3198">
        <row r="8">
          <cell r="D8" t="str">
            <v>Paramaz Avedisian Building</v>
          </cell>
        </row>
      </sheetData>
      <sheetData sheetId="3199">
        <row r="8">
          <cell r="D8" t="str">
            <v>Paramaz Avedisian Building</v>
          </cell>
        </row>
      </sheetData>
      <sheetData sheetId="3200">
        <row r="8">
          <cell r="D8" t="str">
            <v>Paramaz Avedisian Building</v>
          </cell>
        </row>
      </sheetData>
      <sheetData sheetId="3201">
        <row r="8">
          <cell r="D8" t="str">
            <v>Paramaz Avedisian Building</v>
          </cell>
        </row>
      </sheetData>
      <sheetData sheetId="3202">
        <row r="8">
          <cell r="D8" t="str">
            <v>Paramaz Avedisian Building</v>
          </cell>
        </row>
      </sheetData>
      <sheetData sheetId="3203">
        <row r="8">
          <cell r="D8" t="str">
            <v>Paramaz Avedisian Building</v>
          </cell>
        </row>
      </sheetData>
      <sheetData sheetId="3204">
        <row r="8">
          <cell r="D8" t="str">
            <v>Paramaz Avedisian Building</v>
          </cell>
        </row>
      </sheetData>
      <sheetData sheetId="3205">
        <row r="8">
          <cell r="D8" t="str">
            <v>Paramaz Avedisian Building</v>
          </cell>
        </row>
      </sheetData>
      <sheetData sheetId="3206">
        <row r="8">
          <cell r="D8" t="str">
            <v>Paramaz Avedisian Building</v>
          </cell>
        </row>
      </sheetData>
      <sheetData sheetId="3207">
        <row r="8">
          <cell r="D8" t="str">
            <v>Paramaz Avedisian Building</v>
          </cell>
        </row>
      </sheetData>
      <sheetData sheetId="3208">
        <row r="8">
          <cell r="D8" t="str">
            <v>Paramaz Avedisian Building</v>
          </cell>
        </row>
      </sheetData>
      <sheetData sheetId="3209">
        <row r="8">
          <cell r="D8" t="str">
            <v>Paramaz Avedisian Building</v>
          </cell>
        </row>
      </sheetData>
      <sheetData sheetId="3210">
        <row r="8">
          <cell r="D8" t="str">
            <v>Paramaz Avedisian Building</v>
          </cell>
        </row>
      </sheetData>
      <sheetData sheetId="3211">
        <row r="8">
          <cell r="D8" t="str">
            <v>Paramaz Avedisian Building</v>
          </cell>
        </row>
      </sheetData>
      <sheetData sheetId="3212">
        <row r="8">
          <cell r="D8" t="str">
            <v>Paramaz Avedisian Building</v>
          </cell>
        </row>
      </sheetData>
      <sheetData sheetId="3213">
        <row r="8">
          <cell r="D8" t="str">
            <v>Paramaz Avedisian Building</v>
          </cell>
        </row>
      </sheetData>
      <sheetData sheetId="3214">
        <row r="8">
          <cell r="D8" t="str">
            <v>Paramaz Avedisian Building</v>
          </cell>
        </row>
      </sheetData>
      <sheetData sheetId="3215">
        <row r="8">
          <cell r="D8" t="str">
            <v>Paramaz Avedisian Building</v>
          </cell>
        </row>
      </sheetData>
      <sheetData sheetId="3216">
        <row r="8">
          <cell r="D8" t="str">
            <v>Paramaz Avedisian Building</v>
          </cell>
        </row>
      </sheetData>
      <sheetData sheetId="3217">
        <row r="8">
          <cell r="D8" t="str">
            <v>Paramaz Avedisian Building</v>
          </cell>
        </row>
      </sheetData>
      <sheetData sheetId="3218">
        <row r="8">
          <cell r="D8" t="str">
            <v>Paramaz Avedisian Building</v>
          </cell>
        </row>
      </sheetData>
      <sheetData sheetId="3219">
        <row r="8">
          <cell r="D8" t="str">
            <v>Paramaz Avedisian Building</v>
          </cell>
        </row>
      </sheetData>
      <sheetData sheetId="3220">
        <row r="8">
          <cell r="D8" t="str">
            <v>Paramaz Avedisian Building</v>
          </cell>
        </row>
      </sheetData>
      <sheetData sheetId="3221">
        <row r="8">
          <cell r="D8" t="str">
            <v>Paramaz Avedisian Building</v>
          </cell>
        </row>
      </sheetData>
      <sheetData sheetId="3222">
        <row r="8">
          <cell r="D8" t="str">
            <v>Paramaz Avedisian Building</v>
          </cell>
        </row>
      </sheetData>
      <sheetData sheetId="3223">
        <row r="8">
          <cell r="D8" t="str">
            <v>Paramaz Avedisian Building</v>
          </cell>
        </row>
      </sheetData>
      <sheetData sheetId="3224">
        <row r="8">
          <cell r="D8" t="str">
            <v>Paramaz Avedisian Building</v>
          </cell>
        </row>
      </sheetData>
      <sheetData sheetId="3225">
        <row r="8">
          <cell r="D8" t="str">
            <v>Paramaz Avedisian Building</v>
          </cell>
        </row>
      </sheetData>
      <sheetData sheetId="3226">
        <row r="8">
          <cell r="D8" t="str">
            <v>Paramaz Avedisian Building</v>
          </cell>
        </row>
      </sheetData>
      <sheetData sheetId="3227">
        <row r="8">
          <cell r="D8" t="str">
            <v>Paramaz Avedisian Building</v>
          </cell>
        </row>
      </sheetData>
      <sheetData sheetId="3228">
        <row r="8">
          <cell r="D8" t="str">
            <v>Paramaz Avedisian Building</v>
          </cell>
        </row>
      </sheetData>
      <sheetData sheetId="3229">
        <row r="8">
          <cell r="D8" t="str">
            <v>Paramaz Avedisian Building</v>
          </cell>
        </row>
      </sheetData>
      <sheetData sheetId="3230">
        <row r="8">
          <cell r="D8" t="str">
            <v>Paramaz Avedisian Building</v>
          </cell>
        </row>
      </sheetData>
      <sheetData sheetId="3231">
        <row r="8">
          <cell r="D8" t="str">
            <v>Paramaz Avedisian Building</v>
          </cell>
        </row>
      </sheetData>
      <sheetData sheetId="3232">
        <row r="8">
          <cell r="D8" t="str">
            <v>Paramaz Avedisian Building</v>
          </cell>
        </row>
      </sheetData>
      <sheetData sheetId="3233">
        <row r="8">
          <cell r="D8" t="str">
            <v>Paramaz Avedisian Building</v>
          </cell>
        </row>
      </sheetData>
      <sheetData sheetId="3234">
        <row r="8">
          <cell r="D8" t="str">
            <v>Paramaz Avedisian Building</v>
          </cell>
        </row>
      </sheetData>
      <sheetData sheetId="3235">
        <row r="8">
          <cell r="D8" t="str">
            <v>Paramaz Avedisian Building</v>
          </cell>
        </row>
      </sheetData>
      <sheetData sheetId="3236">
        <row r="8">
          <cell r="D8" t="str">
            <v>Paramaz Avedisian Building</v>
          </cell>
        </row>
      </sheetData>
      <sheetData sheetId="3237">
        <row r="8">
          <cell r="D8" t="str">
            <v>Paramaz Avedisian Building</v>
          </cell>
        </row>
      </sheetData>
      <sheetData sheetId="3238">
        <row r="8">
          <cell r="D8" t="str">
            <v>Paramaz Avedisian Building</v>
          </cell>
        </row>
      </sheetData>
      <sheetData sheetId="3239">
        <row r="8">
          <cell r="D8" t="str">
            <v>Paramaz Avedisian Building</v>
          </cell>
        </row>
      </sheetData>
      <sheetData sheetId="3240">
        <row r="8">
          <cell r="D8" t="str">
            <v>Paramaz Avedisian Building</v>
          </cell>
        </row>
      </sheetData>
      <sheetData sheetId="3241">
        <row r="8">
          <cell r="D8" t="str">
            <v>Paramaz Avedisian Building</v>
          </cell>
        </row>
      </sheetData>
      <sheetData sheetId="3242">
        <row r="8">
          <cell r="D8" t="str">
            <v>Paramaz Avedisian Building</v>
          </cell>
        </row>
      </sheetData>
      <sheetData sheetId="3243">
        <row r="8">
          <cell r="D8" t="str">
            <v>Paramaz Avedisian Building</v>
          </cell>
        </row>
      </sheetData>
      <sheetData sheetId="3244">
        <row r="8">
          <cell r="D8" t="str">
            <v>Paramaz Avedisian Building</v>
          </cell>
        </row>
      </sheetData>
      <sheetData sheetId="3245">
        <row r="8">
          <cell r="D8" t="str">
            <v>Paramaz Avedisian Building</v>
          </cell>
        </row>
      </sheetData>
      <sheetData sheetId="3246">
        <row r="8">
          <cell r="D8" t="str">
            <v>Paramaz Avedisian Building</v>
          </cell>
        </row>
      </sheetData>
      <sheetData sheetId="3247">
        <row r="8">
          <cell r="D8" t="str">
            <v>Paramaz Avedisian Building</v>
          </cell>
        </row>
      </sheetData>
      <sheetData sheetId="3248">
        <row r="8">
          <cell r="D8" t="str">
            <v>Paramaz Avedisian Building</v>
          </cell>
        </row>
      </sheetData>
      <sheetData sheetId="3249">
        <row r="8">
          <cell r="D8" t="str">
            <v>Paramaz Avedisian Building</v>
          </cell>
        </row>
      </sheetData>
      <sheetData sheetId="3250">
        <row r="8">
          <cell r="D8" t="str">
            <v>Paramaz Avedisian Building</v>
          </cell>
        </row>
      </sheetData>
      <sheetData sheetId="3251">
        <row r="8">
          <cell r="D8" t="str">
            <v>Paramaz Avedisian Building</v>
          </cell>
        </row>
      </sheetData>
      <sheetData sheetId="3252">
        <row r="8">
          <cell r="D8" t="str">
            <v>Paramaz Avedisian Building</v>
          </cell>
        </row>
      </sheetData>
      <sheetData sheetId="3253">
        <row r="8">
          <cell r="D8" t="str">
            <v>Paramaz Avedisian Building</v>
          </cell>
        </row>
      </sheetData>
      <sheetData sheetId="3254">
        <row r="8">
          <cell r="D8" t="str">
            <v>Paramaz Avedisian Building</v>
          </cell>
        </row>
      </sheetData>
      <sheetData sheetId="3255">
        <row r="8">
          <cell r="D8" t="str">
            <v>Paramaz Avedisian Building</v>
          </cell>
        </row>
      </sheetData>
      <sheetData sheetId="3256">
        <row r="8">
          <cell r="D8" t="str">
            <v>Paramaz Avedisian Building</v>
          </cell>
        </row>
      </sheetData>
      <sheetData sheetId="3257">
        <row r="8">
          <cell r="D8" t="str">
            <v>Paramaz Avedisian Building</v>
          </cell>
        </row>
      </sheetData>
      <sheetData sheetId="3258">
        <row r="8">
          <cell r="D8" t="str">
            <v>Paramaz Avedisian Building</v>
          </cell>
        </row>
      </sheetData>
      <sheetData sheetId="3259">
        <row r="8">
          <cell r="D8" t="str">
            <v>Paramaz Avedisian Building</v>
          </cell>
        </row>
      </sheetData>
      <sheetData sheetId="3260">
        <row r="8">
          <cell r="D8" t="str">
            <v>Paramaz Avedisian Building</v>
          </cell>
        </row>
      </sheetData>
      <sheetData sheetId="3261">
        <row r="8">
          <cell r="D8" t="str">
            <v>Paramaz Avedisian Building</v>
          </cell>
        </row>
      </sheetData>
      <sheetData sheetId="3262">
        <row r="8">
          <cell r="D8" t="str">
            <v>Paramaz Avedisian Building</v>
          </cell>
        </row>
      </sheetData>
      <sheetData sheetId="3263">
        <row r="8">
          <cell r="D8" t="str">
            <v>Paramaz Avedisian Building</v>
          </cell>
        </row>
      </sheetData>
      <sheetData sheetId="3264">
        <row r="8">
          <cell r="D8" t="str">
            <v>Paramaz Avedisian Building</v>
          </cell>
        </row>
      </sheetData>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ow r="8">
          <cell r="D8" t="str">
            <v>Paramaz Avedisian Building</v>
          </cell>
        </row>
      </sheetData>
      <sheetData sheetId="3294" refreshError="1"/>
      <sheetData sheetId="3295"/>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ow r="8">
          <cell r="D8" t="str">
            <v>Paramaz Avedisian Building</v>
          </cell>
        </row>
      </sheetData>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ow r="8">
          <cell r="D8" t="str">
            <v>Paramaz Avedisian Building</v>
          </cell>
        </row>
      </sheetData>
      <sheetData sheetId="3383">
        <row r="8">
          <cell r="D8" t="str">
            <v>Paramaz Avedisian Building</v>
          </cell>
        </row>
      </sheetData>
      <sheetData sheetId="3384">
        <row r="8">
          <cell r="D8" t="str">
            <v>Paramaz Avedisian Building</v>
          </cell>
        </row>
      </sheetData>
      <sheetData sheetId="3385">
        <row r="8">
          <cell r="D8" t="str">
            <v>Paramaz Avedisian Building</v>
          </cell>
        </row>
      </sheetData>
      <sheetData sheetId="3386">
        <row r="8">
          <cell r="D8" t="str">
            <v>Paramaz Avedisian Building</v>
          </cell>
        </row>
      </sheetData>
      <sheetData sheetId="3387">
        <row r="8">
          <cell r="D8" t="str">
            <v>Paramaz Avedisian Building</v>
          </cell>
        </row>
      </sheetData>
      <sheetData sheetId="3388">
        <row r="8">
          <cell r="D8" t="str">
            <v>Paramaz Avedisian Building</v>
          </cell>
        </row>
      </sheetData>
      <sheetData sheetId="3389">
        <row r="8">
          <cell r="D8" t="str">
            <v>Paramaz Avedisian Building</v>
          </cell>
        </row>
      </sheetData>
      <sheetData sheetId="3390">
        <row r="8">
          <cell r="D8" t="str">
            <v>Paramaz Avedisian Building</v>
          </cell>
        </row>
      </sheetData>
      <sheetData sheetId="3391">
        <row r="8">
          <cell r="D8" t="str">
            <v>Paramaz Avedisian Building</v>
          </cell>
        </row>
      </sheetData>
      <sheetData sheetId="3392">
        <row r="8">
          <cell r="D8" t="str">
            <v>Paramaz Avedisian Building</v>
          </cell>
        </row>
      </sheetData>
      <sheetData sheetId="3393">
        <row r="8">
          <cell r="D8" t="str">
            <v>Paramaz Avedisian Building</v>
          </cell>
        </row>
      </sheetData>
      <sheetData sheetId="3394">
        <row r="8">
          <cell r="D8" t="str">
            <v>Paramaz Avedisian Building</v>
          </cell>
        </row>
      </sheetData>
      <sheetData sheetId="3395">
        <row r="8">
          <cell r="D8" t="str">
            <v>Paramaz Avedisian Building</v>
          </cell>
        </row>
      </sheetData>
      <sheetData sheetId="3396"/>
      <sheetData sheetId="3397">
        <row r="8">
          <cell r="D8" t="str">
            <v>Paramaz Avedisian Building</v>
          </cell>
        </row>
      </sheetData>
      <sheetData sheetId="3398">
        <row r="8">
          <cell r="D8" t="str">
            <v>Paramaz Avedisian Building</v>
          </cell>
        </row>
      </sheetData>
      <sheetData sheetId="3399">
        <row r="8">
          <cell r="D8" t="str">
            <v>Paramaz Avedisian Building</v>
          </cell>
        </row>
      </sheetData>
      <sheetData sheetId="3400">
        <row r="8">
          <cell r="D8" t="str">
            <v>Paramaz Avedisian Building</v>
          </cell>
        </row>
      </sheetData>
      <sheetData sheetId="3401">
        <row r="8">
          <cell r="D8" t="str">
            <v>Paramaz Avedisian Building</v>
          </cell>
        </row>
      </sheetData>
      <sheetData sheetId="3402">
        <row r="8">
          <cell r="D8" t="str">
            <v>Paramaz Avedisian Building</v>
          </cell>
        </row>
      </sheetData>
      <sheetData sheetId="3403">
        <row r="8">
          <cell r="D8" t="str">
            <v>Paramaz Avedisian Building</v>
          </cell>
        </row>
      </sheetData>
      <sheetData sheetId="3404">
        <row r="8">
          <cell r="D8" t="str">
            <v>Paramaz Avedisian Building</v>
          </cell>
        </row>
      </sheetData>
      <sheetData sheetId="3405">
        <row r="8">
          <cell r="D8" t="str">
            <v>Paramaz Avedisian Building</v>
          </cell>
        </row>
      </sheetData>
      <sheetData sheetId="3406">
        <row r="8">
          <cell r="D8" t="str">
            <v>Paramaz Avedisian Building</v>
          </cell>
        </row>
      </sheetData>
      <sheetData sheetId="3407">
        <row r="8">
          <cell r="D8" t="str">
            <v>Paramaz Avedisian Building</v>
          </cell>
        </row>
      </sheetData>
      <sheetData sheetId="3408">
        <row r="8">
          <cell r="D8" t="str">
            <v>Paramaz Avedisian Building</v>
          </cell>
        </row>
      </sheetData>
      <sheetData sheetId="3409">
        <row r="8">
          <cell r="D8" t="str">
            <v>Paramaz Avedisian Building</v>
          </cell>
        </row>
      </sheetData>
      <sheetData sheetId="3410">
        <row r="8">
          <cell r="D8" t="str">
            <v>Paramaz Avedisian Building</v>
          </cell>
        </row>
      </sheetData>
      <sheetData sheetId="3411">
        <row r="8">
          <cell r="D8" t="str">
            <v>Paramaz Avedisian Building</v>
          </cell>
        </row>
      </sheetData>
      <sheetData sheetId="3412">
        <row r="8">
          <cell r="D8" t="str">
            <v>Paramaz Avedisian Building</v>
          </cell>
        </row>
      </sheetData>
      <sheetData sheetId="3413">
        <row r="8">
          <cell r="D8" t="str">
            <v>Paramaz Avedisian Building</v>
          </cell>
        </row>
      </sheetData>
      <sheetData sheetId="3414">
        <row r="8">
          <cell r="D8" t="str">
            <v>Paramaz Avedisian Building</v>
          </cell>
        </row>
      </sheetData>
      <sheetData sheetId="3415">
        <row r="8">
          <cell r="D8" t="str">
            <v>Paramaz Avedisian Building</v>
          </cell>
        </row>
      </sheetData>
      <sheetData sheetId="3416">
        <row r="8">
          <cell r="D8" t="str">
            <v>Paramaz Avedisian Building</v>
          </cell>
        </row>
      </sheetData>
      <sheetData sheetId="3417">
        <row r="8">
          <cell r="D8" t="str">
            <v>Paramaz Avedisian Building</v>
          </cell>
        </row>
      </sheetData>
      <sheetData sheetId="3418">
        <row r="8">
          <cell r="D8" t="str">
            <v>Paramaz Avedisian Building</v>
          </cell>
        </row>
      </sheetData>
      <sheetData sheetId="3419">
        <row r="8">
          <cell r="D8" t="str">
            <v>Paramaz Avedisian Building</v>
          </cell>
        </row>
      </sheetData>
      <sheetData sheetId="3420">
        <row r="8">
          <cell r="D8" t="str">
            <v>Paramaz Avedisian Building</v>
          </cell>
        </row>
      </sheetData>
      <sheetData sheetId="3421">
        <row r="8">
          <cell r="D8" t="str">
            <v>Paramaz Avedisian Building</v>
          </cell>
        </row>
      </sheetData>
      <sheetData sheetId="3422">
        <row r="8">
          <cell r="D8" t="str">
            <v>Paramaz Avedisian Building</v>
          </cell>
        </row>
      </sheetData>
      <sheetData sheetId="3423">
        <row r="8">
          <cell r="D8" t="str">
            <v>Paramaz Avedisian Building</v>
          </cell>
        </row>
      </sheetData>
      <sheetData sheetId="3424">
        <row r="8">
          <cell r="D8" t="str">
            <v>Paramaz Avedisian Building</v>
          </cell>
        </row>
      </sheetData>
      <sheetData sheetId="3425">
        <row r="8">
          <cell r="D8" t="str">
            <v>Paramaz Avedisian Building</v>
          </cell>
        </row>
      </sheetData>
      <sheetData sheetId="3426">
        <row r="8">
          <cell r="D8" t="str">
            <v>Paramaz Avedisian Building</v>
          </cell>
        </row>
      </sheetData>
      <sheetData sheetId="3427">
        <row r="8">
          <cell r="D8" t="str">
            <v>Paramaz Avedisian Building</v>
          </cell>
        </row>
      </sheetData>
      <sheetData sheetId="3428">
        <row r="8">
          <cell r="D8" t="str">
            <v>Paramaz Avedisian Building</v>
          </cell>
        </row>
      </sheetData>
      <sheetData sheetId="3429"/>
      <sheetData sheetId="3430"/>
      <sheetData sheetId="3431">
        <row r="8">
          <cell r="D8" t="str">
            <v>Paramaz Avedisian Building</v>
          </cell>
        </row>
      </sheetData>
      <sheetData sheetId="3432"/>
      <sheetData sheetId="3433">
        <row r="8">
          <cell r="D8" t="str">
            <v>Paramaz Avedisian Building</v>
          </cell>
        </row>
      </sheetData>
      <sheetData sheetId="3434">
        <row r="8">
          <cell r="D8" t="str">
            <v>Paramaz Avedisian Building</v>
          </cell>
        </row>
      </sheetData>
      <sheetData sheetId="3435">
        <row r="8">
          <cell r="D8" t="str">
            <v>Paramaz Avedisian Building</v>
          </cell>
        </row>
      </sheetData>
      <sheetData sheetId="3436">
        <row r="8">
          <cell r="D8" t="str">
            <v>Paramaz Avedisian Building</v>
          </cell>
        </row>
      </sheetData>
      <sheetData sheetId="3437">
        <row r="8">
          <cell r="D8" t="str">
            <v>Paramaz Avedisian Building</v>
          </cell>
        </row>
      </sheetData>
      <sheetData sheetId="3438">
        <row r="8">
          <cell r="D8" t="str">
            <v>Paramaz Avedisian Building</v>
          </cell>
        </row>
      </sheetData>
      <sheetData sheetId="3439"/>
      <sheetData sheetId="3440"/>
      <sheetData sheetId="3441"/>
      <sheetData sheetId="3442"/>
      <sheetData sheetId="3443"/>
      <sheetData sheetId="3444"/>
      <sheetData sheetId="3445"/>
      <sheetData sheetId="3446"/>
      <sheetData sheetId="3447"/>
      <sheetData sheetId="3448"/>
      <sheetData sheetId="3449"/>
      <sheetData sheetId="3450"/>
      <sheetData sheetId="3451"/>
      <sheetData sheetId="3452"/>
      <sheetData sheetId="3453"/>
      <sheetData sheetId="3454"/>
      <sheetData sheetId="3455"/>
      <sheetData sheetId="3456"/>
      <sheetData sheetId="3457"/>
      <sheetData sheetId="3458"/>
      <sheetData sheetId="3459"/>
      <sheetData sheetId="3460"/>
      <sheetData sheetId="3461"/>
      <sheetData sheetId="3462"/>
      <sheetData sheetId="3463"/>
      <sheetData sheetId="3464"/>
      <sheetData sheetId="3465"/>
      <sheetData sheetId="3466"/>
      <sheetData sheetId="3467"/>
      <sheetData sheetId="3468"/>
      <sheetData sheetId="3469"/>
      <sheetData sheetId="3470"/>
      <sheetData sheetId="3471"/>
      <sheetData sheetId="3472"/>
      <sheetData sheetId="3473"/>
      <sheetData sheetId="3474"/>
      <sheetData sheetId="3475"/>
      <sheetData sheetId="3476"/>
      <sheetData sheetId="3477">
        <row r="8">
          <cell r="D8" t="str">
            <v>Paramaz Avedisian Building</v>
          </cell>
        </row>
      </sheetData>
      <sheetData sheetId="3478"/>
      <sheetData sheetId="3479"/>
      <sheetData sheetId="3480"/>
      <sheetData sheetId="3481"/>
      <sheetData sheetId="3482"/>
      <sheetData sheetId="3483"/>
      <sheetData sheetId="3484"/>
      <sheetData sheetId="3485">
        <row r="8">
          <cell r="D8" t="str">
            <v>Paramaz Avedisian Building</v>
          </cell>
        </row>
      </sheetData>
      <sheetData sheetId="3486"/>
      <sheetData sheetId="3487">
        <row r="8">
          <cell r="D8" t="str">
            <v>Paramaz Avedisian Building</v>
          </cell>
        </row>
      </sheetData>
      <sheetData sheetId="3488"/>
      <sheetData sheetId="3489">
        <row r="8">
          <cell r="D8" t="str">
            <v>Paramaz Avedisian Building</v>
          </cell>
        </row>
      </sheetData>
      <sheetData sheetId="3490"/>
      <sheetData sheetId="3491"/>
      <sheetData sheetId="3492"/>
      <sheetData sheetId="3493"/>
      <sheetData sheetId="3494"/>
      <sheetData sheetId="3495"/>
      <sheetData sheetId="3496"/>
      <sheetData sheetId="3497"/>
      <sheetData sheetId="3498">
        <row r="8">
          <cell r="D8" t="str">
            <v>Paramaz Avedisian Building</v>
          </cell>
        </row>
      </sheetData>
      <sheetData sheetId="3499">
        <row r="8">
          <cell r="D8" t="str">
            <v>Paramaz Avedisian Building</v>
          </cell>
        </row>
      </sheetData>
      <sheetData sheetId="3500">
        <row r="8">
          <cell r="D8" t="str">
            <v>Paramaz Avedisian Building</v>
          </cell>
        </row>
      </sheetData>
      <sheetData sheetId="3501">
        <row r="8">
          <cell r="D8" t="str">
            <v>Paramaz Avedisian Building</v>
          </cell>
        </row>
      </sheetData>
      <sheetData sheetId="3502"/>
      <sheetData sheetId="3503">
        <row r="8">
          <cell r="D8" t="str">
            <v>Paramaz Avedisian Building</v>
          </cell>
        </row>
      </sheetData>
      <sheetData sheetId="3504">
        <row r="8">
          <cell r="D8" t="str">
            <v>Paramaz Avedisian Building</v>
          </cell>
        </row>
      </sheetData>
      <sheetData sheetId="3505">
        <row r="8">
          <cell r="D8" t="str">
            <v>Paramaz Avedisian Building</v>
          </cell>
        </row>
      </sheetData>
      <sheetData sheetId="3506"/>
      <sheetData sheetId="3507"/>
      <sheetData sheetId="3508">
        <row r="8">
          <cell r="D8" t="str">
            <v>Paramaz Avedisian Building</v>
          </cell>
        </row>
      </sheetData>
      <sheetData sheetId="3509"/>
      <sheetData sheetId="3510">
        <row r="8">
          <cell r="D8" t="str">
            <v>Paramaz Avedisian Building</v>
          </cell>
        </row>
      </sheetData>
      <sheetData sheetId="3511"/>
      <sheetData sheetId="3512"/>
      <sheetData sheetId="3513"/>
      <sheetData sheetId="3514">
        <row r="8">
          <cell r="D8" t="str">
            <v>Paramaz Avedisian Building</v>
          </cell>
        </row>
      </sheetData>
      <sheetData sheetId="3515">
        <row r="8">
          <cell r="D8" t="str">
            <v>Paramaz Avedisian Building</v>
          </cell>
        </row>
      </sheetData>
      <sheetData sheetId="3516"/>
      <sheetData sheetId="3517"/>
      <sheetData sheetId="3518">
        <row r="8">
          <cell r="D8" t="str">
            <v>Paramaz Avedisian Building</v>
          </cell>
        </row>
      </sheetData>
      <sheetData sheetId="3519">
        <row r="8">
          <cell r="D8" t="str">
            <v>Paramaz Avedisian Building</v>
          </cell>
        </row>
      </sheetData>
      <sheetData sheetId="3520">
        <row r="8">
          <cell r="D8" t="str">
            <v>Paramaz Avedisian Building</v>
          </cell>
        </row>
      </sheetData>
      <sheetData sheetId="3521">
        <row r="8">
          <cell r="D8" t="str">
            <v>Paramaz Avedisian Building</v>
          </cell>
        </row>
      </sheetData>
      <sheetData sheetId="3522">
        <row r="8">
          <cell r="D8" t="str">
            <v>Paramaz Avedisian Building</v>
          </cell>
        </row>
      </sheetData>
      <sheetData sheetId="3523">
        <row r="8">
          <cell r="D8" t="str">
            <v>Paramaz Avedisian Building</v>
          </cell>
        </row>
      </sheetData>
      <sheetData sheetId="3524">
        <row r="8">
          <cell r="D8" t="str">
            <v>Paramaz Avedisian Building</v>
          </cell>
        </row>
      </sheetData>
      <sheetData sheetId="3525">
        <row r="8">
          <cell r="D8" t="str">
            <v>Paramaz Avedisian Building</v>
          </cell>
        </row>
      </sheetData>
      <sheetData sheetId="3526">
        <row r="8">
          <cell r="D8" t="str">
            <v>Paramaz Avedisian Building</v>
          </cell>
        </row>
      </sheetData>
      <sheetData sheetId="3527">
        <row r="8">
          <cell r="D8" t="str">
            <v>Paramaz Avedisian Building</v>
          </cell>
        </row>
      </sheetData>
      <sheetData sheetId="3528">
        <row r="8">
          <cell r="D8" t="str">
            <v>Paramaz Avedisian Building</v>
          </cell>
        </row>
      </sheetData>
      <sheetData sheetId="3529">
        <row r="8">
          <cell r="D8" t="str">
            <v>Paramaz Avedisian Building</v>
          </cell>
        </row>
      </sheetData>
      <sheetData sheetId="3530">
        <row r="8">
          <cell r="D8" t="str">
            <v>Paramaz Avedisian Building</v>
          </cell>
        </row>
      </sheetData>
      <sheetData sheetId="3531">
        <row r="8">
          <cell r="D8" t="str">
            <v>Paramaz Avedisian Building</v>
          </cell>
        </row>
      </sheetData>
      <sheetData sheetId="3532">
        <row r="8">
          <cell r="D8" t="str">
            <v>Paramaz Avedisian Building</v>
          </cell>
        </row>
      </sheetData>
      <sheetData sheetId="3533"/>
      <sheetData sheetId="3534">
        <row r="8">
          <cell r="D8" t="str">
            <v>Paramaz Avedisian Building</v>
          </cell>
        </row>
      </sheetData>
      <sheetData sheetId="3535">
        <row r="8">
          <cell r="D8" t="str">
            <v>Paramaz Avedisian Building</v>
          </cell>
        </row>
      </sheetData>
      <sheetData sheetId="3536"/>
      <sheetData sheetId="3537"/>
      <sheetData sheetId="3538"/>
      <sheetData sheetId="3539"/>
      <sheetData sheetId="3540">
        <row r="8">
          <cell r="D8" t="str">
            <v>Paramaz Avedisian Building</v>
          </cell>
        </row>
      </sheetData>
      <sheetData sheetId="3541"/>
      <sheetData sheetId="3542">
        <row r="8">
          <cell r="D8" t="str">
            <v>Paramaz Avedisian Building</v>
          </cell>
        </row>
      </sheetData>
      <sheetData sheetId="3543"/>
      <sheetData sheetId="3544">
        <row r="8">
          <cell r="D8" t="str">
            <v>Paramaz Avedisian Building</v>
          </cell>
        </row>
      </sheetData>
      <sheetData sheetId="3545"/>
      <sheetData sheetId="3546"/>
      <sheetData sheetId="3547"/>
      <sheetData sheetId="3548"/>
      <sheetData sheetId="3549"/>
      <sheetData sheetId="3550">
        <row r="8">
          <cell r="D8" t="str">
            <v>Paramaz Avedisian Building</v>
          </cell>
        </row>
      </sheetData>
      <sheetData sheetId="3551">
        <row r="8">
          <cell r="D8" t="str">
            <v>Paramaz Avedisian Building</v>
          </cell>
        </row>
      </sheetData>
      <sheetData sheetId="3552">
        <row r="8">
          <cell r="D8" t="str">
            <v>Paramaz Avedisian Building</v>
          </cell>
        </row>
      </sheetData>
      <sheetData sheetId="3553">
        <row r="8">
          <cell r="D8" t="str">
            <v>Paramaz Avedisian Building</v>
          </cell>
        </row>
      </sheetData>
      <sheetData sheetId="3554">
        <row r="8">
          <cell r="D8" t="str">
            <v>Paramaz Avedisian Building</v>
          </cell>
        </row>
      </sheetData>
      <sheetData sheetId="3555">
        <row r="8">
          <cell r="D8" t="str">
            <v>Paramaz Avedisian Building</v>
          </cell>
        </row>
      </sheetData>
      <sheetData sheetId="3556"/>
      <sheetData sheetId="3557"/>
      <sheetData sheetId="3558">
        <row r="8">
          <cell r="D8" t="str">
            <v>Paramaz Avedisian Building</v>
          </cell>
        </row>
      </sheetData>
      <sheetData sheetId="3559"/>
      <sheetData sheetId="3560"/>
      <sheetData sheetId="3561"/>
      <sheetData sheetId="3562">
        <row r="8">
          <cell r="D8" t="str">
            <v>Paramaz Avedisian Building</v>
          </cell>
        </row>
      </sheetData>
      <sheetData sheetId="3563"/>
      <sheetData sheetId="3564">
        <row r="8">
          <cell r="D8" t="str">
            <v>Paramaz Avedisian Building</v>
          </cell>
        </row>
      </sheetData>
      <sheetData sheetId="3565"/>
      <sheetData sheetId="3566">
        <row r="8">
          <cell r="D8" t="str">
            <v>Paramaz Avedisian Building</v>
          </cell>
        </row>
      </sheetData>
      <sheetData sheetId="3567"/>
      <sheetData sheetId="3568"/>
      <sheetData sheetId="3569"/>
      <sheetData sheetId="3570"/>
      <sheetData sheetId="3571"/>
      <sheetData sheetId="3572"/>
      <sheetData sheetId="3573"/>
      <sheetData sheetId="3574"/>
      <sheetData sheetId="3575"/>
      <sheetData sheetId="3576">
        <row r="8">
          <cell r="D8" t="str">
            <v>Paramaz Avedisian Building</v>
          </cell>
        </row>
      </sheetData>
      <sheetData sheetId="3577"/>
      <sheetData sheetId="3578"/>
      <sheetData sheetId="3579"/>
      <sheetData sheetId="3580">
        <row r="8">
          <cell r="D8" t="str">
            <v>Paramaz Avedisian Building</v>
          </cell>
        </row>
      </sheetData>
      <sheetData sheetId="3581"/>
      <sheetData sheetId="3582"/>
      <sheetData sheetId="3583"/>
      <sheetData sheetId="3584"/>
      <sheetData sheetId="3585"/>
      <sheetData sheetId="3586"/>
      <sheetData sheetId="3587"/>
      <sheetData sheetId="3588"/>
      <sheetData sheetId="3589"/>
      <sheetData sheetId="3590"/>
      <sheetData sheetId="3591"/>
      <sheetData sheetId="3592"/>
      <sheetData sheetId="3593"/>
      <sheetData sheetId="3594"/>
      <sheetData sheetId="3595"/>
      <sheetData sheetId="3596"/>
      <sheetData sheetId="3597"/>
      <sheetData sheetId="3598"/>
      <sheetData sheetId="3599">
        <row r="8">
          <cell r="D8" t="str">
            <v>Paramaz Avedisian Building</v>
          </cell>
        </row>
      </sheetData>
      <sheetData sheetId="3600">
        <row r="8">
          <cell r="D8" t="str">
            <v>Paramaz Avedisian Building</v>
          </cell>
        </row>
      </sheetData>
      <sheetData sheetId="3601">
        <row r="8">
          <cell r="D8" t="str">
            <v>Paramaz Avedisian Building</v>
          </cell>
        </row>
      </sheetData>
      <sheetData sheetId="3602"/>
      <sheetData sheetId="3603"/>
      <sheetData sheetId="3604"/>
      <sheetData sheetId="3605"/>
      <sheetData sheetId="3606"/>
      <sheetData sheetId="3607"/>
      <sheetData sheetId="3608"/>
      <sheetData sheetId="3609"/>
      <sheetData sheetId="3610">
        <row r="8">
          <cell r="D8" t="str">
            <v>Paramaz Avedisian Building</v>
          </cell>
        </row>
      </sheetData>
      <sheetData sheetId="3611">
        <row r="8">
          <cell r="D8" t="str">
            <v>Paramaz Avedisian Building</v>
          </cell>
        </row>
      </sheetData>
      <sheetData sheetId="3612">
        <row r="8">
          <cell r="D8" t="str">
            <v>Paramaz Avedisian Building</v>
          </cell>
        </row>
      </sheetData>
      <sheetData sheetId="3613">
        <row r="8">
          <cell r="D8" t="str">
            <v>Paramaz Avedisian Building</v>
          </cell>
        </row>
      </sheetData>
      <sheetData sheetId="3614">
        <row r="8">
          <cell r="D8" t="str">
            <v>Paramaz Avedisian Building</v>
          </cell>
        </row>
      </sheetData>
      <sheetData sheetId="3615">
        <row r="8">
          <cell r="D8" t="str">
            <v>Paramaz Avedisian Building</v>
          </cell>
        </row>
      </sheetData>
      <sheetData sheetId="3616">
        <row r="8">
          <cell r="D8" t="str">
            <v>Paramaz Avedisian Building</v>
          </cell>
        </row>
      </sheetData>
      <sheetData sheetId="3617">
        <row r="8">
          <cell r="D8" t="str">
            <v>Paramaz Avedisian Building</v>
          </cell>
        </row>
      </sheetData>
      <sheetData sheetId="3618">
        <row r="8">
          <cell r="D8" t="str">
            <v>Paramaz Avedisian Building</v>
          </cell>
        </row>
      </sheetData>
      <sheetData sheetId="3619">
        <row r="8">
          <cell r="D8" t="str">
            <v>Paramaz Avedisian Building</v>
          </cell>
        </row>
      </sheetData>
      <sheetData sheetId="3620">
        <row r="8">
          <cell r="D8" t="str">
            <v>Paramaz Avedisian Building</v>
          </cell>
        </row>
      </sheetData>
      <sheetData sheetId="3621">
        <row r="8">
          <cell r="D8" t="str">
            <v>Paramaz Avedisian Building</v>
          </cell>
        </row>
      </sheetData>
      <sheetData sheetId="3622">
        <row r="8">
          <cell r="D8" t="str">
            <v>Paramaz Avedisian Building</v>
          </cell>
        </row>
      </sheetData>
      <sheetData sheetId="3623">
        <row r="8">
          <cell r="D8" t="str">
            <v>Paramaz Avedisian Building</v>
          </cell>
        </row>
      </sheetData>
      <sheetData sheetId="3624">
        <row r="8">
          <cell r="D8" t="str">
            <v>Paramaz Avedisian Building</v>
          </cell>
        </row>
      </sheetData>
      <sheetData sheetId="3625">
        <row r="8">
          <cell r="D8" t="str">
            <v>Paramaz Avedisian Building</v>
          </cell>
        </row>
      </sheetData>
      <sheetData sheetId="3626">
        <row r="8">
          <cell r="D8" t="str">
            <v>Paramaz Avedisian Building</v>
          </cell>
        </row>
      </sheetData>
      <sheetData sheetId="3627">
        <row r="8">
          <cell r="D8" t="str">
            <v>Paramaz Avedisian Building</v>
          </cell>
        </row>
      </sheetData>
      <sheetData sheetId="3628"/>
      <sheetData sheetId="3629">
        <row r="8">
          <cell r="D8" t="str">
            <v>Paramaz Avedisian Building</v>
          </cell>
        </row>
      </sheetData>
      <sheetData sheetId="3630">
        <row r="8">
          <cell r="D8" t="str">
            <v>Paramaz Avedisian Building</v>
          </cell>
        </row>
      </sheetData>
      <sheetData sheetId="3631">
        <row r="8">
          <cell r="D8" t="str">
            <v>Paramaz Avedisian Building</v>
          </cell>
        </row>
      </sheetData>
      <sheetData sheetId="3632">
        <row r="8">
          <cell r="D8" t="str">
            <v>Paramaz Avedisian Building</v>
          </cell>
        </row>
      </sheetData>
      <sheetData sheetId="3633">
        <row r="8">
          <cell r="D8" t="str">
            <v>Paramaz Avedisian Building</v>
          </cell>
        </row>
      </sheetData>
      <sheetData sheetId="3634"/>
      <sheetData sheetId="3635">
        <row r="8">
          <cell r="D8" t="str">
            <v>Paramaz Avedisian Building</v>
          </cell>
        </row>
      </sheetData>
      <sheetData sheetId="3636">
        <row r="8">
          <cell r="D8" t="str">
            <v>Paramaz Avedisian Building</v>
          </cell>
        </row>
      </sheetData>
      <sheetData sheetId="3637">
        <row r="8">
          <cell r="D8" t="str">
            <v>Paramaz Avedisian Building</v>
          </cell>
        </row>
      </sheetData>
      <sheetData sheetId="3638">
        <row r="8">
          <cell r="D8" t="str">
            <v>Paramaz Avedisian Building</v>
          </cell>
        </row>
      </sheetData>
      <sheetData sheetId="3639">
        <row r="8">
          <cell r="D8" t="str">
            <v>Paramaz Avedisian Building</v>
          </cell>
        </row>
      </sheetData>
      <sheetData sheetId="3640">
        <row r="8">
          <cell r="D8" t="str">
            <v>Paramaz Avedisian Building</v>
          </cell>
        </row>
      </sheetData>
      <sheetData sheetId="3641">
        <row r="8">
          <cell r="D8" t="str">
            <v>Paramaz Avedisian Building</v>
          </cell>
        </row>
      </sheetData>
      <sheetData sheetId="3642">
        <row r="8">
          <cell r="D8" t="str">
            <v>Paramaz Avedisian Building</v>
          </cell>
        </row>
      </sheetData>
      <sheetData sheetId="3643">
        <row r="8">
          <cell r="D8" t="str">
            <v>Paramaz Avedisian Building</v>
          </cell>
        </row>
      </sheetData>
      <sheetData sheetId="3644">
        <row r="8">
          <cell r="D8" t="str">
            <v>Paramaz Avedisian Building</v>
          </cell>
        </row>
      </sheetData>
      <sheetData sheetId="3645">
        <row r="8">
          <cell r="D8" t="str">
            <v>Paramaz Avedisian Building</v>
          </cell>
        </row>
      </sheetData>
      <sheetData sheetId="3646">
        <row r="8">
          <cell r="D8" t="str">
            <v>Paramaz Avedisian Building</v>
          </cell>
        </row>
      </sheetData>
      <sheetData sheetId="3647">
        <row r="8">
          <cell r="D8" t="str">
            <v>Paramaz Avedisian Building</v>
          </cell>
        </row>
      </sheetData>
      <sheetData sheetId="3648">
        <row r="8">
          <cell r="D8" t="str">
            <v>Paramaz Avedisian Building</v>
          </cell>
        </row>
      </sheetData>
      <sheetData sheetId="3649">
        <row r="8">
          <cell r="D8" t="str">
            <v>Paramaz Avedisian Building</v>
          </cell>
        </row>
      </sheetData>
      <sheetData sheetId="3650">
        <row r="8">
          <cell r="D8" t="str">
            <v>Paramaz Avedisian Building</v>
          </cell>
        </row>
      </sheetData>
      <sheetData sheetId="3651">
        <row r="8">
          <cell r="D8" t="str">
            <v>Paramaz Avedisian Building</v>
          </cell>
        </row>
      </sheetData>
      <sheetData sheetId="3652">
        <row r="8">
          <cell r="D8" t="str">
            <v>Paramaz Avedisian Building</v>
          </cell>
        </row>
      </sheetData>
      <sheetData sheetId="3653">
        <row r="8">
          <cell r="D8" t="str">
            <v>Paramaz Avedisian Building</v>
          </cell>
        </row>
      </sheetData>
      <sheetData sheetId="3654"/>
      <sheetData sheetId="3655">
        <row r="8">
          <cell r="D8" t="str">
            <v>Paramaz Avedisian Building</v>
          </cell>
        </row>
      </sheetData>
      <sheetData sheetId="3656">
        <row r="8">
          <cell r="D8" t="str">
            <v>Paramaz Avedisian Building</v>
          </cell>
        </row>
      </sheetData>
      <sheetData sheetId="3657">
        <row r="8">
          <cell r="D8" t="str">
            <v>Paramaz Avedisian Building</v>
          </cell>
        </row>
      </sheetData>
      <sheetData sheetId="3658">
        <row r="8">
          <cell r="D8" t="str">
            <v>Paramaz Avedisian Building</v>
          </cell>
        </row>
      </sheetData>
      <sheetData sheetId="3659">
        <row r="8">
          <cell r="D8" t="str">
            <v>Paramaz Avedisian Building</v>
          </cell>
        </row>
      </sheetData>
      <sheetData sheetId="3660">
        <row r="8">
          <cell r="D8" t="str">
            <v>Paramaz Avedisian Building</v>
          </cell>
        </row>
      </sheetData>
      <sheetData sheetId="3661">
        <row r="8">
          <cell r="D8" t="str">
            <v>Paramaz Avedisian Building</v>
          </cell>
        </row>
      </sheetData>
      <sheetData sheetId="3662">
        <row r="8">
          <cell r="D8" t="str">
            <v>Paramaz Avedisian Building</v>
          </cell>
        </row>
      </sheetData>
      <sheetData sheetId="3663"/>
      <sheetData sheetId="3664"/>
      <sheetData sheetId="3665">
        <row r="8">
          <cell r="D8" t="str">
            <v>Paramaz Avedisian Building</v>
          </cell>
        </row>
      </sheetData>
      <sheetData sheetId="3666">
        <row r="8">
          <cell r="D8" t="str">
            <v>Paramaz Avedisian Building</v>
          </cell>
        </row>
      </sheetData>
      <sheetData sheetId="3667">
        <row r="8">
          <cell r="D8" t="str">
            <v>Paramaz Avedisian Building</v>
          </cell>
        </row>
      </sheetData>
      <sheetData sheetId="3668">
        <row r="8">
          <cell r="D8" t="str">
            <v>Paramaz Avedisian Building</v>
          </cell>
        </row>
      </sheetData>
      <sheetData sheetId="3669">
        <row r="8">
          <cell r="D8" t="str">
            <v>Paramaz Avedisian Building</v>
          </cell>
        </row>
      </sheetData>
      <sheetData sheetId="3670">
        <row r="8">
          <cell r="D8" t="str">
            <v>Paramaz Avedisian Building</v>
          </cell>
        </row>
      </sheetData>
      <sheetData sheetId="3671">
        <row r="8">
          <cell r="D8" t="str">
            <v>Paramaz Avedisian Building</v>
          </cell>
        </row>
      </sheetData>
      <sheetData sheetId="3672">
        <row r="8">
          <cell r="D8" t="str">
            <v>Paramaz Avedisian Building</v>
          </cell>
        </row>
      </sheetData>
      <sheetData sheetId="3673">
        <row r="8">
          <cell r="D8" t="str">
            <v>Paramaz Avedisian Building</v>
          </cell>
        </row>
      </sheetData>
      <sheetData sheetId="3674"/>
      <sheetData sheetId="3675"/>
      <sheetData sheetId="3676">
        <row r="8">
          <cell r="D8" t="str">
            <v>Paramaz Avedisian Building</v>
          </cell>
        </row>
      </sheetData>
      <sheetData sheetId="3677">
        <row r="8">
          <cell r="D8" t="str">
            <v>Paramaz Avedisian Building</v>
          </cell>
        </row>
      </sheetData>
      <sheetData sheetId="3678">
        <row r="8">
          <cell r="D8" t="str">
            <v>Paramaz Avedisian Building</v>
          </cell>
        </row>
      </sheetData>
      <sheetData sheetId="3679">
        <row r="8">
          <cell r="D8" t="str">
            <v>Paramaz Avedisian Building</v>
          </cell>
        </row>
      </sheetData>
      <sheetData sheetId="3680">
        <row r="8">
          <cell r="D8" t="str">
            <v>Paramaz Avedisian Building</v>
          </cell>
        </row>
      </sheetData>
      <sheetData sheetId="3681"/>
      <sheetData sheetId="3682">
        <row r="8">
          <cell r="D8" t="str">
            <v>Paramaz Avedisian Building</v>
          </cell>
        </row>
      </sheetData>
      <sheetData sheetId="3683">
        <row r="8">
          <cell r="D8" t="str">
            <v>Paramaz Avedisian Building</v>
          </cell>
        </row>
      </sheetData>
      <sheetData sheetId="3684"/>
      <sheetData sheetId="3685">
        <row r="8">
          <cell r="D8" t="str">
            <v>Paramaz Avedisian Building</v>
          </cell>
        </row>
      </sheetData>
      <sheetData sheetId="3686">
        <row r="8">
          <cell r="D8" t="str">
            <v>Paramaz Avedisian Building</v>
          </cell>
        </row>
      </sheetData>
      <sheetData sheetId="3687"/>
      <sheetData sheetId="3688"/>
      <sheetData sheetId="3689"/>
      <sheetData sheetId="3690">
        <row r="8">
          <cell r="D8" t="str">
            <v>Paramaz Avedisian Building</v>
          </cell>
        </row>
      </sheetData>
      <sheetData sheetId="3691"/>
      <sheetData sheetId="3692"/>
      <sheetData sheetId="3693">
        <row r="8">
          <cell r="D8" t="str">
            <v>Paramaz Avedisian Building</v>
          </cell>
        </row>
      </sheetData>
      <sheetData sheetId="3694"/>
      <sheetData sheetId="3695"/>
      <sheetData sheetId="3696">
        <row r="8">
          <cell r="D8" t="str">
            <v>Paramaz Avedisian Building</v>
          </cell>
        </row>
      </sheetData>
      <sheetData sheetId="3697">
        <row r="8">
          <cell r="D8" t="str">
            <v>Paramaz Avedisian Building</v>
          </cell>
        </row>
      </sheetData>
      <sheetData sheetId="3698">
        <row r="8">
          <cell r="D8" t="str">
            <v>Paramaz Avedisian Building</v>
          </cell>
        </row>
      </sheetData>
      <sheetData sheetId="3699">
        <row r="8">
          <cell r="D8" t="str">
            <v>Paramaz Avedisian Building</v>
          </cell>
        </row>
      </sheetData>
      <sheetData sheetId="3700">
        <row r="8">
          <cell r="D8" t="str">
            <v>Paramaz Avedisian Building</v>
          </cell>
        </row>
      </sheetData>
      <sheetData sheetId="3701"/>
      <sheetData sheetId="3702"/>
      <sheetData sheetId="3703"/>
      <sheetData sheetId="3704"/>
      <sheetData sheetId="3705"/>
      <sheetData sheetId="3706">
        <row r="8">
          <cell r="D8" t="str">
            <v>Paramaz Avedisian Building</v>
          </cell>
        </row>
      </sheetData>
      <sheetData sheetId="3707">
        <row r="8">
          <cell r="D8" t="str">
            <v>Paramaz Avedisian Building</v>
          </cell>
        </row>
      </sheetData>
      <sheetData sheetId="3708">
        <row r="8">
          <cell r="D8" t="str">
            <v>Paramaz Avedisian Building</v>
          </cell>
        </row>
      </sheetData>
      <sheetData sheetId="3709">
        <row r="8">
          <cell r="D8" t="str">
            <v>Paramaz Avedisian Building</v>
          </cell>
        </row>
      </sheetData>
      <sheetData sheetId="3710">
        <row r="8">
          <cell r="D8" t="str">
            <v>Paramaz Avedisian Building</v>
          </cell>
        </row>
      </sheetData>
      <sheetData sheetId="3711">
        <row r="8">
          <cell r="D8" t="str">
            <v>Paramaz Avedisian Building</v>
          </cell>
        </row>
      </sheetData>
      <sheetData sheetId="3712">
        <row r="8">
          <cell r="D8" t="str">
            <v>Paramaz Avedisian Building</v>
          </cell>
        </row>
      </sheetData>
      <sheetData sheetId="3713">
        <row r="8">
          <cell r="D8" t="str">
            <v>Paramaz Avedisian Building</v>
          </cell>
        </row>
      </sheetData>
      <sheetData sheetId="3714"/>
      <sheetData sheetId="3715"/>
      <sheetData sheetId="3716">
        <row r="8">
          <cell r="D8" t="str">
            <v>Paramaz Avedisian Building</v>
          </cell>
        </row>
      </sheetData>
      <sheetData sheetId="3717"/>
      <sheetData sheetId="3718"/>
      <sheetData sheetId="3719"/>
      <sheetData sheetId="3720">
        <row r="8">
          <cell r="D8" t="str">
            <v>Paramaz Avedisian Building</v>
          </cell>
        </row>
      </sheetData>
      <sheetData sheetId="3721">
        <row r="8">
          <cell r="D8" t="str">
            <v>Paramaz Avedisian Building</v>
          </cell>
        </row>
      </sheetData>
      <sheetData sheetId="3722">
        <row r="8">
          <cell r="D8" t="str">
            <v>Paramaz Avedisian Building</v>
          </cell>
        </row>
      </sheetData>
      <sheetData sheetId="3723">
        <row r="8">
          <cell r="D8" t="str">
            <v>Paramaz Avedisian Building</v>
          </cell>
        </row>
      </sheetData>
      <sheetData sheetId="3724">
        <row r="8">
          <cell r="D8" t="str">
            <v>Paramaz Avedisian Building</v>
          </cell>
        </row>
      </sheetData>
      <sheetData sheetId="3725">
        <row r="8">
          <cell r="D8" t="str">
            <v>Paramaz Avedisian Building</v>
          </cell>
        </row>
      </sheetData>
      <sheetData sheetId="3726">
        <row r="8">
          <cell r="D8" t="str">
            <v>Paramaz Avedisian Building</v>
          </cell>
        </row>
      </sheetData>
      <sheetData sheetId="3727">
        <row r="8">
          <cell r="D8" t="str">
            <v>Paramaz Avedisian Building</v>
          </cell>
        </row>
      </sheetData>
      <sheetData sheetId="3728">
        <row r="8">
          <cell r="D8" t="str">
            <v>Paramaz Avedisian Building</v>
          </cell>
        </row>
      </sheetData>
      <sheetData sheetId="3729"/>
      <sheetData sheetId="3730"/>
      <sheetData sheetId="3731"/>
      <sheetData sheetId="3732">
        <row r="8">
          <cell r="D8" t="str">
            <v>Paramaz Avedisian Building</v>
          </cell>
        </row>
      </sheetData>
      <sheetData sheetId="3733">
        <row r="8">
          <cell r="D8" t="str">
            <v>Paramaz Avedisian Building</v>
          </cell>
        </row>
      </sheetData>
      <sheetData sheetId="3734">
        <row r="8">
          <cell r="D8" t="str">
            <v>Paramaz Avedisian Building</v>
          </cell>
        </row>
      </sheetData>
      <sheetData sheetId="3735">
        <row r="8">
          <cell r="D8" t="str">
            <v>Paramaz Avedisian Building</v>
          </cell>
        </row>
      </sheetData>
      <sheetData sheetId="3736">
        <row r="8">
          <cell r="D8" t="str">
            <v>Paramaz Avedisian Building</v>
          </cell>
        </row>
      </sheetData>
      <sheetData sheetId="3737">
        <row r="8">
          <cell r="D8" t="str">
            <v>Paramaz Avedisian Building</v>
          </cell>
        </row>
      </sheetData>
      <sheetData sheetId="3738">
        <row r="8">
          <cell r="D8" t="str">
            <v>Paramaz Avedisian Building</v>
          </cell>
        </row>
      </sheetData>
      <sheetData sheetId="3739"/>
      <sheetData sheetId="3740">
        <row r="8">
          <cell r="D8" t="str">
            <v>Paramaz Avedisian Building</v>
          </cell>
        </row>
      </sheetData>
      <sheetData sheetId="3741"/>
      <sheetData sheetId="3742"/>
      <sheetData sheetId="3743">
        <row r="8">
          <cell r="D8" t="str">
            <v>Paramaz Avedisian Building</v>
          </cell>
        </row>
      </sheetData>
      <sheetData sheetId="3744">
        <row r="8">
          <cell r="D8" t="str">
            <v>Paramaz Avedisian Building</v>
          </cell>
        </row>
      </sheetData>
      <sheetData sheetId="3745">
        <row r="8">
          <cell r="D8" t="str">
            <v>Paramaz Avedisian Building</v>
          </cell>
        </row>
      </sheetData>
      <sheetData sheetId="3746">
        <row r="8">
          <cell r="D8" t="str">
            <v>Paramaz Avedisian Building</v>
          </cell>
        </row>
      </sheetData>
      <sheetData sheetId="3747">
        <row r="8">
          <cell r="D8" t="str">
            <v>Paramaz Avedisian Building</v>
          </cell>
        </row>
      </sheetData>
      <sheetData sheetId="3748">
        <row r="8">
          <cell r="D8" t="str">
            <v>Paramaz Avedisian Building</v>
          </cell>
        </row>
      </sheetData>
      <sheetData sheetId="3749">
        <row r="8">
          <cell r="D8" t="str">
            <v>Paramaz Avedisian Building</v>
          </cell>
        </row>
      </sheetData>
      <sheetData sheetId="3750">
        <row r="8">
          <cell r="D8" t="str">
            <v>Paramaz Avedisian Building</v>
          </cell>
        </row>
      </sheetData>
      <sheetData sheetId="3751">
        <row r="8">
          <cell r="D8" t="str">
            <v>Paramaz Avedisian Building</v>
          </cell>
        </row>
      </sheetData>
      <sheetData sheetId="3752">
        <row r="8">
          <cell r="D8" t="str">
            <v>Paramaz Avedisian Building</v>
          </cell>
        </row>
      </sheetData>
      <sheetData sheetId="3753">
        <row r="8">
          <cell r="D8" t="str">
            <v>Paramaz Avedisian Building</v>
          </cell>
        </row>
      </sheetData>
      <sheetData sheetId="3754">
        <row r="8">
          <cell r="D8" t="str">
            <v>Paramaz Avedisian Building</v>
          </cell>
        </row>
      </sheetData>
      <sheetData sheetId="3755">
        <row r="8">
          <cell r="D8" t="str">
            <v>Paramaz Avedisian Building</v>
          </cell>
        </row>
      </sheetData>
      <sheetData sheetId="3756">
        <row r="8">
          <cell r="D8" t="str">
            <v>Paramaz Avedisian Building</v>
          </cell>
        </row>
      </sheetData>
      <sheetData sheetId="3757">
        <row r="8">
          <cell r="D8" t="str">
            <v>Paramaz Avedisian Building</v>
          </cell>
        </row>
      </sheetData>
      <sheetData sheetId="3758"/>
      <sheetData sheetId="3759"/>
      <sheetData sheetId="3760">
        <row r="8">
          <cell r="D8" t="str">
            <v>Paramaz Avedisian Building</v>
          </cell>
        </row>
      </sheetData>
      <sheetData sheetId="3761"/>
      <sheetData sheetId="3762"/>
      <sheetData sheetId="3763">
        <row r="8">
          <cell r="D8" t="str">
            <v>Paramaz Avedisian Building</v>
          </cell>
        </row>
      </sheetData>
      <sheetData sheetId="3764">
        <row r="8">
          <cell r="D8" t="str">
            <v>Paramaz Avedisian Building</v>
          </cell>
        </row>
      </sheetData>
      <sheetData sheetId="3765">
        <row r="8">
          <cell r="D8" t="str">
            <v>Paramaz Avedisian Building</v>
          </cell>
        </row>
      </sheetData>
      <sheetData sheetId="3766"/>
      <sheetData sheetId="3767">
        <row r="8">
          <cell r="D8" t="str">
            <v>Paramaz Avedisian Building</v>
          </cell>
        </row>
      </sheetData>
      <sheetData sheetId="3768"/>
      <sheetData sheetId="3769"/>
      <sheetData sheetId="3770">
        <row r="8">
          <cell r="D8" t="str">
            <v>Paramaz Avedisian Building</v>
          </cell>
        </row>
      </sheetData>
      <sheetData sheetId="3771"/>
      <sheetData sheetId="3772"/>
      <sheetData sheetId="3773">
        <row r="8">
          <cell r="D8" t="str">
            <v>Paramaz Avedisian Building</v>
          </cell>
        </row>
      </sheetData>
      <sheetData sheetId="3774"/>
      <sheetData sheetId="3775"/>
      <sheetData sheetId="3776"/>
      <sheetData sheetId="3777"/>
      <sheetData sheetId="3778"/>
      <sheetData sheetId="3779"/>
      <sheetData sheetId="3780">
        <row r="8">
          <cell r="D8" t="str">
            <v>Paramaz Avedisian Building</v>
          </cell>
        </row>
      </sheetData>
      <sheetData sheetId="3781"/>
      <sheetData sheetId="3782"/>
      <sheetData sheetId="3783"/>
      <sheetData sheetId="3784"/>
      <sheetData sheetId="3785"/>
      <sheetData sheetId="3786"/>
      <sheetData sheetId="3787"/>
      <sheetData sheetId="3788"/>
      <sheetData sheetId="3789">
        <row r="8">
          <cell r="D8" t="str">
            <v>Paramaz Avedisian Building</v>
          </cell>
        </row>
      </sheetData>
      <sheetData sheetId="3790">
        <row r="8">
          <cell r="D8" t="str">
            <v>Paramaz Avedisian Building</v>
          </cell>
        </row>
      </sheetData>
      <sheetData sheetId="3791">
        <row r="8">
          <cell r="D8" t="str">
            <v>Paramaz Avedisian Building</v>
          </cell>
        </row>
      </sheetData>
      <sheetData sheetId="3792"/>
      <sheetData sheetId="3793"/>
      <sheetData sheetId="3794"/>
      <sheetData sheetId="3795"/>
      <sheetData sheetId="3796"/>
      <sheetData sheetId="3797"/>
      <sheetData sheetId="3798"/>
      <sheetData sheetId="3799"/>
      <sheetData sheetId="3800">
        <row r="8">
          <cell r="D8" t="str">
            <v>Paramaz Avedisian Building</v>
          </cell>
        </row>
      </sheetData>
      <sheetData sheetId="3801"/>
      <sheetData sheetId="3802"/>
      <sheetData sheetId="3803"/>
      <sheetData sheetId="3804"/>
      <sheetData sheetId="3805"/>
      <sheetData sheetId="3806"/>
      <sheetData sheetId="3807"/>
      <sheetData sheetId="3808"/>
      <sheetData sheetId="3809"/>
      <sheetData sheetId="3810">
        <row r="8">
          <cell r="D8" t="str">
            <v>Paramaz Avedisian Building</v>
          </cell>
        </row>
      </sheetData>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row r="8">
          <cell r="D8" t="str">
            <v>Paramaz Avedisian Building</v>
          </cell>
        </row>
      </sheetData>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ow r="8">
          <cell r="D8" t="str">
            <v>Paramaz Avedisian Building</v>
          </cell>
        </row>
      </sheetData>
      <sheetData sheetId="3884" refreshError="1"/>
      <sheetData sheetId="3885" refreshError="1"/>
      <sheetData sheetId="3886" refreshError="1"/>
      <sheetData sheetId="3887" refreshError="1"/>
      <sheetData sheetId="3888">
        <row r="8">
          <cell r="D8" t="str">
            <v>Paramaz Avedisian Building</v>
          </cell>
        </row>
      </sheetData>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sheetData sheetId="3903"/>
      <sheetData sheetId="3904"/>
      <sheetData sheetId="3905">
        <row r="8">
          <cell r="D8" t="str">
            <v>Paramaz Avedisian Building</v>
          </cell>
        </row>
      </sheetData>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ow r="8">
          <cell r="D8" t="str">
            <v>Paramaz Avedisian Building</v>
          </cell>
        </row>
      </sheetData>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ssumptions"/>
      <sheetName val="Flows"/>
      <sheetName val="Model Notes"/>
      <sheetName val="FSi statement"/>
      <sheetName val="AAKAR-FSI"/>
      <sheetName val="Sheet2"/>
      <sheetName val="Fill this out first..."/>
      <sheetName val="RA-markate"/>
      <sheetName val="RCC,Ret. Wall"/>
    </sheetNames>
    <sheetDataSet>
      <sheetData sheetId="0"/>
      <sheetData sheetId="1">
        <row r="85">
          <cell r="C85" t="str">
            <v>2 .5 BHK</v>
          </cell>
        </row>
      </sheetData>
      <sheetData sheetId="2"/>
      <sheetData sheetId="3"/>
      <sheetData sheetId="4"/>
      <sheetData sheetId="5"/>
      <sheetData sheetId="6"/>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rnings model"/>
      <sheetName val="QTRFinal model "/>
      <sheetName val="Halfye"/>
      <sheetName val="Colgate"/>
      <sheetName val="quest"/>
      <sheetName val="Text"/>
      <sheetName val="Final model"/>
      <sheetName val="Qly_flash"/>
      <sheetName val="Q1_pre"/>
      <sheetName val="other Qly_pre"/>
      <sheetName val="other Qly_rev"/>
      <sheetName val="Q1_rev"/>
      <sheetName val="PROFILE"/>
      <sheetName val="SEGMENT"/>
      <sheetName val="DILUTION"/>
      <sheetName val="PRIMARY"/>
      <sheetName val="P&amp;L"/>
      <sheetName val="BSHEET"/>
      <sheetName val="CFLOW"/>
      <sheetName val="RATIOS"/>
      <sheetName val="SUMMARY"/>
      <sheetName val="Preview"/>
      <sheetName val="Flash"/>
      <sheetName val="Earnings Guide"/>
      <sheetName val="Maruti Suzuki"/>
      <sheetName val="Qtrly"/>
      <sheetName val="Mastersheet"/>
      <sheetName val="Ins Erectio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ative statement"/>
      <sheetName val="RA-markate"/>
      <sheetName val="Labour productivity"/>
      <sheetName val="Inc.St.-Link"/>
      <sheetName val="sumary"/>
      <sheetName val="9. Package split - Cost "/>
      <sheetName val="FORM7"/>
      <sheetName val="RA_markate"/>
      <sheetName val="10. &amp; 11. Rate Code &amp; BQ"/>
      <sheetName val="Builtup Area"/>
      <sheetName val="Pay_Sep06"/>
      <sheetName val="BASIS -DEC 08"/>
      <sheetName val="TBAL9697 -group wise  sdpl"/>
      <sheetName val="Contract BOQ"/>
      <sheetName val="Break up Sheet"/>
      <sheetName val="Field Values"/>
      <sheetName val="MASTER_RATE ANALYSIS"/>
      <sheetName val="MM"/>
      <sheetName val="Headings"/>
      <sheetName val="BLOCK-A (MEA.SHEET)"/>
      <sheetName val="BOQ"/>
      <sheetName val="BOQ_Direct_selling cost"/>
      <sheetName val="Desgn(zone I)"/>
      <sheetName val="CFForecast detail"/>
      <sheetName val="strand"/>
      <sheetName val="horizontal"/>
      <sheetName val="Main-Material"/>
      <sheetName val="Footings"/>
      <sheetName val="sept-plan"/>
      <sheetName val="Occ, Other Rev, Exp, Dispo"/>
      <sheetName val="目录"/>
      <sheetName val="final abstract"/>
      <sheetName val="AK-Offertstammblatt"/>
      <sheetName val="Rate analysis"/>
      <sheetName val="cubes_M20"/>
      <sheetName val="irccoeff"/>
      <sheetName val="Customers"/>
      <sheetName val="Package split - Cost"/>
      <sheetName val="Names&amp;Cases"/>
      <sheetName val="COST"/>
      <sheetName val="oresreqsum"/>
      <sheetName val="COA-IPCL"/>
      <sheetName val="RO"/>
      <sheetName val="Quote Sereno"/>
      <sheetName val="Fin Sum"/>
      <sheetName val="Cash Flow"/>
      <sheetName val="Old"/>
    </sheetNames>
    <sheetDataSet>
      <sheetData sheetId="0"/>
      <sheetData sheetId="1">
        <row r="389">
          <cell r="A389" t="str">
            <v>SECTION</v>
          </cell>
          <cell r="B389" t="str">
            <v>PART</v>
          </cell>
        </row>
        <row r="391">
          <cell r="A391">
            <v>1</v>
          </cell>
        </row>
        <row r="392">
          <cell r="A392" t="str">
            <v>1.</v>
          </cell>
          <cell r="B392">
            <v>1</v>
          </cell>
        </row>
        <row r="394">
          <cell r="A394" t="str">
            <v>1.</v>
          </cell>
          <cell r="B394">
            <v>1.1000000000000001</v>
          </cell>
        </row>
        <row r="396">
          <cell r="A396" t="str">
            <v>A</v>
          </cell>
        </row>
        <row r="401">
          <cell r="A401" t="str">
            <v>B</v>
          </cell>
        </row>
        <row r="403">
          <cell r="A403" t="str">
            <v>C</v>
          </cell>
        </row>
        <row r="406">
          <cell r="A406" t="str">
            <v>D</v>
          </cell>
        </row>
        <row r="414">
          <cell r="A414" t="str">
            <v>1.</v>
          </cell>
          <cell r="B414">
            <v>1.2000000000000002</v>
          </cell>
        </row>
        <row r="418">
          <cell r="A418" t="str">
            <v>A</v>
          </cell>
        </row>
        <row r="423">
          <cell r="A423" t="str">
            <v>B</v>
          </cell>
        </row>
        <row r="425">
          <cell r="A425" t="str">
            <v>C</v>
          </cell>
        </row>
        <row r="427">
          <cell r="A427" t="str">
            <v>D</v>
          </cell>
        </row>
        <row r="430">
          <cell r="A430" t="str">
            <v>E</v>
          </cell>
        </row>
        <row r="438">
          <cell r="A438" t="str">
            <v>1.</v>
          </cell>
          <cell r="B438">
            <v>1.3000000000000003</v>
          </cell>
        </row>
        <row r="442">
          <cell r="A442" t="str">
            <v>A</v>
          </cell>
        </row>
        <row r="447">
          <cell r="A447" t="str">
            <v>B</v>
          </cell>
        </row>
        <row r="449">
          <cell r="A449" t="str">
            <v>C</v>
          </cell>
        </row>
        <row r="451">
          <cell r="A451" t="str">
            <v>D</v>
          </cell>
        </row>
        <row r="454">
          <cell r="A454" t="str">
            <v>E</v>
          </cell>
        </row>
        <row r="462">
          <cell r="A462" t="str">
            <v>1.</v>
          </cell>
          <cell r="B462">
            <v>2</v>
          </cell>
        </row>
        <row r="464">
          <cell r="A464" t="str">
            <v>1.</v>
          </cell>
          <cell r="B464">
            <v>2.1</v>
          </cell>
        </row>
        <row r="466">
          <cell r="A466" t="str">
            <v>A</v>
          </cell>
        </row>
        <row r="471">
          <cell r="A471" t="str">
            <v>B</v>
          </cell>
        </row>
        <row r="473">
          <cell r="A473" t="str">
            <v>C</v>
          </cell>
        </row>
        <row r="476">
          <cell r="A476" t="str">
            <v>D</v>
          </cell>
        </row>
        <row r="486">
          <cell r="A486" t="str">
            <v>1.2.2</v>
          </cell>
        </row>
        <row r="488">
          <cell r="A488" t="str">
            <v>A</v>
          </cell>
        </row>
        <row r="494">
          <cell r="A494" t="str">
            <v>B</v>
          </cell>
        </row>
        <row r="496">
          <cell r="A496" t="str">
            <v>C</v>
          </cell>
        </row>
        <row r="498">
          <cell r="A498" t="str">
            <v>D</v>
          </cell>
        </row>
        <row r="501">
          <cell r="A501" t="str">
            <v>E</v>
          </cell>
        </row>
        <row r="511">
          <cell r="A511" t="str">
            <v>1.2.3</v>
          </cell>
        </row>
        <row r="513">
          <cell r="A513" t="str">
            <v>A</v>
          </cell>
        </row>
        <row r="519">
          <cell r="A519" t="str">
            <v>B</v>
          </cell>
        </row>
        <row r="521">
          <cell r="A521" t="str">
            <v>C</v>
          </cell>
        </row>
        <row r="523">
          <cell r="A523" t="str">
            <v>D</v>
          </cell>
        </row>
        <row r="526">
          <cell r="A526" t="str">
            <v>E</v>
          </cell>
        </row>
        <row r="534">
          <cell r="A534">
            <v>1.3</v>
          </cell>
        </row>
        <row r="536">
          <cell r="A536" t="str">
            <v>1.3.1</v>
          </cell>
        </row>
        <row r="538">
          <cell r="A538" t="str">
            <v>A</v>
          </cell>
        </row>
        <row r="544">
          <cell r="A544" t="str">
            <v>B</v>
          </cell>
        </row>
        <row r="546">
          <cell r="A546" t="str">
            <v>C</v>
          </cell>
        </row>
        <row r="549">
          <cell r="A549" t="str">
            <v>D</v>
          </cell>
        </row>
        <row r="559">
          <cell r="A559" t="str">
            <v>1.3.2</v>
          </cell>
        </row>
        <row r="561">
          <cell r="A561" t="str">
            <v>A</v>
          </cell>
        </row>
        <row r="566">
          <cell r="A566" t="str">
            <v>B</v>
          </cell>
        </row>
        <row r="568">
          <cell r="A568" t="str">
            <v>C</v>
          </cell>
        </row>
        <row r="570">
          <cell r="A570" t="str">
            <v>D</v>
          </cell>
        </row>
        <row r="573">
          <cell r="A573" t="str">
            <v>E</v>
          </cell>
        </row>
        <row r="583">
          <cell r="A583" t="str">
            <v>1.3.3</v>
          </cell>
        </row>
        <row r="585">
          <cell r="A585" t="str">
            <v>A</v>
          </cell>
        </row>
        <row r="590">
          <cell r="A590" t="str">
            <v>B</v>
          </cell>
        </row>
        <row r="592">
          <cell r="A592" t="str">
            <v>C</v>
          </cell>
        </row>
        <row r="594">
          <cell r="A594" t="str">
            <v>D</v>
          </cell>
        </row>
        <row r="597">
          <cell r="A597" t="str">
            <v>E</v>
          </cell>
        </row>
        <row r="605">
          <cell r="A605">
            <v>1.4</v>
          </cell>
        </row>
        <row r="607">
          <cell r="A607" t="str">
            <v>1.4.1</v>
          </cell>
        </row>
        <row r="609">
          <cell r="A609" t="str">
            <v>A</v>
          </cell>
        </row>
        <row r="617">
          <cell r="A617" t="str">
            <v>B</v>
          </cell>
        </row>
        <row r="619">
          <cell r="A619" t="str">
            <v>C</v>
          </cell>
        </row>
        <row r="622">
          <cell r="A622" t="str">
            <v>D</v>
          </cell>
        </row>
        <row r="632">
          <cell r="A632" t="str">
            <v>1.4.2</v>
          </cell>
        </row>
        <row r="634">
          <cell r="A634" t="str">
            <v>A</v>
          </cell>
        </row>
        <row r="642">
          <cell r="A642" t="str">
            <v>B</v>
          </cell>
        </row>
        <row r="644">
          <cell r="A644" t="str">
            <v>C</v>
          </cell>
        </row>
        <row r="646">
          <cell r="A646" t="str">
            <v>D</v>
          </cell>
        </row>
        <row r="649">
          <cell r="A649" t="str">
            <v>E</v>
          </cell>
        </row>
        <row r="659">
          <cell r="A659" t="str">
            <v>1.4.3</v>
          </cell>
        </row>
        <row r="661">
          <cell r="A661" t="str">
            <v>A</v>
          </cell>
        </row>
        <row r="669">
          <cell r="A669" t="str">
            <v>B</v>
          </cell>
        </row>
        <row r="671">
          <cell r="A671" t="str">
            <v>C</v>
          </cell>
        </row>
        <row r="673">
          <cell r="A673" t="str">
            <v>D</v>
          </cell>
        </row>
        <row r="676">
          <cell r="A676" t="str">
            <v>E</v>
          </cell>
        </row>
        <row r="684">
          <cell r="A684">
            <v>1.5</v>
          </cell>
        </row>
        <row r="686">
          <cell r="A686" t="str">
            <v>1.5.1</v>
          </cell>
        </row>
        <row r="688">
          <cell r="A688" t="str">
            <v>A</v>
          </cell>
        </row>
        <row r="699">
          <cell r="A699" t="str">
            <v>B</v>
          </cell>
        </row>
        <row r="701">
          <cell r="A701" t="str">
            <v>C</v>
          </cell>
        </row>
        <row r="704">
          <cell r="A704" t="str">
            <v>D</v>
          </cell>
        </row>
        <row r="714">
          <cell r="A714" t="str">
            <v>1.5.2</v>
          </cell>
        </row>
        <row r="716">
          <cell r="A716" t="str">
            <v>A</v>
          </cell>
        </row>
        <row r="727">
          <cell r="A727" t="str">
            <v>B</v>
          </cell>
        </row>
        <row r="729">
          <cell r="A729" t="str">
            <v>C</v>
          </cell>
        </row>
        <row r="731">
          <cell r="A731" t="str">
            <v>D</v>
          </cell>
        </row>
        <row r="734">
          <cell r="A734" t="str">
            <v>E</v>
          </cell>
        </row>
        <row r="744">
          <cell r="A744" t="str">
            <v>1.5.3</v>
          </cell>
        </row>
        <row r="746">
          <cell r="A746" t="str">
            <v>A</v>
          </cell>
        </row>
        <row r="754">
          <cell r="A754" t="str">
            <v>B</v>
          </cell>
        </row>
        <row r="756">
          <cell r="A756" t="str">
            <v>C</v>
          </cell>
        </row>
        <row r="758">
          <cell r="A758" t="str">
            <v>D</v>
          </cell>
        </row>
        <row r="761">
          <cell r="A761" t="str">
            <v>E</v>
          </cell>
        </row>
        <row r="769">
          <cell r="A769">
            <v>1.6</v>
          </cell>
        </row>
        <row r="771">
          <cell r="A771" t="str">
            <v>1.6.1</v>
          </cell>
        </row>
        <row r="773">
          <cell r="A773" t="str">
            <v>A</v>
          </cell>
        </row>
        <row r="782">
          <cell r="A782" t="str">
            <v>B</v>
          </cell>
        </row>
        <row r="784">
          <cell r="A784" t="str">
            <v>C</v>
          </cell>
        </row>
        <row r="787">
          <cell r="A787" t="str">
            <v>D</v>
          </cell>
        </row>
        <row r="795">
          <cell r="A795">
            <v>1.6</v>
          </cell>
        </row>
        <row r="797">
          <cell r="A797" t="str">
            <v>1.6.2</v>
          </cell>
        </row>
        <row r="799">
          <cell r="A799" t="str">
            <v>A</v>
          </cell>
        </row>
        <row r="808">
          <cell r="A808" t="str">
            <v>B</v>
          </cell>
        </row>
        <row r="810">
          <cell r="A810" t="str">
            <v>C</v>
          </cell>
        </row>
        <row r="812">
          <cell r="A812" t="str">
            <v>D</v>
          </cell>
        </row>
        <row r="815">
          <cell r="A815" t="str">
            <v>E</v>
          </cell>
        </row>
        <row r="823">
          <cell r="A823">
            <v>1.6</v>
          </cell>
        </row>
        <row r="825">
          <cell r="A825" t="str">
            <v>1.6.3</v>
          </cell>
        </row>
        <row r="827">
          <cell r="A827" t="str">
            <v>A</v>
          </cell>
        </row>
        <row r="836">
          <cell r="A836" t="str">
            <v>B</v>
          </cell>
        </row>
        <row r="838">
          <cell r="A838" t="str">
            <v>C</v>
          </cell>
        </row>
        <row r="840">
          <cell r="A840" t="str">
            <v>D</v>
          </cell>
        </row>
        <row r="843">
          <cell r="A843" t="str">
            <v>E</v>
          </cell>
        </row>
        <row r="851">
          <cell r="A851">
            <v>1.7</v>
          </cell>
        </row>
        <row r="852">
          <cell r="A852" t="str">
            <v>1.7.1</v>
          </cell>
        </row>
        <row r="854">
          <cell r="A854" t="str">
            <v>1.7.1.1</v>
          </cell>
        </row>
        <row r="856">
          <cell r="A856" t="str">
            <v>A</v>
          </cell>
        </row>
        <row r="864">
          <cell r="A864" t="str">
            <v>B</v>
          </cell>
        </row>
        <row r="866">
          <cell r="A866" t="str">
            <v>C</v>
          </cell>
        </row>
        <row r="869">
          <cell r="A869" t="str">
            <v>D</v>
          </cell>
        </row>
        <row r="877">
          <cell r="A877" t="str">
            <v>1.7.1.2</v>
          </cell>
        </row>
        <row r="881">
          <cell r="A881" t="str">
            <v>A</v>
          </cell>
        </row>
        <row r="889">
          <cell r="A889" t="str">
            <v>B</v>
          </cell>
        </row>
        <row r="891">
          <cell r="A891" t="str">
            <v>C</v>
          </cell>
        </row>
        <row r="893">
          <cell r="A893" t="str">
            <v>D</v>
          </cell>
        </row>
        <row r="896">
          <cell r="A896" t="str">
            <v>E</v>
          </cell>
        </row>
        <row r="904">
          <cell r="A904" t="str">
            <v>1.7.1.3</v>
          </cell>
        </row>
        <row r="908">
          <cell r="A908" t="str">
            <v>A</v>
          </cell>
        </row>
        <row r="916">
          <cell r="A916" t="str">
            <v>B</v>
          </cell>
        </row>
        <row r="918">
          <cell r="A918" t="str">
            <v>C</v>
          </cell>
        </row>
        <row r="920">
          <cell r="A920" t="str">
            <v>D</v>
          </cell>
        </row>
        <row r="923">
          <cell r="A923" t="str">
            <v>E</v>
          </cell>
        </row>
        <row r="931">
          <cell r="A931" t="str">
            <v>1.7.2</v>
          </cell>
        </row>
        <row r="933">
          <cell r="A933" t="str">
            <v>1.7.2.1</v>
          </cell>
        </row>
        <row r="935">
          <cell r="A935" t="str">
            <v>A</v>
          </cell>
        </row>
        <row r="943">
          <cell r="A943" t="str">
            <v>B</v>
          </cell>
        </row>
        <row r="945">
          <cell r="A945" t="str">
            <v>C</v>
          </cell>
        </row>
        <row r="948">
          <cell r="A948" t="str">
            <v>D</v>
          </cell>
        </row>
        <row r="956">
          <cell r="A956" t="str">
            <v>1.7.2.2</v>
          </cell>
        </row>
        <row r="960">
          <cell r="A960" t="str">
            <v>A</v>
          </cell>
        </row>
        <row r="968">
          <cell r="A968" t="str">
            <v>B</v>
          </cell>
        </row>
        <row r="970">
          <cell r="A970" t="str">
            <v>C</v>
          </cell>
        </row>
        <row r="972">
          <cell r="A972" t="str">
            <v>D</v>
          </cell>
        </row>
        <row r="975">
          <cell r="A975" t="str">
            <v>E</v>
          </cell>
        </row>
        <row r="983">
          <cell r="A983" t="str">
            <v>1.7.2.3</v>
          </cell>
        </row>
        <row r="987">
          <cell r="A987" t="str">
            <v>A</v>
          </cell>
        </row>
        <row r="995">
          <cell r="A995" t="str">
            <v>B</v>
          </cell>
        </row>
        <row r="997">
          <cell r="A997" t="str">
            <v>C</v>
          </cell>
        </row>
        <row r="999">
          <cell r="A999" t="str">
            <v>D</v>
          </cell>
        </row>
        <row r="1002">
          <cell r="A1002" t="str">
            <v>E</v>
          </cell>
        </row>
        <row r="1010">
          <cell r="A1010" t="str">
            <v>1.7.3</v>
          </cell>
        </row>
        <row r="1012">
          <cell r="A1012" t="str">
            <v>1.7.3.1</v>
          </cell>
        </row>
        <row r="1014">
          <cell r="A1014" t="str">
            <v>A</v>
          </cell>
        </row>
        <row r="1022">
          <cell r="A1022" t="str">
            <v>B</v>
          </cell>
        </row>
        <row r="1024">
          <cell r="A1024" t="str">
            <v>C</v>
          </cell>
        </row>
        <row r="1027">
          <cell r="A1027" t="str">
            <v>D</v>
          </cell>
        </row>
      </sheetData>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ative statement"/>
      <sheetName val="RA-markate"/>
      <sheetName val="RA_markate"/>
      <sheetName val="MASTER_RATE ANALYSIS"/>
      <sheetName val="RCC,Ret. Wall"/>
      <sheetName val="BOQ_Direct_selling cost"/>
      <sheetName val="MM"/>
      <sheetName val="Headings"/>
      <sheetName val="BLOCK-A (MEA.SHEET)"/>
      <sheetName val="COST"/>
      <sheetName val="TBAL9697 -group wise  sdpl"/>
      <sheetName val="Names&amp;Cases"/>
      <sheetName val="Sheet3 (2)"/>
      <sheetName val="Portfolio Summary"/>
      <sheetName val="Builtup Area"/>
      <sheetName val="Inc.St.-Link"/>
      <sheetName val="Meas.-Hotel Part"/>
      <sheetName val="TBAL9697 _group wise  sdpl"/>
      <sheetName val="A-General"/>
      <sheetName val="10. &amp; 11. Rate Code &amp; BQ"/>
      <sheetName val="9. Package split - Cost "/>
      <sheetName val="Break up Sheet"/>
      <sheetName val="Field Values"/>
      <sheetName val="horizontal"/>
      <sheetName val="Main-Material"/>
      <sheetName val="Footings"/>
      <sheetName val="sept-plan"/>
      <sheetName val="P&amp;L-BDMC"/>
      <sheetName val="WWR"/>
      <sheetName val="MA"/>
      <sheetName val="영업소실적"/>
      <sheetName val="ACE-OUT"/>
      <sheetName val="BS-Cem"/>
      <sheetName val="Staff Acco."/>
      <sheetName val="Results"/>
      <sheetName val="PLGroupings"/>
      <sheetName val="VAL"/>
      <sheetName val="Area Statement"/>
      <sheetName val="concrete"/>
      <sheetName val="Sheet1"/>
      <sheetName val="Sheet2"/>
      <sheetName val="Main Sheet"/>
      <sheetName val="oresreqsum"/>
      <sheetName val="Data"/>
      <sheetName val="Cashflow"/>
      <sheetName val="Cost_Ph5Master"/>
      <sheetName val="BOQ"/>
      <sheetName val="SCHEDULE"/>
      <sheetName val="Labour productivity"/>
      <sheetName val="Fill this out first..."/>
      <sheetName val="nVision"/>
      <sheetName val="(Basement to 2nd)-BUA"/>
      <sheetName val="RA_EIL"/>
      <sheetName val="RA_MKT_QUOTE"/>
      <sheetName val="Pay_Sep06"/>
      <sheetName val="BASIS -DEC 08"/>
      <sheetName val="Contract BOQ"/>
      <sheetName val="Desgn(zone I)"/>
      <sheetName val="CFForecast detail"/>
      <sheetName val="strand"/>
      <sheetName val="Occ, Other Rev, Exp, Dispo"/>
      <sheetName val="目录"/>
      <sheetName val="final abstract"/>
      <sheetName val="AK-Offertstammblatt"/>
      <sheetName val="Supplier"/>
      <sheetName val="COA-IPCL"/>
      <sheetName val="Customers"/>
      <sheetName val="Legend"/>
      <sheetName val="Material "/>
      <sheetName val="lookup"/>
      <sheetName val="girder"/>
      <sheetName val="Rate analysis"/>
      <sheetName val="cubes_M20"/>
      <sheetName val="irccoeff"/>
      <sheetName val="Package split - Cost"/>
      <sheetName val="RO"/>
      <sheetName val="Quote Sereno"/>
      <sheetName val="Fin Sum"/>
      <sheetName val="Cash Flow"/>
      <sheetName val="Old"/>
      <sheetName val="estimate"/>
      <sheetName val="key dates"/>
      <sheetName val="Actuals"/>
      <sheetName val="costing"/>
      <sheetName val="Project Budget Worksheet"/>
      <sheetName val="ridgewood"/>
      <sheetName val="Detail 1A"/>
      <sheetName val="RECAPITULATION"/>
      <sheetName val="MainSheet"/>
      <sheetName val="Labor abs-NMR"/>
      <sheetName val="purpose&amp;input"/>
      <sheetName val="7 Other Costs"/>
      <sheetName val="NPV"/>
      <sheetName val="conc-foot-gradeslab"/>
      <sheetName val="COLUMN"/>
      <sheetName val="Depreciation"/>
      <sheetName val="Estimates"/>
      <sheetName val="PLAN_FEB97"/>
      <sheetName val="EST-CIVIL"/>
      <sheetName val="POWER"/>
      <sheetName val="grid"/>
      <sheetName val="Abstract Sheet"/>
      <sheetName val="STAFFSCHED "/>
      <sheetName val="Cable-data"/>
      <sheetName val="Rising Main"/>
      <sheetName val="Linked Lead"/>
      <sheetName val="RawMatCost"/>
      <sheetName val="Boq (Main Building)"/>
      <sheetName val="Footing"/>
      <sheetName val="analysis"/>
      <sheetName val="Rate_Analysis"/>
      <sheetName val="civil"/>
      <sheetName val="Ward areas"/>
      <sheetName val="Attributes"/>
      <sheetName val="RFP002"/>
      <sheetName val="BOQ T4B"/>
      <sheetName val="Design"/>
      <sheetName val="Database"/>
      <sheetName val="schedule nos"/>
      <sheetName val="Cs"/>
      <sheetName val="CPIPE"/>
      <sheetName val="THK"/>
      <sheetName val="CPIPE 1"/>
      <sheetName val="Cash Flows &amp; IRR"/>
      <sheetName val="Approved MTD Proj #'s"/>
      <sheetName val="Intro"/>
      <sheetName val="Civil Boq"/>
      <sheetName val="Comparative-3-05-04"/>
      <sheetName val="PPA Summary"/>
      <sheetName val="A"/>
      <sheetName val="BOQ_SERENO"/>
      <sheetName val="3. Elemental Summary"/>
      <sheetName val="12a. CFTable"/>
      <sheetName val="Rob. elektr."/>
      <sheetName val="Cul_detail"/>
      <sheetName val="Loads"/>
      <sheetName val="3 BHK TH Elec"/>
      <sheetName val="Comparative_statement"/>
      <sheetName val="MASTER_RATE_ANALYSIS"/>
      <sheetName val="BLOCK-A_(MEA_SHEET)"/>
      <sheetName val="TBAL9697_-group_wise__sdpl"/>
      <sheetName val="Sheet3_(2)"/>
      <sheetName val="Portfolio_Summary"/>
      <sheetName val="Builtup_Area"/>
      <sheetName val="Inc_St_-Link"/>
      <sheetName val="Meas_-Hotel_Part"/>
      <sheetName val="TBAL9697__group_wise__sdpl"/>
      <sheetName val="10__&amp;_11__Rate_Code_&amp;_BQ"/>
      <sheetName val="9__Package_split_-_Cost_"/>
      <sheetName val="Break_up_Sheet"/>
      <sheetName val="Field_Values"/>
      <sheetName val="Main_Sheet"/>
      <sheetName val="Staff_Acco_"/>
      <sheetName val="RCC,Ret__Wall"/>
      <sheetName val="head loss calc"/>
      <sheetName val="LABOUR RATE"/>
      <sheetName val="Material Rate"/>
      <sheetName val="Ra - 16"/>
      <sheetName val="dBase"/>
      <sheetName val="QM"/>
      <sheetName val="Assumptions"/>
    </sheetNames>
    <sheetDataSet>
      <sheetData sheetId="0">
        <row r="389">
          <cell r="A389" t="str">
            <v>SECTION</v>
          </cell>
        </row>
      </sheetData>
      <sheetData sheetId="1" refreshError="1"/>
      <sheetData sheetId="2">
        <row r="389">
          <cell r="A389" t="str">
            <v>SECTION</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
      <sheetName val="OP (crores)"/>
      <sheetName val="BS"/>
      <sheetName val="BS (crores)"/>
      <sheetName val="Fund Flow"/>
      <sheetName val="Fund Flow (crores)"/>
      <sheetName val="FFR-II"/>
      <sheetName val="MPBF"/>
      <sheetName val="Summary"/>
      <sheetName val="BOB Format"/>
      <sheetName val="Referen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T-I (2)"/>
      <sheetName val="ANALY-BOQ"/>
      <sheetName val="ANALYS-LS"/>
      <sheetName val="BOQ"/>
      <sheetName val="PART-I"/>
      <sheetName val="I-11"/>
      <sheetName val="I-15"/>
      <sheetName val="sumps"/>
      <sheetName val="GATES(21,22)"/>
      <sheetName val="final abstract"/>
      <sheetName val="Basement Budget"/>
      <sheetName val="RECAPITULATION"/>
      <sheetName val="Fee Rate Summary"/>
      <sheetName val="Rate analysis"/>
      <sheetName val="Materials Cost"/>
      <sheetName val="Old"/>
      <sheetName val="10. &amp; 11. Rate Code &amp; BQ"/>
      <sheetName val="Main-Material"/>
      <sheetName val="RES STEEL TO"/>
      <sheetName val="sept-plan"/>
      <sheetName val="Break up Sheet"/>
      <sheetName val="COLUMN"/>
      <sheetName val="B &amp; C - M - ccp"/>
      <sheetName val="SUmmary-RMZ"/>
      <sheetName val="RMZ Summary"/>
      <sheetName val="Fill this out first..."/>
      <sheetName val="Micro"/>
      <sheetName val="Macro"/>
      <sheetName val="Scaff-Rose"/>
      <sheetName val="TBAL9697 -group wise  sdpl"/>
      <sheetName val="A"/>
      <sheetName val="THK"/>
      <sheetName val="Data"/>
      <sheetName val="Lead"/>
      <sheetName val="Analy_7-10"/>
      <sheetName val="Fin Sum"/>
      <sheetName val="CASHFLOWS"/>
      <sheetName val="SUMMARY"/>
      <sheetName val="Site Dev BOQ"/>
      <sheetName val="Staff Forecast spread"/>
      <sheetName val="Field Values"/>
      <sheetName val="Sheet2"/>
      <sheetName val="dyes"/>
      <sheetName val="Sheet3"/>
      <sheetName val="UTILITY"/>
      <sheetName val="RA-markate"/>
      <sheetName val="Structure Bills Qty"/>
      <sheetName val="Builtup Area"/>
      <sheetName val="analysis"/>
      <sheetName val="Headings"/>
      <sheetName val="MASTER_RATE ANALYSIS"/>
      <sheetName val="cubes_M20"/>
      <sheetName val="Cop -VGN"/>
      <sheetName val="경비공통"/>
      <sheetName val="IO List"/>
      <sheetName val="BOQ_Direct_selling cost"/>
      <sheetName val="Stress Calculation"/>
      <sheetName val="Costing"/>
      <sheetName val="VIWSCo1"/>
      <sheetName val="database"/>
      <sheetName val="Input"/>
      <sheetName val="Activity"/>
      <sheetName val="Crew"/>
      <sheetName val="Piping"/>
      <sheetName val="Pipe Supports"/>
      <sheetName val="S1BOQ"/>
      <sheetName val="2gii"/>
      <sheetName val="Manpower"/>
      <sheetName val="HPL"/>
      <sheetName val="월선수금"/>
      <sheetName val="Materials "/>
      <sheetName val="strand"/>
      <sheetName val="MN T.B."/>
      <sheetName val="A1-Continuous"/>
      <sheetName val="Coalmine"/>
      <sheetName val="Preside"/>
      <sheetName val="Summary_Local"/>
      <sheetName val="factor sheet"/>
      <sheetName val="RA"/>
      <sheetName val="Factor_Sheet"/>
      <sheetName val="Exp."/>
      <sheetName val="Factors"/>
      <sheetName val="INDIGINEOUS ITEMS "/>
      <sheetName val="INDORAMA Group June 02"/>
      <sheetName val="starter"/>
      <sheetName val="BLK2"/>
      <sheetName val="BLK3"/>
      <sheetName val="E &amp; R"/>
      <sheetName val="radar"/>
      <sheetName val="UG"/>
      <sheetName val="Config"/>
      <sheetName val="Break Dw"/>
      <sheetName val="Load Details(B1)"/>
      <sheetName val="SPT vs PHI"/>
      <sheetName val="Civil Boq"/>
      <sheetName val="Design"/>
      <sheetName val="Debits as on 12.04.08"/>
      <sheetName val="FitOutConfCentre"/>
      <sheetName val="Sheet1"/>
      <sheetName val="MES-SEC"/>
      <sheetName val="For Bill-04 PS"/>
      <sheetName val="Build-up"/>
      <sheetName val="FORM7"/>
      <sheetName val="RCC,Ret. Wall"/>
      <sheetName val="RA 4 Challan Summary "/>
      <sheetName val="p&amp;m"/>
      <sheetName val="Labour productivity"/>
      <sheetName val="labour coeff"/>
      <sheetName val="COST"/>
      <sheetName val="Formulas"/>
      <sheetName val="BOQ (2)"/>
      <sheetName val="GBW"/>
      <sheetName val="WBS01"/>
      <sheetName val="WBS10"/>
      <sheetName val="WBS11"/>
      <sheetName val="WBS12"/>
      <sheetName val="WBS13"/>
      <sheetName val="WBS14"/>
      <sheetName val="WBS15"/>
      <sheetName val="WBS16"/>
      <sheetName val="WBS17"/>
      <sheetName val="WBS18"/>
      <sheetName val="WBS19"/>
      <sheetName val="WBS02"/>
      <sheetName val="WBS20"/>
      <sheetName val="WBS03"/>
      <sheetName val="WBS04"/>
      <sheetName val="WBS05"/>
      <sheetName val="WBS06"/>
      <sheetName val="WBS07"/>
      <sheetName val="WBS08"/>
      <sheetName val="WBS09"/>
      <sheetName val="PART-I_(2)"/>
      <sheetName val="final_abstract"/>
      <sheetName val="PA- Consutant "/>
      <sheetName val="Sheet3 (2)"/>
      <sheetName val="ORDER BOOKING"/>
      <sheetName val="beam-reinft-IIInd floor"/>
      <sheetName val="INPUT-DATA1"/>
      <sheetName val="VCH-SLC"/>
      <sheetName val="Supplier"/>
      <sheetName val="선수금"/>
      <sheetName val="jobhist"/>
      <sheetName val="Code"/>
      <sheetName val="Set"/>
      <sheetName val="Summary_Bank"/>
      <sheetName val="대외공문"/>
      <sheetName val="目录"/>
      <sheetName val="col-reinft1"/>
      <sheetName val="concrete"/>
      <sheetName val="Desgn(zone I)"/>
      <sheetName val="Bed Class"/>
      <sheetName val="Cd"/>
      <sheetName val="Rates"/>
      <sheetName val="PH data"/>
      <sheetName val="labour"/>
      <sheetName val="Details (3)"/>
      <sheetName val="M B-QtyRecn"/>
      <sheetName val="Quotation"/>
      <sheetName val="Sqn _Main_ Abs"/>
      <sheetName val="SOR"/>
      <sheetName val="GR.slab-reinft"/>
      <sheetName val="SCHEDULE"/>
      <sheetName val="CABLE DATA"/>
      <sheetName val="gen"/>
      <sheetName val="Approved MTD Proj #'s"/>
      <sheetName val="Staff Acco."/>
      <sheetName val="Section Catalogue"/>
      <sheetName val="#REF!"/>
      <sheetName val="Lowside"/>
      <sheetName val="Measurements"/>
      <sheetName val="Tables"/>
      <sheetName val="Flooring"/>
      <sheetName val="Ceilings"/>
      <sheetName val="ACAD Finishes"/>
      <sheetName val="Site Details"/>
      <sheetName val="Chair"/>
      <sheetName val="Site Area Statement"/>
      <sheetName val="Doors"/>
      <sheetName val="Estimate"/>
      <sheetName val="Mat.Cost"/>
      <sheetName val="NLD - Assum"/>
      <sheetName val="Capex-fixed"/>
      <sheetName val="schedule nos"/>
      <sheetName val="lookup"/>
      <sheetName val="Basement_Budget"/>
      <sheetName val="Rate_analysis"/>
      <sheetName val="Break_up_Sheet"/>
      <sheetName val="B_&amp;_C_-_M_-_ccp"/>
      <sheetName val="Fee_Rate_Summary"/>
      <sheetName val="Materials_Cost"/>
      <sheetName val="10__&amp;_11__Rate_Code_&amp;_BQ"/>
      <sheetName val="RES_STEEL_TO"/>
      <sheetName val="RMZ_Summary"/>
      <sheetName val="Fill_this_out_first___"/>
      <sheetName val="Cop_-VGN"/>
      <sheetName val="Field_Values"/>
      <sheetName val="Fin_Sum"/>
      <sheetName val="Materials_"/>
      <sheetName val="Structure_Bills_Qty"/>
      <sheetName val="Builtup_Area"/>
      <sheetName val="MASTER_RATE_ANALYSIS"/>
      <sheetName val="SPT_vs_PHI"/>
      <sheetName val="RES-PLANNING"/>
      <sheetName val="Staircase "/>
      <sheetName val="BOQ-Tower"/>
      <sheetName val="M-Book for Conc"/>
      <sheetName val="M-Book for FW"/>
      <sheetName val="Interior"/>
      <sheetName val="parametry"/>
      <sheetName val="Aseet1998"/>
      <sheetName val="VARIABLE"/>
      <sheetName val="#REF"/>
      <sheetName val="Voucher"/>
      <sheetName val="Site_Dev_BOQ"/>
      <sheetName val="Staff_Forecast_spread"/>
      <sheetName val="INDORAMA_Group_June_02"/>
      <sheetName val="Pipe_Supports"/>
      <sheetName val="RCC,Ret__Wall"/>
      <sheetName val="RA_4_Challan_Summary_"/>
      <sheetName val="Labour_productivity"/>
      <sheetName val="labour_coeff"/>
      <sheetName val="PART-I_(2)1"/>
      <sheetName val="final_abstract1"/>
      <sheetName val="Fee_Rate_Summary1"/>
      <sheetName val="Basement_Budget1"/>
      <sheetName val="Rate_analysis1"/>
      <sheetName val="Materials_Cost1"/>
      <sheetName val="Break_up_Sheet1"/>
      <sheetName val="RES_STEEL_TO1"/>
      <sheetName val="10__&amp;_11__Rate_Code_&amp;_BQ1"/>
      <sheetName val="B_&amp;_C_-_M_-_ccp1"/>
      <sheetName val="RMZ_Summary1"/>
      <sheetName val="Fin_Sum1"/>
      <sheetName val="Fill_this_out_first___1"/>
      <sheetName val="Site_Dev_BOQ1"/>
      <sheetName val="Staff_Forecast_spread1"/>
      <sheetName val="Field_Values1"/>
      <sheetName val="INDORAMA_Group_June_021"/>
      <sheetName val="Pipe_Supports1"/>
      <sheetName val="RCC,Ret__Wall1"/>
      <sheetName val="RA_4_Challan_Summary_1"/>
      <sheetName val="Labour_productivity1"/>
      <sheetName val="labour_coeff1"/>
      <sheetName val="BOQ_Direct_selling_cost"/>
      <sheetName val="Stress_Calculation"/>
      <sheetName val="IO_List"/>
      <sheetName val="MN_T_B_"/>
      <sheetName val="Exp_"/>
      <sheetName val="INDIGINEOUS_ITEMS_"/>
      <sheetName val="E_&amp;_R"/>
      <sheetName val="Civil_Boq"/>
      <sheetName val="Rates-May-14"/>
      <sheetName val="INPUT SHEET"/>
      <sheetName val="BOQ civil"/>
      <sheetName val="Column Steel-R2"/>
      <sheetName val="std.wt."/>
      <sheetName val="Delhi"/>
      <sheetName val="QCEQPT-owned"/>
      <sheetName val="QS Name"/>
      <sheetName val="CANDY BOQ"/>
      <sheetName val="Balustrade"/>
      <sheetName val="CFForecast detail"/>
      <sheetName val="Load_Details(B1)"/>
      <sheetName val="TBAL9697_-group_wise__sdpl"/>
      <sheetName val="Break_Dw"/>
      <sheetName val="Debits_as_on_12_04_08"/>
      <sheetName val="BOQ_(2)"/>
      <sheetName val="M_B-QtyRecn"/>
      <sheetName val="PA-_Consutant_"/>
      <sheetName val="Desgn(zone_I)"/>
      <sheetName val="Bed_Class"/>
      <sheetName val="ACAD_Finishes"/>
      <sheetName val="Site_Details"/>
      <sheetName val="Site_Area_Statement"/>
      <sheetName val="office"/>
      <sheetName val="Lab"/>
      <sheetName val="Material&amp;equipment"/>
      <sheetName val="Model (Not Merged)"/>
      <sheetName val="bill 2"/>
      <sheetName val="PART-I_(2)2"/>
      <sheetName val="final_abstract2"/>
      <sheetName val="Structure_Bills_Qty1"/>
      <sheetName val="Builtup_Area1"/>
      <sheetName val="MASTER_RATE_ANALYSIS1"/>
      <sheetName val="Cop_-VGN1"/>
      <sheetName val="Materials_1"/>
      <sheetName val="MN_T_B_1"/>
      <sheetName val="BOQ_Direct_selling_cost1"/>
      <sheetName val="Stress_Calculation1"/>
      <sheetName val="IO_List1"/>
      <sheetName val="E_&amp;_R1"/>
      <sheetName val="Exp_1"/>
      <sheetName val="INDIGINEOUS_ITEMS_1"/>
      <sheetName val="TBAL9697_-group_wise__sdpl1"/>
      <sheetName val="Break_Dw1"/>
      <sheetName val="Load_Details(B1)1"/>
      <sheetName val="SPT_vs_PHI1"/>
      <sheetName val="Civil_Boq1"/>
      <sheetName val="PA-_Consutant_1"/>
      <sheetName val="Debits_as_on_12_04_081"/>
      <sheetName val="Desgn(zone_I)1"/>
      <sheetName val="Bed_Class1"/>
      <sheetName val="PART-I_(2)3"/>
      <sheetName val="final_abstract3"/>
      <sheetName val="Fee_Rate_Summary2"/>
      <sheetName val="Basement_Budget2"/>
      <sheetName val="Rate_analysis2"/>
      <sheetName val="Materials_Cost2"/>
      <sheetName val="10__&amp;_11__Rate_Code_&amp;_BQ2"/>
      <sheetName val="Break_up_Sheet2"/>
      <sheetName val="B_&amp;_C_-_M_-_ccp2"/>
      <sheetName val="RES_STEEL_TO2"/>
      <sheetName val="RMZ_Summary2"/>
      <sheetName val="Pipe_Supports2"/>
      <sheetName val="Field_Values2"/>
      <sheetName val="Fin_Sum2"/>
      <sheetName val="Fill_this_out_first___2"/>
      <sheetName val="Site_Dev_BOQ2"/>
      <sheetName val="Staff_Forecast_spread2"/>
      <sheetName val="Structure_Bills_Qty2"/>
      <sheetName val="Builtup_Area2"/>
      <sheetName val="MASTER_RATE_ANALYSIS2"/>
      <sheetName val="Cop_-VGN2"/>
      <sheetName val="Materials_2"/>
      <sheetName val="MN_T_B_2"/>
      <sheetName val="BOQ_Direct_selling_cost2"/>
      <sheetName val="Stress_Calculation2"/>
      <sheetName val="IO_List2"/>
      <sheetName val="E_&amp;_R2"/>
      <sheetName val="factor_sheet1"/>
      <sheetName val="Exp_2"/>
      <sheetName val="INDIGINEOUS_ITEMS_2"/>
      <sheetName val="TBAL9697_-group_wise__sdpl2"/>
      <sheetName val="Break_Dw2"/>
      <sheetName val="Load_Details(B1)2"/>
      <sheetName val="SPT_vs_PHI2"/>
      <sheetName val="Civil_Boq2"/>
      <sheetName val="PA-_Consutant_2"/>
      <sheetName val="Debits_as_on_12_04_082"/>
      <sheetName val="INDORAMA_Group_June_022"/>
      <sheetName val="Desgn(zone_I)2"/>
      <sheetName val="Bed_Class2"/>
      <sheetName val="PART-I_(2)4"/>
      <sheetName val="final_abstract4"/>
      <sheetName val="Fee_Rate_Summary3"/>
      <sheetName val="Basement_Budget3"/>
      <sheetName val="Rate_analysis3"/>
      <sheetName val="Materials_Cost3"/>
      <sheetName val="10__&amp;_11__Rate_Code_&amp;_BQ3"/>
      <sheetName val="Break_up_Sheet3"/>
      <sheetName val="B_&amp;_C_-_M_-_ccp3"/>
      <sheetName val="RES_STEEL_TO3"/>
      <sheetName val="RMZ_Summary3"/>
      <sheetName val="Pipe_Supports3"/>
      <sheetName val="Field_Values3"/>
      <sheetName val="Fin_Sum3"/>
      <sheetName val="Fill_this_out_first___3"/>
      <sheetName val="Site_Dev_BOQ3"/>
      <sheetName val="Staff_Forecast_spread3"/>
      <sheetName val="Structure_Bills_Qty3"/>
      <sheetName val="Builtup_Area3"/>
      <sheetName val="MASTER_RATE_ANALYSIS3"/>
      <sheetName val="Cop_-VGN3"/>
      <sheetName val="Materials_3"/>
      <sheetName val="MN_T_B_3"/>
      <sheetName val="BOQ_Direct_selling_cost3"/>
      <sheetName val="Stress_Calculation3"/>
      <sheetName val="IO_List3"/>
      <sheetName val="E_&amp;_R3"/>
      <sheetName val="Exp_3"/>
      <sheetName val="INDIGINEOUS_ITEMS_3"/>
      <sheetName val="TBAL9697_-group_wise__sdpl3"/>
      <sheetName val="Break_Dw3"/>
      <sheetName val="Load_Details(B1)3"/>
      <sheetName val="SPT_vs_PHI3"/>
      <sheetName val="Civil_Boq3"/>
      <sheetName val="PA-_Consutant_3"/>
      <sheetName val="Debits_as_on_12_04_083"/>
      <sheetName val="INDORAMA_Group_June_023"/>
      <sheetName val="Desgn(zone_I)3"/>
      <sheetName val="Bed_Class3"/>
      <sheetName val="PART-I_(2)5"/>
      <sheetName val="final_abstract5"/>
      <sheetName val="Fee_Rate_Summary4"/>
      <sheetName val="Basement_Budget4"/>
      <sheetName val="Rate_analysis4"/>
      <sheetName val="Materials_Cost4"/>
      <sheetName val="10__&amp;_11__Rate_Code_&amp;_BQ4"/>
      <sheetName val="Break_up_Sheet4"/>
      <sheetName val="B_&amp;_C_-_M_-_ccp4"/>
      <sheetName val="RES_STEEL_TO4"/>
      <sheetName val="RMZ_Summary4"/>
      <sheetName val="Pipe_Supports4"/>
      <sheetName val="Field_Values4"/>
      <sheetName val="Fin_Sum4"/>
      <sheetName val="Fill_this_out_first___4"/>
      <sheetName val="Site_Dev_BOQ4"/>
      <sheetName val="Staff_Forecast_spread4"/>
      <sheetName val="Structure_Bills_Qty4"/>
      <sheetName val="Builtup_Area4"/>
      <sheetName val="MASTER_RATE_ANALYSIS4"/>
      <sheetName val="Cop_-VGN4"/>
      <sheetName val="Materials_4"/>
      <sheetName val="MN_T_B_4"/>
      <sheetName val="BOQ_Direct_selling_cost4"/>
      <sheetName val="Stress_Calculation4"/>
      <sheetName val="IO_List4"/>
      <sheetName val="E_&amp;_R4"/>
      <sheetName val="factor_sheet2"/>
      <sheetName val="Exp_4"/>
      <sheetName val="INDIGINEOUS_ITEMS_4"/>
      <sheetName val="TBAL9697_-group_wise__sdpl4"/>
      <sheetName val="Break_Dw4"/>
      <sheetName val="Load_Details(B1)4"/>
      <sheetName val="SPT_vs_PHI4"/>
      <sheetName val="Civil_Boq4"/>
      <sheetName val="PA-_Consutant_4"/>
      <sheetName val="Debits_as_on_12_04_084"/>
      <sheetName val="INDORAMA_Group_June_024"/>
      <sheetName val="Desgn(zone_I)4"/>
      <sheetName val="Bed_Class4"/>
      <sheetName val="M_B-QtyRecn1"/>
      <sheetName val="det_est"/>
      <sheetName val="PACK (B)"/>
      <sheetName val="Material "/>
      <sheetName val="CPIPE"/>
      <sheetName val="Estimate "/>
      <sheetName val="P.Well( RCC)"/>
      <sheetName val="Assumptions"/>
      <sheetName val="Rising Main"/>
      <sheetName val="Template4444"/>
      <sheetName val="Cash Flows &amp; IRR"/>
      <sheetName val="d-safe specs"/>
      <sheetName val="d-safe DELUXE"/>
      <sheetName val="Diawise steel abstract"/>
      <sheetName val="SUMMARY-client"/>
      <sheetName val="LTG-STG"/>
      <sheetName val="CCTV_EST1"/>
      <sheetName val="01"/>
      <sheetName val="MFG"/>
      <sheetName val="CONNECT"/>
      <sheetName val="Occ, Other Rev, Exp, Dispo"/>
      <sheetName val="Tender Summary"/>
      <sheetName val="Detail"/>
      <sheetName val="B1"/>
      <sheetName val="WORK TABLE"/>
      <sheetName val="220 11  BS "/>
      <sheetName val="Intro."/>
      <sheetName val="Meas.-Hotel Part"/>
      <sheetName val="Pay_Sep06"/>
      <sheetName val="Internet"/>
      <sheetName val="Introduction"/>
      <sheetName val="Operating Statistics"/>
      <sheetName val="Financials"/>
      <sheetName val="train cash"/>
      <sheetName val="accom cash"/>
      <sheetName val="rdamdata"/>
      <sheetName val="HDPE"/>
      <sheetName val="Usage"/>
      <sheetName val="Common "/>
      <sheetName val="General"/>
      <sheetName val="purpose&amp;input"/>
      <sheetName val="newsales"/>
      <sheetName val="협조전"/>
      <sheetName val="Retaing wall"/>
      <sheetName val="TS-TC"/>
      <sheetName val="1"/>
      <sheetName val="대비표"/>
      <sheetName val="except wiring"/>
      <sheetName val="Cs"/>
      <sheetName val="CPIPE 1"/>
      <sheetName val="beam-reinft-machine rm"/>
      <sheetName val="Cable-data"/>
      <sheetName val="Register"/>
      <sheetName val="3. Elemental Summary"/>
      <sheetName val="B3-B4-B5-B6"/>
      <sheetName val="AK-Offertstammblatt"/>
      <sheetName val="intr stool brkup"/>
      <sheetName val="P4-BOQ"/>
      <sheetName val="upa"/>
      <sheetName val="Material Rate"/>
      <sheetName val="Conc_Analysis"/>
      <sheetName val="discounts_XP140"/>
      <sheetName val="IS"/>
      <sheetName val="Vind - BtB"/>
      <sheetName val="Detail In Door Stad"/>
      <sheetName val="SGS ACQ"/>
      <sheetName val="Cleaning &amp; Grubbing"/>
      <sheetName val="PRECAST lightconc-II"/>
      <sheetName val="Labor abs-NMR"/>
      <sheetName val="water prop."/>
      <sheetName val="Name List"/>
      <sheetName val="PRELIM5"/>
      <sheetName val="Abs PMRL"/>
      <sheetName val="Version"/>
      <sheetName val="PriceSummary"/>
      <sheetName val="DOOR-WINDOW SCHEDULE"/>
      <sheetName val="BLOCK WORK-GRD FLR"/>
      <sheetName val="Form 6"/>
      <sheetName val="EDWise"/>
      <sheetName val="Qty-UG"/>
      <sheetName val="M.S."/>
      <sheetName val="ecc_res"/>
      <sheetName val="소상 &quot;1&quot;"/>
      <sheetName val="BOQ Distribution"/>
      <sheetName val="BOM"/>
      <sheetName val="Price Schedule"/>
      <sheetName val="Mat_Cost"/>
      <sheetName val="Cost_Any."/>
      <sheetName val="Ratio"/>
      <sheetName val="S &amp; A"/>
      <sheetName val="Mat_Cost1"/>
      <sheetName val="Price_Schedule"/>
      <sheetName val="S_&amp;_A"/>
      <sheetName val="Cost_Any_"/>
      <sheetName val="PointNo.5"/>
      <sheetName val="Mat_Cost2"/>
      <sheetName val="Price_Schedule1"/>
      <sheetName val="S_&amp;_A1"/>
      <sheetName val="Cost_Any_1"/>
      <sheetName val="Cost_any"/>
      <sheetName val="환율"/>
      <sheetName val="Discount &amp; Margin"/>
      <sheetName val="Branch Power"/>
      <sheetName val="Distrib"/>
      <sheetName val="Emergency"/>
      <sheetName val="Equipment"/>
      <sheetName val="Lighting"/>
      <sheetName val="FINOLEX"/>
      <sheetName val="ICO_budzet_97"/>
      <sheetName val="INFRA-CONTRACOR"/>
      <sheetName val="Excavation"/>
      <sheetName val="RCC"/>
      <sheetName val=" Block work"/>
      <sheetName val="Plaster"/>
      <sheetName val="Flooring &amp; Road"/>
      <sheetName val="CHintamani"/>
      <sheetName val="SSF"/>
      <sheetName val="Plumbing"/>
      <sheetName val="Cement"/>
      <sheetName val="BOM "/>
      <sheetName val="SUBMITED bISS"/>
      <sheetName val="TOTAL SUMMARY"/>
      <sheetName val="QTY"/>
      <sheetName val="PART-I_(2)6"/>
      <sheetName val="final_abstract6"/>
      <sheetName val="Pipe_Supports5"/>
      <sheetName val="Basement_Budget5"/>
      <sheetName val="Rate_analysis5"/>
      <sheetName val="Break_up_Sheet5"/>
      <sheetName val="B_&amp;_C_-_M_-_ccp5"/>
      <sheetName val="Fee_Rate_Summary5"/>
      <sheetName val="Materials_Cost5"/>
      <sheetName val="10__&amp;_11__Rate_Code_&amp;_BQ5"/>
      <sheetName val="RES_STEEL_TO5"/>
      <sheetName val="RMZ_Summary5"/>
      <sheetName val="Fill_this_out_first___5"/>
      <sheetName val="Cop_-VGN5"/>
      <sheetName val="Field_Values5"/>
      <sheetName val="Materials_5"/>
      <sheetName val="Fin_Sum5"/>
      <sheetName val="Site_Dev_BOQ5"/>
      <sheetName val="Staff_Forecast_spread5"/>
      <sheetName val="Structure_Bills_Qty5"/>
      <sheetName val="Builtup_Area5"/>
      <sheetName val="MASTER_RATE_ANALYSIS5"/>
      <sheetName val="BOQ_Direct_selling_cost5"/>
      <sheetName val="Stress_Calculation5"/>
      <sheetName val="IO_List5"/>
      <sheetName val="MN_T_B_5"/>
      <sheetName val="E_&amp;_R5"/>
      <sheetName val="SPT_vs_PHI5"/>
      <sheetName val="Civil_Boq5"/>
      <sheetName val="Exp_5"/>
      <sheetName val="INDIGINEOUS_ITEMS_5"/>
      <sheetName val="TBAL9697_-group_wise__sdpl5"/>
      <sheetName val="RA_4_Challan_Summary_2"/>
      <sheetName val="Labour_productivity2"/>
      <sheetName val="labour_coeff2"/>
      <sheetName val="RCC,Ret__Wall2"/>
      <sheetName val="Load_Details(B1)5"/>
      <sheetName val="Break_Dw5"/>
      <sheetName val="Desgn(zone_I)5"/>
      <sheetName val="PA-_Consutant_5"/>
      <sheetName val="Debits_as_on_12_04_085"/>
      <sheetName val="INDORAMA_Group_June_025"/>
      <sheetName val="Sheet3_(2)"/>
      <sheetName val="INPUT_SHEET"/>
      <sheetName val="beam-reinft-IIInd_floor"/>
      <sheetName val="CABLE_DATA"/>
      <sheetName val="Bed_Class5"/>
      <sheetName val="M_B-QtyRecn2"/>
      <sheetName val="d-safe_specs"/>
      <sheetName val="d-safe_DELUXE"/>
      <sheetName val="Diawise_steel_abstract"/>
      <sheetName val="Rising_Main"/>
      <sheetName val="ORDER_BOOKING"/>
      <sheetName val="For_Bill-04_PS"/>
      <sheetName val="M-Book_for_Conc"/>
      <sheetName val="M-Book_for_FW"/>
      <sheetName val="PH_data"/>
      <sheetName val="Details_(3)"/>
      <sheetName val="Approved_MTD_Proj_#'s"/>
      <sheetName val="NLD_-_Assum"/>
      <sheetName val="schedule_nos"/>
      <sheetName val="Sqn__Main__Abs"/>
      <sheetName val="Staff_Acco_"/>
      <sheetName val="Section_Catalogue"/>
      <sheetName val="Staircase_"/>
      <sheetName val="PACK_(B)"/>
      <sheetName val="A.O.R."/>
      <sheetName val="sheeet7"/>
      <sheetName val="PO Summary"/>
      <sheetName val="BOQ Summary"/>
      <sheetName val="Sec 1 Loose Furniture 18% GST"/>
      <sheetName val="Sec 1 Loose Furniture 12% GST"/>
      <sheetName val="Sec 1 Loose Furniture 5% GST"/>
      <sheetName val="Sec 2 Cafeteria Tables"/>
      <sheetName val="Sec 3 Cafeteria Chairs"/>
      <sheetName val="Sec 4 Work Floors - NT "/>
      <sheetName val="Sec 5 LGF Chairs-NT"/>
      <sheetName val="Sec 6 Additional 18% GST "/>
      <sheetName val="Sec 6 Additional 12% GST "/>
      <sheetName val="Sec 11-NT set 3"/>
      <sheetName val="DC Summary"/>
      <sheetName val="M Sheet"/>
      <sheetName val="RA4 Checklist"/>
      <sheetName val="BHANDUP"/>
      <sheetName val="BOQ_(2)1"/>
      <sheetName val="ACAD_Finishes1"/>
      <sheetName val="Site_Details1"/>
      <sheetName val="Site_Area_Statement1"/>
      <sheetName val="GR_slab-reinft"/>
      <sheetName val="BOQ_civil"/>
      <sheetName val="Estimate_"/>
      <sheetName val="Common_"/>
      <sheetName val="Material_"/>
      <sheetName val="QS_Name"/>
      <sheetName val="CANDY_BOQ"/>
      <sheetName val="bill_2"/>
      <sheetName val="train_cash"/>
      <sheetName val="accom_cash"/>
      <sheetName val="Column_Steel-R2"/>
      <sheetName val="std_wt_"/>
      <sheetName val="Meas_-Hotel_Part"/>
      <sheetName val="beam-reinft-machine_rm"/>
      <sheetName val="Vind_-_BtB"/>
      <sheetName val="Tender_Summary"/>
      <sheetName val="WORK_TABLE"/>
      <sheetName val="220_11__BS_"/>
      <sheetName val="Intro_"/>
      <sheetName val="Cash_Flows_&amp;_IRR"/>
      <sheetName val="SGS_ACQ"/>
      <sheetName val="CFForecast_detail"/>
      <sheetName val="Model_(Not_Merged)"/>
      <sheetName val="Form_6"/>
      <sheetName val="Operating_Statistics"/>
      <sheetName val="PC Master List"/>
      <sheetName val="Project Details.."/>
      <sheetName val="TOS-F"/>
      <sheetName val="Baricad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sheetData sheetId="434"/>
      <sheetData sheetId="435"/>
      <sheetData sheetId="436"/>
      <sheetData sheetId="437"/>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sheetData sheetId="513"/>
      <sheetData sheetId="514"/>
      <sheetData sheetId="515"/>
      <sheetData sheetId="516"/>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sheetData sheetId="532"/>
      <sheetData sheetId="533"/>
      <sheetData sheetId="534"/>
      <sheetData sheetId="535"/>
      <sheetData sheetId="536"/>
      <sheetData sheetId="537"/>
      <sheetData sheetId="538"/>
      <sheetData sheetId="539"/>
      <sheetData sheetId="540"/>
      <sheetData sheetId="541"/>
      <sheetData sheetId="542"/>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refreshError="1"/>
      <sheetData sheetId="612" refreshError="1"/>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refreshError="1"/>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refreshError="1"/>
      <sheetData sheetId="659" refreshError="1"/>
      <sheetData sheetId="660" refreshError="1"/>
      <sheetData sheetId="66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Operating Statistics"/>
      <sheetName val="RMC"/>
      <sheetName val="RA-markate"/>
      <sheetName val="Intro"/>
      <sheetName val="Staff"/>
    </sheetNames>
    <sheetDataSet>
      <sheetData sheetId="0"/>
      <sheetData sheetId="1"/>
      <sheetData sheetId="2" refreshError="1"/>
      <sheetData sheetId="3" refreshError="1"/>
      <sheetData sheetId="4" refreshError="1"/>
      <sheetData sheetId="5"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99"/>
      <sheetName val="SCH99"/>
      <sheetName val="GROUP_99 "/>
      <sheetName val="SCH99_E"/>
      <sheetName val="ASSET_99 "/>
      <sheetName val="RA-markate"/>
      <sheetName val="final abstract"/>
      <sheetName val="Sales13-16"/>
      <sheetName val="purpose&amp;input"/>
      <sheetName val="Challan"/>
      <sheetName val="COLUMN"/>
      <sheetName val="Manpower Cost"/>
      <sheetName val="Boq"/>
      <sheetName val="Break up Sheet"/>
      <sheetName val="Avadi I"/>
      <sheetName val="Avadi VII"/>
      <sheetName val="Marketing Expenditure "/>
      <sheetName val="S&amp;M Exp"/>
      <sheetName val="Manpower &amp; Borrowing"/>
      <sheetName val="Admin cost "/>
      <sheetName val="Avadi Admin"/>
      <sheetName val="GROUP_99_2"/>
      <sheetName val="ASSET_99_2"/>
      <sheetName val="final_abstract2"/>
      <sheetName val="GROUP_99_"/>
      <sheetName val="ASSET_99_"/>
      <sheetName val="final_abstract"/>
      <sheetName val="GROUP_99_1"/>
      <sheetName val="ASSET_99_1"/>
      <sheetName val="final_abstract1"/>
      <sheetName val="Break_up_Sheet"/>
      <sheetName val="Avadi_I"/>
      <sheetName val="Avadi_VII"/>
      <sheetName val="Marketing_Expenditure_"/>
      <sheetName val="S&amp;M_Exp"/>
      <sheetName val="Manpower_Cost"/>
      <sheetName val="Manpower_&amp;_Borrowing"/>
      <sheetName val="Admin_cost_"/>
      <sheetName val="Avadi_Admin"/>
    </sheetNames>
    <sheetDataSet>
      <sheetData sheetId="0"/>
      <sheetData sheetId="1"/>
      <sheetData sheetId="2"/>
      <sheetData sheetId="3"/>
      <sheetData sheetId="4">
        <row r="11">
          <cell r="K11">
            <v>8827615</v>
          </cell>
        </row>
        <row r="17">
          <cell r="K17">
            <v>17500000</v>
          </cell>
        </row>
        <row r="23">
          <cell r="K23">
            <v>133021610</v>
          </cell>
        </row>
        <row r="35">
          <cell r="K35">
            <v>440576783</v>
          </cell>
        </row>
        <row r="42">
          <cell r="K42">
            <v>3637103</v>
          </cell>
        </row>
        <row r="48">
          <cell r="K48">
            <v>3993664</v>
          </cell>
        </row>
        <row r="58">
          <cell r="K58">
            <v>49308665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ow r="11">
          <cell r="K11">
            <v>8827615</v>
          </cell>
        </row>
      </sheetData>
      <sheetData sheetId="23"/>
      <sheetData sheetId="24"/>
      <sheetData sheetId="25">
        <row r="11">
          <cell r="K11">
            <v>8827615</v>
          </cell>
        </row>
      </sheetData>
      <sheetData sheetId="26"/>
      <sheetData sheetId="27"/>
      <sheetData sheetId="28">
        <row r="11">
          <cell r="K11">
            <v>8827615</v>
          </cell>
        </row>
      </sheetData>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ative statement"/>
      <sheetName val="RA-markate"/>
      <sheetName val="RA_markate"/>
    </sheetNames>
    <sheetDataSet>
      <sheetData sheetId="0" refreshError="1"/>
      <sheetData sheetId="1" refreshError="1">
        <row r="389">
          <cell r="A389" t="str">
            <v>SECTION</v>
          </cell>
          <cell r="B389" t="str">
            <v>PART</v>
          </cell>
        </row>
        <row r="391">
          <cell r="A391">
            <v>1</v>
          </cell>
        </row>
        <row r="392">
          <cell r="A392" t="str">
            <v>1.</v>
          </cell>
          <cell r="B392">
            <v>1</v>
          </cell>
        </row>
        <row r="394">
          <cell r="A394" t="str">
            <v>1.</v>
          </cell>
          <cell r="B394">
            <v>1.1000000000000001</v>
          </cell>
        </row>
        <row r="396">
          <cell r="A396" t="str">
            <v>A</v>
          </cell>
        </row>
        <row r="401">
          <cell r="A401" t="str">
            <v>B</v>
          </cell>
        </row>
        <row r="403">
          <cell r="A403" t="str">
            <v>C</v>
          </cell>
        </row>
        <row r="406">
          <cell r="A406" t="str">
            <v>D</v>
          </cell>
        </row>
        <row r="414">
          <cell r="A414" t="str">
            <v>1.</v>
          </cell>
          <cell r="B414">
            <v>1.2000000000000002</v>
          </cell>
        </row>
        <row r="418">
          <cell r="A418" t="str">
            <v>A</v>
          </cell>
        </row>
        <row r="423">
          <cell r="A423" t="str">
            <v>B</v>
          </cell>
        </row>
        <row r="425">
          <cell r="A425" t="str">
            <v>C</v>
          </cell>
        </row>
        <row r="427">
          <cell r="A427" t="str">
            <v>D</v>
          </cell>
        </row>
        <row r="430">
          <cell r="A430" t="str">
            <v>E</v>
          </cell>
        </row>
        <row r="438">
          <cell r="A438" t="str">
            <v>1.</v>
          </cell>
          <cell r="B438">
            <v>1.3000000000000003</v>
          </cell>
        </row>
        <row r="442">
          <cell r="A442" t="str">
            <v>A</v>
          </cell>
        </row>
        <row r="447">
          <cell r="A447" t="str">
            <v>B</v>
          </cell>
        </row>
        <row r="449">
          <cell r="A449" t="str">
            <v>C</v>
          </cell>
        </row>
        <row r="451">
          <cell r="A451" t="str">
            <v>D</v>
          </cell>
        </row>
        <row r="454">
          <cell r="A454" t="str">
            <v>E</v>
          </cell>
        </row>
        <row r="462">
          <cell r="A462" t="str">
            <v>1.</v>
          </cell>
          <cell r="B462">
            <v>2</v>
          </cell>
        </row>
        <row r="464">
          <cell r="A464" t="str">
            <v>1.</v>
          </cell>
          <cell r="B464">
            <v>2.1</v>
          </cell>
        </row>
        <row r="466">
          <cell r="A466" t="str">
            <v>A</v>
          </cell>
        </row>
        <row r="471">
          <cell r="A471" t="str">
            <v>B</v>
          </cell>
        </row>
        <row r="473">
          <cell r="A473" t="str">
            <v>C</v>
          </cell>
        </row>
        <row r="476">
          <cell r="A476" t="str">
            <v>D</v>
          </cell>
        </row>
        <row r="486">
          <cell r="A486" t="str">
            <v>1.2.2</v>
          </cell>
        </row>
        <row r="488">
          <cell r="A488" t="str">
            <v>A</v>
          </cell>
        </row>
        <row r="494">
          <cell r="A494" t="str">
            <v>B</v>
          </cell>
        </row>
        <row r="496">
          <cell r="A496" t="str">
            <v>C</v>
          </cell>
        </row>
        <row r="498">
          <cell r="A498" t="str">
            <v>D</v>
          </cell>
        </row>
        <row r="501">
          <cell r="A501" t="str">
            <v>E</v>
          </cell>
        </row>
        <row r="511">
          <cell r="A511" t="str">
            <v>1.2.3</v>
          </cell>
        </row>
        <row r="513">
          <cell r="A513" t="str">
            <v>A</v>
          </cell>
        </row>
        <row r="519">
          <cell r="A519" t="str">
            <v>B</v>
          </cell>
        </row>
        <row r="521">
          <cell r="A521" t="str">
            <v>C</v>
          </cell>
        </row>
        <row r="523">
          <cell r="A523" t="str">
            <v>D</v>
          </cell>
        </row>
        <row r="526">
          <cell r="A526" t="str">
            <v>E</v>
          </cell>
        </row>
        <row r="534">
          <cell r="A534">
            <v>1.3</v>
          </cell>
        </row>
        <row r="536">
          <cell r="A536" t="str">
            <v>1.3.1</v>
          </cell>
        </row>
        <row r="538">
          <cell r="A538" t="str">
            <v>A</v>
          </cell>
        </row>
        <row r="544">
          <cell r="A544" t="str">
            <v>B</v>
          </cell>
        </row>
        <row r="546">
          <cell r="A546" t="str">
            <v>C</v>
          </cell>
        </row>
        <row r="549">
          <cell r="A549" t="str">
            <v>D</v>
          </cell>
        </row>
        <row r="559">
          <cell r="A559" t="str">
            <v>1.3.2</v>
          </cell>
        </row>
        <row r="561">
          <cell r="A561" t="str">
            <v>A</v>
          </cell>
        </row>
        <row r="566">
          <cell r="A566" t="str">
            <v>B</v>
          </cell>
        </row>
        <row r="568">
          <cell r="A568" t="str">
            <v>C</v>
          </cell>
        </row>
        <row r="570">
          <cell r="A570" t="str">
            <v>D</v>
          </cell>
        </row>
        <row r="573">
          <cell r="A573" t="str">
            <v>E</v>
          </cell>
        </row>
        <row r="583">
          <cell r="A583" t="str">
            <v>1.3.3</v>
          </cell>
        </row>
        <row r="585">
          <cell r="A585" t="str">
            <v>A</v>
          </cell>
        </row>
        <row r="590">
          <cell r="A590" t="str">
            <v>B</v>
          </cell>
        </row>
        <row r="592">
          <cell r="A592" t="str">
            <v>C</v>
          </cell>
        </row>
        <row r="594">
          <cell r="A594" t="str">
            <v>D</v>
          </cell>
        </row>
        <row r="597">
          <cell r="A597" t="str">
            <v>E</v>
          </cell>
        </row>
        <row r="605">
          <cell r="A605">
            <v>1.4</v>
          </cell>
        </row>
        <row r="607">
          <cell r="A607" t="str">
            <v>1.4.1</v>
          </cell>
        </row>
        <row r="609">
          <cell r="A609" t="str">
            <v>A</v>
          </cell>
        </row>
        <row r="617">
          <cell r="A617" t="str">
            <v>B</v>
          </cell>
        </row>
        <row r="619">
          <cell r="A619" t="str">
            <v>C</v>
          </cell>
        </row>
        <row r="622">
          <cell r="A622" t="str">
            <v>D</v>
          </cell>
        </row>
        <row r="632">
          <cell r="A632" t="str">
            <v>1.4.2</v>
          </cell>
        </row>
        <row r="634">
          <cell r="A634" t="str">
            <v>A</v>
          </cell>
        </row>
        <row r="642">
          <cell r="A642" t="str">
            <v>B</v>
          </cell>
        </row>
        <row r="644">
          <cell r="A644" t="str">
            <v>C</v>
          </cell>
        </row>
        <row r="646">
          <cell r="A646" t="str">
            <v>D</v>
          </cell>
        </row>
        <row r="649">
          <cell r="A649" t="str">
            <v>E</v>
          </cell>
        </row>
        <row r="659">
          <cell r="A659" t="str">
            <v>1.4.3</v>
          </cell>
        </row>
        <row r="661">
          <cell r="A661" t="str">
            <v>A</v>
          </cell>
        </row>
        <row r="669">
          <cell r="A669" t="str">
            <v>B</v>
          </cell>
        </row>
        <row r="671">
          <cell r="A671" t="str">
            <v>C</v>
          </cell>
        </row>
        <row r="673">
          <cell r="A673" t="str">
            <v>D</v>
          </cell>
        </row>
        <row r="676">
          <cell r="A676" t="str">
            <v>E</v>
          </cell>
        </row>
        <row r="684">
          <cell r="A684">
            <v>1.5</v>
          </cell>
        </row>
        <row r="686">
          <cell r="A686" t="str">
            <v>1.5.1</v>
          </cell>
        </row>
        <row r="688">
          <cell r="A688" t="str">
            <v>A</v>
          </cell>
        </row>
        <row r="699">
          <cell r="A699" t="str">
            <v>B</v>
          </cell>
        </row>
        <row r="701">
          <cell r="A701" t="str">
            <v>C</v>
          </cell>
        </row>
        <row r="704">
          <cell r="A704" t="str">
            <v>D</v>
          </cell>
        </row>
        <row r="714">
          <cell r="A714" t="str">
            <v>1.5.2</v>
          </cell>
        </row>
        <row r="716">
          <cell r="A716" t="str">
            <v>A</v>
          </cell>
        </row>
        <row r="727">
          <cell r="A727" t="str">
            <v>B</v>
          </cell>
        </row>
        <row r="729">
          <cell r="A729" t="str">
            <v>C</v>
          </cell>
        </row>
        <row r="731">
          <cell r="A731" t="str">
            <v>D</v>
          </cell>
        </row>
        <row r="734">
          <cell r="A734" t="str">
            <v>E</v>
          </cell>
        </row>
        <row r="744">
          <cell r="A744" t="str">
            <v>1.5.3</v>
          </cell>
        </row>
        <row r="746">
          <cell r="A746" t="str">
            <v>A</v>
          </cell>
        </row>
        <row r="754">
          <cell r="A754" t="str">
            <v>B</v>
          </cell>
        </row>
        <row r="756">
          <cell r="A756" t="str">
            <v>C</v>
          </cell>
        </row>
        <row r="758">
          <cell r="A758" t="str">
            <v>D</v>
          </cell>
        </row>
        <row r="761">
          <cell r="A761" t="str">
            <v>E</v>
          </cell>
        </row>
        <row r="769">
          <cell r="A769">
            <v>1.6</v>
          </cell>
        </row>
        <row r="771">
          <cell r="A771" t="str">
            <v>1.6.1</v>
          </cell>
        </row>
        <row r="773">
          <cell r="A773" t="str">
            <v>A</v>
          </cell>
        </row>
        <row r="782">
          <cell r="A782" t="str">
            <v>B</v>
          </cell>
        </row>
        <row r="784">
          <cell r="A784" t="str">
            <v>C</v>
          </cell>
        </row>
        <row r="787">
          <cell r="A787" t="str">
            <v>D</v>
          </cell>
        </row>
        <row r="795">
          <cell r="A795">
            <v>1.6</v>
          </cell>
        </row>
        <row r="797">
          <cell r="A797" t="str">
            <v>1.6.2</v>
          </cell>
        </row>
        <row r="799">
          <cell r="A799" t="str">
            <v>A</v>
          </cell>
        </row>
        <row r="808">
          <cell r="A808" t="str">
            <v>B</v>
          </cell>
        </row>
        <row r="810">
          <cell r="A810" t="str">
            <v>C</v>
          </cell>
        </row>
        <row r="812">
          <cell r="A812" t="str">
            <v>D</v>
          </cell>
        </row>
        <row r="815">
          <cell r="A815" t="str">
            <v>E</v>
          </cell>
        </row>
        <row r="823">
          <cell r="A823">
            <v>1.6</v>
          </cell>
        </row>
        <row r="825">
          <cell r="A825" t="str">
            <v>1.6.3</v>
          </cell>
        </row>
        <row r="827">
          <cell r="A827" t="str">
            <v>A</v>
          </cell>
        </row>
        <row r="836">
          <cell r="A836" t="str">
            <v>B</v>
          </cell>
        </row>
        <row r="838">
          <cell r="A838" t="str">
            <v>C</v>
          </cell>
        </row>
        <row r="840">
          <cell r="A840" t="str">
            <v>D</v>
          </cell>
        </row>
        <row r="843">
          <cell r="A843" t="str">
            <v>E</v>
          </cell>
        </row>
        <row r="851">
          <cell r="A851">
            <v>1.7</v>
          </cell>
        </row>
        <row r="852">
          <cell r="A852" t="str">
            <v>1.7.1</v>
          </cell>
        </row>
        <row r="854">
          <cell r="A854" t="str">
            <v>1.7.1.1</v>
          </cell>
        </row>
        <row r="856">
          <cell r="A856" t="str">
            <v>A</v>
          </cell>
        </row>
        <row r="864">
          <cell r="A864" t="str">
            <v>B</v>
          </cell>
        </row>
        <row r="866">
          <cell r="A866" t="str">
            <v>C</v>
          </cell>
        </row>
        <row r="869">
          <cell r="A869" t="str">
            <v>D</v>
          </cell>
        </row>
        <row r="877">
          <cell r="A877" t="str">
            <v>1.7.1.2</v>
          </cell>
        </row>
        <row r="881">
          <cell r="A881" t="str">
            <v>A</v>
          </cell>
        </row>
        <row r="889">
          <cell r="A889" t="str">
            <v>B</v>
          </cell>
        </row>
        <row r="891">
          <cell r="A891" t="str">
            <v>C</v>
          </cell>
        </row>
        <row r="893">
          <cell r="A893" t="str">
            <v>D</v>
          </cell>
        </row>
        <row r="896">
          <cell r="A896" t="str">
            <v>E</v>
          </cell>
        </row>
        <row r="904">
          <cell r="A904" t="str">
            <v>1.7.1.3</v>
          </cell>
        </row>
        <row r="908">
          <cell r="A908" t="str">
            <v>A</v>
          </cell>
        </row>
        <row r="916">
          <cell r="A916" t="str">
            <v>B</v>
          </cell>
        </row>
        <row r="918">
          <cell r="A918" t="str">
            <v>C</v>
          </cell>
        </row>
        <row r="920">
          <cell r="A920" t="str">
            <v>D</v>
          </cell>
        </row>
        <row r="923">
          <cell r="A923" t="str">
            <v>E</v>
          </cell>
        </row>
        <row r="931">
          <cell r="A931" t="str">
            <v>1.7.2</v>
          </cell>
        </row>
        <row r="933">
          <cell r="A933" t="str">
            <v>1.7.2.1</v>
          </cell>
        </row>
        <row r="935">
          <cell r="A935" t="str">
            <v>A</v>
          </cell>
        </row>
        <row r="943">
          <cell r="A943" t="str">
            <v>B</v>
          </cell>
        </row>
        <row r="945">
          <cell r="A945" t="str">
            <v>C</v>
          </cell>
        </row>
        <row r="948">
          <cell r="A948" t="str">
            <v>D</v>
          </cell>
        </row>
        <row r="956">
          <cell r="A956" t="str">
            <v>1.7.2.2</v>
          </cell>
        </row>
        <row r="960">
          <cell r="A960" t="str">
            <v>A</v>
          </cell>
        </row>
        <row r="968">
          <cell r="A968" t="str">
            <v>B</v>
          </cell>
        </row>
        <row r="970">
          <cell r="A970" t="str">
            <v>C</v>
          </cell>
        </row>
        <row r="972">
          <cell r="A972" t="str">
            <v>D</v>
          </cell>
        </row>
        <row r="975">
          <cell r="A975" t="str">
            <v>E</v>
          </cell>
        </row>
        <row r="983">
          <cell r="A983" t="str">
            <v>1.7.2.3</v>
          </cell>
        </row>
        <row r="987">
          <cell r="A987" t="str">
            <v>A</v>
          </cell>
        </row>
        <row r="995">
          <cell r="A995" t="str">
            <v>B</v>
          </cell>
        </row>
        <row r="997">
          <cell r="A997" t="str">
            <v>C</v>
          </cell>
        </row>
        <row r="999">
          <cell r="A999" t="str">
            <v>D</v>
          </cell>
        </row>
        <row r="1002">
          <cell r="A1002" t="str">
            <v>E</v>
          </cell>
        </row>
        <row r="1010">
          <cell r="A1010" t="str">
            <v>1.7.3</v>
          </cell>
        </row>
        <row r="1012">
          <cell r="A1012" t="str">
            <v>1.7.3.1</v>
          </cell>
        </row>
        <row r="1014">
          <cell r="A1014" t="str">
            <v>A</v>
          </cell>
        </row>
        <row r="1022">
          <cell r="A1022" t="str">
            <v>B</v>
          </cell>
        </row>
        <row r="1024">
          <cell r="A1024" t="str">
            <v>C</v>
          </cell>
        </row>
        <row r="1027">
          <cell r="A1027" t="str">
            <v>D</v>
          </cell>
        </row>
      </sheetData>
      <sheetData sheetId="2"/>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EMH-20)"/>
      <sheetName val="Balance Sheet (EMH 15)"/>
      <sheetName val="Balance Sheet (EMH 10)"/>
      <sheetName val="P &amp; L Statement"/>
      <sheetName val="P &amp; L Statement (Ver2)"/>
      <sheetName val="Workings (June-New)"/>
      <sheetName val="PA-10 &amp; others Comp"/>
      <sheetName val="PA-10 &amp; Others Summary"/>
      <sheetName val="Comp% (June New)"/>
      <sheetName val="Comp% (June-Old)"/>
      <sheetName val="Completion% (ForYE)"/>
      <sheetName val="Completion% (JuneRevBudget)"/>
      <sheetName val="Completion%( Old-Budget)"/>
      <sheetName val="Original"/>
      <sheetName val="Amended"/>
      <sheetName val="Amended (Land-300)"/>
      <sheetName val="Depreciation"/>
      <sheetName val="Budget&amp; Forecast"/>
      <sheetName val="EMH Plots-30.06.02 "/>
      <sheetName val="DM Plots-30.06.02 "/>
      <sheetName val="DM Condos-30.06.02"/>
      <sheetName val="EMH Plots-31.12.02"/>
      <sheetName val="DM Plots-31.12.02"/>
      <sheetName val="DM Condos-31.12.02"/>
      <sheetName val="Leases GDP"/>
      <sheetName val="Leases EMLakes"/>
      <sheetName val="Summary of Land"/>
      <sheetName val="Value 30.06.2002"/>
      <sheetName val="Land @ 20"/>
      <sheetName val="Land @ 15"/>
      <sheetName val="Rec-Stat"/>
      <sheetName val="Land @ 10 (With Dev Prop)"/>
      <sheetName val="Land @ 10 (With Dev Prop) Reco"/>
      <sheetName val="Land @ 10 "/>
      <sheetName val="D P 2001"/>
      <sheetName val="Land @ 10  (2)"/>
      <sheetName val="I P 2001"/>
      <sheetName val="WIP 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
          <cell r="T8">
            <v>0.13196412585279399</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_RATE ANALYSIS"/>
      <sheetName val="Sheet1"/>
      <sheetName val="BLOCK-A (MEA.SHEET)"/>
      <sheetName val="Names&amp;Cases"/>
      <sheetName val="Headings"/>
      <sheetName val="INDIGINEOUS ITEMS "/>
      <sheetName val="RA-markate"/>
      <sheetName val="RA_markate"/>
      <sheetName val="Meas.-Hotel Part"/>
      <sheetName val="MASTER_RATE_ANALYSIS"/>
      <sheetName val="BLOCK-A_(MEA_SHEET)"/>
      <sheetName val="TBAL9697_-group_wise__sdpl"/>
      <sheetName val="Meas_-Hotel_Part"/>
      <sheetName val="PRECAST_lightconc-II"/>
      <sheetName val="SCH99"/>
      <sheetName val="ASSET_99 "/>
      <sheetName val="Sheet3 (2)"/>
      <sheetName val="SPT vs PHI"/>
      <sheetName val="upa"/>
    </sheetNames>
    <sheetDataSet>
      <sheetData sheetId="0">
        <row r="1">
          <cell r="A1" t="str">
            <v>DONGRE ASSOCIATES</v>
          </cell>
        </row>
      </sheetData>
      <sheetData sheetId="1" refreshError="1"/>
      <sheetData sheetId="2" refreshError="1"/>
      <sheetData sheetId="3" refreshError="1"/>
      <sheetData sheetId="4"/>
      <sheetData sheetId="5" refreshError="1"/>
      <sheetData sheetId="6"/>
      <sheetData sheetId="7" refreshError="1"/>
      <sheetData sheetId="8" refreshError="1"/>
      <sheetData sheetId="9"/>
      <sheetData sheetId="10"/>
      <sheetData sheetId="11"/>
      <sheetData sheetId="12"/>
      <sheetData sheetId="13"/>
      <sheetData sheetId="14" refreshError="1"/>
      <sheetData sheetId="15" refreshError="1"/>
      <sheetData sheetId="16" refreshError="1"/>
      <sheetData sheetId="17" refreshError="1"/>
      <sheetData sheetId="1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S-100"/>
      <sheetName val="IS-101 "/>
      <sheetName val="IS-102"/>
      <sheetName val="IS-103"/>
      <sheetName val="IS-104"/>
      <sheetName val="IS-105"/>
      <sheetName val="IS-106"/>
      <sheetName val="IS-107"/>
      <sheetName val="IS-108"/>
      <sheetName val="IS-109"/>
      <sheetName val="IS-110"/>
      <sheetName val="IS-111"/>
      <sheetName val="IS-112"/>
      <sheetName val="IS-113"/>
      <sheetName val="IS-114"/>
      <sheetName val="IS-115"/>
      <sheetName val="IS-116"/>
      <sheetName val="IS-117"/>
      <sheetName val="IS -118"/>
      <sheetName val="IS -119"/>
      <sheetName val="IS -120"/>
      <sheetName val="IS -121"/>
      <sheetName val="IS -122"/>
      <sheetName val="IS -123"/>
      <sheetName val="IS -124"/>
      <sheetName val="IS-125"/>
      <sheetName val="BS -200"/>
      <sheetName val="BS-201"/>
      <sheetName val="BS -202"/>
      <sheetName val="BS-203"/>
      <sheetName val="BS-204"/>
      <sheetName val="BS-205"/>
      <sheetName val="BS-206"/>
      <sheetName val="BS-207"/>
      <sheetName val="BS-208"/>
      <sheetName val="BS-209"/>
      <sheetName val="BS-210"/>
      <sheetName val="BS-211"/>
      <sheetName val="BS-212"/>
      <sheetName val="MI-300"/>
      <sheetName val="MI-301"/>
      <sheetName val="MI-302"/>
      <sheetName val="MI-303"/>
      <sheetName val="MI-304"/>
      <sheetName val="MI-305"/>
      <sheetName val="MI-306"/>
      <sheetName val="MI-307"/>
      <sheetName val="MI-308"/>
      <sheetName val="MI-309"/>
      <sheetName val="MI-310"/>
      <sheetName val="MI-311"/>
      <sheetName val="MI-312"/>
      <sheetName val="MI-313"/>
      <sheetName val="MI-314"/>
      <sheetName val="MI-315"/>
      <sheetName val="MI-316"/>
      <sheetName val="MI-317"/>
      <sheetName val="MI-318"/>
      <sheetName val="BS_203"/>
      <sheetName val="list of directo"/>
      <sheetName val="Schedules PL"/>
      <sheetName val="Schedules BS"/>
      <sheetName val="Sheet3"/>
      <sheetName val="BS(S0011)"/>
      <sheetName val="MASTER"/>
      <sheetName val="vendor listing (2)"/>
      <sheetName val="TB"/>
      <sheetName val="Sch BS"/>
      <sheetName val="SHARES accr_dilu (NOT USING)"/>
      <sheetName val="Challan"/>
      <sheetName val="CF"/>
      <sheetName val="P &amp; l "/>
      <sheetName val="List"/>
      <sheetName val="FORM-16"/>
      <sheetName val="CAP"/>
      <sheetName val="Sheet1"/>
      <sheetName val="Misc"/>
      <sheetName val="MAPPINGS"/>
      <sheetName val="PCS DATA"/>
      <sheetName val="Hub Inputs"/>
      <sheetName val="Rates"/>
      <sheetName val="HALF STOCK - WARRANTS"/>
      <sheetName val="Lead"/>
      <sheetName val="Schedule"/>
      <sheetName val="3BPA00132-5-3 W plan HVPNL"/>
      <sheetName val="Balance Sheet "/>
      <sheetName val="Data"/>
      <sheetName val="Sheet2"/>
      <sheetName val="CRITERIA1"/>
      <sheetName val="Short or Excess Payment"/>
      <sheetName val="Depr Sch"/>
      <sheetName val="현장지지물물량"/>
      <sheetName val="Feb-09"/>
      <sheetName val="Results PL"/>
      <sheetName val="Annexure"/>
      <sheetName val="Comp"/>
      <sheetName val="IS-101_"/>
      <sheetName val="IS_-118"/>
      <sheetName val="IS_-119"/>
      <sheetName val="IS_-120"/>
      <sheetName val="IS_-121"/>
      <sheetName val="IS_-122"/>
      <sheetName val="IS_-123"/>
      <sheetName val="IS_-124"/>
      <sheetName val="BS_-200"/>
      <sheetName val="BS_-202"/>
      <sheetName val="list_of_directo"/>
      <sheetName val="Schedules_PL"/>
      <sheetName val="Schedules_BS"/>
      <sheetName val="vendor_listing_(2)"/>
      <sheetName val="Sch_BS"/>
      <sheetName val="PCS_DATA"/>
      <sheetName val="Hub_Inputs"/>
      <sheetName val="Sales &amp; Marketing Dashboard"/>
      <sheetName val="Salary-Employeewise"/>
      <sheetName val="MDP&amp;L"/>
      <sheetName val="TrialBal"/>
      <sheetName val="TB- 11 months"/>
      <sheetName val="ftstaff"/>
      <sheetName val="Schedules"/>
      <sheetName val="P_&amp;_l_"/>
      <sheetName val="HALF_STOCK_-_WARRANTS"/>
      <sheetName val="Short_or_Excess_Payment"/>
      <sheetName val="SHARES_accr_dilu_(NOT_USING)"/>
      <sheetName val="Activity Codes"/>
      <sheetName val="Setup Variables"/>
      <sheetName val="Ref"/>
      <sheetName val="Fact.Equip."/>
      <sheetName val="B&amp;S31-03-08"/>
      <sheetName val="payrollreco"/>
      <sheetName val="Sales -CT1"/>
      <sheetName val="RENOVATION"/>
      <sheetName val="AN - H"/>
      <sheetName val="Misc. Income(Dec'06)"/>
      <sheetName val="CA_and_CL_2002_proj_opn(2001-0)"/>
      <sheetName val="Balance_Sheet_"/>
      <sheetName val="3BPA00132-5-3_W_plan_HVPNL"/>
      <sheetName val="Depr_Sch"/>
      <sheetName val="Form_3CD"/>
      <sheetName val="Index Calculation"/>
      <sheetName val="OneSource Data (2)"/>
      <sheetName val="Links"/>
      <sheetName val="MENO"/>
      <sheetName val="BalSheet"/>
      <sheetName val="q3"/>
      <sheetName val="PV"/>
      <sheetName val="Lists"/>
      <sheetName val="Consol"/>
      <sheetName val="Options"/>
      <sheetName val="ACT98-99"/>
      <sheetName val="pURCHASES"/>
      <sheetName val="SEP "/>
      <sheetName val="Summary"/>
      <sheetName val="BS Sch"/>
      <sheetName val="Project Ignite"/>
      <sheetName val="tds cal"/>
      <sheetName val="Sch 1-11"/>
      <sheetName val="-"/>
      <sheetName val="Assumption"/>
      <sheetName val="Invoice_Details"/>
      <sheetName val="RawData -BB -5-5-05"/>
      <sheetName val="Salary &amp; Quotas"/>
      <sheetName val="Accelerators"/>
      <sheetName val="Salary report with ACH details "/>
      <sheetName val="Monthly Bookings Inputs"/>
      <sheetName val="Sept DATABASE"/>
      <sheetName val="Item Key"/>
      <sheetName val="COPlannerGuV"/>
      <sheetName val="Sch 15 Notes 15-17"/>
      <sheetName val="Bal Sheet"/>
      <sheetName val="Control Chart"/>
      <sheetName val="Abstract"/>
      <sheetName val="RA-markate"/>
      <sheetName val="NOPAT_VDF"/>
      <sheetName val="sapactivexlhiddensheet"/>
      <sheetName val="WDV depn"/>
      <sheetName val="MAIN"/>
      <sheetName val="Table 5"/>
      <sheetName val="Excess Calc"/>
      <sheetName val="BSPL"/>
      <sheetName val="BS &amp; Sch."/>
      <sheetName val="for challans"/>
      <sheetName val="SCH99"/>
      <sheetName val="ASSET_99 "/>
      <sheetName val="dep"/>
      <sheetName val="Cover sheet"/>
      <sheetName val="#REF"/>
      <sheetName val="IS-101_1"/>
      <sheetName val="IS_-1181"/>
      <sheetName val="IS_-1191"/>
      <sheetName val="IS_-1201"/>
      <sheetName val="IS_-1211"/>
      <sheetName val="IS_-1221"/>
      <sheetName val="IS_-1231"/>
      <sheetName val="IS_-1241"/>
      <sheetName val="BS_-2001"/>
      <sheetName val="BS_-2021"/>
      <sheetName val="list_of_directo1"/>
      <sheetName val="Schedules_PL1"/>
      <sheetName val="Schedules_BS1"/>
      <sheetName val="vendor_listing_(2)1"/>
      <sheetName val="Sch_BS1"/>
      <sheetName val="PCS_DATA1"/>
      <sheetName val="Hub_Inputs1"/>
      <sheetName val="SHARES_accr_dilu_(NOT_USING)1"/>
      <sheetName val="HALF_STOCK_-_WARRANTS1"/>
      <sheetName val="P_&amp;_l_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sheetData sheetId="205" refreshError="1"/>
      <sheetData sheetId="206" refreshError="1"/>
      <sheetData sheetId="20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ents"/>
      <sheetName val="Summary"/>
      <sheetName val="HQBuilding"/>
      <sheetName val="FitOutHQBldg"/>
      <sheetName val="Security"/>
      <sheetName val="AutoMessengerSystem"/>
      <sheetName val="PASystem"/>
      <sheetName val="TelephoneSystem"/>
      <sheetName val="HQSpecialSystems"/>
      <sheetName val="WaterFeatures"/>
      <sheetName val="DealerRoom"/>
      <sheetName val="Services"/>
      <sheetName val="ACtoStairs"/>
      <sheetName val="GoodsDelivery"/>
      <sheetName val="ToiletPods"/>
      <sheetName val="HQBldgExtCladding"/>
      <sheetName val="GlazedSouthWall"/>
      <sheetName val="HQFFandE"/>
      <sheetName val="ConferenceCentre"/>
      <sheetName val="FitOutConfCentre"/>
      <sheetName val="ConfCentreSpecialSystems"/>
      <sheetName val="ConfCentreExtCladding"/>
      <sheetName val="ConfFFandE"/>
      <sheetName val="CarPark"/>
      <sheetName val="StatutoryCharges"/>
      <sheetName val="Drawingscover"/>
      <sheetName val="Drawings"/>
      <sheetName val="GFA HQ Building"/>
      <sheetName val="GFA Conference"/>
      <sheetName val="GeneralSummary"/>
      <sheetName val="ElementalSummary"/>
      <sheetName val="LEVEL SHEET"/>
      <sheetName val="CASHFLOWS"/>
      <sheetName val="BQ"/>
      <sheetName val="BQ External"/>
      <sheetName val="Notes"/>
      <sheetName val="Basis"/>
      <sheetName val="SHOPLIST"/>
      <sheetName val="SPT vs PHI"/>
      <sheetName val="Rate analysis"/>
      <sheetName val="icmal"/>
      <sheetName val="SubmitCal"/>
      <sheetName val="TAS"/>
      <sheetName val="Lab Cum Hist"/>
      <sheetName val="#REF"/>
      <sheetName val="StattCo yCharges"/>
      <sheetName val="GFA_HQ_Building"/>
      <sheetName val="GFA_Conference"/>
      <sheetName val="Su}}ary"/>
      <sheetName val="concrete"/>
      <sheetName val="beam-reinft-IIInd floor"/>
      <sheetName val="Penthouse Apartment"/>
      <sheetName val="D-623D"/>
      <sheetName val="beam-reinft-machine rm"/>
      <sheetName val="98Price"/>
      <sheetName val="girder"/>
      <sheetName val="Rocker"/>
      <sheetName val="Graph Data (DO NOT PRINT)"/>
      <sheetName val="LABOUR HISTOGRAM"/>
      <sheetName val="_______"/>
      <sheetName val="核算项目余额表"/>
      <sheetName val="Criteria"/>
      <sheetName val="Assumptions"/>
      <sheetName val="@risk rents and incentives"/>
      <sheetName val="Car park lease"/>
      <sheetName val="Net rent analysis"/>
      <sheetName val="Poz-1 "/>
      <sheetName val="차액보증"/>
      <sheetName val="Option"/>
      <sheetName val="Chiet tinh dz22"/>
      <sheetName val="Chiet tinh dz35"/>
      <sheetName val="Cash2"/>
      <sheetName val="Z"/>
      <sheetName val="Raw Data"/>
      <sheetName val="PA- Consutant "/>
      <sheetName val="upa"/>
      <sheetName val="foot-slab reinft"/>
      <sheetName val="Design"/>
      <sheetName val="Annex"/>
      <sheetName val="factors"/>
      <sheetName val="P4-B"/>
      <sheetName val="Break_Up"/>
      <sheetName val="RESULT"/>
      <sheetName val="IO LIST"/>
      <sheetName val="Formulas"/>
      <sheetName val="Material "/>
      <sheetName val="Quote Sheet"/>
      <sheetName val="CT Thang Mo"/>
      <sheetName val="1"/>
      <sheetName val="Materials Cost(PCC)"/>
      <sheetName val="Budget"/>
      <sheetName val="ancillary"/>
      <sheetName val="BOQ"/>
      <sheetName val="Bill No. 2"/>
      <sheetName val="budget summary (2)"/>
      <sheetName val="Budget Analysis Summary"/>
      <sheetName val="India F&amp;S Template"/>
      <sheetName val="CODE"/>
      <sheetName val="改加胶玻璃、室外栏杆"/>
      <sheetName val="企业表一"/>
      <sheetName val="M-5C"/>
      <sheetName val="M-5A"/>
      <sheetName val=""/>
      <sheetName val="Sheet1"/>
      <sheetName val="BQ_External"/>
      <sheetName val="Bill_1"/>
      <sheetName val="Bill_2"/>
      <sheetName val="Bill_3"/>
      <sheetName val="Bill_4"/>
      <sheetName val="Bill_5"/>
      <sheetName val="Bill_6"/>
      <sheetName val="Bill_7"/>
      <sheetName val="FOL - Bar"/>
      <sheetName val="LABOUR_HISTOGRAM"/>
      <sheetName val="JAS"/>
      <sheetName val="HIRED LABOUR CODE"/>
      <sheetName val="Bill 1"/>
      <sheetName val="Bill 2"/>
      <sheetName val="Bill 3"/>
      <sheetName val="Bill 4"/>
      <sheetName val="Bill 5"/>
      <sheetName val="Bill 6"/>
      <sheetName val="Bill 7"/>
      <sheetName val="_x0000__x0000__x0000__x0000__x0000__x0000__x0000__x0000_"/>
      <sheetName val="B"/>
      <sheetName val="Customize Your Invoice"/>
      <sheetName val="PriceSummary"/>
      <sheetName val="POWER ASSUMPTIONS"/>
      <sheetName val="Sheet2"/>
      <sheetName val="ANNEXURE-A"/>
      <sheetName val="CT  PL"/>
      <sheetName val="Projet, methodes &amp; couts"/>
      <sheetName val="Macro1"/>
      <sheetName val="Planning"/>
      <sheetName val="TAHRIR"/>
      <sheetName val="Bases"/>
      <sheetName val="Risques majeurs &amp; Frais Ind."/>
      <sheetName val="Bouclage"/>
      <sheetName val="AREG_05"/>
      <sheetName val="Civil Boq"/>
      <sheetName val="Data"/>
      <sheetName val="Tender Summary"/>
      <sheetName val="Insurance Ext"/>
      <sheetName val="Prelims"/>
      <sheetName val="HVAC BoQ"/>
      <sheetName val="HQ-TO"/>
      <sheetName val="intr stool brkup"/>
      <sheetName val="Body Sheet"/>
      <sheetName val="1.0 Executive Summary"/>
      <sheetName val="GFA_HQ_Building1"/>
      <sheetName val="Geneí¬_x0008_i_x0000__x0000__x0014__x0000_0."/>
      <sheetName val="70_x0000_,/0_x0000_s«_x0008_i_x0000_Æø_x0003_í¬_x0008_i_x0000_"/>
      <sheetName val="GFA_Conference1"/>
      <sheetName val="StattCo_yCharges"/>
      <sheetName val="Penthouse_Apartment"/>
      <sheetName val="Chiet_tinh_dz22"/>
      <sheetName val="Chiet_tinh_dz35"/>
      <sheetName val="CT_Thang_Mo"/>
      <sheetName val="Raw_Data"/>
      <sheetName val="@risk_rents_and_incentives"/>
      <sheetName val="Car_park_lease"/>
      <sheetName val="Net_rent_analysis"/>
      <sheetName val="Poz-1_"/>
      <sheetName val="Lab_Cum_Hist"/>
      <sheetName val="Graph_Data_(DO_NOT_PRINT)"/>
      <sheetName val="FOL_-_Bar"/>
      <sheetName val="LEVEL_SHEET"/>
      <sheetName val="SPT_vs_PHI"/>
      <sheetName val="Bill_No__2"/>
      <sheetName val="budget_summary_(2)"/>
      <sheetName val="Budget_Analysis_Summary"/>
      <sheetName val="ConferenceCentre_x0000_옰ʒ䄂ʒ鵠ʐ䄂ʒ閐̐䄂ʒ蕈̐"/>
      <sheetName val="BQ_External1"/>
      <sheetName val="LABOUR_HISTOGRAM1"/>
      <sheetName val="COC"/>
      <sheetName val="Top sheet"/>
      <sheetName val="Projet,_methodes_&amp;_couts"/>
      <sheetName val="Risques_majeurs_&amp;_Frais_Ind_"/>
      <sheetName val="CT__PL"/>
      <sheetName val="List"/>
      <sheetName val="Currencies"/>
      <sheetName val="Ap A"/>
      <sheetName val="PRECAST lightconc-II"/>
      <sheetName val="RA-markate"/>
      <sheetName val="BOQ_Direct_selling cost"/>
      <sheetName val="77S(O)"/>
      <sheetName val="Sheet3"/>
      <sheetName val="Voucher"/>
      <sheetName val="col-reinft1"/>
      <sheetName val="final abstract"/>
      <sheetName val="P&amp;L-BDMC"/>
      <sheetName val="POWER"/>
      <sheetName val="MTP"/>
      <sheetName val="Inputs"/>
      <sheetName val="ABSTRACT"/>
      <sheetName val="DETAILED  BOQ"/>
      <sheetName val="M-Book for Conc"/>
      <sheetName val="M-Book for FW"/>
      <sheetName val="Vehicles"/>
      <sheetName val="Detail"/>
      <sheetName val="p&amp;m"/>
      <sheetName val="Wall"/>
      <sheetName val="BLK2"/>
      <sheetName val="BLK3"/>
      <sheetName val="E &amp; R"/>
      <sheetName val="radar"/>
      <sheetName val="UG"/>
      <sheetName val="GFA_HQ_Building2"/>
      <sheetName val="GFA_Conference2"/>
      <sheetName val="LEVEL_SHEET1"/>
      <sheetName val="BQ_External2"/>
      <sheetName val="SPT_vs_PHI1"/>
      <sheetName val="Lab_Cum_Hist1"/>
      <sheetName val="StattCo_yCharges1"/>
      <sheetName val="Penthouse_Apartment1"/>
      <sheetName val="Rate_analysis"/>
      <sheetName val="beam-reinft-IIInd_floor"/>
      <sheetName val="Graph_Data_(DO_NOT_PRINT)1"/>
      <sheetName val="LABOUR_HISTOGRAM2"/>
      <sheetName val="@risk_rents_and_incentives1"/>
      <sheetName val="Car_park_lease1"/>
      <sheetName val="Net_rent_analysis1"/>
      <sheetName val="Poz-1_1"/>
      <sheetName val="Chiet_tinh_dz221"/>
      <sheetName val="Chiet_tinh_dz351"/>
      <sheetName val="Raw_Data1"/>
      <sheetName val="beam-reinft-machine_rm"/>
      <sheetName val="Bill_No__21"/>
      <sheetName val="CT_Thang_Mo1"/>
      <sheetName val="budget_summary_(2)1"/>
      <sheetName val="Budget_Analysis_Summary1"/>
      <sheetName val="FOL_-_Bar1"/>
      <sheetName val="PA-_Consutant_"/>
      <sheetName val="HIRED_LABOUR_CODE"/>
      <sheetName val="foot-slab_reinft"/>
      <sheetName val="Materials_Cost(PCC)"/>
      <sheetName val="India_F&amp;S_Template"/>
      <sheetName val="IO_LIST"/>
      <sheetName val="Material_"/>
      <sheetName val="Quote_Sheet"/>
      <sheetName val="Bill_11"/>
      <sheetName val="Bill_21"/>
      <sheetName val="Bill_31"/>
      <sheetName val="Bill_41"/>
      <sheetName val="Bill_51"/>
      <sheetName val="Bill_61"/>
      <sheetName val="Bill_71"/>
      <sheetName val="Customize_Your_Invoice"/>
      <sheetName val="POWER_ASSUMPTIONS"/>
      <sheetName val="CT__PL1"/>
      <sheetName val="Projet,_methodes_&amp;_couts1"/>
      <sheetName val="Risques_majeurs_&amp;_Frais_Ind_1"/>
      <sheetName val="Civil_Boq"/>
      <sheetName val="Tender_Summary"/>
      <sheetName val="Insurance_Ext"/>
      <sheetName val="HVAC_BoQ"/>
      <sheetName val="intr_stool_brkup"/>
      <sheetName val="Body_Sheet"/>
      <sheetName val="1_0_Executive_Summary"/>
      <sheetName val="Geneí¬i0_"/>
      <sheetName val="70,/0s«iÆøí¬i"/>
      <sheetName val="Top_sheet"/>
      <sheetName val="Ap_A"/>
      <sheetName val="PRECAST_lightconc-II"/>
      <sheetName val="BOQ_Direct_selling_cost"/>
      <sheetName val="final_abstract"/>
      <sheetName val="COLUMN"/>
      <sheetName val="R20_R30_work"/>
      <sheetName val="GFA_HQ_Building3"/>
      <sheetName val="GFA_Conference3"/>
      <sheetName val="LEVEL_SHEET2"/>
      <sheetName val="BQ_External3"/>
      <sheetName val="SPT_vs_PHI2"/>
      <sheetName val="Lab_Cum_Hist2"/>
      <sheetName val="StattCo_yCharges2"/>
      <sheetName val="Penthouse_Apartment2"/>
      <sheetName val="Rate_analysis1"/>
      <sheetName val="beam-reinft-IIInd_floor1"/>
      <sheetName val="Graph_Data_(DO_NOT_PRINT)2"/>
      <sheetName val="LABOUR_HISTOGRAM3"/>
      <sheetName val="@risk_rents_and_incentives2"/>
      <sheetName val="Car_park_lease2"/>
      <sheetName val="Net_rent_analysis2"/>
      <sheetName val="Poz-1_2"/>
      <sheetName val="Chiet_tinh_dz222"/>
      <sheetName val="Chiet_tinh_dz352"/>
      <sheetName val="Raw_Data2"/>
      <sheetName val="beam-reinft-machine_rm1"/>
      <sheetName val="Bill_No__22"/>
      <sheetName val="CT_Thang_Mo2"/>
      <sheetName val="budget_summary_(2)2"/>
      <sheetName val="Budget_Analysis_Summary2"/>
      <sheetName val="FOL_-_Bar2"/>
      <sheetName val="PA-_Consutant_1"/>
      <sheetName val="HIRED_LABOUR_CODE1"/>
      <sheetName val="foot-slab_reinft1"/>
      <sheetName val="Materials_Cost(PCC)1"/>
      <sheetName val="India_F&amp;S_Template1"/>
      <sheetName val="IO_LIST1"/>
      <sheetName val="Material_1"/>
      <sheetName val="Quote_Sheet1"/>
      <sheetName val="Bill_12"/>
      <sheetName val="Bill_22"/>
      <sheetName val="Bill_32"/>
      <sheetName val="Bill_42"/>
      <sheetName val="Bill_52"/>
      <sheetName val="Bill_62"/>
      <sheetName val="Bill_72"/>
      <sheetName val="Customize_Your_Invoice1"/>
      <sheetName val="POWER_ASSUMPTIONS1"/>
      <sheetName val="CT__PL2"/>
      <sheetName val="Projet,_methodes_&amp;_couts2"/>
      <sheetName val="Risques_majeurs_&amp;_Frais_Ind_2"/>
      <sheetName val="Civil_Boq1"/>
      <sheetName val="Tender_Summary1"/>
      <sheetName val="Insurance_Ext1"/>
      <sheetName val="HVAC_BoQ1"/>
      <sheetName val="intr_stool_brkup1"/>
      <sheetName val="Body_Sheet1"/>
      <sheetName val="1_0_Executive_Summary1"/>
      <sheetName val="Top_sheet1"/>
      <sheetName val="Ap_A1"/>
      <sheetName val="PRECAST_lightconc-II1"/>
      <sheetName val="BOQ_Direct_selling_cost1"/>
      <sheetName val="final_abstract1"/>
      <sheetName val="GFA_HQ_Building4"/>
      <sheetName val="GFA_Conference4"/>
      <sheetName val="LEVEL_SHEET3"/>
      <sheetName val="BQ_External4"/>
      <sheetName val="SPT_vs_PHI3"/>
      <sheetName val="Lab_Cum_Hist3"/>
      <sheetName val="StattCo_yCharges3"/>
      <sheetName val="Penthouse_Apartment3"/>
      <sheetName val="Rate_analysis2"/>
      <sheetName val="beam-reinft-IIInd_floor2"/>
      <sheetName val="Graph_Data_(DO_NOT_PRINT)3"/>
      <sheetName val="LABOUR_HISTOGRAM4"/>
      <sheetName val="@risk_rents_and_incentives3"/>
      <sheetName val="Car_park_lease3"/>
      <sheetName val="Net_rent_analysis3"/>
      <sheetName val="Poz-1_3"/>
      <sheetName val="Chiet_tinh_dz223"/>
      <sheetName val="Chiet_tinh_dz353"/>
      <sheetName val="Raw_Data3"/>
      <sheetName val="beam-reinft-machine_rm2"/>
      <sheetName val="Bill_No__23"/>
      <sheetName val="CT_Thang_Mo3"/>
      <sheetName val="budget_summary_(2)3"/>
      <sheetName val="Budget_Analysis_Summary3"/>
      <sheetName val="FOL_-_Bar3"/>
      <sheetName val="PA-_Consutant_2"/>
      <sheetName val="HIRED_LABOUR_CODE2"/>
      <sheetName val="foot-slab_reinft2"/>
      <sheetName val="Materials_Cost(PCC)2"/>
      <sheetName val="India_F&amp;S_Template2"/>
      <sheetName val="IO_LIST2"/>
      <sheetName val="Material_2"/>
      <sheetName val="Quote_Sheet2"/>
      <sheetName val="Bill_13"/>
      <sheetName val="Bill_23"/>
      <sheetName val="Bill_33"/>
      <sheetName val="Bill_43"/>
      <sheetName val="Bill_53"/>
      <sheetName val="Bill_63"/>
      <sheetName val="Bill_73"/>
      <sheetName val="Customize_Your_Invoice2"/>
      <sheetName val="POWER_ASSUMPTIONS2"/>
      <sheetName val="CT__PL3"/>
      <sheetName val="Projet,_methodes_&amp;_couts3"/>
      <sheetName val="Risques_majeurs_&amp;_Frais_Ind_3"/>
      <sheetName val="Civil_Boq2"/>
      <sheetName val="Tender_Summary2"/>
      <sheetName val="Insurance_Ext2"/>
      <sheetName val="HVAC_BoQ2"/>
      <sheetName val="intr_stool_brkup2"/>
      <sheetName val="Body_Sheet2"/>
      <sheetName val="1_0_Executive_Summary2"/>
      <sheetName val="Top_sheet2"/>
      <sheetName val="Ap_A2"/>
      <sheetName val="PRECAST_lightconc-II2"/>
      <sheetName val="BOQ_Direct_selling_cost2"/>
      <sheetName val="final_abstract2"/>
      <sheetName val="office"/>
      <sheetName val="Lab"/>
      <sheetName val="GFA_HQ_Building5"/>
      <sheetName val="GFA_Conference5"/>
      <sheetName val="LEVEL_SHEET4"/>
      <sheetName val="BQ_External5"/>
      <sheetName val="SPT_vs_PHI4"/>
      <sheetName val="Lab_Cum_Hist4"/>
      <sheetName val="StattCo_yCharges4"/>
      <sheetName val="Penthouse_Apartment4"/>
      <sheetName val="Rate_analysis3"/>
      <sheetName val="beam-reinft-IIInd_floor3"/>
      <sheetName val="Graph_Data_(DO_NOT_PRINT)4"/>
      <sheetName val="LABOUR_HISTOGRAM5"/>
      <sheetName val="@risk_rents_and_incentives4"/>
      <sheetName val="Car_park_lease4"/>
      <sheetName val="Net_rent_analysis4"/>
      <sheetName val="Poz-1_4"/>
      <sheetName val="Chiet_tinh_dz224"/>
      <sheetName val="Chiet_tinh_dz354"/>
      <sheetName val="Raw_Data4"/>
      <sheetName val="beam-reinft-machine_rm3"/>
      <sheetName val="Bill_No__24"/>
      <sheetName val="CT_Thang_Mo4"/>
      <sheetName val="budget_summary_(2)4"/>
      <sheetName val="Budget_Analysis_Summary4"/>
      <sheetName val="FOL_-_Bar4"/>
      <sheetName val="PA-_Consutant_3"/>
      <sheetName val="HIRED_LABOUR_CODE3"/>
      <sheetName val="foot-slab_reinft3"/>
      <sheetName val="Materials_Cost(PCC)3"/>
      <sheetName val="India_F&amp;S_Template3"/>
      <sheetName val="IO_LIST3"/>
      <sheetName val="Material_3"/>
      <sheetName val="Quote_Sheet3"/>
      <sheetName val="Bill_14"/>
      <sheetName val="Bill_24"/>
      <sheetName val="Bill_34"/>
      <sheetName val="Bill_44"/>
      <sheetName val="Bill_54"/>
      <sheetName val="Bill_64"/>
      <sheetName val="Bill_74"/>
      <sheetName val="Customize_Your_Invoice3"/>
      <sheetName val="POWER_ASSUMPTIONS3"/>
      <sheetName val="CT__PL4"/>
      <sheetName val="Projet,_methodes_&amp;_couts4"/>
      <sheetName val="Risques_majeurs_&amp;_Frais_Ind_4"/>
      <sheetName val="Civil_Boq3"/>
      <sheetName val="Tender_Summary3"/>
      <sheetName val="Insurance_Ext3"/>
      <sheetName val="HVAC_BoQ3"/>
      <sheetName val="intr_stool_brkup3"/>
      <sheetName val="Body_Sheet3"/>
      <sheetName val="1_0_Executive_Summary3"/>
      <sheetName val="Top_sheet3"/>
      <sheetName val="Ap_A3"/>
      <sheetName val="PRECAST_lightconc-II3"/>
      <sheetName val="BOQ_Direct_selling_cost3"/>
      <sheetName val="final_abstract3"/>
      <sheetName val="DETAILED__BOQ"/>
      <sheetName val="M-Book_for_Conc"/>
      <sheetName val="M-Book_for_FW"/>
      <sheetName val="GFA_HQ_Building6"/>
      <sheetName val="GFA_Conference6"/>
      <sheetName val="LEVEL_SHEET5"/>
      <sheetName val="BQ_External6"/>
      <sheetName val="SPT_vs_PHI5"/>
      <sheetName val="Lab_Cum_Hist5"/>
      <sheetName val="StattCo_yCharges5"/>
      <sheetName val="Penthouse_Apartment5"/>
      <sheetName val="Rate_analysis4"/>
      <sheetName val="beam-reinft-IIInd_floor4"/>
      <sheetName val="Graph_Data_(DO_NOT_PRINT)5"/>
      <sheetName val="LABOUR_HISTOGRAM6"/>
      <sheetName val="@risk_rents_and_incentives5"/>
      <sheetName val="Car_park_lease5"/>
      <sheetName val="Net_rent_analysis5"/>
      <sheetName val="Poz-1_5"/>
      <sheetName val="Chiet_tinh_dz225"/>
      <sheetName val="Chiet_tinh_dz355"/>
      <sheetName val="Raw_Data5"/>
      <sheetName val="beam-reinft-machine_rm4"/>
      <sheetName val="Bill_No__25"/>
      <sheetName val="CT_Thang_Mo5"/>
      <sheetName val="budget_summary_(2)5"/>
      <sheetName val="Budget_Analysis_Summary5"/>
      <sheetName val="FOL_-_Bar5"/>
      <sheetName val="PA-_Consutant_4"/>
      <sheetName val="HIRED_LABOUR_CODE4"/>
      <sheetName val="foot-slab_reinft4"/>
      <sheetName val="Materials_Cost(PCC)4"/>
      <sheetName val="India_F&amp;S_Template4"/>
      <sheetName val="IO_LIST4"/>
      <sheetName val="Material_4"/>
      <sheetName val="Quote_Sheet4"/>
      <sheetName val="Bill_15"/>
      <sheetName val="Bill_25"/>
      <sheetName val="Bill_35"/>
      <sheetName val="Bill_45"/>
      <sheetName val="Bill_55"/>
      <sheetName val="Bill_65"/>
      <sheetName val="Bill_75"/>
      <sheetName val="Customize_Your_Invoice4"/>
      <sheetName val="POWER_ASSUMPTIONS4"/>
      <sheetName val="CT__PL5"/>
      <sheetName val="Projet,_methodes_&amp;_couts5"/>
      <sheetName val="Risques_majeurs_&amp;_Frais_Ind_5"/>
      <sheetName val="Civil_Boq4"/>
      <sheetName val="Tender_Summary4"/>
      <sheetName val="Insurance_Ext4"/>
      <sheetName val="HVAC_BoQ4"/>
      <sheetName val="intr_stool_brkup4"/>
      <sheetName val="Body_Sheet4"/>
      <sheetName val="1_0_Executive_Summary4"/>
      <sheetName val="Top_sheet4"/>
      <sheetName val="Ap_A4"/>
      <sheetName val="PRECAST_lightconc-II4"/>
      <sheetName val="BOQ_Direct_selling_cost4"/>
      <sheetName val="final_abstract4"/>
      <sheetName val="DETAILED__BOQ1"/>
      <sheetName val="M-Book_for_Conc1"/>
      <sheetName val="M-Book_for_FW1"/>
      <sheetName val="ABS"/>
      <sheetName val="sal"/>
      <sheetName val="2 Div 14 "/>
      <sheetName val="SHOPLIST.xls"/>
      <sheetName val="11-hsd"/>
      <sheetName val="13-septic"/>
      <sheetName val="7-ug"/>
      <sheetName val="2-utility"/>
      <sheetName val="18-misc"/>
      <sheetName val="5-pipe"/>
      <sheetName val="PointNo.5"/>
      <sheetName val="Ave.wtd.rates"/>
      <sheetName val="Labour &amp; Plant"/>
      <sheetName val="Debits as on 12.04.08"/>
      <sheetName val="PPA Summary"/>
      <sheetName val="Intro"/>
      <sheetName val="Names"/>
      <sheetName val="TRIAL BALANCE"/>
      <sheetName val="Interior"/>
      <sheetName val="Geneí¬_x0008_i"/>
      <sheetName val="70"/>
      <sheetName val="Activity List"/>
      <sheetName val="기계내역서"/>
      <sheetName val="70,_0s«iÆøí¬i"/>
      <sheetName val="VCH-SLC"/>
      <sheetName val="Item- Compact"/>
      <sheetName val="Supplier"/>
      <sheetName val="STAFFSCHED "/>
      <sheetName val="Progress"/>
      <sheetName val="ACT_SPS"/>
      <sheetName val="SPSF"/>
      <sheetName val="Invoice Summary"/>
      <sheetName val="SAP"/>
      <sheetName val="DATAS"/>
      <sheetName val="PROJECT BRIEF"/>
      <sheetName val="마산월령동골조물량변경"/>
      <sheetName val="C (3)"/>
      <sheetName val="Dubai golf"/>
      <sheetName val="WITHOUT C&amp;I PROFIT (3)"/>
      <sheetName val="공종별_집계금액"/>
      <sheetName val="Softscape Buildup"/>
      <sheetName val="Mat'l Rate"/>
      <sheetName val="????????"/>
      <sheetName val="Geneí¬_x0008_i??_x0014_?0."/>
      <sheetName val="70?,/0?s«_x0008_i?Æø_x0003_í¬_x0008_i?"/>
      <sheetName val="ConferenceCentre?옰ʒ䄂ʒ鵠ʐ䄂ʒ閐̐䄂ʒ蕈̐"/>
      <sheetName val="PROJECT_BRIEF1"/>
      <sheetName val="C_(3)1"/>
      <sheetName val="2_Div_14_1"/>
      <sheetName val="SHOPLIST_xls"/>
      <sheetName val="Dubai_golf"/>
      <sheetName val="Invoice_Summary"/>
      <sheetName val="PROJECT_BRIEF"/>
      <sheetName val="C_(3)"/>
      <sheetName val="2_Div_14_"/>
      <sheetName val="MOS"/>
      <sheetName val="BILL COV"/>
      <sheetName val="Ra  stair"/>
      <sheetName val="Customize_Your_Invoice5"/>
      <sheetName val="HVAC_BoQ5"/>
      <sheetName val="Tender_Summary5"/>
      <sheetName val="Insurance_Ext5"/>
      <sheetName val="2_Div_14_2"/>
      <sheetName val="SHOPLIST_xls1"/>
      <sheetName val="Invoice_Summary1"/>
      <sheetName val="PROJECT_BRIEF2"/>
      <sheetName val="C_(3)2"/>
      <sheetName val="Dubai_golf1"/>
      <sheetName val="WITHOUT_C&amp;I_PROFIT_(3)"/>
      <sheetName val="Geneí¬i"/>
      <sheetName val="Activity_List"/>
      <sheetName val="250mm"/>
      <sheetName val="200mm"/>
      <sheetName val="160mm"/>
      <sheetName val="FITTINGS"/>
      <sheetName val="VALVE CHAMBERS"/>
      <sheetName val="Fire Hydrants"/>
      <sheetName val="B.GATE VALVE"/>
      <sheetName val="Sub G1 Fire"/>
      <sheetName val="Sub G12 Fire"/>
      <sheetName val="Day work"/>
      <sheetName val="ConferenceCentre_x005f_x0000_옰ʒ䄂ʒ鵠ʐ䄂ʒ"/>
      <sheetName val="Geneí¬_x005f_x0008_i_x005f_x0000__x005f_x0000__x0"/>
      <sheetName val="70_x005f_x0000_,_0_x005f_x0000_s«_x005f_x0008_i_x"/>
      <sheetName val="_x005f_x0000__x005f_x0000__x005f_x0000__x005f_x0000__x0"/>
      <sheetName val="Staff Acco."/>
      <sheetName val="TBAL9697 -group wise  sdpl"/>
      <sheetName val="escalation"/>
      <sheetName val="ANAL"/>
      <sheetName val="CERTIFICATE"/>
      <sheetName val="Labor abs-PW"/>
      <sheetName val="Labor abs-NMR"/>
      <sheetName val="Costing"/>
      <sheetName val="GFA_HQ_Building7"/>
      <sheetName val="GFA_HQ_Building8"/>
      <sheetName val="GFA_Conference7"/>
      <sheetName val="BQ_External7"/>
      <sheetName val="Graph_Data_(DO_NOT_PRINT)6"/>
      <sheetName val="Penthouse_Apartment6"/>
      <sheetName val="Chiet_tinh_dz226"/>
      <sheetName val="Chiet_tinh_dz356"/>
      <sheetName val="StattCo_yCharges6"/>
      <sheetName val="Raw_Data6"/>
      <sheetName val="LABOUR_HISTOGRAM7"/>
      <sheetName val="@risk_rents_and_incentives6"/>
      <sheetName val="Car_park_lease6"/>
      <sheetName val="Net_rent_analysis6"/>
      <sheetName val="Poz-1_6"/>
      <sheetName val="CT_Thang_Mo6"/>
      <sheetName val="Lab_Cum_Hist6"/>
      <sheetName val="LEVEL_SHEET6"/>
      <sheetName val="Bill_No__26"/>
      <sheetName val="Tender_Summary6"/>
      <sheetName val="Insurance_Ext6"/>
      <sheetName val="FOL_-_Bar6"/>
      <sheetName val="SPT_vs_PHI6"/>
      <sheetName val="Customize_Your_Invoice6"/>
      <sheetName val="HVAC_BoQ6"/>
      <sheetName val="Body_Sheet5"/>
      <sheetName val="1_0_Executive_Summary5"/>
      <sheetName val="Top_sheet5"/>
      <sheetName val="intr_stool_brkup5"/>
      <sheetName val="Rate_analysis5"/>
      <sheetName val="PRJDATA"/>
      <sheetName val="Master"/>
      <sheetName val="Eq. Mobilization"/>
      <sheetName val="Working for RCC"/>
      <sheetName val="INSTR"/>
      <sheetName val="Toolbox"/>
      <sheetName val="Div. 02"/>
      <sheetName val="Div. 03"/>
      <sheetName val="Div. 04"/>
      <sheetName val="Div. 05"/>
      <sheetName val="Div. 06"/>
      <sheetName val="Div. 07"/>
      <sheetName val="Div. 08"/>
      <sheetName val="Div. 09"/>
      <sheetName val="Div. 10"/>
      <sheetName val="Div. 11"/>
      <sheetName val="Div. 12"/>
      <sheetName val="Div.13"/>
      <sheetName val="EXTERNAL WORKS"/>
      <sheetName val="PARAMETER"/>
      <sheetName val="PRODUCTIVITY RATE"/>
      <sheetName val="U.R.A - MASONRY"/>
      <sheetName val="U.R.A - PLASTERING"/>
      <sheetName val="U.R.A - TILING"/>
      <sheetName val="U.R.A - GRANITE"/>
      <sheetName val="V.C 2 - EARTHWORK"/>
      <sheetName val="V.C 9 - CERAMIC"/>
      <sheetName val="V.C 9 - FINISHES"/>
      <sheetName val="Data_Summary"/>
      <sheetName val="Softscape_Buildup"/>
      <sheetName val="Mat'l_Rate"/>
      <sheetName val="2_Div_14_3"/>
      <sheetName val="SHOPLIST_xls2"/>
      <sheetName val="PROJECT_BRIEF3"/>
      <sheetName val="C_(3)3"/>
      <sheetName val="Dubai_golf2"/>
      <sheetName val="Invoice_Summary2"/>
      <sheetName val="WITHOUT_C&amp;I_PROFIT_(3)1"/>
      <sheetName val="Activity_List1"/>
      <sheetName val="Softscape_Buildup1"/>
      <sheetName val="Mat'l_Rate1"/>
      <sheetName val="GFA_HQ_Building9"/>
      <sheetName val="GFA_Conference8"/>
      <sheetName val="StattCo_yCharges7"/>
      <sheetName val="BQ_External8"/>
      <sheetName val="Penthouse_Apartment7"/>
      <sheetName val="LABOUR_HISTOGRAM8"/>
      <sheetName val="Chiet_tinh_dz227"/>
      <sheetName val="Chiet_tinh_dz357"/>
      <sheetName val="CT_Thang_Mo7"/>
      <sheetName val="Raw_Data7"/>
      <sheetName val="@risk_rents_and_incentives7"/>
      <sheetName val="Car_park_lease7"/>
      <sheetName val="Net_rent_analysis7"/>
      <sheetName val="Poz-1_7"/>
      <sheetName val="Lab_Cum_Hist7"/>
      <sheetName val="Graph_Data_(DO_NOT_PRINT)7"/>
      <sheetName val="LEVEL_SHEET7"/>
      <sheetName val="SPT_vs_PHI7"/>
      <sheetName val="Bill_No__27"/>
      <sheetName val="Tender_Summary7"/>
      <sheetName val="Insurance_Ext7"/>
      <sheetName val="FOL_-_Bar7"/>
      <sheetName val="Customize_Your_Invoice7"/>
      <sheetName val="HVAC_BoQ7"/>
      <sheetName val="budget_summary_(2)6"/>
      <sheetName val="Budget_Analysis_Summary6"/>
      <sheetName val="Projet,_methodes_&amp;_couts6"/>
      <sheetName val="Risques_majeurs_&amp;_Frais_Ind_6"/>
      <sheetName val="Body_Sheet6"/>
      <sheetName val="1_0_Executive_Summary6"/>
      <sheetName val="Top_sheet6"/>
      <sheetName val="Rate_analysis6"/>
      <sheetName val="intr_stool_brkup6"/>
      <sheetName val="CT__PL6"/>
      <sheetName val="2_Div_14_4"/>
      <sheetName val="SHOPLIST_xls3"/>
      <sheetName val="PROJECT_BRIEF4"/>
      <sheetName val="C_(3)4"/>
      <sheetName val="Dubai_golf3"/>
      <sheetName val="Invoice_Summary3"/>
      <sheetName val="WITHOUT_C&amp;I_PROFIT_(3)2"/>
      <sheetName val="Activity_List2"/>
      <sheetName val="Softscape_Buildup2"/>
      <sheetName val="Mat'l_Rate2"/>
      <sheetName val="BILL_COV"/>
      <sheetName val="Ra__stair"/>
      <sheetName val="B03"/>
      <sheetName val="B09.1"/>
      <sheetName val="PMWeb data"/>
      <sheetName val="갑지"/>
      <sheetName val="15-MECH"/>
      <sheetName val="合成単価作成表-BLDG"/>
      <sheetName val="BS"/>
      <sheetName val="VALVE_CHAMBERS"/>
      <sheetName val="Fire_Hydrants"/>
      <sheetName val="B_GATE_VALVE"/>
      <sheetName val="Sub_G1_Fire"/>
      <sheetName val="Sub_G12_Fire"/>
      <sheetName val="VALVE_CHAMBERS1"/>
      <sheetName val="Fire_Hydrants1"/>
      <sheetName val="B_GATE_VALVE1"/>
      <sheetName val="Sub_G1_Fire1"/>
      <sheetName val="Sub_G12_Fire1"/>
      <sheetName val="DETAILED__BOQ2"/>
      <sheetName val="M-Book_for_Conc2"/>
      <sheetName val="M-Book_for_FW2"/>
      <sheetName val="Ra__stair1"/>
      <sheetName val="BILL_COV1"/>
      <sheetName val="Day_work"/>
      <sheetName val="Dropdown"/>
      <sheetName val="Elemental Buildup"/>
      <sheetName val="w't table"/>
      <sheetName val="cp-e1"/>
      <sheetName val="CHART OF ACCOUNTS"/>
      <sheetName val="E-Bill No.6 A-O"/>
      <sheetName val="Geneí¬_x005f_x0008_i"/>
      <sheetName val="bill nb2-Plumbing &amp; Drainag"/>
      <sheetName val="Pl &amp; Dr B"/>
      <sheetName val="Pl &amp; Dr G"/>
      <sheetName val="Pl &amp; Dr M"/>
      <sheetName val="Pl &amp; Dr 1"/>
      <sheetName val="Pl &amp; Dr 2"/>
      <sheetName val="Pl &amp; Dr 3"/>
      <sheetName val="Pl &amp; Dr 4"/>
      <sheetName val="Pl &amp; Dr 5"/>
      <sheetName val="Pl &amp; Dr 6"/>
      <sheetName val="Pl &amp; Dr 7"/>
      <sheetName val="Pl &amp; Dr 8"/>
      <sheetName val="Pl &amp; Dr R"/>
      <sheetName val="FF B"/>
      <sheetName val="FF G"/>
      <sheetName val="FF M"/>
      <sheetName val="FF 1"/>
      <sheetName val="FF 2 "/>
      <sheetName val="FF 3"/>
      <sheetName val="FF 4"/>
      <sheetName val="FF 5"/>
      <sheetName val="FF 6 "/>
      <sheetName val="FF 7"/>
      <sheetName val="FF 8"/>
      <sheetName val="FF R"/>
      <sheetName val="bill nb3-FF"/>
      <sheetName val="HVAC B"/>
      <sheetName val="HVAC G"/>
      <sheetName val="HVAC M"/>
      <sheetName val="HVAC 1"/>
      <sheetName val="HVAC 2"/>
      <sheetName val="HVAC 3"/>
      <sheetName val="HVAC 4"/>
      <sheetName val="HVAC 5"/>
      <sheetName val="HVAC 6"/>
      <sheetName val="HVAC 7"/>
      <sheetName val="HVAC 8"/>
      <sheetName val="HVAC R"/>
      <sheetName val="bill nb4-HVAC"/>
      <sheetName val="Pre"/>
      <sheetName val="SC B"/>
      <sheetName val="SC G"/>
      <sheetName val="SC M"/>
      <sheetName val="SC 1"/>
      <sheetName val="SC 2"/>
      <sheetName val="SC 3"/>
      <sheetName val="SC 4"/>
      <sheetName val="SC 5"/>
      <sheetName val="SC 6"/>
      <sheetName val="SC 7"/>
      <sheetName val="SC 8"/>
      <sheetName val="SC R"/>
      <sheetName val="6-SC"/>
      <sheetName val="AV B"/>
      <sheetName val="AV G"/>
      <sheetName val="AV M"/>
      <sheetName val="AV 1"/>
      <sheetName val="AV 2"/>
      <sheetName val="AV 3"/>
      <sheetName val="AV 4"/>
      <sheetName val="AV 5"/>
      <sheetName val="AV 6"/>
      <sheetName val="AV 7"/>
      <sheetName val="AV 8"/>
      <sheetName val="7-AV"/>
      <sheetName val="EL B"/>
      <sheetName val="ELG"/>
      <sheetName val="EL M"/>
      <sheetName val="EL 1"/>
      <sheetName val="EL 2"/>
      <sheetName val="EL 3"/>
      <sheetName val="EL 4"/>
      <sheetName val="EL 5"/>
      <sheetName val="EL 6"/>
      <sheetName val="EL 7"/>
      <sheetName val="EL 8"/>
      <sheetName val="EL R"/>
      <sheetName val="EL TR"/>
      <sheetName val="8- EL"/>
      <sheetName val="FA B"/>
      <sheetName val="FA G"/>
      <sheetName val="FA M"/>
      <sheetName val="FA 1"/>
      <sheetName val="FA 2"/>
      <sheetName val="FA 3"/>
      <sheetName val="FA 4"/>
      <sheetName val="FA 5"/>
      <sheetName val="FA 6"/>
      <sheetName val="FA 7"/>
      <sheetName val="FA 8"/>
      <sheetName val="FA R"/>
      <sheetName val="9- FA"/>
      <sheetName val="GFA_HQ_Building10"/>
      <sheetName val="GFA_Conference9"/>
      <sheetName val="StattCo_yCharges8"/>
      <sheetName val="BQ_External9"/>
      <sheetName val="Penthouse_Apartment8"/>
      <sheetName val="LABOUR_HISTOGRAM9"/>
      <sheetName val="Chiet_tinh_dz228"/>
      <sheetName val="Chiet_tinh_dz358"/>
      <sheetName val="CT_Thang_Mo8"/>
      <sheetName val="Raw_Data8"/>
      <sheetName val="@risk_rents_and_incentives8"/>
      <sheetName val="Car_park_lease8"/>
      <sheetName val="Net_rent_analysis8"/>
      <sheetName val="Poz-1_8"/>
      <sheetName val="Lab_Cum_Hist8"/>
      <sheetName val="Graph_Data_(DO_NOT_PRINT)8"/>
      <sheetName val="LEVEL_SHEET8"/>
      <sheetName val="SPT_vs_PHI8"/>
      <sheetName val="Bill_No__28"/>
      <sheetName val="Tender_Summary8"/>
      <sheetName val="Insurance_Ext8"/>
      <sheetName val="FOL_-_Bar8"/>
      <sheetName val="Customize_Your_Invoice8"/>
      <sheetName val="HVAC_BoQ8"/>
      <sheetName val="budget_summary_(2)7"/>
      <sheetName val="Budget_Analysis_Summary7"/>
      <sheetName val="Projet,_methodes_&amp;_couts7"/>
      <sheetName val="Risques_majeurs_&amp;_Frais_Ind_7"/>
      <sheetName val="Body_Sheet7"/>
      <sheetName val="1_0_Executive_Summary7"/>
      <sheetName val="Top_sheet7"/>
      <sheetName val="Rate_analysis7"/>
      <sheetName val="intr_stool_brkup7"/>
      <sheetName val="CT__PL7"/>
      <sheetName val="Ap_A5"/>
      <sheetName val="2_Div_14_5"/>
      <sheetName val="SHOPLIST_xls4"/>
      <sheetName val="PROJECT_BRIEF5"/>
      <sheetName val="Bill_26"/>
      <sheetName val="C_(3)5"/>
      <sheetName val="Dubai_golf4"/>
      <sheetName val="Invoice_Summary4"/>
      <sheetName val="WITHOUT_C&amp;I_PROFIT_(3)3"/>
      <sheetName val="Activity_List3"/>
      <sheetName val="Softscape_Buildup3"/>
      <sheetName val="Mat'l_Rate3"/>
      <sheetName val="房屋及建筑物"/>
      <sheetName val="XL4Poppy"/>
      <sheetName val="B185-B-2"/>
      <sheetName val="B185-B-3"/>
      <sheetName val="B185-B-4"/>
      <sheetName val="B185-B-5"/>
      <sheetName val="B185-B-6"/>
      <sheetName val="B185-B-7"/>
      <sheetName val="B185-B-8"/>
      <sheetName val="B185-B-9.1"/>
      <sheetName val="B185-B-9.2"/>
      <sheetName val="Material List "/>
      <sheetName val="Gra¦_x0004_)_x0000__x0000__x0000_VW_x0000__x0000__x0000__x0000__x0000__x0000__x0000__x0000__x0000_ U"/>
      <sheetName val="/VW_x0000_VU_x0000_)_x0000__x0000__x0000_)_x0000__x0000__x0000__x0001__x0000__x0000__x0000_tÏØ0 _x0008__x0000__x0000_ _x0008_"/>
      <sheetName val="PMWeb_data"/>
      <sheetName val="SS_MH"/>
      <sheetName val="SS MH"/>
      <sheetName val="GFA_HQ_Building11"/>
      <sheetName val="GFA_Conference10"/>
      <sheetName val="StattCo_yCharges9"/>
      <sheetName val="BQ_External10"/>
      <sheetName val="Penthouse_Apartment9"/>
      <sheetName val="LABOUR_HISTOGRAM10"/>
      <sheetName val="Chiet_tinh_dz229"/>
      <sheetName val="Chiet_tinh_dz359"/>
      <sheetName val="CT_Thang_Mo9"/>
      <sheetName val="Raw_Data9"/>
      <sheetName val="@risk_rents_and_incentives9"/>
      <sheetName val="Car_park_lease9"/>
      <sheetName val="Net_rent_analysis9"/>
      <sheetName val="Poz-1_9"/>
      <sheetName val="Lab_Cum_Hist9"/>
      <sheetName val="Graph_Data_(DO_NOT_PRINT)9"/>
      <sheetName val="LEVEL_SHEET9"/>
      <sheetName val="SPT_vs_PHI9"/>
      <sheetName val="Bill_No__29"/>
      <sheetName val="Tender_Summary9"/>
      <sheetName val="Insurance_Ext9"/>
      <sheetName val="FOL_-_Bar9"/>
      <sheetName val="Customize_Your_Invoice9"/>
      <sheetName val="HVAC_BoQ9"/>
      <sheetName val="budget_summary_(2)8"/>
      <sheetName val="Budget_Analysis_Summary8"/>
      <sheetName val="Projet,_methodes_&amp;_couts8"/>
      <sheetName val="Risques_majeurs_&amp;_Frais_Ind_8"/>
      <sheetName val="Body_Sheet8"/>
      <sheetName val="1_0_Executive_Summary8"/>
      <sheetName val="Top_sheet8"/>
      <sheetName val="Rate_analysis8"/>
      <sheetName val="intr_stool_brkup8"/>
      <sheetName val="CT__PL8"/>
      <sheetName val="Ap_A6"/>
      <sheetName val="2_Div_14_6"/>
      <sheetName val="SHOPLIST_xls5"/>
      <sheetName val="PROJECT_BRIEF6"/>
      <sheetName val="Bill_27"/>
      <sheetName val="C_(3)6"/>
      <sheetName val="Bill_16"/>
      <sheetName val="Bill_36"/>
      <sheetName val="Bill_46"/>
      <sheetName val="Bill_56"/>
      <sheetName val="Bill_66"/>
      <sheetName val="Bill_76"/>
      <sheetName val="Dubai_golf5"/>
      <sheetName val="beam-reinft-IIInd_floor5"/>
      <sheetName val="Invoice_Summary5"/>
      <sheetName val="POWER_ASSUMPTIONS5"/>
      <sheetName val="beam-reinft-machine_rm5"/>
      <sheetName val="WITHOUT_C&amp;I_PROFIT_(3)4"/>
      <sheetName val="Activity_List4"/>
      <sheetName val="Softscape_Buildup4"/>
      <sheetName val="Mat'l_Rate4"/>
      <sheetName val="BILL_COV2"/>
      <sheetName val="Ra__stair2"/>
      <sheetName val="Day_work1"/>
      <sheetName val="Eq__Mobilization"/>
      <sheetName val="Working_for_RCC"/>
      <sheetName val="B185-B-9_1"/>
      <sheetName val="B185-B-9_2"/>
      <sheetName val="CHART_OF_ACCOUNTS"/>
      <sheetName val="E-Bill_No_6_A-O"/>
      <sheetName val="B09_1"/>
      <sheetName val="집계표(OPTION)"/>
      <sheetName val="SStaff-Sept2013"/>
      <sheetName val="Index List"/>
      <sheetName val="Type List"/>
      <sheetName val="File Types"/>
      <sheetName val="2.2)Revised Cash Flow"/>
      <sheetName val="Summary of Work"/>
      <sheetName val="Division 2"/>
      <sheetName val="Division3"/>
      <sheetName val="Division 4"/>
      <sheetName val="Division 5"/>
      <sheetName val="Division 6"/>
      <sheetName val="Division 7"/>
      <sheetName val="Division 8"/>
      <sheetName val="Division 9"/>
      <sheetName val="Division 10"/>
      <sheetName val="Division11"/>
      <sheetName val="Division 12"/>
      <sheetName val="Division 14"/>
      <sheetName val="Division 21"/>
      <sheetName val="Division 22"/>
      <sheetName val="Division 23"/>
      <sheetName val="Division 26"/>
      <sheetName val="Division 27"/>
      <sheetName val="Division 28"/>
      <sheetName val="Division 31"/>
      <sheetName val="Division 32"/>
      <sheetName val="Division 33"/>
      <sheetName val="SUM"/>
      <sheetName val="Div__02"/>
      <sheetName val="Div__03"/>
      <sheetName val="Div__04"/>
      <sheetName val="Div__05"/>
      <sheetName val="Div__06"/>
      <sheetName val="Div__07"/>
      <sheetName val="Div__08"/>
      <sheetName val="Div__09"/>
      <sheetName val="Div__10"/>
      <sheetName val="Div__11"/>
      <sheetName val="Div__12"/>
      <sheetName val="Div_13"/>
      <sheetName val="EXTERNAL_WORKS"/>
      <sheetName val="PRODUCTIVITY_RATE"/>
      <sheetName val="U_R_A_-_MASONRY"/>
      <sheetName val="U_R_A_-_PLASTERING"/>
      <sheetName val="U_R_A_-_TILING"/>
      <sheetName val="U_R_A_-_GRANITE"/>
      <sheetName val="V_C_2_-_EARTHWORK"/>
      <sheetName val="V_C_9_-_CERAMIC"/>
      <sheetName val="V_C_9_-_FINISHES"/>
      <sheetName val="2_2)Revised_Cash_Flow"/>
      <sheetName val="입찰내역 발주처 양식"/>
      <sheetName val="LIST DO NOT REMOVE"/>
      <sheetName val="analysis"/>
      <sheetName val="BS "/>
      <sheetName val="BASE_APR17_HISTOGRAMS"/>
      <sheetName val="E_&amp;_R"/>
      <sheetName val="Chiet t"/>
      <sheetName val="Staffing and Rates IA"/>
      <sheetName val="Lists"/>
      <sheetName val="Gra¦_x0004_)"/>
      <sheetName val="/VW"/>
      <sheetName val="INDIGINEOUS ITEMS "/>
      <sheetName val="SITE WORK"/>
      <sheetName val="Quantity"/>
      <sheetName val="??-BLDG"/>
      <sheetName val="PNT-QUOT-#3"/>
      <sheetName val="COAT&amp;WRAP-QIOT-#3"/>
      <sheetName val="ml"/>
      <sheetName val="Div__021"/>
      <sheetName val="Div__031"/>
      <sheetName val="Div__041"/>
      <sheetName val="Div__051"/>
      <sheetName val="Div__061"/>
      <sheetName val="Div__071"/>
      <sheetName val="Div__081"/>
      <sheetName val="Div__091"/>
      <sheetName val="Div__101"/>
      <sheetName val="Div__111"/>
      <sheetName val="Div__121"/>
      <sheetName val="Div_131"/>
      <sheetName val="EXTERNAL_WORKS1"/>
      <sheetName val="PRODUCTIVITY_RATE1"/>
      <sheetName val="U_R_A_-_MASONRY1"/>
      <sheetName val="U_R_A_-_PLASTERING1"/>
      <sheetName val="U_R_A_-_TILING1"/>
      <sheetName val="U_R_A_-_GRANITE1"/>
      <sheetName val="V_C_2_-_EARTHWORK1"/>
      <sheetName val="V_C_9_-_CERAMIC1"/>
      <sheetName val="V_C_9_-_FINISHES1"/>
      <sheetName val="Day_work2"/>
      <sheetName val="Gra¦)VW_U"/>
      <sheetName val="/VWVU))tÏØ0  "/>
      <sheetName val="/VWVU))tÏØ0__"/>
      <sheetName val="SIEMENS"/>
      <sheetName val="Earthwork"/>
      <sheetName val="GIAVLIEU"/>
      <sheetName val="Project Cost Breakdown"/>
      <sheetName val="XV10017"/>
      <sheetName val="DETAILED__BOQ3"/>
      <sheetName val="M-Book_for_Conc3"/>
      <sheetName val="M-Book_for_FW3"/>
      <sheetName val="VALVE_CHAMBERS2"/>
      <sheetName val="Fire_Hydrants2"/>
      <sheetName val="B_GATE_VALVE2"/>
      <sheetName val="Sub_G1_Fire2"/>
      <sheetName val="Sub_G12_Fire2"/>
      <sheetName val="bill_nb2-Plumbing_&amp;_Drainag"/>
      <sheetName val="Pl_&amp;_Dr_B"/>
      <sheetName val="Pl_&amp;_Dr_G"/>
      <sheetName val="Pl_&amp;_Dr_M"/>
      <sheetName val="Pl_&amp;_Dr_1"/>
      <sheetName val="Pl_&amp;_Dr_2"/>
      <sheetName val="Pl_&amp;_Dr_3"/>
      <sheetName val="Pl_&amp;_Dr_4"/>
      <sheetName val="Pl_&amp;_Dr_5"/>
      <sheetName val="Pl_&amp;_Dr_6"/>
      <sheetName val="Pl_&amp;_Dr_7"/>
      <sheetName val="Pl_&amp;_Dr_8"/>
      <sheetName val="Pl_&amp;_Dr_R"/>
      <sheetName val="FF_B"/>
      <sheetName val="FF_G"/>
      <sheetName val="FF_M"/>
      <sheetName val="FF_1"/>
      <sheetName val="FF_2_"/>
      <sheetName val="FF_3"/>
      <sheetName val="FF_4"/>
      <sheetName val="FF_5"/>
      <sheetName val="FF_6_"/>
      <sheetName val="FF_7"/>
      <sheetName val="FF_8"/>
      <sheetName val="FF_R"/>
      <sheetName val="bill_nb3-FF"/>
      <sheetName val="HVAC_B"/>
      <sheetName val="HVAC_G"/>
      <sheetName val="HVAC_M"/>
      <sheetName val="HVAC_1"/>
      <sheetName val="HVAC_2"/>
      <sheetName val="HVAC_3"/>
      <sheetName val="HVAC_4"/>
      <sheetName val="HVAC_5"/>
      <sheetName val="HVAC_6"/>
      <sheetName val="HVAC_7"/>
      <sheetName val="HVAC_8"/>
      <sheetName val="HVAC_R"/>
      <sheetName val="bill_nb4-HVAC"/>
      <sheetName val="SC_B"/>
      <sheetName val="SC_G"/>
      <sheetName val="SC_M"/>
      <sheetName val="SC_1"/>
      <sheetName val="SC_2"/>
      <sheetName val="SC_3"/>
      <sheetName val="SC_4"/>
      <sheetName val="SC_5"/>
      <sheetName val="SC_6"/>
      <sheetName val="SC_7"/>
      <sheetName val="SC_8"/>
      <sheetName val="SC_R"/>
      <sheetName val="AV_B"/>
      <sheetName val="AV_G"/>
      <sheetName val="AV_M"/>
      <sheetName val="AV_1"/>
      <sheetName val="AV_2"/>
      <sheetName val="AV_3"/>
      <sheetName val="AV_4"/>
      <sheetName val="AV_5"/>
      <sheetName val="AV_6"/>
      <sheetName val="AV_7"/>
      <sheetName val="AV_8"/>
      <sheetName val="EL_B"/>
      <sheetName val="EL_M"/>
      <sheetName val="EL_1"/>
      <sheetName val="EL_2"/>
      <sheetName val="EL_3"/>
      <sheetName val="EL_4"/>
      <sheetName val="EL_5"/>
      <sheetName val="EL_6"/>
      <sheetName val="EL_7"/>
      <sheetName val="EL_8"/>
      <sheetName val="EL_R"/>
      <sheetName val="EL_TR"/>
      <sheetName val="8-_EL"/>
      <sheetName val="FA_B"/>
      <sheetName val="FA_G"/>
      <sheetName val="FA_M"/>
      <sheetName val="FA_1"/>
      <sheetName val="FA_2"/>
      <sheetName val="FA_3"/>
      <sheetName val="FA_4"/>
      <sheetName val="FA_5"/>
      <sheetName val="FA_6"/>
      <sheetName val="FA_7"/>
      <sheetName val="FA_8"/>
      <sheetName val="FA_R"/>
      <sheetName val="9-_FA"/>
      <sheetName val="Elemental_Buildup"/>
      <sheetName val="Division_2"/>
      <sheetName val="Division_4"/>
      <sheetName val="Division_5"/>
      <sheetName val="Division_6"/>
      <sheetName val="Division_7"/>
      <sheetName val="Division_8"/>
      <sheetName val="Division_9"/>
      <sheetName val="Division_10"/>
      <sheetName val="Division_12"/>
      <sheetName val="Division_14"/>
      <sheetName val="Division_21"/>
      <sheetName val="Division_22"/>
      <sheetName val="Division_23"/>
      <sheetName val="Division_26"/>
      <sheetName val="Division_27"/>
      <sheetName val="Division_28"/>
      <sheetName val="Division_31"/>
      <sheetName val="Division_32"/>
      <sheetName val="Division_33"/>
      <sheetName val="Index_List"/>
      <sheetName val="Type_List"/>
      <sheetName val="File_Types"/>
      <sheetName val="w't_table"/>
      <sheetName val="Chiet_t"/>
      <sheetName val="Staffing_and_Rates_IA"/>
      <sheetName val="PointNo_5"/>
      <sheetName val="B6.2 "/>
      <sheetName val="Prices"/>
      <sheetName val="Rate summary"/>
      <sheetName val="#REF!"/>
      <sheetName val="SW-TEO"/>
      <sheetName val="科目余额表正式"/>
      <sheetName val="Employee List"/>
      <sheetName val="Div__022"/>
      <sheetName val="Div__032"/>
      <sheetName val="Div__042"/>
      <sheetName val="Div__052"/>
      <sheetName val="Div__062"/>
      <sheetName val="Div__072"/>
      <sheetName val="Div__082"/>
      <sheetName val="Div__092"/>
      <sheetName val="Div__102"/>
      <sheetName val="Div__112"/>
      <sheetName val="Div__122"/>
      <sheetName val="Div_132"/>
      <sheetName val="EXTERNAL_WORKS2"/>
      <sheetName val="PRODUCTIVITY_RATE2"/>
      <sheetName val="U_R_A_-_MASONRY2"/>
      <sheetName val="U_R_A_-_PLASTERING2"/>
      <sheetName val="U_R_A_-_TILING2"/>
      <sheetName val="U_R_A_-_GRANITE2"/>
      <sheetName val="V_C_2_-_EARTHWORK2"/>
      <sheetName val="V_C_9_-_CERAMIC2"/>
      <sheetName val="V_C_9_-_FINISHES2"/>
      <sheetName val="GRSummary"/>
      <sheetName val="Рабочий лист"/>
      <sheetName val="ФМ"/>
      <sheetName val="Сравнение"/>
      <sheetName val="70_x005f_x0000_,/0_x005f_x0000_s«_x005f_x0008_i_x"/>
      <sheetName val="Back up"/>
      <sheetName val="/VW_x0000_VU_x0000_)_x0000__x0000__x0000_)_x0000__x0000__x0000__x0001__x0000__x0000__x0000_tÏØ0_x0009__x0008__x0000__x0000__x0009__x0008_"/>
      <sheetName val="Demand"/>
      <sheetName val="Occ"/>
      <sheetName val="Old"/>
      <sheetName val="GFA_HQ_Building12"/>
      <sheetName val="GFA_Conference11"/>
      <sheetName val="BQ_External11"/>
      <sheetName val="Projet,_methodes_&amp;_couts9"/>
      <sheetName val="Risques_majeurs_&amp;_Frais_Ind_9"/>
      <sheetName val="Penthouse_Apartment10"/>
      <sheetName val="LABOUR_HISTOGRAM11"/>
      <sheetName val="StattCo_yCharges10"/>
      <sheetName val="Chiet_tinh_dz2210"/>
      <sheetName val="Chiet_tinh_dz3510"/>
      <sheetName val="Raw_Data10"/>
      <sheetName val="CT_Thang_Mo10"/>
      <sheetName val="LEVEL_SHEET10"/>
      <sheetName val="SPT_vs_PHI10"/>
      <sheetName val="@risk_rents_and_incentives10"/>
      <sheetName val="Car_park_lease10"/>
      <sheetName val="Net_rent_analysis10"/>
      <sheetName val="Poz-1_10"/>
      <sheetName val="Lab_Cum_Hist10"/>
      <sheetName val="Graph_Data_(DO_NOT_PRINT)10"/>
      <sheetName val="Bill_No__210"/>
      <sheetName val="budget_summary_(2)9"/>
      <sheetName val="Budget_Analysis_Summary9"/>
      <sheetName val="Customize_Your_Invoice10"/>
      <sheetName val="HVAC_BoQ10"/>
      <sheetName val="FOL_-_Bar10"/>
      <sheetName val="Tender_Summary10"/>
      <sheetName val="Insurance_Ext10"/>
      <sheetName val="CT__PL9"/>
      <sheetName val="intr_stool_brkup9"/>
      <sheetName val="Top_sheet9"/>
      <sheetName val="Rate_analysis9"/>
      <sheetName val="PROJECT_BRIEF7"/>
      <sheetName val="Body_Sheet9"/>
      <sheetName val="1_0_Executive_Summary9"/>
      <sheetName val="C_(3)7"/>
      <sheetName val="Bill_28"/>
      <sheetName val="Ap_A7"/>
      <sheetName val="2_Div_14_7"/>
      <sheetName val="Bill_17"/>
      <sheetName val="Bill_37"/>
      <sheetName val="Bill_47"/>
      <sheetName val="Bill_57"/>
      <sheetName val="Bill_67"/>
      <sheetName val="Bill_77"/>
      <sheetName val="SHOPLIST_xls6"/>
      <sheetName val="Dubai_golf6"/>
      <sheetName val="beam-reinft-IIInd_floor6"/>
      <sheetName val="Invoice_Summary6"/>
      <sheetName val="POWER_ASSUMPTIONS6"/>
      <sheetName val="beam-reinft-machine_rm6"/>
      <sheetName val="WITHOUT_C&amp;I_PROFIT_(3)5"/>
      <sheetName val="Civil_Boq5"/>
      <sheetName val="Activity_List5"/>
      <sheetName val="Softscape_Buildup5"/>
      <sheetName val="Mat'l_Rate5"/>
      <sheetName val="DETAILED__BOQ4"/>
      <sheetName val="M-Book_for_Conc4"/>
      <sheetName val="M-Book_for_FW4"/>
      <sheetName val="BILL_COV3"/>
      <sheetName val="Ra__stair3"/>
      <sheetName val="VALVE_CHAMBERS3"/>
      <sheetName val="Fire_Hydrants3"/>
      <sheetName val="B_GATE_VALVE3"/>
      <sheetName val="Sub_G1_Fire3"/>
      <sheetName val="Sub_G12_Fire3"/>
      <sheetName val="Eq__Mobilization1"/>
      <sheetName val="Working_for_RCC1"/>
      <sheetName val="B185-B-9_11"/>
      <sheetName val="B185-B-9_21"/>
      <sheetName val="CHART_OF_ACCOUNTS1"/>
      <sheetName val="E-Bill_No_6_A-O1"/>
      <sheetName val="B09_11"/>
      <sheetName val="bill_nb2-Plumbing_&amp;_Drainag1"/>
      <sheetName val="Pl_&amp;_Dr_B1"/>
      <sheetName val="Pl_&amp;_Dr_G1"/>
      <sheetName val="Pl_&amp;_Dr_M1"/>
      <sheetName val="Pl_&amp;_Dr_11"/>
      <sheetName val="Pl_&amp;_Dr_21"/>
      <sheetName val="Pl_&amp;_Dr_31"/>
      <sheetName val="Pl_&amp;_Dr_41"/>
      <sheetName val="Pl_&amp;_Dr_51"/>
      <sheetName val="Pl_&amp;_Dr_61"/>
      <sheetName val="Pl_&amp;_Dr_71"/>
      <sheetName val="Pl_&amp;_Dr_81"/>
      <sheetName val="Pl_&amp;_Dr_R1"/>
      <sheetName val="FF_B1"/>
      <sheetName val="FF_G1"/>
      <sheetName val="FF_M1"/>
      <sheetName val="FF_11"/>
      <sheetName val="FF_2_1"/>
      <sheetName val="FF_31"/>
      <sheetName val="FF_41"/>
      <sheetName val="FF_51"/>
      <sheetName val="FF_6_1"/>
      <sheetName val="FF_71"/>
      <sheetName val="FF_81"/>
      <sheetName val="FF_R1"/>
      <sheetName val="bill_nb3-FF1"/>
      <sheetName val="HVAC_B1"/>
      <sheetName val="HVAC_G1"/>
      <sheetName val="HVAC_M1"/>
      <sheetName val="HVAC_11"/>
      <sheetName val="HVAC_21"/>
      <sheetName val="HVAC_31"/>
      <sheetName val="HVAC_41"/>
      <sheetName val="HVAC_51"/>
      <sheetName val="HVAC_61"/>
      <sheetName val="HVAC_71"/>
      <sheetName val="HVAC_81"/>
      <sheetName val="HVAC_R1"/>
      <sheetName val="bill_nb4-HVAC1"/>
      <sheetName val="SC_B1"/>
      <sheetName val="SC_G1"/>
      <sheetName val="SC_M1"/>
      <sheetName val="SC_11"/>
      <sheetName val="SC_21"/>
      <sheetName val="SC_31"/>
      <sheetName val="SC_41"/>
      <sheetName val="SC_51"/>
      <sheetName val="SC_61"/>
      <sheetName val="SC_71"/>
      <sheetName val="SC_81"/>
      <sheetName val="SC_R1"/>
      <sheetName val="AV_B1"/>
      <sheetName val="AV_G1"/>
      <sheetName val="AV_M1"/>
      <sheetName val="AV_11"/>
      <sheetName val="AV_21"/>
      <sheetName val="AV_31"/>
      <sheetName val="AV_41"/>
      <sheetName val="AV_51"/>
      <sheetName val="AV_61"/>
      <sheetName val="AV_71"/>
      <sheetName val="AV_81"/>
      <sheetName val="EL_B1"/>
      <sheetName val="EL_M1"/>
      <sheetName val="EL_11"/>
      <sheetName val="EL_21"/>
      <sheetName val="EL_31"/>
      <sheetName val="EL_41"/>
      <sheetName val="EL_51"/>
      <sheetName val="EL_61"/>
      <sheetName val="EL_71"/>
      <sheetName val="EL_81"/>
      <sheetName val="EL_R1"/>
      <sheetName val="EL_TR1"/>
      <sheetName val="8-_EL1"/>
      <sheetName val="FA_B1"/>
      <sheetName val="FA_G1"/>
      <sheetName val="FA_M1"/>
      <sheetName val="FA_11"/>
      <sheetName val="FA_21"/>
      <sheetName val="FA_31"/>
      <sheetName val="FA_41"/>
      <sheetName val="FA_51"/>
      <sheetName val="FA_61"/>
      <sheetName val="FA_71"/>
      <sheetName val="FA_81"/>
      <sheetName val="FA_R1"/>
      <sheetName val="9-_FA1"/>
      <sheetName val="PMWeb_data1"/>
      <sheetName val="w't_table1"/>
      <sheetName val="SS_MH1"/>
      <sheetName val="Gra¦)"/>
      <sheetName val="입찰내역_발주처_양식"/>
      <sheetName val="Material_List_"/>
      <sheetName val="Elemental_Buildup1"/>
      <sheetName val="PointNo_51"/>
      <sheetName val="B6_2_"/>
      <sheetName val="LIST_DO_NOT_REMOVE"/>
      <sheetName val="Table"/>
      <sheetName val="200205C"/>
      <sheetName val="Headings"/>
      <sheetName val="_SHOPLIST.xls__SHOPLIST.xls_70"/>
      <sheetName val="[SHOPLIST.xls][SHOPLIST.xls]70_x0000_"/>
      <sheetName val="[SHOPLIST.xls][SHOPLIST.xls]70,"/>
      <sheetName val="[SHOPLIST.xls]70_x0000_,/0_x0000_s«_x0008_i_x0000_Æø_x0003_í¬"/>
      <sheetName val="[SHOPLIST.xls]70,/0s«iÆøí¬i"/>
      <sheetName val="grid"/>
      <sheetName val="para"/>
      <sheetName val="kppl pl"/>
      <sheetName val="ROY"/>
      <sheetName val="12"/>
      <sheetName val="15"/>
      <sheetName val="Basic Rates"/>
      <sheetName val="BOQ (2)"/>
      <sheetName val="sheet6"/>
      <sheetName val="FORM7"/>
      <sheetName val="WBS01"/>
      <sheetName val="WBS10"/>
      <sheetName val="WBS11"/>
      <sheetName val="WBS12"/>
      <sheetName val="WBS13"/>
      <sheetName val="WBS14"/>
      <sheetName val="WBS15"/>
      <sheetName val="WBS16"/>
      <sheetName val="WBS17"/>
      <sheetName val="WBS18"/>
      <sheetName val="WBS19"/>
      <sheetName val="WBS02"/>
      <sheetName val="WBS20"/>
      <sheetName val="WBS03"/>
      <sheetName val="WBS04"/>
      <sheetName val="WBS05"/>
      <sheetName val="WBS06"/>
      <sheetName val="WBS07"/>
      <sheetName val="WBS08"/>
      <sheetName val="WBS09"/>
      <sheetName val="LABOUR RATE"/>
      <sheetName val="Material Rate"/>
      <sheetName val="Cashflow projection"/>
      <sheetName val="Annex 1 Sect 3a"/>
      <sheetName val="Annex 1 Sect 3a.1"/>
      <sheetName val="Annex 1 Sect 3b"/>
      <sheetName val="Annex 1 Sect 3c"/>
      <sheetName val="HOURLY RATES"/>
      <sheetName val="PNTEXT"/>
      <sheetName val="Cost_any"/>
      <sheetName val="s"/>
      <sheetName val="%"/>
      <sheetName val="BG"/>
      <sheetName val="RAB AR&amp;STR"/>
      <sheetName val="Sub_G1_Five"/>
      <sheetName val="PT 141- Site A Landscape"/>
      <sheetName val="Summary_of_Work"/>
      <sheetName val="Employee_List"/>
      <sheetName val="Geneí¬ i_x0000__x0000_ _x0000_0."/>
      <sheetName val="70_x0000_,/0_x0000_s« i_x0000_Æø í¬ i_x0000_"/>
      <sheetName val="???? ??? ??"/>
      <sheetName val="Duct Accesories"/>
      <sheetName val="d-safe DELUXE"/>
      <sheetName val="ConferenceCentre_옰ʒ䄂ʒ鵠ʐ䄂ʒ閐̐䄂ʒ蕈̐"/>
      <sheetName val="GFA_HQ_Building13"/>
      <sheetName val="GFA_Conference12"/>
      <sheetName val="BQ_External12"/>
      <sheetName val="Raw_Data11"/>
      <sheetName val="Penthouse_Apartment11"/>
      <sheetName val="StattCo_yCharges11"/>
      <sheetName val="@risk_rents_and_incentives11"/>
      <sheetName val="Car_park_lease11"/>
      <sheetName val="Net_rent_analysis11"/>
      <sheetName val="Poz-1_11"/>
      <sheetName val="Chiet_tinh_dz2211"/>
      <sheetName val="Chiet_tinh_dz3511"/>
      <sheetName val="LEVEL_SHEET11"/>
      <sheetName val="LABOUR_HISTOGRAM12"/>
      <sheetName val="Lab_Cum_Hist11"/>
      <sheetName val="Graph_Data_(DO_NOT_PRINT)11"/>
      <sheetName val="Body_Sheet10"/>
      <sheetName val="1_0_Executive_Summary10"/>
      <sheetName val="CT_Thang_Mo11"/>
      <sheetName val="Customize_Your_Invoice11"/>
      <sheetName val="HVAC_BoQ11"/>
      <sheetName val="Bill_No__211"/>
      <sheetName val="budget_summary_(2)10"/>
      <sheetName val="Budget_Analysis_Summary10"/>
      <sheetName val="Projet,_methodes_&amp;_couts10"/>
      <sheetName val="Risques_majeurs_&amp;_Frais_Ind_10"/>
      <sheetName val="SPT_vs_PHI11"/>
      <sheetName val="CT__PL10"/>
      <sheetName val="FOL_-_Bar11"/>
      <sheetName val="Tender_Summary11"/>
      <sheetName val="Insurance_Ext11"/>
      <sheetName val="Top_sheet10"/>
      <sheetName val="intr_stool_brkup10"/>
      <sheetName val="2_Div_14_8"/>
      <sheetName val="SHOPLIST_xls7"/>
      <sheetName val="Bill_29"/>
      <sheetName val="Ap_A8"/>
      <sheetName val="Bill_18"/>
      <sheetName val="Bill_38"/>
      <sheetName val="Bill_48"/>
      <sheetName val="Bill_58"/>
      <sheetName val="Bill_68"/>
      <sheetName val="Bill_78"/>
      <sheetName val="Invoice_Summary7"/>
      <sheetName val="beam-reinft-IIInd_floor7"/>
      <sheetName val="beam-reinft-machine_rm7"/>
      <sheetName val="PROJECT_BRIEF8"/>
      <sheetName val="C_(3)8"/>
      <sheetName val="POWER_ASSUMPTIONS7"/>
      <sheetName val="Dubai_golf7"/>
      <sheetName val="WITHOUT_C&amp;I_PROFIT_(3)6"/>
      <sheetName val="Civil_Boq6"/>
      <sheetName val="Activity_List6"/>
      <sheetName val="BILL_COV4"/>
      <sheetName val="Ra__stair4"/>
      <sheetName val="Softscape_Buildup6"/>
      <sheetName val="Mat'l_Rate6"/>
      <sheetName val="Day_work3"/>
      <sheetName val="Eq__Mobilization2"/>
      <sheetName val="Working_for_RCC2"/>
      <sheetName val="B185-B-9_12"/>
      <sheetName val="B185-B-9_22"/>
      <sheetName val="CHART_OF_ACCOUNTS2"/>
      <sheetName val="E-Bill_No_6_A-O2"/>
      <sheetName val="B09_12"/>
      <sheetName val="PMWeb_data2"/>
      <sheetName val="Index_List1"/>
      <sheetName val="Type_List1"/>
      <sheetName val="File_Types1"/>
      <sheetName val="Chiet_t1"/>
      <sheetName val="Staffing_and_Rates_IA1"/>
      <sheetName val="입찰내역_발주처_양식1"/>
      <sheetName val="Material_List_1"/>
      <sheetName val="SS_MH2"/>
      <sheetName val="Division_24"/>
      <sheetName val="Division_41"/>
      <sheetName val="Division_51"/>
      <sheetName val="Division_61"/>
      <sheetName val="Division_71"/>
      <sheetName val="Division_81"/>
      <sheetName val="Division_91"/>
      <sheetName val="Division_101"/>
      <sheetName val="Division_121"/>
      <sheetName val="Division_141"/>
      <sheetName val="Division_211"/>
      <sheetName val="Division_221"/>
      <sheetName val="Division_231"/>
      <sheetName val="Division_261"/>
      <sheetName val="Division_271"/>
      <sheetName val="Division_281"/>
      <sheetName val="Division_311"/>
      <sheetName val="Division_321"/>
      <sheetName val="Division_331"/>
      <sheetName val="2_2)Revised_Cash_Flow1"/>
      <sheetName val="/VWVU))tÏØ0__1"/>
      <sheetName val="/VWVU))tÏØ0__2"/>
      <sheetName val="GFA_HQ_Building14"/>
      <sheetName val="GFA_Conference13"/>
      <sheetName val="BQ_External13"/>
      <sheetName val="Raw_Data12"/>
      <sheetName val="Penthouse_Apartment12"/>
      <sheetName val="StattCo_yCharges12"/>
      <sheetName val="@risk_rents_and_incentives12"/>
      <sheetName val="Car_park_lease12"/>
      <sheetName val="Net_rent_analysis12"/>
      <sheetName val="Poz-1_12"/>
      <sheetName val="Chiet_tinh_dz2212"/>
      <sheetName val="Chiet_tinh_dz3512"/>
      <sheetName val="LEVEL_SHEET12"/>
      <sheetName val="LABOUR_HISTOGRAM13"/>
      <sheetName val="Lab_Cum_Hist12"/>
      <sheetName val="Graph_Data_(DO_NOT_PRINT)12"/>
      <sheetName val="Body_Sheet11"/>
      <sheetName val="1_0_Executive_Summary11"/>
      <sheetName val="CT_Thang_Mo12"/>
      <sheetName val="Customize_Your_Invoice12"/>
      <sheetName val="HVAC_BoQ12"/>
      <sheetName val="Projet,_methodes_&amp;_couts11"/>
      <sheetName val="Risques_majeurs_&amp;_Frais_Ind_11"/>
      <sheetName val="SPT_vs_PHI12"/>
      <sheetName val="CT__PL11"/>
      <sheetName val="intr_stool_brkup11"/>
      <sheetName val="Bill_No__212"/>
      <sheetName val="budget_summary_(2)11"/>
      <sheetName val="Budget_Analysis_Summary11"/>
      <sheetName val="FOL_-_Bar12"/>
      <sheetName val="Top_sheet11"/>
      <sheetName val="Tender_Summary12"/>
      <sheetName val="Insurance_Ext12"/>
      <sheetName val="2_Div_14_9"/>
      <sheetName val="SHOPLIST_xls8"/>
      <sheetName val="Bill_210"/>
      <sheetName val="Ap_A9"/>
      <sheetName val="Ra__stair5"/>
      <sheetName val="Bill_19"/>
      <sheetName val="Bill_39"/>
      <sheetName val="Bill_49"/>
      <sheetName val="Bill_59"/>
      <sheetName val="Bill_69"/>
      <sheetName val="Bill_79"/>
      <sheetName val="beam-reinft-IIInd_floor8"/>
      <sheetName val="Invoice_Summary8"/>
      <sheetName val="beam-reinft-machine_rm8"/>
      <sheetName val="PROJECT_BRIEF9"/>
      <sheetName val="C_(3)9"/>
      <sheetName val="POWER_ASSUMPTIONS8"/>
      <sheetName val="Dubai_golf8"/>
      <sheetName val="WITHOUT_C&amp;I_PROFIT_(3)7"/>
      <sheetName val="Civil_Boq7"/>
      <sheetName val="HIRED_LABOUR_CODE5"/>
      <sheetName val="PA-_Consutant_5"/>
      <sheetName val="foot-slab_reinft5"/>
      <sheetName val="BILL_COV5"/>
      <sheetName val="Activity_List7"/>
      <sheetName val="DETAILED__BOQ5"/>
      <sheetName val="M-Book_for_Conc5"/>
      <sheetName val="M-Book_for_FW5"/>
      <sheetName val="Softscape_Buildup7"/>
      <sheetName val="Mat'l_Rate7"/>
      <sheetName val="VALVE_CHAMBERS4"/>
      <sheetName val="Fire_Hydrants4"/>
      <sheetName val="B_GATE_VALVE4"/>
      <sheetName val="Sub_G1_Fire4"/>
      <sheetName val="Sub_G12_Fire4"/>
      <sheetName val="Day_work4"/>
      <sheetName val="bill_nb2-Plumbing_&amp;_Drainag2"/>
      <sheetName val="Pl_&amp;_Dr_B2"/>
      <sheetName val="Pl_&amp;_Dr_G2"/>
      <sheetName val="Pl_&amp;_Dr_M2"/>
      <sheetName val="Pl_&amp;_Dr_12"/>
      <sheetName val="Pl_&amp;_Dr_22"/>
      <sheetName val="Pl_&amp;_Dr_32"/>
      <sheetName val="Pl_&amp;_Dr_42"/>
      <sheetName val="Pl_&amp;_Dr_52"/>
      <sheetName val="Pl_&amp;_Dr_62"/>
      <sheetName val="Pl_&amp;_Dr_72"/>
      <sheetName val="Pl_&amp;_Dr_82"/>
      <sheetName val="Pl_&amp;_Dr_R2"/>
      <sheetName val="FF_B2"/>
      <sheetName val="FF_G2"/>
      <sheetName val="FF_M2"/>
      <sheetName val="FF_12"/>
      <sheetName val="FF_2_2"/>
      <sheetName val="FF_32"/>
      <sheetName val="FF_42"/>
      <sheetName val="FF_52"/>
      <sheetName val="FF_6_2"/>
      <sheetName val="FF_72"/>
      <sheetName val="FF_82"/>
      <sheetName val="FF_R2"/>
      <sheetName val="bill_nb3-FF2"/>
      <sheetName val="HVAC_B2"/>
      <sheetName val="HVAC_G2"/>
      <sheetName val="HVAC_M2"/>
      <sheetName val="HVAC_12"/>
      <sheetName val="HVAC_22"/>
      <sheetName val="HVAC_32"/>
      <sheetName val="HVAC_42"/>
      <sheetName val="HVAC_52"/>
      <sheetName val="HVAC_62"/>
      <sheetName val="HVAC_72"/>
      <sheetName val="HVAC_82"/>
      <sheetName val="HVAC_R2"/>
      <sheetName val="bill_nb4-HVAC2"/>
      <sheetName val="SC_B2"/>
      <sheetName val="SC_G2"/>
      <sheetName val="SC_M2"/>
      <sheetName val="SC_12"/>
      <sheetName val="SC_22"/>
      <sheetName val="SC_32"/>
      <sheetName val="SC_42"/>
      <sheetName val="SC_52"/>
      <sheetName val="SC_62"/>
      <sheetName val="SC_72"/>
      <sheetName val="SC_82"/>
      <sheetName val="SC_R2"/>
      <sheetName val="AV_B2"/>
      <sheetName val="AV_G2"/>
      <sheetName val="AV_M2"/>
      <sheetName val="AV_12"/>
      <sheetName val="AV_22"/>
      <sheetName val="AV_32"/>
      <sheetName val="AV_42"/>
      <sheetName val="AV_52"/>
      <sheetName val="AV_62"/>
      <sheetName val="AV_72"/>
      <sheetName val="AV_82"/>
      <sheetName val="EL_B2"/>
      <sheetName val="EL_M2"/>
      <sheetName val="EL_12"/>
      <sheetName val="EL_22"/>
      <sheetName val="EL_32"/>
      <sheetName val="EL_42"/>
      <sheetName val="EL_52"/>
      <sheetName val="EL_62"/>
      <sheetName val="EL_72"/>
      <sheetName val="EL_82"/>
      <sheetName val="EL_R2"/>
      <sheetName val="EL_TR2"/>
      <sheetName val="8-_EL2"/>
      <sheetName val="FA_B2"/>
      <sheetName val="FA_G2"/>
      <sheetName val="FA_M2"/>
      <sheetName val="FA_12"/>
      <sheetName val="FA_22"/>
      <sheetName val="FA_32"/>
      <sheetName val="FA_42"/>
      <sheetName val="FA_52"/>
      <sheetName val="FA_62"/>
      <sheetName val="FA_72"/>
      <sheetName val="FA_82"/>
      <sheetName val="FA_R2"/>
      <sheetName val="9-_FA2"/>
      <sheetName val="CHART_OF_ACCOUNTS3"/>
      <sheetName val="E-Bill_No_6_A-O3"/>
      <sheetName val="Eq__Mobilization3"/>
      <sheetName val="Div__023"/>
      <sheetName val="Div__033"/>
      <sheetName val="Div__043"/>
      <sheetName val="Div__053"/>
      <sheetName val="Div__063"/>
      <sheetName val="Div__073"/>
      <sheetName val="Div__083"/>
      <sheetName val="Div__093"/>
      <sheetName val="Div__103"/>
      <sheetName val="Div__113"/>
      <sheetName val="Div__123"/>
      <sheetName val="Div_133"/>
      <sheetName val="EXTERNAL_WORKS3"/>
      <sheetName val="PRODUCTIVITY_RATE3"/>
      <sheetName val="U_R_A_-_MASONRY3"/>
      <sheetName val="U_R_A_-_PLASTERING3"/>
      <sheetName val="U_R_A_-_TILING3"/>
      <sheetName val="U_R_A_-_GRANITE3"/>
      <sheetName val="V_C_2_-_EARTHWORK3"/>
      <sheetName val="V_C_9_-_CERAMIC3"/>
      <sheetName val="V_C_9_-_FINISHES3"/>
      <sheetName val="PointNo_52"/>
      <sheetName val="Elemental_Buildup2"/>
      <sheetName val="Working_for_RCC3"/>
      <sheetName val="B185-B-9_13"/>
      <sheetName val="B185-B-9_23"/>
      <sheetName val="B09_13"/>
      <sheetName val="w't_table2"/>
      <sheetName val="PMWeb_data3"/>
      <sheetName val="Index_List2"/>
      <sheetName val="Type_List2"/>
      <sheetName val="File_Types2"/>
      <sheetName val="Chiet_t2"/>
      <sheetName val="Staffing_and_Rates_IA2"/>
      <sheetName val="입찰내역_발주처_양식2"/>
      <sheetName val="Material_List_2"/>
      <sheetName val="SS_MH3"/>
      <sheetName val="Division_25"/>
      <sheetName val="Division_42"/>
      <sheetName val="Division_52"/>
      <sheetName val="Division_62"/>
      <sheetName val="Division_72"/>
      <sheetName val="Division_82"/>
      <sheetName val="Division_92"/>
      <sheetName val="Division_102"/>
      <sheetName val="Division_122"/>
      <sheetName val="Division_142"/>
      <sheetName val="Division_212"/>
      <sheetName val="Division_222"/>
      <sheetName val="Division_232"/>
      <sheetName val="Division_262"/>
      <sheetName val="Division_272"/>
      <sheetName val="Division_282"/>
      <sheetName val="Division_312"/>
      <sheetName val="Division_322"/>
      <sheetName val="Division_332"/>
      <sheetName val="2_2)Revised_Cash_Flow2"/>
      <sheetName val="MA"/>
      <sheetName val="Rebars"/>
      <sheetName val="Common Variables"/>
      <sheetName val="ConferenceCentre?옰ʒ䄂ʒ鵠ʐ䄂ʒ閐̐脭め_x0005__x0000_"/>
      <sheetName val="Rate_analysis10"/>
      <sheetName val="Staff_Acco_"/>
      <sheetName val="TBAL9697_-group_wise__sdpl"/>
      <sheetName val="train cash"/>
      <sheetName val="accom cash"/>
      <sheetName val="ConferenceCentre_x0000_옰ʒ䄂ʒ鵠ʐ䄂ʒ"/>
      <sheetName val="Geneí¬_x0008_i_x0000__x0000__x0"/>
      <sheetName val="70_x0000_,_0_x0000_s«_x0008_i_x"/>
      <sheetName val="_x0000__x0000__x0000__x0000__x0"/>
      <sheetName val="Geneí¬_x0008_i___x0014__0."/>
      <sheetName val="70_,_0_s«_x0008_i_Æø_x0003_í¬_x0008_i_"/>
      <sheetName val="________"/>
      <sheetName val="References"/>
      <sheetName val="Map"/>
      <sheetName val="Mall waterproofing"/>
      <sheetName val="MSCP waterproofing"/>
      <sheetName val="-----------------"/>
      <sheetName val="Gra¦_x0004_)_x0000__x0000__x0"/>
      <sheetName val="_VW_x0000_VU_x0000_)_x0000__x"/>
      <sheetName val="_VW"/>
      <sheetName val="ConferenceCentre_x005f_x0000_옰ʒ"/>
      <sheetName val="70_x005f_x0000_,_0_x005f_x0000_"/>
      <sheetName val="__-BLDG"/>
      <sheetName val="_x005f_x0000__x005f_x0000__x005"/>
      <sheetName val="_VWVU))tÏØ0  "/>
      <sheetName val="_VWVU))tÏØ0__"/>
      <sheetName val="Geneí¬_x005f_x0008_i_x000"/>
      <sheetName val="Material&amp;equipment"/>
      <sheetName val="Labour"/>
      <sheetName val="DATA SHEET"/>
      <sheetName val="Lookup"/>
      <sheetName val="Risk Breakdown Structure"/>
      <sheetName val="Header"/>
      <sheetName val="precast RC element"/>
      <sheetName val="BHANDUP"/>
      <sheetName val="pile Fabrication"/>
      <sheetName val="A"/>
      <sheetName val="Combined Results "/>
      <sheetName val="Cashflow"/>
      <sheetName val="AC"/>
      <sheetName val="Form 6"/>
      <sheetName val="hist&amp;proj"/>
      <sheetName val="Pivots"/>
      <sheetName val="Qty-UG"/>
      <sheetName val="AREA OF APPLICATION"/>
      <sheetName val="Sheet7"/>
      <sheetName val="GPL Revenu Update"/>
      <sheetName val="DO NOT TOUCH"/>
      <sheetName val="Work Type"/>
      <sheetName val="UOM"/>
      <sheetName val="Basic Rate"/>
      <sheetName val="MASTER_RATE ANALYSIS"/>
      <sheetName val="A1-Continuous"/>
      <sheetName val="LIST_DO_NOT_REMOVE1"/>
      <sheetName val="Project_Cost_Breakdown"/>
      <sheetName val="B6_2_1"/>
      <sheetName val="Annex_1_Sect_3a"/>
      <sheetName val="Annex_1_Sect_3a_1"/>
      <sheetName val="Annex_1_Sect_3b"/>
      <sheetName val="Annex_1_Sect_3c"/>
      <sheetName val="HOURLY_RATES"/>
      <sheetName val="Item-_Compact"/>
      <sheetName val="TESİSAT"/>
      <sheetName val="VALVE_CHAMBERS5"/>
      <sheetName val="Fire_Hydrants5"/>
      <sheetName val="B_GATE_VALVE5"/>
      <sheetName val="Sub_G1_Fire5"/>
      <sheetName val="Sub_G12_Fire5"/>
      <sheetName val="DETAILED__BOQ6"/>
      <sheetName val="M-Book_for_Conc6"/>
      <sheetName val="M-Book_for_FW6"/>
      <sheetName val="PA-_Consutant_6"/>
      <sheetName val="HIRED_LABOUR_CODE6"/>
      <sheetName val="foot-slab_reinft6"/>
      <sheetName val="bill_nb2-Plumbing_&amp;_Drainag3"/>
      <sheetName val="Pl_&amp;_Dr_B3"/>
      <sheetName val="Pl_&amp;_Dr_G3"/>
      <sheetName val="Pl_&amp;_Dr_M3"/>
      <sheetName val="Pl_&amp;_Dr_13"/>
      <sheetName val="Pl_&amp;_Dr_23"/>
      <sheetName val="Pl_&amp;_Dr_33"/>
      <sheetName val="Pl_&amp;_Dr_43"/>
      <sheetName val="Pl_&amp;_Dr_53"/>
      <sheetName val="Pl_&amp;_Dr_63"/>
      <sheetName val="Pl_&amp;_Dr_73"/>
      <sheetName val="Pl_&amp;_Dr_83"/>
      <sheetName val="Pl_&amp;_Dr_R3"/>
      <sheetName val="FF_B3"/>
      <sheetName val="FF_G3"/>
      <sheetName val="FF_M3"/>
      <sheetName val="FF_13"/>
      <sheetName val="FF_2_3"/>
      <sheetName val="FF_33"/>
      <sheetName val="FF_43"/>
      <sheetName val="FF_53"/>
      <sheetName val="FF_6_3"/>
      <sheetName val="FF_73"/>
      <sheetName val="FF_83"/>
      <sheetName val="FF_R3"/>
      <sheetName val="bill_nb3-FF3"/>
      <sheetName val="HVAC_B3"/>
      <sheetName val="HVAC_G3"/>
      <sheetName val="HVAC_M3"/>
      <sheetName val="HVAC_13"/>
      <sheetName val="HVAC_23"/>
      <sheetName val="HVAC_33"/>
      <sheetName val="HVAC_43"/>
      <sheetName val="HVAC_53"/>
      <sheetName val="HVAC_63"/>
      <sheetName val="HVAC_73"/>
      <sheetName val="HVAC_83"/>
      <sheetName val="HVAC_R3"/>
      <sheetName val="bill_nb4-HVAC3"/>
      <sheetName val="SC_B3"/>
      <sheetName val="SC_G3"/>
      <sheetName val="SC_M3"/>
      <sheetName val="SC_13"/>
      <sheetName val="SC_23"/>
      <sheetName val="SC_33"/>
      <sheetName val="SC_43"/>
      <sheetName val="SC_53"/>
      <sheetName val="SC_63"/>
      <sheetName val="SC_73"/>
      <sheetName val="SC_83"/>
      <sheetName val="SC_R3"/>
      <sheetName val="AV_B3"/>
      <sheetName val="AV_G3"/>
      <sheetName val="AV_M3"/>
      <sheetName val="AV_13"/>
      <sheetName val="AV_23"/>
      <sheetName val="AV_33"/>
      <sheetName val="AV_43"/>
      <sheetName val="AV_53"/>
      <sheetName val="AV_63"/>
      <sheetName val="AV_73"/>
      <sheetName val="AV_83"/>
      <sheetName val="EL_B3"/>
      <sheetName val="EL_M3"/>
      <sheetName val="EL_13"/>
      <sheetName val="EL_23"/>
      <sheetName val="EL_33"/>
      <sheetName val="EL_43"/>
      <sheetName val="EL_53"/>
      <sheetName val="EL_63"/>
      <sheetName val="EL_73"/>
      <sheetName val="EL_83"/>
      <sheetName val="EL_R3"/>
      <sheetName val="EL_TR3"/>
      <sheetName val="8-_EL3"/>
      <sheetName val="FA_B3"/>
      <sheetName val="FA_G3"/>
      <sheetName val="FA_M3"/>
      <sheetName val="FA_13"/>
      <sheetName val="FA_23"/>
      <sheetName val="FA_33"/>
      <sheetName val="FA_43"/>
      <sheetName val="FA_53"/>
      <sheetName val="FA_63"/>
      <sheetName val="FA_73"/>
      <sheetName val="FA_83"/>
      <sheetName val="FA_R3"/>
      <sheetName val="9-_FA3"/>
      <sheetName val="Div__024"/>
      <sheetName val="Div__034"/>
      <sheetName val="Div__044"/>
      <sheetName val="Div__054"/>
      <sheetName val="Div__064"/>
      <sheetName val="Div__074"/>
      <sheetName val="Div__084"/>
      <sheetName val="Div__094"/>
      <sheetName val="Div__104"/>
      <sheetName val="Div__114"/>
      <sheetName val="Div__124"/>
      <sheetName val="Div_134"/>
      <sheetName val="EXTERNAL_WORKS4"/>
      <sheetName val="PRODUCTIVITY_RATE4"/>
      <sheetName val="U_R_A_-_MASONRY4"/>
      <sheetName val="U_R_A_-_PLASTERING4"/>
      <sheetName val="U_R_A_-_TILING4"/>
      <sheetName val="U_R_A_-_GRANITE4"/>
      <sheetName val="V_C_2_-_EARTHWORK4"/>
      <sheetName val="V_C_9_-_CERAMIC4"/>
      <sheetName val="V_C_9_-_FINISHES4"/>
      <sheetName val="w't_table3"/>
      <sheetName val="Elemental_Buildup3"/>
      <sheetName val="PointNo_53"/>
      <sheetName val="LIST_DO_NOT_REMOVE2"/>
      <sheetName val="Summary_of_Work1"/>
      <sheetName val="Employee_List1"/>
      <sheetName val="B6_2_2"/>
      <sheetName val="Staff_Acco_1"/>
      <sheetName val="TBAL9697_-group_wise__sdpl1"/>
      <sheetName val="Item-_Compact1"/>
      <sheetName val="E_&amp;_R1"/>
      <sheetName val="Project_Cost_Breakdown1"/>
      <sheetName val="Рабочий_лист"/>
      <sheetName val="Annex_1_Sect_3a1"/>
      <sheetName val="Annex_1_Sect_3a_11"/>
      <sheetName val="Annex_1_Sect_3b1"/>
      <sheetName val="Annex_1_Sect_3c1"/>
      <sheetName val="HOURLY_RATES1"/>
      <sheetName val="RAB_AR&amp;STR"/>
      <sheetName val="SITE_WORK"/>
      <sheetName val="Rate_summary"/>
      <sheetName val="Floor Box "/>
      <sheetName val="GFA_HQ_Building15"/>
      <sheetName val="GFA_Conference14"/>
      <sheetName val="BQ_External14"/>
      <sheetName val="LABOUR_HISTOGRAM14"/>
      <sheetName val="Lab_Cum_Hist13"/>
      <sheetName val="StattCo_yCharges13"/>
      <sheetName val="Penthouse_Apartment13"/>
      <sheetName val="Chiet_tinh_dz2213"/>
      <sheetName val="Chiet_tinh_dz3513"/>
      <sheetName val="@risk_rents_and_incentives13"/>
      <sheetName val="Car_park_lease13"/>
      <sheetName val="Net_rent_analysis13"/>
      <sheetName val="Poz-1_13"/>
      <sheetName val="Graph_Data_(DO_NOT_PRINT)13"/>
      <sheetName val="Raw_Data13"/>
      <sheetName val="Bill_No__213"/>
      <sheetName val="CT_Thang_Mo13"/>
      <sheetName val="budget_summary_(2)12"/>
      <sheetName val="Budget_Analysis_Summary12"/>
      <sheetName val="LEVEL_SHEET13"/>
      <sheetName val="Tender_Summary13"/>
      <sheetName val="Insurance_Ext13"/>
      <sheetName val="FOL_-_Bar13"/>
      <sheetName val="Ap_A10"/>
      <sheetName val="Projet,_methodes_&amp;_couts12"/>
      <sheetName val="Risques_majeurs_&amp;_Frais_Ind_12"/>
      <sheetName val="SPT_vs_PHI13"/>
      <sheetName val="intr_stool_brkup12"/>
      <sheetName val="Customize_Your_Invoice13"/>
      <sheetName val="HVAC_BoQ13"/>
      <sheetName val="CT__PL12"/>
      <sheetName val="Top_sheet12"/>
      <sheetName val="Body_Sheet12"/>
      <sheetName val="1_0_Executive_Summary12"/>
      <sheetName val="Bill_211"/>
      <sheetName val="Bill_110"/>
      <sheetName val="Bill_310"/>
      <sheetName val="Bill_410"/>
      <sheetName val="Bill_510"/>
      <sheetName val="Bill_610"/>
      <sheetName val="Bill_710"/>
      <sheetName val="Invoice_Summary9"/>
      <sheetName val="2_Div_14_10"/>
      <sheetName val="SHOPLIST_xls9"/>
      <sheetName val="beam-reinft-IIInd_floor9"/>
      <sheetName val="PROJECT_BRIEF10"/>
      <sheetName val="Dubai_golf9"/>
      <sheetName val="POWER_ASSUMPTIONS9"/>
      <sheetName val="beam-reinft-machine_rm9"/>
      <sheetName val="C_(3)10"/>
      <sheetName val="Civil_Boq8"/>
      <sheetName val="Activity_List8"/>
      <sheetName val="Softscape_Buildup8"/>
      <sheetName val="Mat'l_Rate8"/>
      <sheetName val="WITHOUT_C&amp;I_PROFIT_(3)8"/>
      <sheetName val="BILL_COV6"/>
      <sheetName val="Ra__stair6"/>
      <sheetName val="Day_work5"/>
      <sheetName val="Materials_Cost(PCC)5"/>
      <sheetName val="India_F&amp;S_Template5"/>
      <sheetName val="IO_LIST5"/>
      <sheetName val="Material_5"/>
      <sheetName val="Quote_Sheet5"/>
      <sheetName val="Eq__Mobilization4"/>
      <sheetName val="CHART_OF_ACCOUNTS4"/>
      <sheetName val="E-Bill_No_6_A-O4"/>
      <sheetName val="PMWeb_data4"/>
      <sheetName val="BOQ_Direct_selling_cost5"/>
      <sheetName val="B09_14"/>
      <sheetName val="Working_for_RCC4"/>
      <sheetName val="B185-B-9_14"/>
      <sheetName val="B185-B-9_24"/>
      <sheetName val="2_2)Revised_Cash_Flow3"/>
      <sheetName val="SS_MH4"/>
      <sheetName val="Division_29"/>
      <sheetName val="Division_43"/>
      <sheetName val="Division_53"/>
      <sheetName val="Division_63"/>
      <sheetName val="Division_73"/>
      <sheetName val="Division_83"/>
      <sheetName val="Division_93"/>
      <sheetName val="Division_103"/>
      <sheetName val="Division_123"/>
      <sheetName val="Division_143"/>
      <sheetName val="Division_213"/>
      <sheetName val="Division_223"/>
      <sheetName val="Division_233"/>
      <sheetName val="Division_263"/>
      <sheetName val="Division_273"/>
      <sheetName val="Division_283"/>
      <sheetName val="Division_313"/>
      <sheetName val="Division_323"/>
      <sheetName val="Division_333"/>
      <sheetName val="Material_List_3"/>
      <sheetName val="Index_List3"/>
      <sheetName val="Type_List3"/>
      <sheetName val="File_Types3"/>
      <sheetName val="/VWVU))tÏØ0__3"/>
      <sheetName val="입찰내역_발주처_양식3"/>
      <sheetName val="PRECAST_lightconc-II5"/>
      <sheetName val="final_abstract5"/>
      <sheetName val="Chiet_t3"/>
      <sheetName val="Staffing_and_Rates_IA3"/>
      <sheetName val="Labour_&amp;_Plant"/>
      <sheetName val="Back_up"/>
      <sheetName val="INDIGINEOUS_ITEMS_"/>
      <sheetName val="TRIAL_BALANCE"/>
      <sheetName val="Ave_wtd_rates"/>
      <sheetName val="Debits_as_on_12_04_08"/>
      <sheetName val="STAFFSCHED_"/>
      <sheetName val="[SHOPLIST_xls][SHOPLIST_xls]70"/>
      <sheetName val="[SHOPLIST_xls][SHOPLIST_xls]70,"/>
      <sheetName val="New Bld"/>
      <sheetName val="Definitions"/>
      <sheetName val="1.2 Staff Schedule"/>
      <sheetName val="Section_by_layers_old"/>
      <sheetName val="PTS-1"/>
      <sheetName val="INDEX"/>
      <sheetName val="PE"/>
      <sheetName val="MEP"/>
      <sheetName val="IRR"/>
      <sheetName val="Source"/>
      <sheetName val="PROJECT BRIEF(EX.NEW)"/>
      <sheetName val="Steel"/>
      <sheetName val="Geneí¬ i"/>
      <sheetName val="ConferenceCentre_x005f_x005f_x005f_x0000_옰ʒ"/>
      <sheetName val="Geneí¬_x005f_x005f_x005f_x0008_i_x005f_x005f_x000"/>
      <sheetName val="70_x005f_x005f_x005f_x0000_,_0_x005f_x005f_x005f_x0000_"/>
      <sheetName val="Geneí¬_x005f_x005f_x005f_x0008_i"/>
      <sheetName val="ConferenceCentre_x005f_x005f_x005f_x005f_x0"/>
      <sheetName val="Geneí¬_x005f_x005f_x005f_x005f_x005f_x005f_x005f_x0008_"/>
      <sheetName val="70_x005f_x005f_x005f_x005f_x005f_x005f_x005f_x0000_,_0_"/>
      <sheetName val="Equipment Rates"/>
      <sheetName val="Risk_Breakdown_Structure"/>
      <sheetName val="Report"/>
      <sheetName val="[SHOPLIST.xls]/VW"/>
      <sheetName val="[SHOPLIST.xls]/VWVU))tÏØ0  "/>
      <sheetName val="[SHOPLIST.xls]/VWVU))tÏØ0__"/>
      <sheetName val="[SHOPLIST.xls]/VWVU))tÏØ0__1"/>
      <sheetName val="[SHOPLIST.xls]/VWVU))tÏØ0__2"/>
      <sheetName val="[SHOPLIST.xls]/VWVU))tÏØ0__3"/>
      <sheetName val="EATON SUMMARY"/>
      <sheetName val="Sump"/>
      <sheetName val="Outline Cost - Five star Hotel"/>
      <sheetName val="EATON_SUMMARY"/>
      <sheetName val="PT_141-_Site_A_Landscape"/>
      <sheetName val="Geneí¬_i_0_"/>
      <sheetName val="70,/0s«_iÆø_í¬_i"/>
      <sheetName val="Mall_waterproofing"/>
      <sheetName val="MSCP_waterproofing"/>
      <sheetName val="Geneí¬i???0_"/>
      <sheetName val="70?,/0?s«i?Æøí¬i?"/>
      <sheetName val="Geneí¬i___0_"/>
      <sheetName val="70_,_0_s«i_Æøí¬i_"/>
      <sheetName val="d-safe_DELUXE"/>
      <sheetName val="PPA_Summary"/>
      <sheetName val="Common_Variables"/>
      <sheetName val="Outline_Cost_-_Five_star_Hotel"/>
      <sheetName val="BFS"/>
      <sheetName val="ConferenceCentre_x005f_x005f_x0"/>
      <sheetName val="Set"/>
      <sheetName val="Mix Design"/>
      <sheetName val="std-rates"/>
      <sheetName val="PROCTOR"/>
      <sheetName val="Other Cost Norms"/>
      <sheetName val="Package-2"/>
      <sheetName val="RA"/>
      <sheetName val="PRJ_DATA"/>
      <sheetName val="MFG"/>
      <sheetName val="Surbhi"/>
      <sheetName val="P-Ins &amp; Bonds"/>
      <sheetName val="Core Data"/>
      <sheetName val="RMOPS"/>
      <sheetName val="Finansal tamamlanma Eğrisi"/>
      <sheetName val="Estimation"/>
      <sheetName val="FORM5"/>
      <sheetName val="1-G1"/>
      <sheetName val="Coding"/>
      <sheetName val="Equip"/>
      <sheetName val="XL4Test5"/>
      <sheetName val="GFA_HQ_Building16"/>
      <sheetName val="GFA_Conference15"/>
      <sheetName val="SPT_vs_PHI14"/>
      <sheetName val="BQ_External15"/>
      <sheetName val="LEVEL_SHEET14"/>
      <sheetName val="Rate_analysis11"/>
      <sheetName val="Lab_Cum_Hist14"/>
      <sheetName val="StattCo_yCharges14"/>
      <sheetName val="beam-reinft-IIInd_floor10"/>
      <sheetName val="Penthouse_Apartment14"/>
      <sheetName val="beam-reinft-machine_rm10"/>
      <sheetName val="Graph_Data_(DO_NOT_PRINT)14"/>
      <sheetName val="LABOUR_HISTOGRAM15"/>
      <sheetName val="@risk_rents_and_incentives14"/>
      <sheetName val="Car_park_lease14"/>
      <sheetName val="Net_rent_analysis14"/>
      <sheetName val="Poz-1_14"/>
      <sheetName val="Chiet_tinh_dz2214"/>
      <sheetName val="Chiet_tinh_dz3514"/>
      <sheetName val="Raw_Data14"/>
      <sheetName val="PA-_Consutant_7"/>
      <sheetName val="CT_Thang_Mo14"/>
      <sheetName val="foot-slab_reinft7"/>
      <sheetName val="Bill_No__214"/>
      <sheetName val="budget_summary_(2)13"/>
      <sheetName val="Budget_Analysis_Summary13"/>
      <sheetName val="Materials_Cost(PCC)6"/>
      <sheetName val="India_F&amp;S_Template6"/>
      <sheetName val="IO_LIST6"/>
      <sheetName val="Material_6"/>
      <sheetName val="Quote_Sheet6"/>
      <sheetName val="FOL_-_Bar14"/>
      <sheetName val="HIRED_LABOUR_CODE7"/>
      <sheetName val="Bill_111"/>
      <sheetName val="Bill_212"/>
      <sheetName val="Bill_311"/>
      <sheetName val="Bill_411"/>
      <sheetName val="Bill_511"/>
      <sheetName val="Bill_611"/>
      <sheetName val="Bill_711"/>
      <sheetName val="Customize_Your_Invoice14"/>
      <sheetName val="POWER_ASSUMPTIONS10"/>
      <sheetName val="CT__PL13"/>
      <sheetName val="Projet,_methodes_&amp;_couts13"/>
      <sheetName val="Risques_majeurs_&amp;_Frais_Ind_13"/>
      <sheetName val="Civil_Boq9"/>
      <sheetName val="Tender_Summary14"/>
      <sheetName val="Insurance_Ext14"/>
      <sheetName val="HVAC_BoQ14"/>
      <sheetName val="intr_stool_brkup13"/>
      <sheetName val="Body_Sheet13"/>
      <sheetName val="1_0_Executive_Summary13"/>
      <sheetName val="Top_sheet13"/>
      <sheetName val="Ap_A11"/>
      <sheetName val="PRECAST_lightconc-II6"/>
      <sheetName val="BOQ_Direct_selling_cost6"/>
      <sheetName val="DETAILED__BOQ7"/>
      <sheetName val="M-Book_for_Conc7"/>
      <sheetName val="M-Book_for_FW7"/>
      <sheetName val="final_abstract6"/>
      <sheetName val="E_&amp;_R2"/>
      <sheetName val="Activity_List9"/>
      <sheetName val="SHOPLIST_xls10"/>
      <sheetName val="2_Div_14_11"/>
      <sheetName val="Dubai_golf10"/>
      <sheetName val="Invoice_Summary10"/>
      <sheetName val="PROJECT_BRIEF11"/>
      <sheetName val="C_(3)11"/>
      <sheetName val="Softscape_Buildup9"/>
      <sheetName val="Mat'l_Rate9"/>
      <sheetName val="WITHOUT_C&amp;I_PROFIT_(3)9"/>
      <sheetName val="PointNo_54"/>
      <sheetName val="TRIAL_BALANCE1"/>
      <sheetName val="Ave_wtd_rates1"/>
      <sheetName val="Labour_&amp;_Plant1"/>
      <sheetName val="Ra__stair7"/>
      <sheetName val="BILL_COV7"/>
      <sheetName val="Day_work6"/>
      <sheetName val="Eq__Mobilization5"/>
      <sheetName val="Working_for_RCC5"/>
      <sheetName val="VALVE_CHAMBERS6"/>
      <sheetName val="Fire_Hydrants6"/>
      <sheetName val="B_GATE_VALVE6"/>
      <sheetName val="Sub_G1_Fire6"/>
      <sheetName val="Sub_G12_Fire6"/>
      <sheetName val="Div__025"/>
      <sheetName val="Div__035"/>
      <sheetName val="Div__045"/>
      <sheetName val="Div__055"/>
      <sheetName val="Div__065"/>
      <sheetName val="Div__075"/>
      <sheetName val="Div__085"/>
      <sheetName val="Div__095"/>
      <sheetName val="Div__105"/>
      <sheetName val="Div__115"/>
      <sheetName val="Div__125"/>
      <sheetName val="Div_135"/>
      <sheetName val="EXTERNAL_WORKS5"/>
      <sheetName val="PRODUCTIVITY_RATE5"/>
      <sheetName val="U_R_A_-_MASONRY5"/>
      <sheetName val="U_R_A_-_PLASTERING5"/>
      <sheetName val="U_R_A_-_TILING5"/>
      <sheetName val="U_R_A_-_GRANITE5"/>
      <sheetName val="V_C_2_-_EARTHWORK5"/>
      <sheetName val="V_C_9_-_CERAMIC5"/>
      <sheetName val="V_C_9_-_FINISHES5"/>
      <sheetName val="B09_15"/>
      <sheetName val="PMWeb_data5"/>
      <sheetName val="Debits_as_on_12_04_081"/>
      <sheetName val="Item-_Compact2"/>
      <sheetName val="STAFFSCHED_1"/>
      <sheetName val="bill_nb2-Plumbing_&amp;_Drainag4"/>
      <sheetName val="Pl_&amp;_Dr_B4"/>
      <sheetName val="Pl_&amp;_Dr_G4"/>
      <sheetName val="Pl_&amp;_Dr_M4"/>
      <sheetName val="Pl_&amp;_Dr_14"/>
      <sheetName val="Pl_&amp;_Dr_24"/>
      <sheetName val="Pl_&amp;_Dr_34"/>
      <sheetName val="Pl_&amp;_Dr_44"/>
      <sheetName val="Pl_&amp;_Dr_54"/>
      <sheetName val="Pl_&amp;_Dr_64"/>
      <sheetName val="Pl_&amp;_Dr_74"/>
      <sheetName val="Pl_&amp;_Dr_84"/>
      <sheetName val="Pl_&amp;_Dr_R4"/>
      <sheetName val="FF_B4"/>
      <sheetName val="FF_G4"/>
      <sheetName val="FF_M4"/>
      <sheetName val="FF_14"/>
      <sheetName val="FF_2_4"/>
      <sheetName val="FF_34"/>
      <sheetName val="FF_44"/>
      <sheetName val="FF_54"/>
      <sheetName val="FF_6_4"/>
      <sheetName val="FF_74"/>
      <sheetName val="FF_84"/>
      <sheetName val="FF_R4"/>
      <sheetName val="bill_nb3-FF4"/>
      <sheetName val="HVAC_B4"/>
      <sheetName val="HVAC_G4"/>
      <sheetName val="HVAC_M4"/>
      <sheetName val="HVAC_14"/>
      <sheetName val="HVAC_24"/>
      <sheetName val="HVAC_34"/>
      <sheetName val="HVAC_44"/>
      <sheetName val="HVAC_54"/>
      <sheetName val="HVAC_64"/>
      <sheetName val="HVAC_74"/>
      <sheetName val="HVAC_84"/>
      <sheetName val="HVAC_R4"/>
      <sheetName val="bill_nb4-HVAC4"/>
      <sheetName val="SC_B4"/>
      <sheetName val="SC_G4"/>
      <sheetName val="SC_M4"/>
      <sheetName val="SC_14"/>
      <sheetName val="SC_24"/>
      <sheetName val="SC_34"/>
      <sheetName val="SC_44"/>
      <sheetName val="SC_54"/>
      <sheetName val="SC_64"/>
      <sheetName val="SC_74"/>
      <sheetName val="SC_84"/>
      <sheetName val="SC_R4"/>
      <sheetName val="AV_B4"/>
      <sheetName val="AV_G4"/>
      <sheetName val="AV_M4"/>
      <sheetName val="AV_14"/>
      <sheetName val="AV_24"/>
      <sheetName val="AV_34"/>
      <sheetName val="AV_44"/>
      <sheetName val="AV_54"/>
      <sheetName val="AV_64"/>
      <sheetName val="AV_74"/>
      <sheetName val="AV_84"/>
      <sheetName val="EL_B4"/>
      <sheetName val="EL_M4"/>
      <sheetName val="EL_14"/>
      <sheetName val="EL_24"/>
      <sheetName val="EL_34"/>
      <sheetName val="EL_44"/>
      <sheetName val="EL_54"/>
      <sheetName val="EL_64"/>
      <sheetName val="EL_74"/>
      <sheetName val="EL_84"/>
      <sheetName val="EL_R4"/>
      <sheetName val="EL_TR4"/>
      <sheetName val="8-_EL4"/>
      <sheetName val="FA_B4"/>
      <sheetName val="FA_G4"/>
      <sheetName val="FA_M4"/>
      <sheetName val="FA_14"/>
      <sheetName val="FA_24"/>
      <sheetName val="FA_34"/>
      <sheetName val="FA_44"/>
      <sheetName val="FA_54"/>
      <sheetName val="FA_64"/>
      <sheetName val="FA_74"/>
      <sheetName val="FA_84"/>
      <sheetName val="FA_R4"/>
      <sheetName val="9-_FA4"/>
      <sheetName val="CHART_OF_ACCOUNTS5"/>
      <sheetName val="E-Bill_No_6_A-O5"/>
      <sheetName val="B185-B-9_15"/>
      <sheetName val="B185-B-9_25"/>
      <sheetName val="w't_table4"/>
      <sheetName val="Chiet_t4"/>
      <sheetName val="Staffing_and_Rates_IA4"/>
      <sheetName val="Elemental_Buildup4"/>
      <sheetName val="2_2)Revised_Cash_Flow4"/>
      <sheetName val="SS_MH5"/>
      <sheetName val="Material_List_4"/>
      <sheetName val="INDIGINEOUS_ITEMS_1"/>
      <sheetName val="Index_List4"/>
      <sheetName val="Type_List4"/>
      <sheetName val="File_Types4"/>
      <sheetName val="Staff_Acco_2"/>
      <sheetName val="TBAL9697_-group_wise__sdpl2"/>
      <sheetName val="SITE_WORK1"/>
      <sheetName val="입찰내역_발주처_양식4"/>
      <sheetName val="Division_210"/>
      <sheetName val="Division_44"/>
      <sheetName val="Division_54"/>
      <sheetName val="Division_64"/>
      <sheetName val="Division_74"/>
      <sheetName val="Division_84"/>
      <sheetName val="Division_94"/>
      <sheetName val="Division_104"/>
      <sheetName val="Division_124"/>
      <sheetName val="Division_144"/>
      <sheetName val="Division_214"/>
      <sheetName val="Division_224"/>
      <sheetName val="Division_234"/>
      <sheetName val="Division_264"/>
      <sheetName val="Division_274"/>
      <sheetName val="Division_284"/>
      <sheetName val="Division_314"/>
      <sheetName val="Division_324"/>
      <sheetName val="Division_334"/>
      <sheetName val="LIST_DO_NOT_REMOVE3"/>
      <sheetName val="/VWVU))tÏØ0__4"/>
      <sheetName val="Project_Cost_Breakdown2"/>
      <sheetName val="Summary_of_Work2"/>
      <sheetName val="B6_2_3"/>
      <sheetName val="Rate_summary1"/>
      <sheetName val="Employee_List2"/>
      <sheetName val="Рабочий_лист1"/>
      <sheetName val="Back_up1"/>
      <sheetName val="Labor_abs-PW"/>
      <sheetName val="Labor_abs-NMR"/>
      <sheetName val="Geneí¬i_x0"/>
      <sheetName val="70,_0s«i_x"/>
      <sheetName val="_x0"/>
      <sheetName val="Gra¦)_x0"/>
      <sheetName val="_VWVU)_x"/>
      <sheetName val="Risk_Breakdown_Structure1"/>
      <sheetName val="precast_RC_element"/>
      <sheetName val="pile_Fabrication"/>
      <sheetName val="Combined_Results_"/>
      <sheetName val="Form_6"/>
      <sheetName val="Annex_1_Sect_3a2"/>
      <sheetName val="Annex_1_Sect_3a_12"/>
      <sheetName val="Annex_1_Sect_3b2"/>
      <sheetName val="Annex_1_Sect_3c2"/>
      <sheetName val="HOURLY_RATES2"/>
      <sheetName val="RAB_AR&amp;STR1"/>
      <sheetName val="Cashflow_projection"/>
      <sheetName val="????_???_??"/>
      <sheetName val="Duct_Accesories"/>
      <sheetName val="ConferenceCentre?옰ʒ䄂ʒ鵠ʐ䄂ʒ閐̐脭め"/>
      <sheetName val="train_cash"/>
      <sheetName val="accom_cash"/>
      <sheetName val="[SHOPLIST_xls]70,/0s«iÆøí¬"/>
      <sheetName val="[SHOPLIST_xls]70,/0s«iÆøí¬i"/>
      <sheetName val="[SHOPLIST_xls][SHOPLIST_xls]701"/>
      <sheetName val="AREA_OF_APPLICATION"/>
      <sheetName val="GPL_Revenu_Update"/>
      <sheetName val="DO_NOT_TOUCH"/>
      <sheetName val="Work_Type"/>
      <sheetName val="Basic_Rate"/>
      <sheetName val="MASTER_RATE_ANALYSIS"/>
      <sheetName val="BOQ_(2)"/>
      <sheetName val="Floor_Box_"/>
      <sheetName val="New_Bld"/>
      <sheetName val="1_2_Staff_Schedule"/>
      <sheetName val="PROJECT_BRIEF(EX_NEW)"/>
      <sheetName val="Geneí¬_i"/>
      <sheetName val="Equipment_Rates"/>
      <sheetName val="[SHOPLIST_xls]/VW"/>
      <sheetName val="[SHOPLIST_xls]/VWVU))tÏØ0__"/>
      <sheetName val="[SHOPLIST_xls]/VWVU))tÏØ0__1"/>
      <sheetName val="[SHOPLIST_xls]/VWVU))tÏØ0__11"/>
      <sheetName val="[SHOPLIST_xls]/VWVU))tÏØ0__2"/>
      <sheetName val="[SHOPLIST_xls]/VWVU))tÏØ0__3"/>
      <sheetName val="P-Ins_&amp;_Bonds"/>
      <sheetName val="SO"/>
      <sheetName val="Spacing of Delineators"/>
      <sheetName val="% prog figs -u5 and total"/>
      <sheetName val="rc01"/>
      <sheetName val="Selections"/>
      <sheetName val="[SHOPLIST.xls]70_x0000_,/0_x0000_s« i_x0000_Æø í¬"/>
      <sheetName val="Resumo Empreitadas"/>
      <sheetName val="Qtys ZamZam (Del. before)"/>
      <sheetName val="Qtys Relocation (Del before)"/>
      <sheetName val=" Qtys Sub &amp; Tents (Del. before)"/>
      <sheetName val="Qtys  Signages (Del. before)"/>
      <sheetName val="Qtys Temporary Passages (Del)"/>
      <sheetName val=" Qtys Ser. Rooms (Del before)"/>
      <sheetName val="instructions"/>
      <sheetName val="steel total"/>
      <sheetName val="ELE BOQ"/>
      <sheetName val="70,"/>
      <sheetName val="ConferenceCentre?옰ʒ䄂ʒ鵠ʐ䄂ʒ閐̐脭め_x0005_"/>
      <sheetName val="[SHOPLIST.xls]70"/>
      <sheetName val="[SHOPLIST.xls]70,"/>
      <sheetName val="Status Summary"/>
      <sheetName val="DATI_CONS"/>
      <sheetName val="Steel-Circular"/>
      <sheetName val="Vendors"/>
      <sheetName val="AOP Summary-2"/>
      <sheetName val="Home"/>
      <sheetName val="[SHOPLIST.xls]/VWVU))tÏØ0__4"/>
      <sheetName val="[SHOPLIST.xls]70,/0s«_iÆø_í¬_i"/>
      <sheetName val="[SHOPLIST.xls]70?,/0?s«i?Æøí¬i?"/>
      <sheetName val="Backup"/>
      <sheetName val="[SHOPLIST.xls][SHOPLIST.xls]70_"/>
      <sheetName val="[SHOPLIST.xls]/VW_x0000_VU_x0000_)_x0000__x0000__x0000_)_x0000__x0000__x0000_"/>
      <sheetName val="calculation_LC"/>
      <sheetName val="Internet"/>
      <sheetName val="Z- GENERAL PRICE SUMMARY"/>
      <sheetName val="Z-_GENERAL_PRICE_SUMMARY"/>
      <sheetName val="superseded"/>
      <sheetName val="opstat"/>
      <sheetName val="costs"/>
      <sheetName val="Confidential"/>
      <sheetName val="Summ"/>
      <sheetName val="E H - H. W.P."/>
      <sheetName val="E. H. Treatment for pile cap"/>
      <sheetName val="Auswahl"/>
      <sheetName val="Areas_with_SF"/>
      <sheetName val="Area Breakdown PER LEVEL_LINK"/>
      <sheetName val="Lagerhalle"/>
      <sheetName val="Basisdaten"/>
      <sheetName val="CF Input"/>
      <sheetName val="Certificates"/>
      <sheetName val="DATA INPUT"/>
      <sheetName val="Vordruck-Nr. 7.1.3_D"/>
      <sheetName val="Ersatzteile"/>
      <sheetName val="C"/>
      <sheetName val="D"/>
      <sheetName val="E"/>
      <sheetName val="G"/>
      <sheetName val="H"/>
      <sheetName val="I"/>
      <sheetName val="K"/>
      <sheetName val="L"/>
      <sheetName val="M"/>
      <sheetName val="N"/>
      <sheetName val="O"/>
      <sheetName val="T"/>
      <sheetName val="U"/>
      <sheetName val="M&amp;A D"/>
      <sheetName val="M&amp;A E"/>
      <sheetName val="M&amp;A G"/>
      <sheetName val="SRC-B3U2"/>
      <sheetName val="Projects"/>
      <sheetName val="Base BM-rebar"/>
      <sheetName val="Dropdowns"/>
      <sheetName val="door"/>
      <sheetName val="window"/>
      <sheetName val="Food"/>
      <sheetName val="CostPlan"/>
      <sheetName val="Database"/>
      <sheetName val="ￒlￒmￒnￒaￒSￒmￒaￒy"/>
      <sheetName val="금융비용"/>
      <sheetName val="Rates"/>
      <sheetName val="dv_info"/>
      <sheetName val="Payment"/>
      <sheetName val="Input"/>
      <sheetName val="Final"/>
      <sheetName val="[SHOPLIST.xls][SHOPLIST.xls][SH"/>
      <sheetName val="CSC"/>
      <sheetName val="Materials "/>
      <sheetName val="MAchinery(R1)"/>
      <sheetName val="HIRED_LABOUR_CODE8"/>
      <sheetName val="PA-_Consutant_8"/>
      <sheetName val="foot-slab_reinft8"/>
      <sheetName val="DETAILED__BOQ8"/>
      <sheetName val="M-Book_for_Conc8"/>
      <sheetName val="M-Book_for_FW8"/>
      <sheetName val="VALVE_CHAMBERS7"/>
      <sheetName val="Fire_Hydrants7"/>
      <sheetName val="B_GATE_VALVE7"/>
      <sheetName val="Sub_G1_Fire7"/>
      <sheetName val="Sub_G12_Fire7"/>
      <sheetName val="bill_nb2-Plumbing_&amp;_Drainag5"/>
      <sheetName val="Pl_&amp;_Dr_B5"/>
      <sheetName val="Pl_&amp;_Dr_G5"/>
      <sheetName val="Pl_&amp;_Dr_M5"/>
      <sheetName val="Pl_&amp;_Dr_15"/>
      <sheetName val="Pl_&amp;_Dr_25"/>
      <sheetName val="Pl_&amp;_Dr_35"/>
      <sheetName val="Pl_&amp;_Dr_45"/>
      <sheetName val="Pl_&amp;_Dr_55"/>
      <sheetName val="Pl_&amp;_Dr_65"/>
      <sheetName val="Pl_&amp;_Dr_75"/>
      <sheetName val="Pl_&amp;_Dr_85"/>
      <sheetName val="Pl_&amp;_Dr_R5"/>
      <sheetName val="FF_B5"/>
      <sheetName val="FF_G5"/>
      <sheetName val="FF_M5"/>
      <sheetName val="FF_15"/>
      <sheetName val="FF_2_5"/>
      <sheetName val="FF_35"/>
      <sheetName val="FF_45"/>
      <sheetName val="FF_55"/>
      <sheetName val="FF_6_5"/>
      <sheetName val="FF_75"/>
      <sheetName val="FF_85"/>
      <sheetName val="FF_R5"/>
      <sheetName val="bill_nb3-FF5"/>
      <sheetName val="HVAC_B5"/>
      <sheetName val="HVAC_G5"/>
      <sheetName val="HVAC_M5"/>
      <sheetName val="HVAC_15"/>
      <sheetName val="HVAC_25"/>
      <sheetName val="HVAC_35"/>
      <sheetName val="HVAC_45"/>
      <sheetName val="HVAC_55"/>
      <sheetName val="HVAC_65"/>
      <sheetName val="HVAC_75"/>
      <sheetName val="HVAC_85"/>
      <sheetName val="HVAC_R5"/>
      <sheetName val="bill_nb4-HVAC5"/>
      <sheetName val="SC_B5"/>
      <sheetName val="SC_G5"/>
      <sheetName val="SC_M5"/>
      <sheetName val="SC_15"/>
      <sheetName val="SC_25"/>
      <sheetName val="SC_35"/>
      <sheetName val="SC_45"/>
      <sheetName val="SC_55"/>
      <sheetName val="SC_65"/>
      <sheetName val="SC_75"/>
      <sheetName val="SC_85"/>
      <sheetName val="SC_R5"/>
      <sheetName val="AV_B5"/>
      <sheetName val="AV_G5"/>
      <sheetName val="AV_M5"/>
      <sheetName val="AV_15"/>
      <sheetName val="AV_25"/>
      <sheetName val="AV_35"/>
      <sheetName val="AV_45"/>
      <sheetName val="AV_55"/>
      <sheetName val="AV_65"/>
      <sheetName val="AV_75"/>
      <sheetName val="AV_85"/>
      <sheetName val="EL_B5"/>
      <sheetName val="EL_M5"/>
      <sheetName val="EL_15"/>
      <sheetName val="EL_25"/>
      <sheetName val="EL_35"/>
      <sheetName val="EL_45"/>
      <sheetName val="EL_55"/>
      <sheetName val="EL_65"/>
      <sheetName val="EL_75"/>
      <sheetName val="EL_85"/>
      <sheetName val="EL_R5"/>
      <sheetName val="EL_TR5"/>
      <sheetName val="8-_EL5"/>
      <sheetName val="FA_B5"/>
      <sheetName val="FA_G5"/>
      <sheetName val="FA_M5"/>
      <sheetName val="FA_15"/>
      <sheetName val="FA_25"/>
      <sheetName val="FA_35"/>
      <sheetName val="FA_45"/>
      <sheetName val="FA_55"/>
      <sheetName val="FA_65"/>
      <sheetName val="FA_75"/>
      <sheetName val="FA_85"/>
      <sheetName val="FA_R5"/>
      <sheetName val="9-_FA5"/>
      <sheetName val="Material_List_5"/>
      <sheetName val="w't_table5"/>
      <sheetName val="Elemental_Buildup5"/>
      <sheetName val="BLOCK-A (MEA.SHEET)"/>
      <sheetName val="Architect"/>
      <sheetName val="PT_141-_Site_A_Landscape1"/>
      <sheetName val="d-safe_DELUXE1"/>
      <sheetName val="Mall_waterproofing1"/>
      <sheetName val="MSCP_waterproofing1"/>
      <sheetName val="Duct_Accesories1"/>
      <sheetName val="????_???_??1"/>
      <sheetName val="train_cash1"/>
      <sheetName val="accom_cash1"/>
      <sheetName val="C1ㅇ"/>
      <sheetName val="Base_Data"/>
      <sheetName val="P-100.MRF.DB.R1"/>
      <sheetName val="Attach 4-18"/>
      <sheetName val="TTL"/>
      <sheetName val="gen"/>
      <sheetName val="Agenda"/>
      <sheetName val="Risks&amp;issues"/>
      <sheetName val="IMS_RiskAssess"/>
      <sheetName val="Risk Register"/>
      <sheetName val="ROAE"/>
      <sheetName val="Revised Front Page"/>
      <sheetName val="Diff Run01&amp;Run02"/>
      <sheetName val="ProvSums"/>
      <sheetName val="CCS Summary"/>
      <sheetName val="1 Carillion Staff"/>
      <sheetName val=" 2 Staff &amp; Gen labour"/>
      <sheetName val="3 Offices"/>
      <sheetName val="4 TempServ"/>
      <sheetName val="  5 Temp Wks"/>
      <sheetName val=" 6 Addn Plant"/>
      <sheetName val=" 7  Transport"/>
      <sheetName val=" 8 Testing"/>
      <sheetName val="9  Miscellaneous"/>
      <sheetName val="10  Design"/>
      <sheetName val=" 11 Insurances"/>
      <sheetName val=" 12 Client Req."/>
      <sheetName val="Risk List"/>
      <sheetName val="Track of Changes"/>
      <sheetName val="Bill 8 Doors &amp; Windows"/>
      <sheetName val="Bill 9 Finishes "/>
      <sheetName val="Bill 10 Specialities"/>
      <sheetName val="SubS2"/>
      <sheetName val="LMP"/>
      <sheetName val="PC"/>
      <sheetName val="[SHOPLIST_xls]70,/0s«_iÆø_í¬"/>
      <sheetName val="[SHOPLIST_xls][SHOPLIST_xls]70_"/>
      <sheetName val="E_H_-_H__W_P_"/>
      <sheetName val="E__H__Treatment_for_pile_cap"/>
      <sheetName val="Risk_Register"/>
      <sheetName val="Revised_Front_Page"/>
      <sheetName val="Diff_Run01&amp;Run02"/>
      <sheetName val="CCS_Summary"/>
      <sheetName val="1_Carillion_Staff"/>
      <sheetName val="_2_Staff_&amp;_Gen_labour"/>
      <sheetName val="3_Offices"/>
      <sheetName val="4_TempServ"/>
      <sheetName val="__5_Temp_Wks"/>
      <sheetName val="_6_Addn_Plant"/>
      <sheetName val="_7__Transport"/>
      <sheetName val="_8_Testing"/>
      <sheetName val="9__Miscellaneous"/>
      <sheetName val="10__Design"/>
      <sheetName val="_11_Insurances"/>
      <sheetName val="_12_Client_Req_"/>
      <sheetName val="Risk_List"/>
      <sheetName val="Track_of_Changes"/>
      <sheetName val="Bill_8_Doors_&amp;_Windows"/>
      <sheetName val="Bill_9_Finishes_"/>
      <sheetName val="Bill_10_Specialities"/>
      <sheetName val="mw"/>
      <sheetName val="GFA_HQ_Building17"/>
      <sheetName val="GFA_Conference16"/>
      <sheetName val="StattCo_yCharges15"/>
      <sheetName val="BQ_External16"/>
      <sheetName val="Penthouse_Apartment15"/>
      <sheetName val="LABOUR_HISTOGRAM16"/>
      <sheetName val="Chiet_tinh_dz2215"/>
      <sheetName val="Chiet_tinh_dz3515"/>
      <sheetName val="@risk_rents_and_incentives15"/>
      <sheetName val="Car_park_lease15"/>
      <sheetName val="Net_rent_analysis15"/>
      <sheetName val="Poz-1_15"/>
      <sheetName val="Lab_Cum_Hist15"/>
      <sheetName val="Graph_Data_(DO_NOT_PRINT)15"/>
      <sheetName val="Raw_Data15"/>
      <sheetName val="CT_Thang_Mo15"/>
      <sheetName val="LEVEL_SHEET15"/>
      <sheetName val="SPT_vs_PHI15"/>
      <sheetName val="Projet,_methodes_&amp;_couts14"/>
      <sheetName val="Risques_majeurs_&amp;_Frais_Ind_14"/>
      <sheetName val="Bill_No__215"/>
      <sheetName val="FOL_-_Bar15"/>
      <sheetName val="CT__PL14"/>
      <sheetName val="budget_summary_(2)14"/>
      <sheetName val="Budget_Analysis_Summary14"/>
      <sheetName val="Customize_Your_Invoice15"/>
      <sheetName val="HVAC_BoQ15"/>
      <sheetName val="intr_stool_brkup14"/>
      <sheetName val="Tender_Summary15"/>
      <sheetName val="Insurance_Ext15"/>
      <sheetName val="Body_Sheet14"/>
      <sheetName val="1_0_Executive_Summary14"/>
      <sheetName val="Top_sheet14"/>
      <sheetName val="Bill_213"/>
      <sheetName val="2_Div_14_12"/>
      <sheetName val="SHOPLIST_xls11"/>
      <sheetName val="PROJECT_BRIEF12"/>
      <sheetName val="Ap_A12"/>
      <sheetName val="Bill_112"/>
      <sheetName val="Bill_312"/>
      <sheetName val="Bill_412"/>
      <sheetName val="Bill_512"/>
      <sheetName val="Bill_612"/>
      <sheetName val="Bill_712"/>
      <sheetName val="beam-reinft-IIInd_floor11"/>
      <sheetName val="Dubai_golf11"/>
      <sheetName val="Invoice_Summary11"/>
      <sheetName val="beam-reinft-machine_rm11"/>
      <sheetName val="POWER_ASSUMPTIONS11"/>
      <sheetName val="C_(3)12"/>
      <sheetName val="Civil_Boq10"/>
      <sheetName val="WITHOUT_C&amp;I_PROFIT_(3)10"/>
      <sheetName val="Activity_List10"/>
      <sheetName val="Softscape_Buildup10"/>
      <sheetName val="Mat'l_Rate10"/>
      <sheetName val="Day_work7"/>
      <sheetName val="BILL_COV8"/>
      <sheetName val="Ra__stair8"/>
      <sheetName val="Div__026"/>
      <sheetName val="Div__036"/>
      <sheetName val="Div__046"/>
      <sheetName val="Div__056"/>
      <sheetName val="Div__066"/>
      <sheetName val="Div__076"/>
      <sheetName val="Div__086"/>
      <sheetName val="Div__096"/>
      <sheetName val="Div__106"/>
      <sheetName val="Div__116"/>
      <sheetName val="Div__126"/>
      <sheetName val="Div_136"/>
      <sheetName val="EXTERNAL_WORKS6"/>
      <sheetName val="PRODUCTIVITY_RATE6"/>
      <sheetName val="U_R_A_-_MASONRY6"/>
      <sheetName val="U_R_A_-_PLASTERING6"/>
      <sheetName val="U_R_A_-_TILING6"/>
      <sheetName val="U_R_A_-_GRANITE6"/>
      <sheetName val="V_C_2_-_EARTHWORK6"/>
      <sheetName val="V_C_9_-_CERAMIC6"/>
      <sheetName val="V_C_9_-_FINISHES6"/>
      <sheetName val="Eq__Mobilization6"/>
      <sheetName val="PointNo_55"/>
      <sheetName val="B09_16"/>
      <sheetName val="CHART_OF_ACCOUNTS6"/>
      <sheetName val="B185-B-9_16"/>
      <sheetName val="B185-B-9_26"/>
      <sheetName val="E-Bill_No_6_A-O6"/>
      <sheetName val="Working_for_RCC6"/>
      <sheetName val="PMWeb_data6"/>
      <sheetName val="Project_Cost_Breakdown3"/>
      <sheetName val="Index_List5"/>
      <sheetName val="Type_List5"/>
      <sheetName val="File_Types5"/>
      <sheetName val="SS_MH6"/>
      <sheetName val="2_2)Revised_Cash_Flow5"/>
      <sheetName val="입찰내역_발주처_양식5"/>
      <sheetName val="Division_215"/>
      <sheetName val="Division_45"/>
      <sheetName val="Division_55"/>
      <sheetName val="Division_65"/>
      <sheetName val="Division_75"/>
      <sheetName val="Division_85"/>
      <sheetName val="Division_95"/>
      <sheetName val="Division_105"/>
      <sheetName val="Division_125"/>
      <sheetName val="Division_145"/>
      <sheetName val="Division_216"/>
      <sheetName val="Division_225"/>
      <sheetName val="Division_235"/>
      <sheetName val="Division_265"/>
      <sheetName val="Division_275"/>
      <sheetName val="Division_285"/>
      <sheetName val="Division_315"/>
      <sheetName val="Division_325"/>
      <sheetName val="Division_335"/>
      <sheetName val="LIST_DO_NOT_REMOVE4"/>
      <sheetName val="Rate_summary2"/>
      <sheetName val="/VWVU))tÏØ0__5"/>
      <sheetName val="Summary_of_Work3"/>
      <sheetName val="Staffing_and_Rates_IA5"/>
      <sheetName val="Chiet_t5"/>
      <sheetName val="B6_2_4"/>
      <sheetName val="Employee_List3"/>
      <sheetName val="Item-_Compact3"/>
      <sheetName val="E_&amp;_R3"/>
      <sheetName val="Staff_Acco_3"/>
      <sheetName val="TBAL9697_-group_wise__sdpl3"/>
      <sheetName val="RAB_AR&amp;STR2"/>
      <sheetName val="Рабочий_лист2"/>
      <sheetName val="SITE_WORK2"/>
      <sheetName val="Annex_1_Sect_3a3"/>
      <sheetName val="Annex_1_Sect_3a_13"/>
      <sheetName val="Annex_1_Sect_3b3"/>
      <sheetName val="Annex_1_Sect_3c3"/>
      <sheetName val="HOURLY_RATES3"/>
      <sheetName val="INDIGINEOUS_ITEMS_2"/>
      <sheetName val="train_cash2"/>
      <sheetName val="accom_cash2"/>
      <sheetName val="PT_141-_Site_A_Landscape2"/>
      <sheetName val="d-safe_DELUXE2"/>
      <sheetName val="Back_up2"/>
      <sheetName val="Mall_waterproofing2"/>
      <sheetName val="MSCP_waterproofing2"/>
      <sheetName val="Duct_Accesories2"/>
      <sheetName val="GPL_Revenu_Update1"/>
      <sheetName val="DO_NOT_TOUCH1"/>
      <sheetName val="Work_Type1"/>
      <sheetName val="Common_Variables1"/>
      <sheetName val="[SHOPLIST_xls]70,/0s«iÆøí¬i1"/>
      <sheetName val="????_???_??2"/>
      <sheetName val="Geneí¬_i1"/>
      <sheetName val="PROJECT_BRIEF(EX_NEW)1"/>
      <sheetName val="AREA_OF_APPLICATION1"/>
      <sheetName val="Floor_Box_1"/>
      <sheetName val="Materials_Cost(PCC)7"/>
      <sheetName val="India_F&amp;S_Template7"/>
      <sheetName val="IO_LIST7"/>
      <sheetName val="Material_7"/>
      <sheetName val="Quote_Sheet7"/>
      <sheetName val="BOQ_Direct_selling_cost7"/>
      <sheetName val="PRECAST_lightconc-II7"/>
      <sheetName val="final_abstract7"/>
      <sheetName val="Common_Variables2"/>
      <sheetName val="[SHOPLIST_xls]70,/0s«iÆøí¬i2"/>
      <sheetName val="GPL_Revenu_Update2"/>
      <sheetName val="DO_NOT_TOUCH2"/>
      <sheetName val="Work_Type2"/>
      <sheetName val="Labour_&amp;_Plant2"/>
      <sheetName val="Ave_wtd_rates2"/>
      <sheetName val="Debits_as_on_12_04_082"/>
      <sheetName val="STAFFSCHED_2"/>
      <sheetName val="TRIAL_BALANCE2"/>
      <sheetName val="[SHOPLIST_xls][SHOPLIST_xls]702"/>
      <sheetName val="PROJECT_BRIEF(EX_NEW)2"/>
      <sheetName val="steel_total1"/>
      <sheetName val="ELE_BOQ1"/>
      <sheetName val="steel_total"/>
      <sheetName val="ELE_BOQ"/>
      <sheetName val="11"/>
      <sheetName val="Bill.10"/>
      <sheetName val="70_x0000_,/0_x0000_s«_x0008_i_x"/>
      <sheetName val="[SHOPLIST.xls][SHOPLIST.xls]70"/>
      <sheetName val="ACC"/>
      <sheetName val="BaseWeight"/>
      <sheetName val="VIABILITY"/>
      <sheetName val="Site Dev BOQ"/>
      <sheetName val="Hic_150EOffice"/>
      <sheetName val="Service Type"/>
      <sheetName val="Contract Division"/>
      <sheetName val="SubContract Type"/>
      <sheetName val="做法表"/>
      <sheetName val="_SHOPLIST.xls_70"/>
      <sheetName val="_SHOPLIST.xls_70,_0s«iÆøí¬i"/>
      <sheetName val="Results"/>
      <sheetName val="BOQp4"/>
      <sheetName val="Trade Summary"/>
      <sheetName val="Bill-1"/>
      <sheetName val="GFA_HQ_Building18"/>
      <sheetName val="GFA_Conference17"/>
      <sheetName val="BQ_External17"/>
      <sheetName val="Graph_Data_(DO_NOT_PRINT)16"/>
      <sheetName val="StattCo_yCharges16"/>
      <sheetName val="Penthouse_Apartment16"/>
      <sheetName val="LABOUR_HISTOGRAM17"/>
      <sheetName val="Chiet_tinh_dz2216"/>
      <sheetName val="Chiet_tinh_dz3516"/>
      <sheetName val="@risk_rents_and_incentives16"/>
      <sheetName val="Car_park_lease16"/>
      <sheetName val="Net_rent_analysis16"/>
      <sheetName val="Poz-1_16"/>
      <sheetName val="Lab_Cum_Hist16"/>
      <sheetName val="Raw_Data16"/>
      <sheetName val="Bill_No__216"/>
      <sheetName val="CT_Thang_Mo16"/>
      <sheetName val="budget_summary_(2)15"/>
      <sheetName val="Budget_Analysis_Summary15"/>
      <sheetName val="LEVEL_SHEET16"/>
      <sheetName val="SPT_vs_PHI16"/>
      <sheetName val="CT__PL15"/>
      <sheetName val="Projet,_methodes_&amp;_couts15"/>
      <sheetName val="Risques_majeurs_&amp;_Frais_Ind_15"/>
      <sheetName val="FOL_-_Bar16"/>
      <sheetName val="intr_stool_brkup15"/>
      <sheetName val="Tender_Summary16"/>
      <sheetName val="Insurance_Ext16"/>
      <sheetName val="Customize_Your_Invoice16"/>
      <sheetName val="HVAC_BoQ16"/>
      <sheetName val="Body_Sheet15"/>
      <sheetName val="1_0_Executive_Summary15"/>
      <sheetName val="Top_sheet15"/>
      <sheetName val="Ap_A13"/>
      <sheetName val="SHOPLIST_xls12"/>
      <sheetName val="Bill_214"/>
      <sheetName val="2_Div_14_13"/>
      <sheetName val="beam-reinft-IIInd_floor12"/>
      <sheetName val="beam-reinft-machine_rm12"/>
      <sheetName val="Bill_113"/>
      <sheetName val="Bill_313"/>
      <sheetName val="Bill_413"/>
      <sheetName val="Bill_513"/>
      <sheetName val="Bill_613"/>
      <sheetName val="Bill_713"/>
      <sheetName val="POWER_ASSUMPTIONS12"/>
      <sheetName val="Invoice_Summary12"/>
      <sheetName val="PROJECT_BRIEF13"/>
      <sheetName val="Civil_Boq11"/>
      <sheetName val="C_(3)13"/>
      <sheetName val="Dubai_golf12"/>
      <sheetName val="WITHOUT_C&amp;I_PROFIT_(3)11"/>
      <sheetName val="HIRED_LABOUR_CODE9"/>
      <sheetName val="PA-_Consutant_9"/>
      <sheetName val="foot-slab_reinft9"/>
      <sheetName val="Softscape_Buildup11"/>
      <sheetName val="Mat'l_Rate11"/>
      <sheetName val="VALVE_CHAMBERS8"/>
      <sheetName val="Fire_Hydrants8"/>
      <sheetName val="B_GATE_VALVE8"/>
      <sheetName val="Sub_G1_Fire8"/>
      <sheetName val="Sub_G12_Fire8"/>
      <sheetName val="Activity_List11"/>
      <sheetName val="BILL_COV9"/>
      <sheetName val="Ra__stair9"/>
      <sheetName val="DETAILED__BOQ9"/>
      <sheetName val="M-Book_for_Conc9"/>
      <sheetName val="M-Book_for_FW9"/>
      <sheetName val="Materials_Cost(PCC)8"/>
      <sheetName val="India_F&amp;S_Template8"/>
      <sheetName val="IO_LIST8"/>
      <sheetName val="Material_8"/>
      <sheetName val="Quote_Sheet8"/>
      <sheetName val="Day_work8"/>
      <sheetName val="Working_for_RCC7"/>
      <sheetName val="Div__027"/>
      <sheetName val="Div__037"/>
      <sheetName val="Div__047"/>
      <sheetName val="Div__057"/>
      <sheetName val="Div__067"/>
      <sheetName val="Div__077"/>
      <sheetName val="Div__087"/>
      <sheetName val="Div__097"/>
      <sheetName val="Div__107"/>
      <sheetName val="Div__117"/>
      <sheetName val="Div__127"/>
      <sheetName val="Div_137"/>
      <sheetName val="EXTERNAL_WORKS7"/>
      <sheetName val="PRODUCTIVITY_RATE7"/>
      <sheetName val="U_R_A_-_MASONRY7"/>
      <sheetName val="U_R_A_-_PLASTERING7"/>
      <sheetName val="U_R_A_-_TILING7"/>
      <sheetName val="U_R_A_-_GRANITE7"/>
      <sheetName val="V_C_2_-_EARTHWORK7"/>
      <sheetName val="V_C_9_-_CERAMIC7"/>
      <sheetName val="V_C_9_-_FINISHES7"/>
      <sheetName val="Elemental_Buildup6"/>
      <sheetName val="Eq__Mobilization7"/>
      <sheetName val="w't_table6"/>
      <sheetName val="bill_nb2-Plumbing_&amp;_Drainag6"/>
      <sheetName val="Pl_&amp;_Dr_B6"/>
      <sheetName val="Pl_&amp;_Dr_G6"/>
      <sheetName val="Pl_&amp;_Dr_M6"/>
      <sheetName val="Pl_&amp;_Dr_16"/>
      <sheetName val="Pl_&amp;_Dr_26"/>
      <sheetName val="Pl_&amp;_Dr_36"/>
      <sheetName val="Pl_&amp;_Dr_46"/>
      <sheetName val="Pl_&amp;_Dr_56"/>
      <sheetName val="Pl_&amp;_Dr_66"/>
      <sheetName val="Pl_&amp;_Dr_76"/>
      <sheetName val="Pl_&amp;_Dr_86"/>
      <sheetName val="Pl_&amp;_Dr_R6"/>
      <sheetName val="FF_B6"/>
      <sheetName val="FF_G6"/>
      <sheetName val="FF_M6"/>
      <sheetName val="FF_16"/>
      <sheetName val="FF_2_6"/>
      <sheetName val="FF_36"/>
      <sheetName val="FF_46"/>
      <sheetName val="FF_56"/>
      <sheetName val="FF_6_6"/>
      <sheetName val="FF_76"/>
      <sheetName val="FF_86"/>
      <sheetName val="FF_R6"/>
      <sheetName val="bill_nb3-FF6"/>
      <sheetName val="HVAC_B6"/>
      <sheetName val="HVAC_G6"/>
      <sheetName val="HVAC_M6"/>
      <sheetName val="HVAC_16"/>
      <sheetName val="HVAC_26"/>
      <sheetName val="HVAC_36"/>
      <sheetName val="HVAC_46"/>
      <sheetName val="HVAC_56"/>
      <sheetName val="HVAC_66"/>
      <sheetName val="HVAC_76"/>
      <sheetName val="HVAC_86"/>
      <sheetName val="HVAC_R6"/>
      <sheetName val="bill_nb4-HVAC6"/>
      <sheetName val="SC_B6"/>
      <sheetName val="SC_G6"/>
      <sheetName val="SC_M6"/>
      <sheetName val="SC_16"/>
      <sheetName val="SC_26"/>
      <sheetName val="SC_36"/>
      <sheetName val="SC_46"/>
      <sheetName val="SC_56"/>
      <sheetName val="SC_66"/>
      <sheetName val="SC_76"/>
      <sheetName val="SC_86"/>
      <sheetName val="SC_R6"/>
      <sheetName val="AV_B6"/>
      <sheetName val="AV_G6"/>
      <sheetName val="AV_M6"/>
      <sheetName val="AV_16"/>
      <sheetName val="AV_26"/>
      <sheetName val="AV_36"/>
      <sheetName val="AV_46"/>
      <sheetName val="AV_56"/>
      <sheetName val="AV_66"/>
      <sheetName val="AV_76"/>
      <sheetName val="AV_86"/>
      <sheetName val="EL_B6"/>
      <sheetName val="EL_M6"/>
      <sheetName val="EL_16"/>
      <sheetName val="EL_26"/>
      <sheetName val="EL_36"/>
      <sheetName val="EL_46"/>
      <sheetName val="EL_56"/>
      <sheetName val="EL_66"/>
      <sheetName val="EL_76"/>
      <sheetName val="EL_86"/>
      <sheetName val="EL_R6"/>
      <sheetName val="EL_TR6"/>
      <sheetName val="8-_EL6"/>
      <sheetName val="FA_B6"/>
      <sheetName val="FA_G6"/>
      <sheetName val="FA_M6"/>
      <sheetName val="FA_16"/>
      <sheetName val="FA_26"/>
      <sheetName val="FA_36"/>
      <sheetName val="FA_46"/>
      <sheetName val="FA_56"/>
      <sheetName val="FA_66"/>
      <sheetName val="FA_76"/>
      <sheetName val="FA_86"/>
      <sheetName val="FA_R6"/>
      <sheetName val="9-_FA6"/>
      <sheetName val="BOQ_Direct_selling_cost8"/>
      <sheetName val="CHART_OF_ACCOUNTS7"/>
      <sheetName val="B185-B-9_17"/>
      <sheetName val="B185-B-9_27"/>
      <sheetName val="Material_List_6"/>
      <sheetName val="E-Bill_No_6_A-O7"/>
      <sheetName val="B09_17"/>
      <sheetName val="Division_217"/>
      <sheetName val="Division_46"/>
      <sheetName val="Division_56"/>
      <sheetName val="Division_66"/>
      <sheetName val="Division_76"/>
      <sheetName val="Division_86"/>
      <sheetName val="Division_96"/>
      <sheetName val="Division_106"/>
      <sheetName val="Division_126"/>
      <sheetName val="Division_146"/>
      <sheetName val="Division_218"/>
      <sheetName val="Division_226"/>
      <sheetName val="Division_236"/>
      <sheetName val="Division_266"/>
      <sheetName val="Division_276"/>
      <sheetName val="Division_286"/>
      <sheetName val="Division_316"/>
      <sheetName val="Division_326"/>
      <sheetName val="Division_336"/>
      <sheetName val="PMWeb_data7"/>
      <sheetName val="PointNo_56"/>
      <sheetName val="SS_MH7"/>
      <sheetName val="2_2)Revised_Cash_Flow6"/>
      <sheetName val="입찰내역_발주처_양식6"/>
      <sheetName val="/VWVU))tÏØ0__6"/>
      <sheetName val="LIST_DO_NOT_REMOVE5"/>
      <sheetName val="Index_List6"/>
      <sheetName val="Type_List6"/>
      <sheetName val="File_Types6"/>
      <sheetName val="Chiet_t6"/>
      <sheetName val="Staffing_and_Rates_IA6"/>
      <sheetName val="B6_2_5"/>
      <sheetName val="PRECAST_lightconc-II8"/>
      <sheetName val="final_abstract8"/>
      <sheetName val="Summary_of_Work4"/>
      <sheetName val="Staff_Acco_4"/>
      <sheetName val="TBAL9697_-group_wise__sdpl4"/>
      <sheetName val="Employee_List4"/>
      <sheetName val="Project_Cost_Breakdown4"/>
      <sheetName val="Item-_Compact4"/>
      <sheetName val="E_&amp;_R4"/>
      <sheetName val="Рабочий_лист3"/>
      <sheetName val="SITE_WORK3"/>
      <sheetName val="Annex_1_Sect_3a4"/>
      <sheetName val="Annex_1_Sect_3a_14"/>
      <sheetName val="Annex_1_Sect_3b4"/>
      <sheetName val="Annex_1_Sect_3c4"/>
      <sheetName val="HOURLY_RATES4"/>
      <sheetName val="Rate_summary3"/>
      <sheetName val="PT_141-_Site_A_Landscape3"/>
      <sheetName val="RAB_AR&amp;STR3"/>
      <sheetName val="d-safe_DELUXE3"/>
      <sheetName val="Back_up3"/>
      <sheetName val="train_cash3"/>
      <sheetName val="accom_cash3"/>
      <sheetName val="INDIGINEOUS_ITEMS_3"/>
      <sheetName val="Duct_Accesories3"/>
      <sheetName val="Mall_waterproofing3"/>
      <sheetName val="MSCP_waterproofing3"/>
      <sheetName val="????_???_??3"/>
      <sheetName val="Common_Variables3"/>
      <sheetName val="[SHOPLIST_xls]70,/0s«iÆøí¬i3"/>
      <sheetName val="GPL_Revenu_Update3"/>
      <sheetName val="DO_NOT_TOUCH3"/>
      <sheetName val="Work_Type3"/>
      <sheetName val="Labour_&amp;_Plant3"/>
      <sheetName val="Ave_wtd_rates3"/>
      <sheetName val="Debits_as_on_12_04_083"/>
      <sheetName val="STAFFSCHED_3"/>
      <sheetName val="TRIAL_BALANCE3"/>
      <sheetName val="[SHOPLIST_xls][SHOPLIST_xls]703"/>
      <sheetName val="PROJECT_BRIEF(EX_NEW)3"/>
      <sheetName val="AREA_OF_APPLICATION2"/>
      <sheetName val="Risk_Breakdown_Structure2"/>
      <sheetName val="Geneí¬_i2"/>
      <sheetName val="steel_total2"/>
      <sheetName val="ELE_BOQ2"/>
      <sheetName val="Labour Costs"/>
      <sheetName val="Dash board"/>
      <sheetName val="GFA_HQ_Building19"/>
      <sheetName val="GFA_Conference18"/>
      <sheetName val="BQ_External18"/>
      <sheetName val="Penthouse_Apartment17"/>
      <sheetName val="Raw_Data17"/>
      <sheetName val="StattCo_yCharges17"/>
      <sheetName val="LEVEL_SHEET17"/>
      <sheetName val="SPT_vs_PHI17"/>
      <sheetName val="LABOUR_HISTOGRAM18"/>
      <sheetName val="Chiet_tinh_dz2217"/>
      <sheetName val="Chiet_tinh_dz3517"/>
      <sheetName val="@risk_rents_and_incentives17"/>
      <sheetName val="Car_park_lease17"/>
      <sheetName val="Net_rent_analysis17"/>
      <sheetName val="Poz-1_17"/>
      <sheetName val="Graph_Data_(DO_NOT_PRINT)17"/>
      <sheetName val="Bill_No__217"/>
      <sheetName val="CT_Thang_Mo17"/>
      <sheetName val="Lab_Cum_Hist17"/>
      <sheetName val="CT__PL16"/>
      <sheetName val="Projet,_methodes_&amp;_couts16"/>
      <sheetName val="Risques_majeurs_&amp;_Frais_Ind_16"/>
      <sheetName val="FOL_-_Bar17"/>
      <sheetName val="budget_summary_(2)16"/>
      <sheetName val="Budget_Analysis_Summary16"/>
      <sheetName val="intr_stool_brkup16"/>
      <sheetName val="Tender_Summary17"/>
      <sheetName val="Insurance_Ext17"/>
      <sheetName val="Customize_Your_Invoice17"/>
      <sheetName val="HVAC_BoQ17"/>
      <sheetName val="Body_Sheet16"/>
      <sheetName val="1_0_Executive_Summary16"/>
      <sheetName val="Top_sheet16"/>
      <sheetName val="Bill_215"/>
      <sheetName val="Ap_A14"/>
      <sheetName val="2_Div_14_14"/>
      <sheetName val="SHOPLIST_xls13"/>
      <sheetName val="beam-reinft-IIInd_floor13"/>
      <sheetName val="beam-reinft-machine_rm13"/>
      <sheetName val="Bill_114"/>
      <sheetName val="Bill_314"/>
      <sheetName val="Bill_414"/>
      <sheetName val="Bill_514"/>
      <sheetName val="Bill_614"/>
      <sheetName val="Bill_714"/>
      <sheetName val="POWER_ASSUMPTIONS13"/>
      <sheetName val="Civil_Boq12"/>
      <sheetName val="PROJECT_BRIEF14"/>
      <sheetName val="Invoice_Summary13"/>
      <sheetName val="C_(3)14"/>
      <sheetName val="Dubai_golf13"/>
      <sheetName val="Softscape_Buildup12"/>
      <sheetName val="Mat'l_Rate12"/>
      <sheetName val="WITHOUT_C&amp;I_PROFIT_(3)12"/>
      <sheetName val="Activity_List12"/>
      <sheetName val="HIRED_LABOUR_CODE10"/>
      <sheetName val="PA-_Consutant_10"/>
      <sheetName val="foot-slab_reinft10"/>
      <sheetName val="DETAILED__BOQ10"/>
      <sheetName val="M-Book_for_Conc10"/>
      <sheetName val="M-Book_for_FW10"/>
      <sheetName val="BILL_COV10"/>
      <sheetName val="Ra__stair10"/>
      <sheetName val="VALVE_CHAMBERS9"/>
      <sheetName val="Fire_Hydrants9"/>
      <sheetName val="B_GATE_VALVE9"/>
      <sheetName val="Sub_G1_Fire9"/>
      <sheetName val="Sub_G12_Fire9"/>
      <sheetName val="Eq__Mobilization8"/>
      <sheetName val="w't_table7"/>
      <sheetName val="Materials_Cost(PCC)9"/>
      <sheetName val="India_F&amp;S_Template9"/>
      <sheetName val="IO_LIST9"/>
      <sheetName val="Material_9"/>
      <sheetName val="Quote_Sheet9"/>
      <sheetName val="Day_work9"/>
      <sheetName val="bill_nb2-Plumbing_&amp;_Drainag7"/>
      <sheetName val="Pl_&amp;_Dr_B7"/>
      <sheetName val="Pl_&amp;_Dr_G7"/>
      <sheetName val="Pl_&amp;_Dr_M7"/>
      <sheetName val="Pl_&amp;_Dr_17"/>
      <sheetName val="Pl_&amp;_Dr_27"/>
      <sheetName val="Pl_&amp;_Dr_37"/>
      <sheetName val="Pl_&amp;_Dr_47"/>
      <sheetName val="Pl_&amp;_Dr_57"/>
      <sheetName val="Pl_&amp;_Dr_67"/>
      <sheetName val="Pl_&amp;_Dr_77"/>
      <sheetName val="Pl_&amp;_Dr_87"/>
      <sheetName val="Pl_&amp;_Dr_R7"/>
      <sheetName val="FF_B7"/>
      <sheetName val="FF_G7"/>
      <sheetName val="FF_M7"/>
      <sheetName val="FF_17"/>
      <sheetName val="FF_2_7"/>
      <sheetName val="FF_37"/>
      <sheetName val="FF_47"/>
      <sheetName val="FF_57"/>
      <sheetName val="FF_6_7"/>
      <sheetName val="FF_77"/>
      <sheetName val="FF_87"/>
      <sheetName val="FF_R7"/>
      <sheetName val="bill_nb3-FF7"/>
      <sheetName val="HVAC_B7"/>
      <sheetName val="HVAC_G7"/>
      <sheetName val="HVAC_M7"/>
      <sheetName val="HVAC_17"/>
      <sheetName val="HVAC_27"/>
      <sheetName val="HVAC_37"/>
      <sheetName val="HVAC_47"/>
      <sheetName val="HVAC_57"/>
      <sheetName val="HVAC_67"/>
      <sheetName val="HVAC_77"/>
      <sheetName val="HVAC_87"/>
      <sheetName val="HVAC_R7"/>
      <sheetName val="bill_nb4-HVAC7"/>
      <sheetName val="SC_B7"/>
      <sheetName val="SC_G7"/>
      <sheetName val="SC_M7"/>
      <sheetName val="SC_17"/>
      <sheetName val="SC_27"/>
      <sheetName val="SC_37"/>
      <sheetName val="SC_47"/>
      <sheetName val="SC_57"/>
      <sheetName val="SC_67"/>
      <sheetName val="SC_77"/>
      <sheetName val="SC_87"/>
      <sheetName val="SC_R7"/>
      <sheetName val="AV_B7"/>
      <sheetName val="AV_G7"/>
      <sheetName val="AV_M7"/>
      <sheetName val="AV_17"/>
      <sheetName val="AV_27"/>
      <sheetName val="AV_37"/>
      <sheetName val="AV_47"/>
      <sheetName val="AV_57"/>
      <sheetName val="AV_67"/>
      <sheetName val="AV_77"/>
      <sheetName val="AV_87"/>
      <sheetName val="EL_B7"/>
      <sheetName val="EL_M7"/>
      <sheetName val="EL_17"/>
      <sheetName val="EL_27"/>
      <sheetName val="EL_37"/>
      <sheetName val="EL_47"/>
      <sheetName val="EL_57"/>
      <sheetName val="EL_67"/>
      <sheetName val="EL_77"/>
      <sheetName val="EL_87"/>
      <sheetName val="EL_R7"/>
      <sheetName val="EL_TR7"/>
      <sheetName val="8-_EL7"/>
      <sheetName val="FA_B7"/>
      <sheetName val="FA_G7"/>
      <sheetName val="FA_M7"/>
      <sheetName val="FA_17"/>
      <sheetName val="FA_27"/>
      <sheetName val="FA_37"/>
      <sheetName val="FA_47"/>
      <sheetName val="FA_57"/>
      <sheetName val="FA_67"/>
      <sheetName val="FA_77"/>
      <sheetName val="FA_87"/>
      <sheetName val="FA_R7"/>
      <sheetName val="9-_FA7"/>
      <sheetName val="B09_18"/>
      <sheetName val="BOQ_Direct_selling_cost9"/>
      <sheetName val="CHART_OF_ACCOUNTS8"/>
      <sheetName val="Working_for_RCC8"/>
      <sheetName val="B185-B-9_18"/>
      <sheetName val="B185-B-9_28"/>
      <sheetName val="E-Bill_No_6_A-O8"/>
      <sheetName val="Div__028"/>
      <sheetName val="Div__038"/>
      <sheetName val="Div__048"/>
      <sheetName val="Div__058"/>
      <sheetName val="Div__068"/>
      <sheetName val="Div__078"/>
      <sheetName val="Div__088"/>
      <sheetName val="Div__098"/>
      <sheetName val="Div__108"/>
      <sheetName val="Div__118"/>
      <sheetName val="Div__128"/>
      <sheetName val="Div_138"/>
      <sheetName val="EXTERNAL_WORKS8"/>
      <sheetName val="PRODUCTIVITY_RATE8"/>
      <sheetName val="U_R_A_-_MASONRY8"/>
      <sheetName val="U_R_A_-_PLASTERING8"/>
      <sheetName val="U_R_A_-_TILING8"/>
      <sheetName val="U_R_A_-_GRANITE8"/>
      <sheetName val="V_C_2_-_EARTHWORK8"/>
      <sheetName val="V_C_9_-_CERAMIC8"/>
      <sheetName val="V_C_9_-_FINISHES8"/>
      <sheetName val="Division_219"/>
      <sheetName val="Division_47"/>
      <sheetName val="Division_57"/>
      <sheetName val="Division_67"/>
      <sheetName val="Division_77"/>
      <sheetName val="Division_87"/>
      <sheetName val="Division_97"/>
      <sheetName val="Division_107"/>
      <sheetName val="Division_127"/>
      <sheetName val="Division_147"/>
      <sheetName val="Division_2110"/>
      <sheetName val="Division_227"/>
      <sheetName val="Division_237"/>
      <sheetName val="Division_267"/>
      <sheetName val="Division_277"/>
      <sheetName val="Division_287"/>
      <sheetName val="Division_317"/>
      <sheetName val="Division_327"/>
      <sheetName val="Division_337"/>
      <sheetName val="PMWeb_data8"/>
      <sheetName val="Elemental_Buildup7"/>
      <sheetName val="PointNo_57"/>
      <sheetName val="2_2)Revised_Cash_Flow7"/>
      <sheetName val="SS_MH8"/>
      <sheetName val="입찰내역_발주처_양식7"/>
      <sheetName val="Material_List_7"/>
      <sheetName val="/VWVU))tÏØ0__7"/>
      <sheetName val="LIST_DO_NOT_REMOVE6"/>
      <sheetName val="Index_List7"/>
      <sheetName val="Type_List7"/>
      <sheetName val="File_Types7"/>
      <sheetName val="Chiet_t7"/>
      <sheetName val="Staffing_and_Rates_IA7"/>
      <sheetName val="Project_Cost_Breakdown5"/>
      <sheetName val="PRECAST_lightconc-II9"/>
      <sheetName val="final_abstract9"/>
      <sheetName val="Staff_Acco_5"/>
      <sheetName val="TBAL9697_-group_wise__sdpl5"/>
      <sheetName val="Summary_of_Work5"/>
      <sheetName val="Employee_List5"/>
      <sheetName val="Рабочий_лист4"/>
      <sheetName val="B6_2_6"/>
      <sheetName val="Item-_Compact5"/>
      <sheetName val="E_&amp;_R5"/>
      <sheetName val="Annex_1_Sect_3a5"/>
      <sheetName val="Annex_1_Sect_3a_15"/>
      <sheetName val="Annex_1_Sect_3b5"/>
      <sheetName val="Annex_1_Sect_3c5"/>
      <sheetName val="HOURLY_RATES5"/>
      <sheetName val="SITE_WORK4"/>
      <sheetName val="d-safe_DELUXE4"/>
      <sheetName val="PT_141-_Site_A_Landscape4"/>
      <sheetName val="Rate_summary4"/>
      <sheetName val="RAB_AR&amp;STR4"/>
      <sheetName val="Back_up4"/>
      <sheetName val="train_cash4"/>
      <sheetName val="accom_cash4"/>
      <sheetName val="INDIGINEOUS_ITEMS_4"/>
      <sheetName val="Duct_Accesories4"/>
      <sheetName val="Mall_waterproofing4"/>
      <sheetName val="MSCP_waterproofing4"/>
      <sheetName val="????_???_??4"/>
      <sheetName val="Labour_&amp;_Plant4"/>
      <sheetName val="Ave_wtd_rates4"/>
      <sheetName val="Debits_as_on_12_04_084"/>
      <sheetName val="STAFFSCHED_4"/>
      <sheetName val="TRIAL_BALANCE4"/>
      <sheetName val="[SHOPLIST_xls][SHOPLIST_xls]704"/>
      <sheetName val="[SHOPLIST_xls]70,/0s«iÆøí¬i4"/>
      <sheetName val="Common_Variables4"/>
      <sheetName val="GPL_Revenu_Update4"/>
      <sheetName val="DO_NOT_TOUCH4"/>
      <sheetName val="Work_Type4"/>
      <sheetName val="PROJECT_BRIEF(EX_NEW)4"/>
      <sheetName val="AREA_OF_APPLICATION3"/>
      <sheetName val="Risk_Breakdown_Structure3"/>
      <sheetName val="Geneí¬_i3"/>
      <sheetName val="steel_total3"/>
      <sheetName val="ELE_BOQ3"/>
      <sheetName val="Resumo_Empreitadas"/>
      <sheetName val="Mix_Design"/>
      <sheetName val="%_prog_figs_-u5_and_total"/>
      <sheetName val="_VWVU))tÏØ0__1"/>
      <sheetName val="Project"/>
      <sheetName val="PRICE INFO"/>
      <sheetName val="RC SUMMARY"/>
      <sheetName val="LABOUR PRODUCTIVITY-TAV"/>
      <sheetName val="MATERIAL PRICES"/>
      <sheetName val="allowances"/>
      <sheetName val="tender allowances"/>
      <sheetName val=" Summary BKG 034"/>
      <sheetName val="BILL 3R"/>
      <sheetName val="anti-termite"/>
      <sheetName val="Cost Heading"/>
      <sheetName val="Ewaan Show Kitchen (2)"/>
      <sheetName val="Cash Flow Working"/>
      <sheetName val="MN T.B."/>
      <sheetName val="COMPLEXALL"/>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refreshError="1"/>
      <sheetData sheetId="143" refreshError="1"/>
      <sheetData sheetId="144" refreshError="1"/>
      <sheetData sheetId="145"/>
      <sheetData sheetId="146"/>
      <sheetData sheetId="147"/>
      <sheetData sheetId="148" refreshError="1"/>
      <sheetData sheetId="149"/>
      <sheetData sheetId="150"/>
      <sheetData sheetId="151"/>
      <sheetData sheetId="152"/>
      <sheetData sheetId="153"/>
      <sheetData sheetId="154"/>
      <sheetData sheetId="155" refreshError="1"/>
      <sheetData sheetId="156" refreshError="1"/>
      <sheetData sheetId="157" refreshError="1"/>
      <sheetData sheetId="158"/>
      <sheetData sheetId="159" refreshError="1"/>
      <sheetData sheetId="160" refreshError="1"/>
      <sheetData sheetId="161" refreshError="1"/>
      <sheetData sheetId="162" refreshError="1"/>
      <sheetData sheetId="163" refreshError="1"/>
      <sheetData sheetId="164" refreshError="1"/>
      <sheetData sheetId="165" refreshError="1"/>
      <sheetData sheetId="166"/>
      <sheetData sheetId="167"/>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sheetData sheetId="492"/>
      <sheetData sheetId="493" refreshError="1"/>
      <sheetData sheetId="494"/>
      <sheetData sheetId="495"/>
      <sheetData sheetId="496"/>
      <sheetData sheetId="497" refreshError="1"/>
      <sheetData sheetId="498" refreshError="1"/>
      <sheetData sheetId="499" refreshError="1"/>
      <sheetData sheetId="500" refreshError="1"/>
      <sheetData sheetId="501" refreshError="1"/>
      <sheetData sheetId="502"/>
      <sheetData sheetId="503"/>
      <sheetData sheetId="504"/>
      <sheetData sheetId="505"/>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sheetData sheetId="535"/>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sheetData sheetId="551"/>
      <sheetData sheetId="552"/>
      <sheetData sheetId="553"/>
      <sheetData sheetId="554"/>
      <sheetData sheetId="555"/>
      <sheetData sheetId="556"/>
      <sheetData sheetId="557"/>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sheetData sheetId="569" refreshError="1"/>
      <sheetData sheetId="570"/>
      <sheetData sheetId="571" refreshError="1"/>
      <sheetData sheetId="572" refreshError="1"/>
      <sheetData sheetId="573" refreshError="1"/>
      <sheetData sheetId="574"/>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sheetData sheetId="596"/>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sheetData sheetId="607"/>
      <sheetData sheetId="608"/>
      <sheetData sheetId="609"/>
      <sheetData sheetId="610"/>
      <sheetData sheetId="611"/>
      <sheetData sheetId="612"/>
      <sheetData sheetId="613"/>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sheetData sheetId="629"/>
      <sheetData sheetId="630" refreshError="1"/>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refreshError="1"/>
      <sheetData sheetId="645" refreshError="1"/>
      <sheetData sheetId="646" refreshError="1"/>
      <sheetData sheetId="647" refreshError="1"/>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refreshError="1"/>
      <sheetData sheetId="746" refreshError="1"/>
      <sheetData sheetId="747"/>
      <sheetData sheetId="748"/>
      <sheetData sheetId="749"/>
      <sheetData sheetId="750"/>
      <sheetData sheetId="751" refreshError="1"/>
      <sheetData sheetId="752" refreshError="1"/>
      <sheetData sheetId="753" refreshError="1"/>
      <sheetData sheetId="754"/>
      <sheetData sheetId="755"/>
      <sheetData sheetId="756" refreshError="1"/>
      <sheetData sheetId="757" refreshError="1"/>
      <sheetData sheetId="758" refreshError="1"/>
      <sheetData sheetId="759"/>
      <sheetData sheetId="760"/>
      <sheetData sheetId="761"/>
      <sheetData sheetId="762"/>
      <sheetData sheetId="763"/>
      <sheetData sheetId="764"/>
      <sheetData sheetId="765"/>
      <sheetData sheetId="766"/>
      <sheetData sheetId="767"/>
      <sheetData sheetId="768"/>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sheetData sheetId="789" refreshError="1"/>
      <sheetData sheetId="790" refreshError="1"/>
      <sheetData sheetId="791" refreshError="1"/>
      <sheetData sheetId="792" refreshError="1"/>
      <sheetData sheetId="793" refreshError="1"/>
      <sheetData sheetId="794"/>
      <sheetData sheetId="795" refreshError="1"/>
      <sheetData sheetId="796"/>
      <sheetData sheetId="797"/>
      <sheetData sheetId="798" refreshError="1"/>
      <sheetData sheetId="799" refreshError="1"/>
      <sheetData sheetId="800"/>
      <sheetData sheetId="801"/>
      <sheetData sheetId="802"/>
      <sheetData sheetId="803"/>
      <sheetData sheetId="804"/>
      <sheetData sheetId="805"/>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sheetData sheetId="817" refreshError="1"/>
      <sheetData sheetId="818" refreshError="1"/>
      <sheetData sheetId="819"/>
      <sheetData sheetId="820" refreshError="1"/>
      <sheetData sheetId="821" refreshError="1"/>
      <sheetData sheetId="822" refreshError="1"/>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refreshError="1"/>
      <sheetData sheetId="875"/>
      <sheetData sheetId="876"/>
      <sheetData sheetId="877"/>
      <sheetData sheetId="878"/>
      <sheetData sheetId="879"/>
      <sheetData sheetId="880"/>
      <sheetData sheetId="881"/>
      <sheetData sheetId="882" refreshError="1"/>
      <sheetData sheetId="883" refreshError="1"/>
      <sheetData sheetId="884" refreshError="1"/>
      <sheetData sheetId="885" refreshError="1"/>
      <sheetData sheetId="886" refreshError="1"/>
      <sheetData sheetId="887"/>
      <sheetData sheetId="888"/>
      <sheetData sheetId="889" refreshError="1"/>
      <sheetData sheetId="890" refreshError="1"/>
      <sheetData sheetId="89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refreshError="1"/>
      <sheetData sheetId="923" refreshError="1"/>
      <sheetData sheetId="924" refreshError="1"/>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sheetData sheetId="957"/>
      <sheetData sheetId="958"/>
      <sheetData sheetId="959"/>
      <sheetData sheetId="960"/>
      <sheetData sheetId="961"/>
      <sheetData sheetId="962"/>
      <sheetData sheetId="963"/>
      <sheetData sheetId="964"/>
      <sheetData sheetId="965"/>
      <sheetData sheetId="966"/>
      <sheetData sheetId="967" refreshError="1"/>
      <sheetData sheetId="968" refreshError="1"/>
      <sheetData sheetId="969" refreshError="1"/>
      <sheetData sheetId="970" refreshError="1"/>
      <sheetData sheetId="971"/>
      <sheetData sheetId="972"/>
      <sheetData sheetId="973"/>
      <sheetData sheetId="974"/>
      <sheetData sheetId="975"/>
      <sheetData sheetId="976"/>
      <sheetData sheetId="977"/>
      <sheetData sheetId="978"/>
      <sheetData sheetId="979"/>
      <sheetData sheetId="980"/>
      <sheetData sheetId="981"/>
      <sheetData sheetId="982" refreshError="1"/>
      <sheetData sheetId="983" refreshError="1"/>
      <sheetData sheetId="984" refreshError="1"/>
      <sheetData sheetId="985" refreshError="1"/>
      <sheetData sheetId="986" refreshError="1"/>
      <sheetData sheetId="987" refreshError="1"/>
      <sheetData sheetId="988" refreshError="1"/>
      <sheetData sheetId="989"/>
      <sheetData sheetId="990"/>
      <sheetData sheetId="991" refreshError="1"/>
      <sheetData sheetId="992"/>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refreshError="1"/>
      <sheetData sheetId="1052" refreshError="1"/>
      <sheetData sheetId="1053" refreshError="1"/>
      <sheetData sheetId="1054" refreshError="1"/>
      <sheetData sheetId="1055" refreshError="1"/>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refreshError="1"/>
      <sheetData sheetId="1177"/>
      <sheetData sheetId="1178"/>
      <sheetData sheetId="1179"/>
      <sheetData sheetId="1180" refreshError="1"/>
      <sheetData sheetId="1181" refreshError="1"/>
      <sheetData sheetId="1182" refreshError="1"/>
      <sheetData sheetId="1183" refreshError="1"/>
      <sheetData sheetId="1184" refreshError="1"/>
      <sheetData sheetId="1185" refreshError="1"/>
      <sheetData sheetId="1186" refreshError="1"/>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sheetData sheetId="1414" refreshError="1"/>
      <sheetData sheetId="1415" refreshError="1"/>
      <sheetData sheetId="1416" refreshError="1"/>
      <sheetData sheetId="1417"/>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sheetData sheetId="1457" refreshError="1"/>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refreshError="1"/>
      <sheetData sheetId="1772" refreshError="1"/>
      <sheetData sheetId="1773" refreshError="1"/>
      <sheetData sheetId="1774" refreshError="1"/>
      <sheetData sheetId="1775"/>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sheetData sheetId="1797" refreshError="1"/>
      <sheetData sheetId="1798"/>
      <sheetData sheetId="1799"/>
      <sheetData sheetId="1800"/>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refreshError="1"/>
      <sheetData sheetId="2090"/>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sheetData sheetId="2114"/>
      <sheetData sheetId="2115"/>
      <sheetData sheetId="2116"/>
      <sheetData sheetId="2117"/>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sheetData sheetId="2454" refreshError="1"/>
      <sheetData sheetId="2455" refreshError="1"/>
      <sheetData sheetId="2456" refreshError="1"/>
      <sheetData sheetId="2457" refreshError="1"/>
      <sheetData sheetId="2458" refreshError="1"/>
      <sheetData sheetId="2459" refreshError="1"/>
      <sheetData sheetId="2460"/>
      <sheetData sheetId="2461"/>
      <sheetData sheetId="2462"/>
      <sheetData sheetId="2463"/>
      <sheetData sheetId="2464"/>
      <sheetData sheetId="2465"/>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sheetData sheetId="2535" refreshError="1"/>
      <sheetData sheetId="2536" refreshError="1"/>
      <sheetData sheetId="2537" refreshError="1"/>
      <sheetData sheetId="2538" refreshError="1"/>
      <sheetData sheetId="2539" refreshError="1"/>
      <sheetData sheetId="2540" refreshError="1"/>
      <sheetData sheetId="2541" refreshError="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sheetData sheetId="2660"/>
      <sheetData sheetId="2661"/>
      <sheetData sheetId="2662" refreshError="1"/>
      <sheetData sheetId="2663" refreshError="1"/>
      <sheetData sheetId="2664"/>
      <sheetData sheetId="2665"/>
      <sheetData sheetId="2666"/>
      <sheetData sheetId="2667"/>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refreshError="1"/>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sheetData sheetId="3001"/>
      <sheetData sheetId="3002"/>
      <sheetData sheetId="3003"/>
      <sheetData sheetId="3004"/>
      <sheetData sheetId="3005"/>
      <sheetData sheetId="3006"/>
      <sheetData sheetId="3007"/>
      <sheetData sheetId="3008"/>
      <sheetData sheetId="3009"/>
      <sheetData sheetId="3010"/>
      <sheetData sheetId="3011"/>
      <sheetData sheetId="3012"/>
      <sheetData sheetId="3013"/>
      <sheetData sheetId="3014"/>
      <sheetData sheetId="3015"/>
      <sheetData sheetId="3016"/>
      <sheetData sheetId="3017"/>
      <sheetData sheetId="3018"/>
      <sheetData sheetId="3019"/>
      <sheetData sheetId="3020"/>
      <sheetData sheetId="3021"/>
      <sheetData sheetId="3022"/>
      <sheetData sheetId="3023"/>
      <sheetData sheetId="3024"/>
      <sheetData sheetId="3025"/>
      <sheetData sheetId="3026"/>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sheetData sheetId="3044"/>
      <sheetData sheetId="3045"/>
      <sheetData sheetId="3046"/>
      <sheetData sheetId="3047"/>
      <sheetData sheetId="3048"/>
      <sheetData sheetId="3049"/>
      <sheetData sheetId="3050"/>
      <sheetData sheetId="3051"/>
      <sheetData sheetId="3052"/>
      <sheetData sheetId="3053"/>
      <sheetData sheetId="3054"/>
      <sheetData sheetId="3055"/>
      <sheetData sheetId="3056"/>
      <sheetData sheetId="3057"/>
      <sheetData sheetId="3058"/>
      <sheetData sheetId="3059"/>
      <sheetData sheetId="3060"/>
      <sheetData sheetId="3061"/>
      <sheetData sheetId="3062"/>
      <sheetData sheetId="3063"/>
      <sheetData sheetId="3064"/>
      <sheetData sheetId="3065"/>
      <sheetData sheetId="3066"/>
      <sheetData sheetId="3067"/>
      <sheetData sheetId="3068"/>
      <sheetData sheetId="3069"/>
      <sheetData sheetId="3070"/>
      <sheetData sheetId="3071"/>
      <sheetData sheetId="3072"/>
      <sheetData sheetId="3073"/>
      <sheetData sheetId="3074"/>
      <sheetData sheetId="3075"/>
      <sheetData sheetId="3076"/>
      <sheetData sheetId="3077"/>
      <sheetData sheetId="3078"/>
      <sheetData sheetId="3079"/>
      <sheetData sheetId="3080"/>
      <sheetData sheetId="3081"/>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sheetData sheetId="3117"/>
      <sheetData sheetId="3118"/>
      <sheetData sheetId="3119"/>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sheetData sheetId="3192"/>
      <sheetData sheetId="3193"/>
      <sheetData sheetId="3194"/>
      <sheetData sheetId="3195"/>
      <sheetData sheetId="3196"/>
      <sheetData sheetId="3197"/>
      <sheetData sheetId="3198"/>
      <sheetData sheetId="3199"/>
      <sheetData sheetId="3200"/>
      <sheetData sheetId="3201"/>
      <sheetData sheetId="3202"/>
      <sheetData sheetId="3203"/>
      <sheetData sheetId="3204"/>
      <sheetData sheetId="3205"/>
      <sheetData sheetId="3206"/>
      <sheetData sheetId="3207"/>
      <sheetData sheetId="3208"/>
      <sheetData sheetId="3209"/>
      <sheetData sheetId="3210"/>
      <sheetData sheetId="3211"/>
      <sheetData sheetId="3212"/>
      <sheetData sheetId="3213"/>
      <sheetData sheetId="3214"/>
      <sheetData sheetId="3215"/>
      <sheetData sheetId="3216"/>
      <sheetData sheetId="3217"/>
      <sheetData sheetId="3218"/>
      <sheetData sheetId="3219"/>
      <sheetData sheetId="3220"/>
      <sheetData sheetId="3221"/>
      <sheetData sheetId="3222"/>
      <sheetData sheetId="3223"/>
      <sheetData sheetId="3224"/>
      <sheetData sheetId="3225"/>
      <sheetData sheetId="3226"/>
      <sheetData sheetId="3227"/>
      <sheetData sheetId="3228"/>
      <sheetData sheetId="3229"/>
      <sheetData sheetId="3230"/>
      <sheetData sheetId="3231"/>
      <sheetData sheetId="3232"/>
      <sheetData sheetId="3233"/>
      <sheetData sheetId="3234"/>
      <sheetData sheetId="3235"/>
      <sheetData sheetId="3236"/>
      <sheetData sheetId="3237"/>
      <sheetData sheetId="3238"/>
      <sheetData sheetId="3239"/>
      <sheetData sheetId="3240"/>
      <sheetData sheetId="3241"/>
      <sheetData sheetId="3242"/>
      <sheetData sheetId="3243"/>
      <sheetData sheetId="3244"/>
      <sheetData sheetId="3245"/>
      <sheetData sheetId="3246"/>
      <sheetData sheetId="3247"/>
      <sheetData sheetId="3248"/>
      <sheetData sheetId="3249"/>
      <sheetData sheetId="3250"/>
      <sheetData sheetId="3251"/>
      <sheetData sheetId="3252"/>
      <sheetData sheetId="3253"/>
      <sheetData sheetId="3254"/>
      <sheetData sheetId="3255"/>
      <sheetData sheetId="3256"/>
      <sheetData sheetId="3257"/>
      <sheetData sheetId="3258"/>
      <sheetData sheetId="3259"/>
      <sheetData sheetId="3260"/>
      <sheetData sheetId="3261"/>
      <sheetData sheetId="3262"/>
      <sheetData sheetId="3263"/>
      <sheetData sheetId="3264"/>
      <sheetData sheetId="3265"/>
      <sheetData sheetId="3266"/>
      <sheetData sheetId="3267"/>
      <sheetData sheetId="3268"/>
      <sheetData sheetId="3269"/>
      <sheetData sheetId="3270"/>
      <sheetData sheetId="3271"/>
      <sheetData sheetId="3272"/>
      <sheetData sheetId="3273"/>
      <sheetData sheetId="3274"/>
      <sheetData sheetId="3275"/>
      <sheetData sheetId="3276"/>
      <sheetData sheetId="3277"/>
      <sheetData sheetId="3278"/>
      <sheetData sheetId="3279"/>
      <sheetData sheetId="3280"/>
      <sheetData sheetId="3281"/>
      <sheetData sheetId="3282"/>
      <sheetData sheetId="3283"/>
      <sheetData sheetId="3284"/>
      <sheetData sheetId="3285"/>
      <sheetData sheetId="3286"/>
      <sheetData sheetId="3287"/>
      <sheetData sheetId="3288"/>
      <sheetData sheetId="3289"/>
      <sheetData sheetId="3290"/>
      <sheetData sheetId="3291"/>
      <sheetData sheetId="3292"/>
      <sheetData sheetId="3293"/>
      <sheetData sheetId="3294"/>
      <sheetData sheetId="3295"/>
      <sheetData sheetId="3296"/>
      <sheetData sheetId="3297"/>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sheetData sheetId="3335"/>
      <sheetData sheetId="3336"/>
      <sheetData sheetId="3337"/>
      <sheetData sheetId="3338"/>
      <sheetData sheetId="3339"/>
      <sheetData sheetId="3340"/>
      <sheetData sheetId="3341"/>
      <sheetData sheetId="3342"/>
      <sheetData sheetId="3343"/>
      <sheetData sheetId="3344"/>
      <sheetData sheetId="3345"/>
      <sheetData sheetId="3346"/>
      <sheetData sheetId="3347"/>
      <sheetData sheetId="3348"/>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sheetData sheetId="3370"/>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sheetData sheetId="3405"/>
      <sheetData sheetId="3406"/>
      <sheetData sheetId="3407"/>
      <sheetData sheetId="3408"/>
      <sheetData sheetId="3409"/>
      <sheetData sheetId="3410"/>
      <sheetData sheetId="3411"/>
      <sheetData sheetId="3412"/>
      <sheetData sheetId="3413"/>
      <sheetData sheetId="3414"/>
      <sheetData sheetId="3415"/>
      <sheetData sheetId="3416"/>
      <sheetData sheetId="3417"/>
      <sheetData sheetId="3418"/>
      <sheetData sheetId="3419"/>
      <sheetData sheetId="3420"/>
      <sheetData sheetId="3421"/>
      <sheetData sheetId="3422"/>
      <sheetData sheetId="3423"/>
      <sheetData sheetId="3424"/>
      <sheetData sheetId="3425"/>
      <sheetData sheetId="3426"/>
      <sheetData sheetId="3427"/>
      <sheetData sheetId="3428"/>
      <sheetData sheetId="3429"/>
      <sheetData sheetId="3430"/>
      <sheetData sheetId="3431"/>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sheetData sheetId="3445"/>
      <sheetData sheetId="3446" refreshError="1"/>
      <sheetData sheetId="3447"/>
      <sheetData sheetId="3448"/>
      <sheetData sheetId="3449" refreshError="1"/>
      <sheetData sheetId="3450" refreshError="1"/>
      <sheetData sheetId="3451"/>
      <sheetData sheetId="3452"/>
      <sheetData sheetId="3453"/>
      <sheetData sheetId="3454"/>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vil Boq"/>
      <sheetName val="Calculations"/>
      <sheetName val="List"/>
      <sheetName val="Pre-cast"/>
      <sheetName val="ANALYSIS"/>
      <sheetName val="SPT vs PHI"/>
      <sheetName val="149"/>
      <sheetName val="Summary"/>
      <sheetName val="Chandrawal -1"/>
      <sheetName val="policies"/>
      <sheetName val="BOQ"/>
      <sheetName val="HDD"/>
      <sheetName val="Works"/>
      <sheetName val="FUSION"/>
      <sheetName val="OFC-Design"/>
      <sheetName val="PCS"/>
      <sheetName val="ETC"/>
      <sheetName val="Guide VAT_ED_Credit"/>
      <sheetName val="JTS"/>
      <sheetName val="AMC &amp; O&amp;M"/>
      <sheetName val="JTS Costing"/>
      <sheetName val="Instructions"/>
      <sheetName val="Design"/>
      <sheetName val="std.wt."/>
      <sheetName val="RA-markate"/>
      <sheetName val="Material "/>
      <sheetName val="Pur"/>
      <sheetName val="Pile cap"/>
      <sheetName val="switch"/>
      <sheetName val="BOQ_Direct_selling cost"/>
      <sheetName val="dummy"/>
      <sheetName val="E1"/>
      <sheetName val="PIpe Pushing"/>
      <sheetName val="Civil_Boq"/>
      <sheetName val="Break up Sheet"/>
      <sheetName val="Staff Forecast spread"/>
      <sheetName val="moments-table(tri)"/>
      <sheetName val="conc-foot-gradeslab"/>
      <sheetName val="floor slab-RS2"/>
      <sheetName val="THK"/>
      <sheetName val="General Summary"/>
      <sheetName val="+X &amp; -X DIR PRE"/>
      <sheetName val="Civil_Boq1"/>
      <sheetName val="SPT_vs_PHI"/>
      <sheetName val="std_wt_"/>
      <sheetName val="Pile_cap"/>
      <sheetName val="Material_"/>
      <sheetName val="Chandrawal_-1"/>
      <sheetName val="Guide_VAT_ED_Credit"/>
      <sheetName val="AMC_&amp;_O&amp;M"/>
      <sheetName val="JTS_Costing"/>
      <sheetName val="sept-plan"/>
      <sheetName val="d-safe specs"/>
      <sheetName val="Pay_Sep06"/>
      <sheetName val="Sheet4"/>
      <sheetName val="Main-Material"/>
      <sheetName val="RES-PLANNING"/>
      <sheetName val="COLUMN"/>
      <sheetName val="Abstract Sheet"/>
      <sheetName val="Legal Risk Analysis"/>
      <sheetName val="PRECAST lightconc-II"/>
      <sheetName val="Notes"/>
      <sheetName val="Footings"/>
      <sheetName val="13. Steel - Ratio"/>
      <sheetName val="girder"/>
      <sheetName val="WPR-IV"/>
      <sheetName val="Labour productivity"/>
      <sheetName val="TASKRSRC (2)"/>
      <sheetName val="TARGET"/>
      <sheetName val="BASELINE"/>
      <sheetName val="Supplier"/>
      <sheetName val="CABLE DATA"/>
      <sheetName val="INPUT SHEET"/>
      <sheetName val="Extra Item"/>
      <sheetName val="Fill this out first..."/>
      <sheetName val="Lead"/>
      <sheetName val="Labour &amp; Plant"/>
      <sheetName val="Project Budget Worksheet"/>
      <sheetName val="UNIT2"/>
      <sheetName val="d-safe DELUXE"/>
      <sheetName val="DETAIL SHEET"/>
      <sheetName val="organi synthesis lab"/>
      <sheetName val="V.O.4 - PCC Qty"/>
      <sheetName val="Field Values"/>
      <sheetName val="TBAL9697 -group wise  sdpl"/>
      <sheetName val="BOQ -II ph 2"/>
      <sheetName val="Detail"/>
      <sheetName val="Fin Sum"/>
      <sheetName val="shuttering"/>
      <sheetName val="FORM7"/>
      <sheetName val="GBW"/>
      <sheetName val="2.1 受電設備棟"/>
      <sheetName val="2.2 受・防火水槽"/>
      <sheetName val="2.3 排水処理設備棟"/>
      <sheetName val="2.4 倉庫棟"/>
      <sheetName val="2.5 守衛棟"/>
      <sheetName val="PointNo.5"/>
      <sheetName val="Sheet1"/>
      <sheetName val="1.01 (a)"/>
      <sheetName val="T1037 Entire School"/>
      <sheetName val="RMZ Summary"/>
      <sheetName val="Employee List"/>
      <sheetName val="Balance sheet"/>
      <sheetName val="MainSheet"/>
      <sheetName val="p&amp;m"/>
      <sheetName val="STAFFSCHED "/>
      <sheetName val="dBase"/>
      <sheetName val="RCC,Ret. Wall"/>
      <sheetName val="PRECAST lightconc_II"/>
      <sheetName val="BOQ fire proofing"/>
      <sheetName val="Input"/>
      <sheetName val="LABOUR"/>
      <sheetName val="labour coeff"/>
      <sheetName val="Vehicles"/>
      <sheetName val="VCH-SLC"/>
      <sheetName val="except wiring"/>
      <sheetName val="3cd Annexure"/>
      <sheetName val="Macro1"/>
      <sheetName val="Voucher"/>
      <sheetName val="Basement Budget"/>
      <sheetName val="IO LIST"/>
      <sheetName val="Plant Cost"/>
      <sheetName val="spool"/>
      <sheetName val="Aseet1998"/>
      <sheetName val="PC Master List"/>
      <sheetName val="Storage"/>
      <sheetName val="cubes_M20"/>
      <sheetName val="P&amp;L-BDMC"/>
      <sheetName val="AOR"/>
      <sheetName val="Costing"/>
      <sheetName val="Equipment"/>
      <sheetName val="foot"/>
      <sheetName val="3-3(750)"/>
      <sheetName val="RECAPITULATION"/>
      <sheetName val="WWR"/>
      <sheetName val="Calc1"/>
      <sheetName val="ORDER BOOKING"/>
      <sheetName val="Cal"/>
      <sheetName val="Data"/>
      <sheetName val="Boiler&amp;TG"/>
      <sheetName val="Construction"/>
      <sheetName val="Scope Reconciliation"/>
      <sheetName val="Names&amp;Cases"/>
      <sheetName val=" "/>
      <sheetName val="tower"/>
      <sheetName val="x-items"/>
      <sheetName val="BOQ_Direct_selling_cost"/>
      <sheetName val="Staff_Forecast_spread"/>
      <sheetName val="floor_slab-RS2"/>
      <sheetName val="PRECAST_lightconc-II"/>
      <sheetName val="PIpe_Pushing"/>
      <sheetName val="d-safe_specs"/>
      <sheetName val="Labour_productivity"/>
      <sheetName val="BOQ (2)"/>
      <sheetName val="main"/>
      <sheetName val="COST"/>
      <sheetName val="Site Dev BOQ"/>
      <sheetName val="10. &amp; 11. Rate Code &amp; BQ"/>
      <sheetName val="Current Bill MB ref"/>
      <sheetName val="analysis-superstructure"/>
      <sheetName val="loadcal"/>
      <sheetName val="NT LBH"/>
      <sheetName val="Desgn(zone I)"/>
      <sheetName val="Sheet2"/>
      <sheetName val="Electrical"/>
      <sheetName val="Build-up"/>
      <sheetName val="1st and 4th flight"/>
      <sheetName val="Cover sheet"/>
      <sheetName val="Site wise NADs"/>
      <sheetName val="Sheet3"/>
      <sheetName val="LANGUAGE"/>
      <sheetName val="Summary_Bank"/>
      <sheetName val="Non-Factory"/>
      <sheetName val="AK-Offertstammblatt"/>
      <sheetName val="INPUT_SHEET"/>
      <sheetName val="Calc_ISC"/>
      <sheetName val="Tender Summary"/>
      <sheetName val="BOQ_SERENO"/>
      <sheetName val="Project Details.."/>
      <sheetName val="Top Line - WWW"/>
      <sheetName val="Activity Costing Breakup"/>
      <sheetName val="Unit Rate(CIS)"/>
      <sheetName val="Conc Analysis"/>
      <sheetName val="Basic "/>
      <sheetName val="Back-UP IRA (CIS)"/>
      <sheetName val="Precast IRA"/>
      <sheetName val="Precast IRA Backup"/>
      <sheetName val="Precast RA"/>
      <sheetName val="Summary year Plan"/>
      <sheetName val="Wire"/>
      <sheetName val="Depreciation Calc"/>
      <sheetName val="Mat_Cost"/>
      <sheetName val="Publicbuilding"/>
      <sheetName val="purpose&amp;input"/>
      <sheetName val="Rate analysis"/>
      <sheetName val="Fee Rate Summary"/>
      <sheetName val="beam-reinft"/>
      <sheetName val="BOQ Distribution"/>
      <sheetName val="Invoice"/>
      <sheetName val="POI_MASTER_1"/>
      <sheetName val="SC revtrgt"/>
      <sheetName val="Staff Acco."/>
      <sheetName val="nglrpt042964858"/>
      <sheetName val="Trial Bal"/>
      <sheetName val="目录"/>
      <sheetName val="Detailed Summary (5)"/>
      <sheetName val="Block A - BOQ"/>
      <sheetName val="b.s.-p.l.-sch."/>
      <sheetName val="Factors"/>
      <sheetName val="M.S."/>
      <sheetName val="Final Summary"/>
      <sheetName val="Sheet 1"/>
      <sheetName val="CLform"/>
      <sheetName val="@Risk Inputs"/>
      <sheetName val="Calc"/>
      <sheetName val="T&amp;M"/>
      <sheetName val="lookups"/>
      <sheetName val="master"/>
      <sheetName val="BOQ "/>
      <sheetName val="Flooring"/>
      <sheetName val="ELEC_BOQ"/>
      <sheetName val="월선수금"/>
      <sheetName val="OHT_Abs"/>
      <sheetName val="radar"/>
      <sheetName val="E &amp; R"/>
      <sheetName val="Chandrawal_-11"/>
      <sheetName val="Guide_VAT_ED_Credit1"/>
      <sheetName val="AMC_&amp;_O&amp;M1"/>
      <sheetName val="JTS_Costing1"/>
      <sheetName val="SPT_vs_PHI1"/>
      <sheetName val="std_wt_1"/>
      <sheetName val="Material_1"/>
      <sheetName val="Pile_cap1"/>
      <sheetName val="d-safe_specs1"/>
      <sheetName val="CABLE_DATA"/>
      <sheetName val="Risk &amp; Opportunities"/>
      <sheetName val="CFForecast detail"/>
      <sheetName val="final abstract"/>
      <sheetName val="BS Schdl- 1 &amp; 2"/>
      <sheetName val="Mat &amp; Lab Rate"/>
      <sheetName val="MTTR-Headend"/>
      <sheetName val="PM_Action "/>
      <sheetName val="PE Status"/>
      <sheetName val="Inventory"/>
      <sheetName val="Major Events "/>
      <sheetName val="Crtitical Issues"/>
      <sheetName val="RIP"/>
      <sheetName val="Fault Statistics"/>
      <sheetName val="Ageing_Pending_ CLeared"/>
      <sheetName val="Fault Cleared After 24Hrs"/>
      <sheetName val="RA_EIL"/>
      <sheetName val="RA_MKT_QUOTE"/>
      <sheetName val="Assmpns"/>
      <sheetName val="Intro."/>
      <sheetName val="Cul_detail"/>
      <sheetName val="BS"/>
      <sheetName val="L3"/>
      <sheetName val="st"/>
      <sheetName val="HEAD"/>
      <sheetName val="Analy_7-10"/>
      <sheetName val="1_Project_Profile"/>
      <sheetName val="sq ftg detail"/>
      <sheetName val="lookup"/>
      <sheetName val="Database"/>
      <sheetName val="Cashflow projection"/>
      <sheetName val="Abstract - Single Line"/>
      <sheetName val="Approved MTD Proj #'s"/>
      <sheetName val="mem-property"/>
      <sheetName val="FORM-W3"/>
      <sheetName val="M.R.List (2)"/>
      <sheetName val=" WORKING"/>
      <sheetName val="Micro"/>
      <sheetName val="Macro"/>
      <sheetName val="Scaff-Rose"/>
      <sheetName val="wordsdata"/>
      <sheetName val="Final Bill of Material"/>
      <sheetName val="AR"/>
      <sheetName val="Section Catalogue"/>
      <sheetName val="inWords"/>
      <sheetName val="RateAnalysis"/>
      <sheetName val="Purlin(7m)"/>
      <sheetName val="IS3370"/>
      <sheetName val="IS456"/>
      <sheetName val="Table10"/>
      <sheetName val="Table11"/>
      <sheetName val="Table12"/>
      <sheetName val="Table9"/>
      <sheetName val="DG3285"/>
      <sheetName val="RFP002"/>
      <sheetName val="Material Rate"/>
      <sheetName val="GUT"/>
      <sheetName val="Controls"/>
      <sheetName val="BOQ-Part1"/>
      <sheetName val="Civil_Boq2"/>
      <sheetName val="SPT_vs_PHI2"/>
      <sheetName val="std_wt_2"/>
      <sheetName val="Material_2"/>
      <sheetName val="Chandrawal_-12"/>
      <sheetName val="Guide_VAT_ED_Credit2"/>
      <sheetName val="AMC_&amp;_O&amp;M2"/>
      <sheetName val="JTS_Costing2"/>
      <sheetName val="Pile_cap2"/>
      <sheetName val="BOQ_Direct_selling_cost1"/>
      <sheetName val="Staff_Forecast_spread1"/>
      <sheetName val="floor_slab-RS21"/>
      <sheetName val="General_Summary"/>
      <sheetName val="+X_&amp;_-X_DIR_PRE"/>
      <sheetName val="PIpe_Pushing1"/>
      <sheetName val="d-safe_specs2"/>
      <sheetName val="Break_up_Sheet"/>
      <sheetName val="13__Steel_-_Ratio"/>
      <sheetName val="PRECAST_lightconc-II1"/>
      <sheetName val="Labour_productivity1"/>
      <sheetName val="TASKRSRC_(2)"/>
      <sheetName val="CABLE_DATA1"/>
      <sheetName val="INPUT_SHEET1"/>
      <sheetName val="Extra_Item"/>
      <sheetName val="Fill_this_out_first___"/>
      <sheetName val="Labour_&amp;_Plant"/>
      <sheetName val="Project_Budget_Worksheet"/>
      <sheetName val="Abstract_Sheet"/>
      <sheetName val="Legal_Risk_Analysis"/>
      <sheetName val="V_O_4_-_PCC_Qty"/>
      <sheetName val="Field_Values"/>
      <sheetName val="TBAL9697_-group_wise__sdpl"/>
      <sheetName val="BOQ_-II_ph_2"/>
      <sheetName val="DETAIL_SHEET"/>
      <sheetName val="organi_synthesis_lab"/>
      <sheetName val="Fin_Sum"/>
      <sheetName val="2_1_受電設備棟"/>
      <sheetName val="2_2_受・防火水槽"/>
      <sheetName val="2_3_排水処理設備棟"/>
      <sheetName val="2_4_倉庫棟"/>
      <sheetName val="2_5_守衛棟"/>
      <sheetName val="PointNo_5"/>
      <sheetName val="1_01_(a)"/>
      <sheetName val="T1037_Entire_School"/>
      <sheetName val="RMZ_Summary"/>
      <sheetName val="d-safe_DELUXE"/>
      <sheetName val="Employee_List"/>
      <sheetName val="Balance_sheet"/>
      <sheetName val="BOQ_fire_proofing"/>
      <sheetName val="RCC,Ret__Wall"/>
      <sheetName val="Plant_Cost"/>
      <sheetName val="STAFFSCHED_"/>
      <sheetName val="PRECAST_lightconc_II"/>
      <sheetName val="Basement_Budget"/>
      <sheetName val="IO_LIST"/>
      <sheetName val="PC_Master_List"/>
      <sheetName val="ORDER_BOOKING"/>
      <sheetName val="except_wiring"/>
      <sheetName val="3cd_Annexure"/>
      <sheetName val="labour_coeff"/>
      <sheetName val="10__&amp;_11__Rate_Code_&amp;_BQ"/>
      <sheetName val="Scope_Reconciliation"/>
      <sheetName val="_"/>
      <sheetName val="BOQ_(2)"/>
      <sheetName val="Site_Dev_BOQ"/>
      <sheetName val="Current_Bill_MB_ref"/>
      <sheetName val="NT_LBH"/>
      <sheetName val="Desgn(zone_I)"/>
      <sheetName val="1st_and_4th_flight"/>
      <sheetName val="Cover_sheet"/>
      <sheetName val="Site_wise_NADs"/>
      <sheetName val="Tender_Summary"/>
      <sheetName val="Depreciation_Calc"/>
      <sheetName val="Project_Details__"/>
      <sheetName val="Top_Line_-_WWW"/>
      <sheetName val="Activity_Costing_Breakup"/>
      <sheetName val="Unit_Rate(CIS)"/>
      <sheetName val="Conc_Analysis"/>
      <sheetName val="Basic_"/>
      <sheetName val="Back-UP_IRA_(CIS)"/>
      <sheetName val="Precast_IRA"/>
      <sheetName val="Precast_IRA_Backup"/>
      <sheetName val="Precast_RA"/>
      <sheetName val="Staff_Acco_"/>
      <sheetName val="Block_A_-_BOQ"/>
      <sheetName val="b_s_-p_l_-sch_"/>
      <sheetName val="M_S_"/>
      <sheetName val="Rate_analysis"/>
      <sheetName val="Fee_Rate_Summary"/>
      <sheetName val="@Risk_Inputs"/>
      <sheetName val="final_abstract"/>
      <sheetName val="BS_Schdl-_1_&amp;_2"/>
      <sheetName val="Summary_year_Plan"/>
      <sheetName val="SC_revtrgt"/>
      <sheetName val="PM_Action_"/>
      <sheetName val="PE_Status"/>
      <sheetName val="Major_Events_"/>
      <sheetName val="Crtitical_Issues"/>
      <sheetName val="Fault_Statistics"/>
      <sheetName val="Ageing_Pending__CLeared"/>
      <sheetName val="Fault_Cleared_After_24Hrs"/>
      <sheetName val="BOQ_"/>
      <sheetName val="Risk_&amp;_Opportunities"/>
      <sheetName val="E_&amp;_R"/>
      <sheetName val="Mat_&amp;_Lab_Rate"/>
      <sheetName val="CFForecast_detail"/>
      <sheetName val="Intro_"/>
      <sheetName val="BOQ_Distribution"/>
      <sheetName val="Trial_Bal"/>
      <sheetName val="Detailed_Summary_(5)"/>
      <sheetName val="Final_Summary"/>
      <sheetName val="sq_ftg_detail"/>
      <sheetName val="Sheet_1"/>
      <sheetName val="9. Package split - Cost "/>
      <sheetName val="Civil_Boq3"/>
      <sheetName val="SPT_vs_PHI3"/>
      <sheetName val="std_wt_3"/>
      <sheetName val="Material_3"/>
      <sheetName val="Chandrawal_-13"/>
      <sheetName val="Guide_VAT_ED_Credit3"/>
      <sheetName val="AMC_&amp;_O&amp;M3"/>
      <sheetName val="JTS_Costing3"/>
      <sheetName val="Pile_cap3"/>
      <sheetName val="BOQ_Direct_selling_cost2"/>
      <sheetName val="Staff_Forecast_spread2"/>
      <sheetName val="floor_slab-RS22"/>
      <sheetName val="General_Summary1"/>
      <sheetName val="+X_&amp;_-X_DIR_PRE1"/>
      <sheetName val="PIpe_Pushing2"/>
      <sheetName val="d-safe_specs3"/>
      <sheetName val="Break_up_Sheet1"/>
      <sheetName val="13__Steel_-_Ratio1"/>
      <sheetName val="PRECAST_lightconc-II2"/>
      <sheetName val="Labour_productivity2"/>
      <sheetName val="TASKRSRC_(2)1"/>
      <sheetName val="CABLE_DATA2"/>
      <sheetName val="INPUT_SHEET2"/>
      <sheetName val="Extra_Item1"/>
      <sheetName val="Fill_this_out_first___1"/>
      <sheetName val="Labour_&amp;_Plant1"/>
      <sheetName val="Project_Budget_Worksheet1"/>
      <sheetName val="Abstract_Sheet1"/>
      <sheetName val="Legal_Risk_Analysis1"/>
      <sheetName val="V_O_4_-_PCC_Qty1"/>
      <sheetName val="Field_Values1"/>
      <sheetName val="TBAL9697_-group_wise__sdpl1"/>
      <sheetName val="BOQ_-II_ph_21"/>
      <sheetName val="DETAIL_SHEET1"/>
      <sheetName val="organi_synthesis_lab1"/>
      <sheetName val="Fin_Sum1"/>
      <sheetName val="2_1_受電設備棟1"/>
      <sheetName val="2_2_受・防火水槽1"/>
      <sheetName val="2_3_排水処理設備棟1"/>
      <sheetName val="2_4_倉庫棟1"/>
      <sheetName val="2_5_守衛棟1"/>
      <sheetName val="PointNo_51"/>
      <sheetName val="1_01_(a)1"/>
      <sheetName val="T1037_Entire_School1"/>
      <sheetName val="RMZ_Summary1"/>
      <sheetName val="d-safe_DELUXE1"/>
      <sheetName val="Employee_List1"/>
      <sheetName val="Balance_sheet1"/>
      <sheetName val="BOQ_fire_proofing1"/>
      <sheetName val="RCC,Ret__Wall1"/>
      <sheetName val="Plant_Cost1"/>
      <sheetName val="STAFFSCHED_1"/>
      <sheetName val="PRECAST_lightconc_II1"/>
      <sheetName val="Basement_Budget1"/>
      <sheetName val="IO_LIST1"/>
      <sheetName val="PC_Master_List1"/>
      <sheetName val="ORDER_BOOKING1"/>
      <sheetName val="except_wiring1"/>
      <sheetName val="3cd_Annexure1"/>
      <sheetName val="labour_coeff1"/>
      <sheetName val="10__&amp;_11__Rate_Code_&amp;_BQ1"/>
      <sheetName val="Scope_Reconciliation1"/>
      <sheetName val="_1"/>
      <sheetName val="BOQ_(2)1"/>
      <sheetName val="Site_Dev_BOQ1"/>
      <sheetName val="Current_Bill_MB_ref1"/>
      <sheetName val="NT_LBH1"/>
      <sheetName val="Desgn(zone_I)1"/>
      <sheetName val="1st_and_4th_flight1"/>
      <sheetName val="Cover_sheet1"/>
      <sheetName val="Site_wise_NADs1"/>
      <sheetName val="Tender_Summary1"/>
      <sheetName val="Depreciation_Calc1"/>
      <sheetName val="Project_Details__1"/>
      <sheetName val="Top_Line_-_WWW1"/>
      <sheetName val="Activity_Costing_Breakup1"/>
      <sheetName val="Unit_Rate(CIS)1"/>
      <sheetName val="Conc_Analysis1"/>
      <sheetName val="Basic_1"/>
      <sheetName val="Back-UP_IRA_(CIS)1"/>
      <sheetName val="Precast_IRA1"/>
      <sheetName val="Precast_IRA_Backup1"/>
      <sheetName val="Precast_RA1"/>
      <sheetName val="Staff_Acco_1"/>
      <sheetName val="Block_A_-_BOQ1"/>
      <sheetName val="b_s_-p_l_-sch_1"/>
      <sheetName val="M_S_1"/>
      <sheetName val="Rate_analysis1"/>
      <sheetName val="Fee_Rate_Summary1"/>
      <sheetName val="@Risk_Inputs1"/>
      <sheetName val="final_abstract1"/>
      <sheetName val="BS_Schdl-_1_&amp;_21"/>
      <sheetName val="Summary_year_Plan1"/>
      <sheetName val="SC_revtrgt1"/>
      <sheetName val="PM_Action_1"/>
      <sheetName val="PE_Status1"/>
      <sheetName val="Major_Events_1"/>
      <sheetName val="Crtitical_Issues1"/>
      <sheetName val="Fault_Statistics1"/>
      <sheetName val="Ageing_Pending__CLeared1"/>
      <sheetName val="Fault_Cleared_After_24Hrs1"/>
      <sheetName val="BOQ_1"/>
      <sheetName val="Risk_&amp;_Opportunities1"/>
      <sheetName val="E_&amp;_R1"/>
      <sheetName val="Mat_&amp;_Lab_Rate1"/>
      <sheetName val="CFForecast_detail1"/>
      <sheetName val="Intro_1"/>
      <sheetName val="BOQ_Distribution1"/>
      <sheetName val="Trial_Bal1"/>
      <sheetName val="Detailed_Summary_(5)1"/>
      <sheetName val="Final_Summary1"/>
      <sheetName val="sq_ftg_detail1"/>
      <sheetName val="Sheet_11"/>
      <sheetName val="Civil_Boq4"/>
      <sheetName val="SPT_vs_PHI4"/>
      <sheetName val="std_wt_4"/>
      <sheetName val="Material_4"/>
      <sheetName val="Chandrawal_-14"/>
      <sheetName val="Guide_VAT_ED_Credit4"/>
      <sheetName val="AMC_&amp;_O&amp;M4"/>
      <sheetName val="JTS_Costing4"/>
      <sheetName val="Pile_cap4"/>
      <sheetName val="KH-Q1,Q2,01"/>
      <sheetName val="Tie Beams "/>
      <sheetName val="Global factors"/>
      <sheetName val="Assumptions"/>
      <sheetName val="schedule nos"/>
      <sheetName val="Data-Month"/>
      <sheetName val="Column Bracket"/>
      <sheetName val="Sqn_Abs _G_1"/>
      <sheetName val="Inter unit set off"/>
      <sheetName val="India F&amp;S Template"/>
      <sheetName val="BOQ_Direct_selling_cost3"/>
      <sheetName val="Staff_Forecast_spread3"/>
      <sheetName val="floor_slab-RS23"/>
      <sheetName val="General_Summary2"/>
      <sheetName val="+X_&amp;_-X_DIR_PRE2"/>
      <sheetName val="PIpe_Pushing3"/>
      <sheetName val="d-safe_specs4"/>
      <sheetName val="Break_up_Sheet2"/>
      <sheetName val="13__Steel_-_Ratio2"/>
      <sheetName val="PRECAST_lightconc-II3"/>
      <sheetName val="Labour_productivity3"/>
      <sheetName val="TASKRSRC_(2)2"/>
      <sheetName val="CABLE_DATA3"/>
      <sheetName val="INPUT_SHEET3"/>
      <sheetName val="Extra_Item2"/>
      <sheetName val="Fill_this_out_first___2"/>
      <sheetName val="Labour_&amp;_Plant2"/>
      <sheetName val="Project_Budget_Worksheet2"/>
      <sheetName val="Abstract_Sheet2"/>
      <sheetName val="Legal_Risk_Analysis2"/>
      <sheetName val="V_O_4_-_PCC_Qty2"/>
      <sheetName val="Field_Values2"/>
      <sheetName val="TBAL9697_-group_wise__sdpl2"/>
      <sheetName val="BOQ_-II_ph_22"/>
      <sheetName val="DETAIL_SHEET2"/>
      <sheetName val="organi_synthesis_lab2"/>
      <sheetName val="Fin_Sum2"/>
      <sheetName val="2_1_受電設備棟2"/>
      <sheetName val="2_2_受・防火水槽2"/>
      <sheetName val="2_3_排水処理設備棟2"/>
      <sheetName val="2_4_倉庫棟2"/>
      <sheetName val="2_5_守衛棟2"/>
      <sheetName val="PointNo_52"/>
      <sheetName val="1_01_(a)2"/>
      <sheetName val="T1037_Entire_School2"/>
      <sheetName val="RMZ_Summary2"/>
      <sheetName val="d-safe_DELUXE2"/>
      <sheetName val="Employee_List2"/>
      <sheetName val="Balance_sheet2"/>
      <sheetName val="BOQ_fire_proofing2"/>
      <sheetName val="RCC,Ret__Wall2"/>
      <sheetName val="Plant_Cost2"/>
      <sheetName val="STAFFSCHED_2"/>
      <sheetName val="PRECAST_lightconc_II2"/>
      <sheetName val="Basement_Budget2"/>
      <sheetName val="IO_LIST2"/>
      <sheetName val="PC_Master_List2"/>
      <sheetName val="ORDER_BOOKING2"/>
      <sheetName val="except_wiring2"/>
      <sheetName val="3cd_Annexure2"/>
      <sheetName val="labour_coeff2"/>
      <sheetName val="10__&amp;_11__Rate_Code_&amp;_BQ2"/>
      <sheetName val="Scope_Reconciliation2"/>
      <sheetName val="_2"/>
      <sheetName val="BOQ_(2)2"/>
      <sheetName val="Site_Dev_BOQ2"/>
      <sheetName val="Current_Bill_MB_ref2"/>
      <sheetName val="NT_LBH2"/>
      <sheetName val="Desgn(zone_I)2"/>
      <sheetName val="1st_and_4th_flight2"/>
      <sheetName val="Cover_sheet2"/>
      <sheetName val="Site_wise_NADs2"/>
      <sheetName val="Tender_Summary2"/>
      <sheetName val="Depreciation_Calc2"/>
      <sheetName val="Project_Details__2"/>
      <sheetName val="Top_Line_-_WWW2"/>
      <sheetName val="Activity_Costing_Breakup2"/>
      <sheetName val="Unit_Rate(CIS)2"/>
      <sheetName val="Conc_Analysis2"/>
      <sheetName val="Basic_2"/>
      <sheetName val="Back-UP_IRA_(CIS)2"/>
      <sheetName val="Precast_IRA2"/>
      <sheetName val="Precast_IRA_Backup2"/>
      <sheetName val="Precast_RA2"/>
      <sheetName val="Staff_Acco_2"/>
      <sheetName val="Block_A_-_BOQ2"/>
      <sheetName val="b_s_-p_l_-sch_2"/>
      <sheetName val="M_S_2"/>
      <sheetName val="Rate_analysis2"/>
      <sheetName val="Fee_Rate_Summary2"/>
      <sheetName val="@Risk_Inputs2"/>
      <sheetName val="final_abstract2"/>
      <sheetName val="BS_Schdl-_1_&amp;_22"/>
      <sheetName val="Summary_year_Plan2"/>
      <sheetName val="SC_revtrgt2"/>
      <sheetName val="PM_Action_2"/>
      <sheetName val="PE_Status2"/>
      <sheetName val="Major_Events_2"/>
      <sheetName val="Crtitical_Issues2"/>
      <sheetName val="Fault_Statistics2"/>
      <sheetName val="Ageing_Pending__CLeared2"/>
      <sheetName val="Fault_Cleared_After_24Hrs2"/>
      <sheetName val="BOQ_2"/>
      <sheetName val="Risk_&amp;_Opportunities2"/>
      <sheetName val="E_&amp;_R2"/>
      <sheetName val="Mat_&amp;_Lab_Rate2"/>
      <sheetName val="CFForecast_detail2"/>
      <sheetName val="Intro_2"/>
      <sheetName val="BOQ_Distribution2"/>
      <sheetName val="Trial_Bal2"/>
      <sheetName val="Detailed_Summary_(5)2"/>
      <sheetName val="Final_Summary2"/>
      <sheetName val="sq_ftg_detail2"/>
      <sheetName val="Sheet_12"/>
      <sheetName val="Civil_Boq5"/>
      <sheetName val="SPT_vs_PHI5"/>
      <sheetName val="std_wt_5"/>
      <sheetName val="Material_5"/>
      <sheetName val="Chandrawal_-15"/>
      <sheetName val="Guide_VAT_ED_Credit5"/>
      <sheetName val="AMC_&amp;_O&amp;M5"/>
      <sheetName val="JTS_Costing5"/>
      <sheetName val="Pile_cap5"/>
      <sheetName val="BOQ_Direct_selling_cost4"/>
      <sheetName val="Staff_Forecast_spread4"/>
      <sheetName val="floor_slab-RS24"/>
      <sheetName val="General_Summary3"/>
      <sheetName val="+X_&amp;_-X_DIR_PRE3"/>
      <sheetName val="PIpe_Pushing4"/>
      <sheetName val="d-safe_specs5"/>
      <sheetName val="Break_up_Sheet3"/>
      <sheetName val="13__Steel_-_Ratio3"/>
      <sheetName val="PRECAST_lightconc-II4"/>
      <sheetName val="Labour_productivity4"/>
      <sheetName val="TASKRSRC_(2)3"/>
      <sheetName val="CABLE_DATA4"/>
      <sheetName val="INPUT_SHEET4"/>
      <sheetName val="Extra_Item3"/>
      <sheetName val="Fill_this_out_first___3"/>
      <sheetName val="Labour_&amp;_Plant3"/>
      <sheetName val="Project_Budget_Worksheet3"/>
      <sheetName val="Abstract_Sheet3"/>
      <sheetName val="Legal_Risk_Analysis3"/>
      <sheetName val="V_O_4_-_PCC_Qty3"/>
      <sheetName val="Field_Values3"/>
      <sheetName val="TBAL9697_-group_wise__sdpl3"/>
      <sheetName val="BOQ_-II_ph_23"/>
      <sheetName val="DETAIL_SHEET3"/>
      <sheetName val="organi_synthesis_lab3"/>
      <sheetName val="Fin_Sum3"/>
      <sheetName val="2_1_受電設備棟3"/>
      <sheetName val="2_2_受・防火水槽3"/>
      <sheetName val="2_3_排水処理設備棟3"/>
      <sheetName val="2_4_倉庫棟3"/>
      <sheetName val="2_5_守衛棟3"/>
      <sheetName val="PointNo_53"/>
      <sheetName val="1_01_(a)3"/>
      <sheetName val="T1037_Entire_School3"/>
      <sheetName val="RMZ_Summary3"/>
      <sheetName val="d-safe_DELUXE3"/>
      <sheetName val="Employee_List3"/>
      <sheetName val="Balance_sheet3"/>
      <sheetName val="BOQ_fire_proofing3"/>
      <sheetName val="RCC,Ret__Wall3"/>
      <sheetName val="Plant_Cost3"/>
      <sheetName val="STAFFSCHED_3"/>
      <sheetName val="PRECAST_lightconc_II3"/>
      <sheetName val="Basement_Budget3"/>
      <sheetName val="IO_LIST3"/>
      <sheetName val="PC_Master_List3"/>
      <sheetName val="ORDER_BOOKING3"/>
      <sheetName val="except_wiring3"/>
      <sheetName val="3cd_Annexure3"/>
      <sheetName val="labour_coeff3"/>
      <sheetName val="10__&amp;_11__Rate_Code_&amp;_BQ3"/>
      <sheetName val="Scope_Reconciliation3"/>
      <sheetName val="_3"/>
      <sheetName val="BOQ_(2)3"/>
      <sheetName val="Site_Dev_BOQ3"/>
      <sheetName val="Current_Bill_MB_ref3"/>
      <sheetName val="NT_LBH3"/>
      <sheetName val="Desgn(zone_I)3"/>
      <sheetName val="1st_and_4th_flight3"/>
      <sheetName val="Cover_sheet3"/>
      <sheetName val="Site_wise_NADs3"/>
      <sheetName val="Tender_Summary3"/>
      <sheetName val="Depreciation_Calc3"/>
      <sheetName val="Project_Details__3"/>
      <sheetName val="Top_Line_-_WWW3"/>
      <sheetName val="Activity_Costing_Breakup3"/>
      <sheetName val="Unit_Rate(CIS)3"/>
      <sheetName val="Conc_Analysis3"/>
      <sheetName val="Basic_3"/>
      <sheetName val="Back-UP_IRA_(CIS)3"/>
      <sheetName val="Precast_IRA3"/>
      <sheetName val="Precast_IRA_Backup3"/>
      <sheetName val="Precast_RA3"/>
      <sheetName val="Staff_Acco_3"/>
      <sheetName val="Block_A_-_BOQ3"/>
      <sheetName val="b_s_-p_l_-sch_3"/>
      <sheetName val="M_S_3"/>
      <sheetName val="Rate_analysis3"/>
      <sheetName val="Fee_Rate_Summary3"/>
      <sheetName val="@Risk_Inputs3"/>
      <sheetName val="final_abstract3"/>
      <sheetName val="BS_Schdl-_1_&amp;_23"/>
      <sheetName val="Summary_year_Plan3"/>
      <sheetName val="SC_revtrgt3"/>
      <sheetName val="PM_Action_3"/>
      <sheetName val="PE_Status3"/>
      <sheetName val="Major_Events_3"/>
      <sheetName val="Crtitical_Issues3"/>
      <sheetName val="Fault_Statistics3"/>
      <sheetName val="Ageing_Pending__CLeared3"/>
      <sheetName val="Fault_Cleared_After_24Hrs3"/>
      <sheetName val="BOQ_3"/>
      <sheetName val="Risk_&amp;_Opportunities3"/>
      <sheetName val="E_&amp;_R3"/>
      <sheetName val="Mat_&amp;_Lab_Rate3"/>
      <sheetName val="CFForecast_detail3"/>
      <sheetName val="Intro_3"/>
      <sheetName val="BOQ_Distribution3"/>
      <sheetName val="Trial_Bal3"/>
      <sheetName val="Detailed_Summary_(5)3"/>
      <sheetName val="Final_Summary3"/>
      <sheetName val="sq_ftg_detail3"/>
      <sheetName val="Sheet_13"/>
      <sheetName val="Civil_Boq6"/>
      <sheetName val="SPT_vs_PHI6"/>
      <sheetName val="std_wt_6"/>
      <sheetName val="Material_6"/>
      <sheetName val="Chandrawal_-16"/>
      <sheetName val="Guide_VAT_ED_Credit6"/>
      <sheetName val="AMC_&amp;_O&amp;M6"/>
      <sheetName val="JTS_Costing6"/>
      <sheetName val="Pile_cap6"/>
      <sheetName val="BOQ_Direct_selling_cost5"/>
      <sheetName val="Staff_Forecast_spread5"/>
      <sheetName val="floor_slab-RS25"/>
      <sheetName val="General_Summary4"/>
      <sheetName val="+X_&amp;_-X_DIR_PRE4"/>
      <sheetName val="PIpe_Pushing5"/>
      <sheetName val="d-safe_specs6"/>
      <sheetName val="Break_up_Sheet4"/>
      <sheetName val="13__Steel_-_Ratio4"/>
      <sheetName val="PRECAST_lightconc-II5"/>
      <sheetName val="Labour_productivity5"/>
      <sheetName val="TASKRSRC_(2)4"/>
      <sheetName val="CABLE_DATA5"/>
      <sheetName val="INPUT_SHEET5"/>
      <sheetName val="Extra_Item4"/>
      <sheetName val="Fill_this_out_first___4"/>
      <sheetName val="Labour_&amp;_Plant4"/>
      <sheetName val="Project_Budget_Worksheet4"/>
      <sheetName val="Abstract_Sheet4"/>
      <sheetName val="Legal_Risk_Analysis4"/>
      <sheetName val="V_O_4_-_PCC_Qty4"/>
      <sheetName val="Field_Values4"/>
      <sheetName val="TBAL9697_-group_wise__sdpl4"/>
      <sheetName val="BOQ_-II_ph_24"/>
      <sheetName val="DETAIL_SHEET4"/>
      <sheetName val="organi_synthesis_lab4"/>
      <sheetName val="Fin_Sum4"/>
      <sheetName val="2_1_受電設備棟4"/>
      <sheetName val="2_2_受・防火水槽4"/>
      <sheetName val="2_3_排水処理設備棟4"/>
      <sheetName val="2_4_倉庫棟4"/>
      <sheetName val="2_5_守衛棟4"/>
      <sheetName val="PointNo_54"/>
      <sheetName val="1_01_(a)4"/>
      <sheetName val="T1037_Entire_School4"/>
      <sheetName val="RMZ_Summary4"/>
      <sheetName val="d-safe_DELUXE4"/>
      <sheetName val="Employee_List4"/>
      <sheetName val="Balance_sheet4"/>
      <sheetName val="BOQ_fire_proofing4"/>
      <sheetName val="RCC,Ret__Wall4"/>
      <sheetName val="Plant_Cost4"/>
      <sheetName val="STAFFSCHED_4"/>
      <sheetName val="PRECAST_lightconc_II4"/>
      <sheetName val="Basement_Budget4"/>
      <sheetName val="IO_LIST4"/>
      <sheetName val="PC_Master_List4"/>
      <sheetName val="ORDER_BOOKING4"/>
      <sheetName val="except_wiring4"/>
      <sheetName val="3cd_Annexure4"/>
      <sheetName val="labour_coeff4"/>
      <sheetName val="10__&amp;_11__Rate_Code_&amp;_BQ4"/>
      <sheetName val="Scope_Reconciliation4"/>
      <sheetName val="_4"/>
      <sheetName val="BOQ_(2)4"/>
      <sheetName val="Site_Dev_BOQ4"/>
      <sheetName val="Current_Bill_MB_ref4"/>
      <sheetName val="NT_LBH4"/>
      <sheetName val="Desgn(zone_I)4"/>
      <sheetName val="1st_and_4th_flight4"/>
      <sheetName val="Cover_sheet4"/>
      <sheetName val="Site_wise_NADs4"/>
      <sheetName val="Tender_Summary4"/>
      <sheetName val="Depreciation_Calc4"/>
      <sheetName val="Project_Details__4"/>
      <sheetName val="Top_Line_-_WWW4"/>
      <sheetName val="Activity_Costing_Breakup4"/>
      <sheetName val="Unit_Rate(CIS)4"/>
      <sheetName val="Conc_Analysis4"/>
      <sheetName val="Basic_4"/>
      <sheetName val="Back-UP_IRA_(CIS)4"/>
      <sheetName val="Precast_IRA4"/>
      <sheetName val="Precast_IRA_Backup4"/>
      <sheetName val="Precast_RA4"/>
      <sheetName val="Staff_Acco_4"/>
      <sheetName val="Block_A_-_BOQ4"/>
      <sheetName val="b_s_-p_l_-sch_4"/>
      <sheetName val="M_S_4"/>
      <sheetName val="Rate_analysis4"/>
      <sheetName val="Fee_Rate_Summary4"/>
      <sheetName val="@Risk_Inputs4"/>
      <sheetName val="final_abstract4"/>
      <sheetName val="BS_Schdl-_1_&amp;_24"/>
      <sheetName val="Summary_year_Plan4"/>
      <sheetName val="SC_revtrgt4"/>
      <sheetName val="PM_Action_4"/>
      <sheetName val="PE_Status4"/>
      <sheetName val="Major_Events_4"/>
      <sheetName val="Crtitical_Issues4"/>
      <sheetName val="Fault_Statistics4"/>
      <sheetName val="Ageing_Pending__CLeared4"/>
      <sheetName val="Fault_Cleared_After_24Hrs4"/>
      <sheetName val="BOQ_4"/>
      <sheetName val="Risk_&amp;_Opportunities4"/>
      <sheetName val="E_&amp;_R4"/>
      <sheetName val="Mat_&amp;_Lab_Rate4"/>
      <sheetName val="CFForecast_detail4"/>
      <sheetName val="Intro_4"/>
      <sheetName val="BOQ_Distribution4"/>
      <sheetName val="Trial_Bal4"/>
      <sheetName val="Detailed_Summary_(5)4"/>
      <sheetName val="Final_Summary4"/>
      <sheetName val="sq_ftg_detail4"/>
      <sheetName val="Sheet_14"/>
      <sheetName val="Abstract_-_Single_Line"/>
      <sheetName val="Section_Catalogue"/>
      <sheetName val="M_R_List_(2)"/>
      <sheetName val="Final_Bill_of_Material"/>
      <sheetName val="Civil_Boq7"/>
      <sheetName val="SPT_vs_PHI7"/>
      <sheetName val="std_wt_7"/>
      <sheetName val="Material_7"/>
      <sheetName val="Chandrawal_-17"/>
      <sheetName val="Guide_VAT_ED_Credit7"/>
      <sheetName val="AMC_&amp;_O&amp;M7"/>
      <sheetName val="JTS_Costing7"/>
      <sheetName val="Pile_cap7"/>
      <sheetName val="BOQ_Direct_selling_cost6"/>
      <sheetName val="Staff_Forecast_spread6"/>
      <sheetName val="floor_slab-RS26"/>
      <sheetName val="General_Summary5"/>
      <sheetName val="+X_&amp;_-X_DIR_PRE5"/>
      <sheetName val="PIpe_Pushing6"/>
      <sheetName val="d-safe_specs7"/>
      <sheetName val="Break_up_Sheet5"/>
      <sheetName val="13__Steel_-_Ratio5"/>
      <sheetName val="PRECAST_lightconc-II6"/>
      <sheetName val="Labour_productivity6"/>
      <sheetName val="TASKRSRC_(2)5"/>
      <sheetName val="CABLE_DATA6"/>
      <sheetName val="INPUT_SHEET6"/>
      <sheetName val="Extra_Item5"/>
      <sheetName val="Fill_this_out_first___5"/>
      <sheetName val="Labour_&amp;_Plant5"/>
      <sheetName val="Project_Budget_Worksheet5"/>
      <sheetName val="Abstract_Sheet5"/>
      <sheetName val="Legal_Risk_Analysis5"/>
      <sheetName val="V_O_4_-_PCC_Qty5"/>
      <sheetName val="Field_Values5"/>
      <sheetName val="TBAL9697_-group_wise__sdpl5"/>
      <sheetName val="BOQ_-II_ph_25"/>
      <sheetName val="DETAIL_SHEET5"/>
      <sheetName val="organi_synthesis_lab5"/>
      <sheetName val="Fin_Sum5"/>
      <sheetName val="2_1_受電設備棟5"/>
      <sheetName val="2_2_受・防火水槽5"/>
      <sheetName val="2_3_排水処理設備棟5"/>
      <sheetName val="2_4_倉庫棟5"/>
      <sheetName val="2_5_守衛棟5"/>
      <sheetName val="PointNo_55"/>
      <sheetName val="1_01_(a)5"/>
      <sheetName val="T1037_Entire_School5"/>
      <sheetName val="RMZ_Summary5"/>
      <sheetName val="d-safe_DELUXE5"/>
      <sheetName val="Employee_List5"/>
      <sheetName val="Balance_sheet5"/>
      <sheetName val="BOQ_fire_proofing5"/>
      <sheetName val="RCC,Ret__Wall5"/>
      <sheetName val="Plant_Cost5"/>
      <sheetName val="STAFFSCHED_5"/>
      <sheetName val="PRECAST_lightconc_II5"/>
      <sheetName val="Basement_Budget5"/>
      <sheetName val="IO_LIST5"/>
      <sheetName val="PC_Master_List5"/>
      <sheetName val="ORDER_BOOKING5"/>
      <sheetName val="except_wiring5"/>
      <sheetName val="3cd_Annexure5"/>
      <sheetName val="labour_coeff5"/>
      <sheetName val="10__&amp;_11__Rate_Code_&amp;_BQ5"/>
      <sheetName val="Scope_Reconciliation5"/>
      <sheetName val="_5"/>
      <sheetName val="BOQ_(2)5"/>
      <sheetName val="Site_Dev_BOQ5"/>
      <sheetName val="Current_Bill_MB_ref5"/>
      <sheetName val="NT_LBH5"/>
      <sheetName val="Desgn(zone_I)5"/>
      <sheetName val="1st_and_4th_flight5"/>
      <sheetName val="Cover_sheet5"/>
      <sheetName val="Site_wise_NADs5"/>
      <sheetName val="Tender_Summary5"/>
      <sheetName val="Depreciation_Calc5"/>
      <sheetName val="Project_Details__5"/>
      <sheetName val="Top_Line_-_WWW5"/>
      <sheetName val="Activity_Costing_Breakup5"/>
      <sheetName val="Unit_Rate(CIS)5"/>
      <sheetName val="Conc_Analysis5"/>
      <sheetName val="Basic_5"/>
      <sheetName val="Back-UP_IRA_(CIS)5"/>
      <sheetName val="Precast_IRA5"/>
      <sheetName val="Precast_IRA_Backup5"/>
      <sheetName val="Precast_RA5"/>
      <sheetName val="Staff_Acco_5"/>
      <sheetName val="Block_A_-_BOQ5"/>
      <sheetName val="b_s_-p_l_-sch_5"/>
      <sheetName val="M_S_5"/>
      <sheetName val="Rate_analysis5"/>
      <sheetName val="Fee_Rate_Summary5"/>
      <sheetName val="@Risk_Inputs5"/>
      <sheetName val="final_abstract5"/>
      <sheetName val="BS_Schdl-_1_&amp;_25"/>
      <sheetName val="Summary_year_Plan5"/>
      <sheetName val="SC_revtrgt5"/>
      <sheetName val="PM_Action_5"/>
      <sheetName val="PE_Status5"/>
      <sheetName val="Major_Events_5"/>
      <sheetName val="Crtitical_Issues5"/>
      <sheetName val="Fault_Statistics5"/>
      <sheetName val="Ageing_Pending__CLeared5"/>
      <sheetName val="Fault_Cleared_After_24Hrs5"/>
      <sheetName val="BOQ_5"/>
      <sheetName val="Risk_&amp;_Opportunities5"/>
      <sheetName val="E_&amp;_R5"/>
      <sheetName val="Mat_&amp;_Lab_Rate5"/>
      <sheetName val="CFForecast_detail5"/>
      <sheetName val="Intro_5"/>
      <sheetName val="BOQ_Distribution5"/>
      <sheetName val="Trial_Bal5"/>
      <sheetName val="Detailed_Summary_(5)5"/>
      <sheetName val="Final_Summary5"/>
      <sheetName val="sq_ftg_detail5"/>
      <sheetName val="Sheet_15"/>
      <sheetName val="Abstract_-_Single_Line1"/>
      <sheetName val="Section_Catalogue1"/>
      <sheetName val="M_R_List_(2)1"/>
      <sheetName val="Final_Bill_of_Material1"/>
      <sheetName val="Civil_Boq8"/>
      <sheetName val="SPT_vs_PHI8"/>
      <sheetName val="std_wt_8"/>
      <sheetName val="Material_8"/>
      <sheetName val="Chandrawal_-18"/>
      <sheetName val="Guide_VAT_ED_Credit8"/>
      <sheetName val="AMC_&amp;_O&amp;M8"/>
      <sheetName val="JTS_Costing8"/>
      <sheetName val="Pile_cap8"/>
      <sheetName val="BOQ_Direct_selling_cost7"/>
      <sheetName val="Staff_Forecast_spread7"/>
      <sheetName val="floor_slab-RS27"/>
      <sheetName val="General_Summary6"/>
      <sheetName val="+X_&amp;_-X_DIR_PRE6"/>
      <sheetName val="PIpe_Pushing7"/>
      <sheetName val="d-safe_specs8"/>
      <sheetName val="Break_up_Sheet6"/>
      <sheetName val="13__Steel_-_Ratio6"/>
      <sheetName val="PRECAST_lightconc-II7"/>
      <sheetName val="Labour_productivity7"/>
      <sheetName val="TASKRSRC_(2)6"/>
      <sheetName val="CABLE_DATA7"/>
      <sheetName val="INPUT_SHEET7"/>
      <sheetName val="Extra_Item6"/>
      <sheetName val="Fill_this_out_first___6"/>
      <sheetName val="Labour_&amp;_Plant6"/>
      <sheetName val="Project_Budget_Worksheet6"/>
      <sheetName val="Abstract_Sheet6"/>
      <sheetName val="Legal_Risk_Analysis6"/>
      <sheetName val="V_O_4_-_PCC_Qty6"/>
      <sheetName val="Field_Values6"/>
      <sheetName val="TBAL9697_-group_wise__sdpl6"/>
      <sheetName val="BOQ_-II_ph_26"/>
      <sheetName val="DETAIL_SHEET6"/>
      <sheetName val="organi_synthesis_lab6"/>
      <sheetName val="Fin_Sum6"/>
      <sheetName val="2_1_受電設備棟6"/>
      <sheetName val="2_2_受・防火水槽6"/>
      <sheetName val="2_3_排水処理設備棟6"/>
      <sheetName val="2_4_倉庫棟6"/>
      <sheetName val="2_5_守衛棟6"/>
      <sheetName val="PointNo_56"/>
      <sheetName val="1_01_(a)6"/>
      <sheetName val="T1037_Entire_School6"/>
      <sheetName val="RMZ_Summary6"/>
      <sheetName val="d-safe_DELUXE6"/>
      <sheetName val="Employee_List6"/>
      <sheetName val="Balance_sheet6"/>
      <sheetName val="BOQ_fire_proofing6"/>
      <sheetName val="RCC,Ret__Wall6"/>
      <sheetName val="Plant_Cost6"/>
      <sheetName val="STAFFSCHED_6"/>
      <sheetName val="PRECAST_lightconc_II6"/>
      <sheetName val="Basement_Budget6"/>
      <sheetName val="IO_LIST6"/>
      <sheetName val="PC_Master_List6"/>
      <sheetName val="ORDER_BOOKING6"/>
      <sheetName val="except_wiring6"/>
      <sheetName val="3cd_Annexure6"/>
      <sheetName val="labour_coeff6"/>
      <sheetName val="10__&amp;_11__Rate_Code_&amp;_BQ6"/>
      <sheetName val="Scope_Reconciliation6"/>
      <sheetName val="_6"/>
      <sheetName val="BOQ_(2)6"/>
      <sheetName val="Site_Dev_BOQ6"/>
      <sheetName val="Current_Bill_MB_ref6"/>
      <sheetName val="NT_LBH6"/>
      <sheetName val="Desgn(zone_I)6"/>
      <sheetName val="1st_and_4th_flight6"/>
      <sheetName val="Cover_sheet6"/>
      <sheetName val="Site_wise_NADs6"/>
      <sheetName val="Tender_Summary6"/>
      <sheetName val="Depreciation_Calc6"/>
      <sheetName val="Project_Details__6"/>
      <sheetName val="Top_Line_-_WWW6"/>
      <sheetName val="Activity_Costing_Breakup6"/>
      <sheetName val="Unit_Rate(CIS)6"/>
      <sheetName val="Conc_Analysis6"/>
      <sheetName val="Basic_6"/>
      <sheetName val="Back-UP_IRA_(CIS)6"/>
      <sheetName val="Precast_IRA6"/>
      <sheetName val="Precast_IRA_Backup6"/>
      <sheetName val="Precast_RA6"/>
      <sheetName val="Staff_Acco_6"/>
      <sheetName val="Block_A_-_BOQ6"/>
      <sheetName val="b_s_-p_l_-sch_6"/>
      <sheetName val="M_S_6"/>
      <sheetName val="Rate_analysis6"/>
      <sheetName val="Fee_Rate_Summary6"/>
      <sheetName val="@Risk_Inputs6"/>
      <sheetName val="final_abstract6"/>
      <sheetName val="BS_Schdl-_1_&amp;_26"/>
      <sheetName val="Summary_year_Plan6"/>
      <sheetName val="SC_revtrgt6"/>
      <sheetName val="PM_Action_6"/>
      <sheetName val="PE_Status6"/>
      <sheetName val="Major_Events_6"/>
      <sheetName val="Crtitical_Issues6"/>
      <sheetName val="Fault_Statistics6"/>
      <sheetName val="Ageing_Pending__CLeared6"/>
      <sheetName val="Fault_Cleared_After_24Hrs6"/>
      <sheetName val="BOQ_6"/>
      <sheetName val="Risk_&amp;_Opportunities6"/>
      <sheetName val="E_&amp;_R6"/>
      <sheetName val="Mat_&amp;_Lab_Rate6"/>
      <sheetName val="CFForecast_detail6"/>
      <sheetName val="Intro_6"/>
      <sheetName val="BOQ_Distribution6"/>
      <sheetName val="Trial_Bal6"/>
      <sheetName val="Detailed_Summary_(5)6"/>
      <sheetName val="Final_Summary6"/>
      <sheetName val="sq_ftg_detail6"/>
      <sheetName val="Sheet_16"/>
      <sheetName val="Abstract_-_Single_Line2"/>
      <sheetName val="Section_Catalogue2"/>
      <sheetName val="M_R_List_(2)2"/>
      <sheetName val="Final_Bill_of_Material2"/>
      <sheetName val="OVER HEADS"/>
      <sheetName val="환율"/>
      <sheetName val="Register"/>
      <sheetName val="rev 01"/>
      <sheetName val="3"/>
      <sheetName val="keyword"/>
      <sheetName val="CASH-FLOW"/>
      <sheetName val="Cor_01Br6_8"/>
      <sheetName val="SALIENT"/>
      <sheetName val="PurchGroup"/>
      <sheetName val="COMP WALL"/>
      <sheetName val="Rob. elektr."/>
      <sheetName val="R.A"/>
      <sheetName val="FITZ MORT 94"/>
      <sheetName val="Control"/>
      <sheetName val="horizontal"/>
      <sheetName val="Rising Main"/>
      <sheetName val="SILICATE"/>
      <sheetName val="Variation Statement"/>
      <sheetName val="Basic Resources"/>
      <sheetName val="Headings"/>
      <sheetName val="A"/>
      <sheetName val="Performance Report"/>
      <sheetName val="Generic Sum"/>
      <sheetName val="Abstract"/>
      <sheetName val="Sub-str."/>
      <sheetName val="Approved_MTD_Proj_#'s"/>
      <sheetName val="_WORKING"/>
      <sheetName val="Cashflow_projection"/>
      <sheetName val="Sub-str_"/>
      <sheetName val="Variation_Statement"/>
      <sheetName val="RANGE"/>
      <sheetName val="Indices"/>
      <sheetName val="Labor abs-NMR"/>
      <sheetName val="Basis"/>
      <sheetName val="parametry"/>
      <sheetName val="civil"/>
      <sheetName val="Cd"/>
      <sheetName val="Cs"/>
      <sheetName val="CPIPE"/>
      <sheetName val="CPIPE 1"/>
      <sheetName val="SSR _ NSSR Market final"/>
      <sheetName val="Rate An"/>
      <sheetName val="Pay Rec"/>
      <sheetName val="Certificate"/>
      <sheetName val="Advice"/>
      <sheetName val="syndicate codes"/>
      <sheetName val="ABB"/>
      <sheetName val="Equip Codes"/>
      <sheetName val="rev_01"/>
      <sheetName val="Global_factors"/>
      <sheetName val="R_A"/>
      <sheetName val="INTSHEET"/>
      <sheetName val="INTSHEET3"/>
      <sheetName val="LTG-STG"/>
      <sheetName val="Equpt"/>
      <sheetName val="seT"/>
      <sheetName val="sum-all"/>
      <sheetName val="Direct cost shed A-2 "/>
      <sheetName val="Form 6"/>
      <sheetName val="office"/>
      <sheetName val="Lab"/>
      <sheetName val="Material&amp;equipment"/>
      <sheetName val="UNIT WT LIST"/>
      <sheetName val="Sheet7"/>
      <sheetName val="Int(Ho con &amp; LH)"/>
      <sheetName val="calcul"/>
      <sheetName val="Variables"/>
      <sheetName val="Builtup Area"/>
      <sheetName val="PCS DATA"/>
      <sheetName val="gen"/>
      <sheetName val="30-3"/>
      <sheetName val="S0"/>
      <sheetName val="Corbel"/>
      <sheetName val="CIF COST ITEM"/>
      <sheetName val="Measur"/>
      <sheetName val="MASTER_RATE ANALYSIS"/>
      <sheetName val="Back_Cal_for OMC"/>
      <sheetName val="MA"/>
      <sheetName val="Story Drift-Part 2"/>
      <sheetName val="num-word"/>
      <sheetName val="Legend"/>
      <sheetName val="WP Financial Summary"/>
      <sheetName val="BACKUP DATA"/>
      <sheetName val="Index"/>
      <sheetName val="Working"/>
      <sheetName val="Rev. 00 - 20.07.04"/>
      <sheetName val="dyes"/>
      <sheetName val="UTILITY"/>
      <sheetName val="Sanitary_BOQ"/>
      <sheetName val="S1BOQ"/>
      <sheetName val="Beam at Ground flr lvl(Steel)"/>
      <sheetName val="Estimate"/>
      <sheetName val="1612.01AL - INT AM&amp;NIEP"/>
      <sheetName val="SM DATA with National CBP price"/>
      <sheetName val="concrete"/>
      <sheetName val="Delhi"/>
      <sheetName val="strand"/>
      <sheetName val="BASIS -DEC 08"/>
      <sheetName val="Measurment"/>
      <sheetName val="Page 2"/>
      <sheetName val="Rates"/>
      <sheetName val="DB_ET200(R. A)"/>
      <sheetName val="SIZING"/>
      <sheetName val="Testing"/>
      <sheetName val="손익현황"/>
      <sheetName val="현황CODE"/>
      <sheetName val="SP&amp;ST 제출가"/>
      <sheetName val="石炭性状"/>
      <sheetName val="가격분석@1100(990104)"/>
      <sheetName val="Escalation"/>
      <sheetName val="NCCALC11"/>
      <sheetName val="공정율 기초 Data"/>
      <sheetName val="제출계산서"/>
      <sheetName val="공사내역"/>
      <sheetName val=" Pricing_110512.xlsx"/>
      <sheetName val="당초"/>
      <sheetName val="BQ"/>
      <sheetName val="POWER"/>
      <sheetName val="Model"/>
      <sheetName val="PLAN_FEB97"/>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sheetData sheetId="536"/>
      <sheetData sheetId="537" refreshError="1"/>
      <sheetData sheetId="538" refreshError="1"/>
      <sheetData sheetId="539" refreshError="1"/>
      <sheetData sheetId="540" refreshError="1"/>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Master"/>
      <sheetName val="CRM"/>
    </sheetNames>
    <sheetDataSet>
      <sheetData sheetId="0" refreshError="1">
        <row r="7">
          <cell r="E7">
            <v>38718</v>
          </cell>
        </row>
      </sheetData>
      <sheetData sheetId="1" refreshError="1"/>
      <sheetData sheetId="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PC"/>
      <sheetName val="WPC"/>
      <sheetName val="MATERIAL RATE LIST"/>
      <sheetName val="MATERIAL CATEGORIES"/>
      <sheetName val="CONTRACTOR RATE LIST"/>
      <sheetName val="TASKS CATEGORY"/>
      <sheetName val="DATA ENTRY GUIDELINES"/>
      <sheetName val="FILING SYSTEM"/>
      <sheetName val="STAFF"/>
      <sheetName val="REQUIREMENT-QUERRIES"/>
      <sheetName val="indent-issue slip"/>
      <sheetName val="PROCESS FLOW FOR ESTIMATION"/>
      <sheetName val="PROCESS FLOW FOR BILLING"/>
      <sheetName val="BILLING PROCESS"/>
      <sheetName val="WORK ALLOTMENT-ESTM&amp;CONTR ENGRS"/>
      <sheetName val="ESTM TRACKING"/>
      <sheetName val="Civil Boq"/>
      <sheetName val="MASTER_RATE ANALYSIS"/>
      <sheetName val="Ward area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Earnings Monitor"/>
      <sheetName val="Operating Statistics"/>
      <sheetName val="Old"/>
      <sheetName val="EBITDA"/>
      <sheetName val="LARTGDR"/>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S-100"/>
      <sheetName val="IS-101 "/>
      <sheetName val="IS-102"/>
      <sheetName val="IS-103"/>
      <sheetName val="IS-104"/>
      <sheetName val="IS-105"/>
      <sheetName val="IS-106"/>
      <sheetName val="IS-107"/>
      <sheetName val="IS-108"/>
      <sheetName val="IS-109"/>
      <sheetName val="IS-110"/>
      <sheetName val="IS-111"/>
      <sheetName val="IS-112"/>
      <sheetName val="IS-113"/>
      <sheetName val="IS-114"/>
      <sheetName val="IS-115"/>
      <sheetName val="IS-116"/>
      <sheetName val="IS-117"/>
      <sheetName val="IS -118"/>
      <sheetName val="IS -119"/>
      <sheetName val="IS -120"/>
      <sheetName val="IS -121"/>
      <sheetName val="IS -122"/>
      <sheetName val="IS -123"/>
      <sheetName val="IS -124"/>
      <sheetName val="IS-125"/>
      <sheetName val="BS -200"/>
      <sheetName val="BS-201"/>
      <sheetName val="BS -202"/>
      <sheetName val="BS-203"/>
      <sheetName val="BS-204"/>
      <sheetName val="BS-205"/>
      <sheetName val="BS-206"/>
      <sheetName val="BS-207"/>
      <sheetName val="BS-208"/>
      <sheetName val="BS-209"/>
      <sheetName val="BS-210"/>
      <sheetName val="BS-211"/>
      <sheetName val="BS-212"/>
      <sheetName val="MI-300"/>
      <sheetName val="MI-301"/>
      <sheetName val="MI-302"/>
      <sheetName val="MI-303"/>
      <sheetName val="MI-304"/>
      <sheetName val="MI-305"/>
      <sheetName val="MI-306"/>
      <sheetName val="MI-307"/>
      <sheetName val="MI-308"/>
      <sheetName val="MI-309"/>
      <sheetName val="MI-310"/>
      <sheetName val="MI-311"/>
      <sheetName val="MI-312"/>
      <sheetName val="MI-313"/>
      <sheetName val="MI-314"/>
      <sheetName val="MI-315"/>
      <sheetName val="MI-316"/>
      <sheetName val="BS_203"/>
      <sheetName val="Comp"/>
      <sheetName val="Invoice"/>
      <sheetName val="Revenue"/>
      <sheetName val="Exhibit C M+A comps"/>
      <sheetName val="Transaction comps"/>
      <sheetName val="Trial Balance"/>
      <sheetName val="BS"/>
      <sheetName val="MIS - August 2002"/>
      <sheetName val="Sheet2"/>
      <sheetName val="Excess Calc"/>
      <sheetName val="TrialBal"/>
      <sheetName val="TB- 11 months"/>
      <sheetName val="inter co"/>
      <sheetName val="Rate analysis"/>
      <sheetName val="Data Input"/>
      <sheetName val="STD2001"/>
      <sheetName val="GK TB 310302 for OpBal Compare"/>
      <sheetName val="Rates"/>
      <sheetName val="Consolidation _Rs"/>
      <sheetName val="SCH-E,F,G,H,I"/>
      <sheetName val="Ann I"/>
      <sheetName val="TB Bgl"/>
      <sheetName val="TB Goa"/>
      <sheetName val="Financial Output"/>
      <sheetName val="BRS"/>
      <sheetName val="SEGMENT EFFECTS"/>
      <sheetName val="ASLBSSch"/>
      <sheetName val="Israel 99 ver1"/>
      <sheetName val="Detail"/>
      <sheetName val="IS-101_"/>
      <sheetName val="IS_-118"/>
      <sheetName val="IS_-119"/>
      <sheetName val="IS_-120"/>
      <sheetName val="IS_-121"/>
      <sheetName val="IS_-122"/>
      <sheetName val="IS_-123"/>
      <sheetName val="IS_-124"/>
      <sheetName val="BS_-200"/>
      <sheetName val="BS_-202"/>
      <sheetName val="Exhibit_C_M+A_comps"/>
      <sheetName val="TB-_11_months"/>
      <sheetName val="inter_co"/>
      <sheetName val="Rate_analysis"/>
      <sheetName val="BS Schdl- 1 &amp; 2"/>
      <sheetName val="CITI INR Account"/>
      <sheetName val="INR Client account"/>
      <sheetName val="co lease rental"/>
      <sheetName val="TB March 2002"/>
      <sheetName val="Net All"/>
      <sheetName val="SCM "/>
      <sheetName val="Subschedule "/>
      <sheetName val="Part A General"/>
      <sheetName val="Lists"/>
      <sheetName val="depn testing"/>
      <sheetName val="FX_Report"/>
      <sheetName val="1. Prepaid Expenses"/>
      <sheetName val="Balance sheet"/>
      <sheetName val="H RAYAPPA"/>
      <sheetName val="TB_March_2002"/>
      <sheetName val="Trial_Balance"/>
      <sheetName val="depn_testing"/>
      <sheetName val="Data_Input"/>
      <sheetName val="Financial_Output"/>
      <sheetName val="Transaction_comps"/>
      <sheetName val="TB_Bgl"/>
      <sheetName val="TB_Goa"/>
      <sheetName val="Part_A_General"/>
      <sheetName val="Consolidation__Rs"/>
      <sheetName val="Balance_sheet"/>
      <sheetName val="H_RAYAPPA"/>
      <sheetName val="Israel_99_ver1"/>
      <sheetName val="Directors"/>
      <sheetName val="PROFIT&amp;LOSS"/>
      <sheetName val="Quote Sheet"/>
      <sheetName val="depreciation"/>
      <sheetName val="DEP WORKING"/>
      <sheetName val="Bank control chart"/>
      <sheetName val="Page1"/>
      <sheetName val="RBT Service Working_Dec 08"/>
      <sheetName val="shtReport"/>
      <sheetName val="TB"/>
      <sheetName val="Excess_Calc"/>
      <sheetName val="GK_TB_310302_for_OpBal_Compare"/>
      <sheetName val="Ann_I"/>
      <sheetName val="MIS_-_August_2002"/>
      <sheetName val="slab01"/>
      <sheetName val="CRITERIA1"/>
      <sheetName val="Gratutity - Ask &amp; delete"/>
      <sheetName val="Sample-OSL"/>
      <sheetName val="SCM"/>
      <sheetName val="Sheet1"/>
      <sheetName val="Sch BS"/>
      <sheetName val="Form 3CD"/>
      <sheetName val="Schedule"/>
      <sheetName val="FD"/>
      <sheetName val="Data"/>
      <sheetName val="drop"/>
      <sheetName val="accounts"/>
      <sheetName val="Building"/>
      <sheetName val="Unmatched"/>
      <sheetName val="Matched"/>
      <sheetName val="eShare - Net Agent"/>
      <sheetName val="Invoice value"/>
      <sheetName val="FINAL"/>
      <sheetName val="Consol"/>
      <sheetName val="IND"/>
      <sheetName val="ITL"/>
      <sheetName val="LLC"/>
      <sheetName val="UKL"/>
      <sheetName val="Table"/>
      <sheetName val="TB 11-12"/>
      <sheetName val="Assumptions"/>
      <sheetName val="Book by Person"/>
      <sheetName val="Metro 1"/>
      <sheetName val="Metro 2"/>
      <sheetName val="Depreciation Calc"/>
      <sheetName val="BANKINT"/>
      <sheetName val="LaborDetail"/>
      <sheetName val="DETAIL SHEET"/>
      <sheetName val="Hub Inputs"/>
      <sheetName val="Tra_bang"/>
      <sheetName val="COMICRO"/>
      <sheetName val="CLSTOCK 30.06.05"/>
      <sheetName val="CONSL-beforeWyeth"/>
      <sheetName val="Toil_details"/>
      <sheetName val="PSI"/>
      <sheetName val="EAW Final Accounts - 99"/>
      <sheetName val="TRADE"/>
      <sheetName val="Analysis"/>
      <sheetName val="wip FG"/>
      <sheetName val="DOMESTIC TRAVEL"/>
      <sheetName val="Suppliers"/>
      <sheetName val="34-Oct'03"/>
      <sheetName val="BSPL 2001"/>
      <sheetName val="2003"/>
      <sheetName val="15"/>
      <sheetName val="TablaConver"/>
      <sheetName val="IS-101_1"/>
      <sheetName val="IS_-1181"/>
      <sheetName val="IS_-1191"/>
      <sheetName val="IS_-1201"/>
      <sheetName val="IS_-1211"/>
      <sheetName val="IS_-1221"/>
      <sheetName val="IS_-1231"/>
      <sheetName val="IS_-1241"/>
      <sheetName val="BS_-2001"/>
      <sheetName val="BS_-2021"/>
      <sheetName val="Exhibit_C_M+A_comps1"/>
      <sheetName val="TB-_11_months1"/>
      <sheetName val="inter_co1"/>
      <sheetName val="Rate_analysis1"/>
      <sheetName val="Transaction_comps1"/>
      <sheetName val="Trial_Balance1"/>
      <sheetName val="Excess_Calc1"/>
      <sheetName val="Data_Input1"/>
      <sheetName val="Pivot Q2"/>
      <sheetName val="WITH RETURNS"/>
      <sheetName val="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ssumptions"/>
      <sheetName val="Schedules"/>
      <sheetName val="Funding"/>
      <sheetName val="Cashflows"/>
      <sheetName val="Combined-P&amp;L"/>
      <sheetName val="IT_Retail - P&amp;L"/>
      <sheetName val="Margins"/>
    </sheetNames>
    <sheetDataSet>
      <sheetData sheetId="0"/>
      <sheetData sheetId="1"/>
      <sheetData sheetId="2"/>
      <sheetData sheetId="3"/>
      <sheetData sheetId="4"/>
      <sheetData sheetId="5"/>
      <sheetData sheetId="6"/>
      <sheetData sheetId="7">
        <row r="37">
          <cell r="B37">
            <v>48</v>
          </cell>
        </row>
      </sheetData>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CAST lightconc-II"/>
      <sheetName val="PRECAST-conc-II"/>
      <sheetName val="Miscellaneous-civil"/>
      <sheetName val="basic"/>
      <sheetName val="GN-ST-10"/>
      <sheetName val="PRECAST lightconc_II"/>
      <sheetName val="CF-det"/>
      <sheetName val="Friends"/>
      <sheetName val="College Details"/>
      <sheetName val="Personal "/>
      <sheetName val="Office"/>
      <sheetName val="Cleaning &amp; Grubbing"/>
      <sheetName val="GN_ST_10"/>
      <sheetName val="IHC"/>
      <sheetName val="bhilai"/>
      <sheetName val="jidal dam"/>
      <sheetName val="delo"/>
      <sheetName val="fran temp"/>
      <sheetName val="gagan"/>
      <sheetName val="hsbc"/>
      <sheetName val="jeedi"/>
      <sheetName val="kona swit"/>
      <sheetName val="template (8)"/>
      <sheetName val="template (9)"/>
      <sheetName val="OVER HEADS"/>
      <sheetName val="Cover Sheet"/>
      <sheetName val="BOQ REV A"/>
      <sheetName val="BOQ"/>
      <sheetName val="PTB (IO)"/>
      <sheetName val="BMS "/>
      <sheetName val="SPT vs PHI"/>
      <sheetName val="TBAL9697 -group wise  sdpl"/>
      <sheetName val="PIPING"/>
      <sheetName val="Sheet1"/>
      <sheetName val="Summary"/>
      <sheetName val="Quantity Schedule"/>
      <sheetName val="Revenue  Schedule "/>
      <sheetName val="Balance works - Direct Cost"/>
      <sheetName val="Balance works - Indirect Cost"/>
      <sheetName val="Cashflows"/>
      <sheetName val="Fund Plan"/>
      <sheetName val="Bill of Resources"/>
      <sheetName val="DC"/>
      <sheetName val="八幡"/>
      <sheetName val="300x500"/>
      <sheetName val="PRECAST_lightconc-II"/>
      <sheetName val="jidal_dam"/>
      <sheetName val="fran_temp"/>
      <sheetName val="kona_swit"/>
      <sheetName val="template_(8)"/>
      <sheetName val="template_(9)"/>
      <sheetName val="PRECAST_lightconc_II"/>
      <sheetName val="College_Details"/>
      <sheetName val="Personal_"/>
      <sheetName val="Cleaning_&amp;_Grubbing"/>
      <sheetName val="SITE OVERHEADS"/>
      <sheetName val="labour coeff"/>
      <sheetName val="Site Dev BOQ"/>
      <sheetName val="Sheet3"/>
      <sheetName val="VCH-SLC"/>
      <sheetName val="Supplier"/>
      <sheetName val="OVER_HEADS"/>
      <sheetName val="Cover_Sheet"/>
      <sheetName val="BOQ_REV_A"/>
      <sheetName val="PTB_(IO)"/>
      <sheetName val="BMS_"/>
      <sheetName val="SPT_vs_PHI"/>
      <sheetName val="TBAL9697_-group_wise__sdpl"/>
      <sheetName val="TAX BILLS"/>
      <sheetName val="CASH BILLS"/>
      <sheetName val="LABOUR BILLS"/>
      <sheetName val="BQQ"/>
      <sheetName val="july"/>
      <sheetName val="june"/>
      <sheetName val="may"/>
      <sheetName val="april"/>
      <sheetName val="march"/>
      <sheetName val="jan"/>
      <sheetName val="fefb"/>
      <sheetName val="invoice"/>
      <sheetName val="puch order"/>
      <sheetName val="decm"/>
      <sheetName val="Sheet1 (2)"/>
      <sheetName val="concrete"/>
      <sheetName val="beam-reinft-IIInd floor"/>
      <sheetName val="upa"/>
      <sheetName val="List"/>
      <sheetName val="Expenditure plan"/>
      <sheetName val="#REF!"/>
      <sheetName val="Boq Block A"/>
      <sheetName val="ORDER BOOKING"/>
      <sheetName val="zone-8"/>
      <sheetName val="MHNO_LEV"/>
      <sheetName val="M-Book for Conc"/>
      <sheetName val="M-Book for FW"/>
      <sheetName val="PRECAST_lightconc-II1"/>
      <sheetName val="PRECAST_lightconc_II1"/>
      <sheetName val="College_Details1"/>
      <sheetName val="Personal_1"/>
      <sheetName val="Cleaning_&amp;_Grubbing1"/>
      <sheetName val="jidal_dam1"/>
      <sheetName val="fran_temp1"/>
      <sheetName val="kona_swit1"/>
      <sheetName val="template_(8)1"/>
      <sheetName val="template_(9)1"/>
      <sheetName val="OVER_HEADS1"/>
      <sheetName val="Cover_Sheet1"/>
      <sheetName val="BOQ_REV_A1"/>
      <sheetName val="PTB_(IO)1"/>
      <sheetName val="BMS_1"/>
      <sheetName val="SPT_vs_PHI1"/>
      <sheetName val="TBAL9697_-group_wise__sdpl1"/>
      <sheetName val="Quantity_Schedule"/>
      <sheetName val="Revenue__Schedule_"/>
      <sheetName val="Balance_works_-_Direct_Cost"/>
      <sheetName val="Balance_works_-_Indirect_Cost"/>
      <sheetName val="Fund_Plan"/>
      <sheetName val="Bill_of_Resources"/>
      <sheetName val="Design"/>
      <sheetName val="SILICATE"/>
      <sheetName val="Costing Upto Mar'11 (2)"/>
      <sheetName val="Tender Summary"/>
      <sheetName val="p&amp;m"/>
      <sheetName val="A"/>
      <sheetName val=" 24.07.10 RS &amp; SECURITY"/>
      <sheetName val="24.07.10 CIVIL WET"/>
      <sheetName val=" 24.07.10 CIVIL"/>
      <sheetName val=" 24.07.10 MECH-FAB"/>
      <sheetName val=" 24.07.10 MECH-TANK"/>
      <sheetName val=" 23.07.10 N.SHIFT MECH-FAB"/>
      <sheetName val=" 23.07.10 N.SHIFT MECH-TANK"/>
      <sheetName val=" 23.07.10 RS &amp; SECURITY"/>
      <sheetName val="23.07.10 CIVIL WET"/>
      <sheetName val=" 23.07.10 CIVIL"/>
      <sheetName val=" 23.07.10 MECH-FAB"/>
      <sheetName val=" 23.07.10 MECH-TANK"/>
      <sheetName val=" 22.07.10 N.SHIFT MECH-FAB"/>
      <sheetName val=" 22.07.10 N.SHIFT MECH-TANK"/>
      <sheetName val=" 22.07.10 RS &amp; SECURITY"/>
      <sheetName val="22.07.10 CIVIL WET"/>
      <sheetName val=" 22.07.10 CIVIL"/>
      <sheetName val=" 22.07.10 MECH-FAB"/>
      <sheetName val=" 22.07.10 MECH-TANK"/>
      <sheetName val=" 21.07.10 N.SHIFT MECH-FAB"/>
      <sheetName val=" 21.07.10 N.SHIFT MECH-TANK"/>
      <sheetName val=" 21.07.10 RS &amp; SECURITY"/>
      <sheetName val="21.07.10 CIVIL WET"/>
      <sheetName val=" 21.07.10 CIVIL"/>
      <sheetName val=" 21.07.10 MECH-FAB"/>
      <sheetName val=" 21.07.10 MECH-TANK"/>
      <sheetName val=" 20.07.10 N.SHIFT MECH-FAB"/>
      <sheetName val=" 20.07.10 N.SHIFT MECH-TANK"/>
      <sheetName val=" 20.07.10 RS &amp; SECURITY"/>
      <sheetName val="20.07.10 CIVIL WET"/>
      <sheetName val=" 20.07.10 CIVIL"/>
      <sheetName val=" 20.07.10 MECH-FAB"/>
      <sheetName val=" 20.07.10 MECH-TANK"/>
      <sheetName val=" 19.07.10 N.SHIFT MECH-FAB"/>
      <sheetName val=" 19.07.10 N.SHIFT MECH-TANK"/>
      <sheetName val=" 19.07.10 RS &amp; SECURITY"/>
      <sheetName val="19.07.10 CIVIL WET"/>
      <sheetName val=" 19.07.10 CIVIL"/>
      <sheetName val=" 19.07.10 MECH-FAB"/>
      <sheetName val=" 19.07.10 MECH-TANK"/>
      <sheetName val=" 18.07.10 N.SHIFT MECH-FAB"/>
      <sheetName val=" 18.07.10 N.SHIFT MECH-TANK"/>
      <sheetName val=" 18.07.10 RS &amp; SECURITY"/>
      <sheetName val="18.07.10 CIVIL WET"/>
      <sheetName val=" 18.07.10 CIVIL"/>
      <sheetName val=" 18.07.10 MECH-FAB"/>
      <sheetName val=" 18.07.10 MECH-TANK"/>
      <sheetName val=" 17.07.10 N.SHIFT MECH-FAB"/>
      <sheetName val=" 17.07.10 N.SHIFT MECH-TANK"/>
      <sheetName val=" 17.07.10 RS &amp; SECURITY"/>
      <sheetName val="17.07.10 CIVIL WET"/>
      <sheetName val=" 17.07.10 CIVIL"/>
      <sheetName val=" 17.07.10 MECH-FAB"/>
      <sheetName val=" 17.07.10 MECH-TANK"/>
      <sheetName val=" 16.07.10 N.SHIFT MECH-FAB"/>
      <sheetName val=" 16.07.10 N.SHIFT MECH-TANK"/>
      <sheetName val=" 16.07.10 RS &amp; SECURITY"/>
      <sheetName val="16.07.10 CIVIL WET"/>
      <sheetName val=" 16.07.10 CIVIL"/>
      <sheetName val=" 16.07.10 MECH-FAB"/>
      <sheetName val=" 16.07.10 MECH-TANK"/>
      <sheetName val=" 15.07.10 N.SHIFT MECH-FAB"/>
      <sheetName val=" 15.07.10 N.SHIFT MECH-TANK"/>
      <sheetName val=" 15.07.10 RS &amp; SECURITY"/>
      <sheetName val="15.07.10 CIVIL WET"/>
      <sheetName val=" 15.07.10 CIVIL"/>
      <sheetName val=" 15.07.10 MECH-FAB"/>
      <sheetName val=" 15.07.10 MECH-TANK"/>
      <sheetName val=" 14.07.10 N.SHIFT MECH-FAB"/>
      <sheetName val=" 14.07.10 N.SHIFT MECH-TANK"/>
      <sheetName val=" 14.07.10 RS &amp; SECURITY"/>
      <sheetName val="14.07.10 CIVIL WET"/>
      <sheetName val=" 14.07.10 CIVIL"/>
      <sheetName val=" 14.07.10 MECH-FAB"/>
      <sheetName val=" 14.07.10 MECH-TANK"/>
      <sheetName val=" 13.07.10 N.SHIFT MECH-FAB"/>
      <sheetName val=" 13.07.10 N.SHIFT MECH-TANK"/>
      <sheetName val=" 13.07.10 RS &amp; SECURITY"/>
      <sheetName val="13.07.10 CIVIL WET"/>
      <sheetName val=" 13.07.10 CIVIL"/>
      <sheetName val=" 13.07.10 MECH-FAB"/>
      <sheetName val=" 13.07.10 MECH-TANK"/>
      <sheetName val=" 12.07.10 N.SHIFT MECH-FAB"/>
      <sheetName val=" 12.07.10 N.SHIFT MECH-TANK"/>
      <sheetName val=" 12.07.10 RS &amp; SECURITY"/>
      <sheetName val="12.07.10 CIVIL WET"/>
      <sheetName val=" 12.07.10 CIVIL"/>
      <sheetName val=" 12.07.10 MECH-FAB"/>
      <sheetName val=" 12.07.10 MECH-TANK"/>
      <sheetName val=" 11.07.10 N.SHIFT MECH-FAB"/>
      <sheetName val=" 11.07.10 N.SHIFT MECH-TANK"/>
      <sheetName val=" 11.07.10 RS &amp; SECURITY"/>
      <sheetName val="11.07.10 CIVIL WET"/>
      <sheetName val=" 11.07.10 CIVIL"/>
      <sheetName val=" 11.07.10 MECH-FAB"/>
      <sheetName val=" 11.07.10 MECH-TANK"/>
      <sheetName val=" 10.07.10 N.SHIFT MECH-FAB"/>
      <sheetName val=" 10.07.10 N.SHIFT MECH-TANK"/>
      <sheetName val=" 10.07.10 RS &amp; SECURITY"/>
      <sheetName val="10.07.10 CIVIL WET"/>
      <sheetName val=" 10.07.10 CIVIL"/>
      <sheetName val=" 10.07.10 MECH-FAB"/>
      <sheetName val=" 10.07.10 MECH-TANK"/>
      <sheetName val=" 09.07.10 N.SHIFT MECH-FAB"/>
      <sheetName val=" 09.07.10 N.SHIFT MECH-TANK"/>
      <sheetName val=" 09.07.10 RS &amp; SECURITY"/>
      <sheetName val="09.07.10 CIVIL WET"/>
      <sheetName val=" 09.07.10 CIVIL"/>
      <sheetName val=" 09.07.10 MECH-FAB"/>
      <sheetName val=" 09.07.10 MECH-TANK"/>
      <sheetName val=" 08.07.10 N.SHIFT MECH-FAB"/>
      <sheetName val=" 08.07.10 N.SHIFT MECH-TANK"/>
      <sheetName val=" 08.07.10 RS &amp; SECURITY"/>
      <sheetName val="08.07.10 CIVIL WET"/>
      <sheetName val=" 08.07.10 CIVIL"/>
      <sheetName val=" 08.07.10 MECH-FAB"/>
      <sheetName val=" 08.07.10 MECH-TANK"/>
      <sheetName val=" 07.07.10 N.SHIFT MECH-FAB"/>
      <sheetName val=" 07.07.10 N.SHIFT MECH-TANK"/>
      <sheetName val=" 07.07.10 RS &amp; SECURITY"/>
      <sheetName val="07.07.10 CIVIL WET"/>
      <sheetName val=" 07.07.10 CIVIL"/>
      <sheetName val=" 07.07.10 MECH-FAB"/>
      <sheetName val=" 07.07.10 MECH-TANK"/>
      <sheetName val=" 06.07.10 N.SHIFT MECH-FAB"/>
      <sheetName val=" 06.07.10 N.SHIFT MECH-TANK"/>
      <sheetName val=" 06.07.10 RS &amp; SECURITY"/>
      <sheetName val="06.07.10 CIVIL WET"/>
      <sheetName val=" 06.07.10 CIVIL"/>
      <sheetName val=" 06.07.10 MECH-FAB"/>
      <sheetName val=" 06.07.10 MECH-TANK"/>
      <sheetName val=" 05.07.10 N.SHIFT MECH-FAB"/>
      <sheetName val=" 05.07.10 N.SHIFT MECH-TANK"/>
      <sheetName val=" 05.07.10 RS &amp; SECURITY"/>
      <sheetName val="05.07.10 CIVIL WET"/>
      <sheetName val=" 05.07.10 CIVIL"/>
      <sheetName val=" 05.07.10 MECH-FAB"/>
      <sheetName val=" 05.07.10 MECH-TANK"/>
      <sheetName val=" 04.07.10 N.SHIFT MECH-FAB"/>
      <sheetName val=" 04.07.10 N.SHIFT MECH-TANK"/>
      <sheetName val=" 04.07.10 RS &amp; SECURITY"/>
      <sheetName val="04.07.10 CIVIL WET"/>
      <sheetName val=" 04.07.10 CIVIL"/>
      <sheetName val=" 04.07.10 MECH-FAB"/>
      <sheetName val=" 04.07.10 MECH-TANK"/>
      <sheetName val=" 03.07.10 N.SHIFT MECH-FAB"/>
      <sheetName val=" 03.07.10 N.SHIFT MECH-TANK"/>
      <sheetName val=" 03.07.10 RS &amp; SECURITY "/>
      <sheetName val="03.07.10 CIVIL WET "/>
      <sheetName val=" 03.07.10 CIVIL "/>
      <sheetName val=" 03.07.10 MECH-FAB "/>
      <sheetName val=" 03.07.10 MECH-TANK "/>
      <sheetName val=" 02.07.10 N.SHIFT MECH-FAB "/>
      <sheetName val=" 02.07.10 N.SHIFT MECH-TANK "/>
      <sheetName val=" 02.07.10 RS &amp; SECURITY"/>
      <sheetName val="02.07.10 CIVIL WET"/>
      <sheetName val=" 02.07.10 CIVIL"/>
      <sheetName val=" 02.07.10 MECH-FAB"/>
      <sheetName val=" 02.07.10 MECH-TANK"/>
      <sheetName val=" 01.07.10 N.SHIFT MECH-FAB"/>
      <sheetName val=" 01.07.10 N.SHIFT MECH-TANK"/>
      <sheetName val=" 01.07.10 RS &amp; SECURITY"/>
      <sheetName val="01.07.10 CIVIL WET"/>
      <sheetName val=" 01.07.10 CIVIL"/>
      <sheetName val=" 01.07.10 MECH-FAB"/>
      <sheetName val=" 01.07.10 MECH-TANK"/>
      <sheetName val=" 30.06.10 N.SHIFT MECH-FAB"/>
      <sheetName val=" 30.06.10 N.SHIFT MECH-TANK"/>
      <sheetName val="Headings"/>
      <sheetName val="dBase"/>
      <sheetName val="Meas.-Hotel Part"/>
      <sheetName val="Contract Night Staff"/>
      <sheetName val="Contract Day Staff"/>
      <sheetName val="Day Shift"/>
      <sheetName val="Night Shift"/>
      <sheetName val="scurve calc (2)"/>
      <sheetName val="Direct cost shed A-2 "/>
      <sheetName val="BOQ_Direct_selling cost"/>
      <sheetName val="factors"/>
      <sheetName val="Civil Boq"/>
      <sheetName val="Data"/>
      <sheetName val="Lead"/>
      <sheetName val="22.12.2011"/>
      <sheetName val="Fee Rate Summary"/>
      <sheetName val="beam-reinft"/>
      <sheetName val="Sheet2"/>
      <sheetName val="BOQ (2)"/>
      <sheetName val="INPUT SHEET"/>
      <sheetName val="final abstract"/>
      <sheetName val="Civil Works"/>
      <sheetName val="Cashflow projection"/>
      <sheetName val="inWords"/>
      <sheetName val="Detail"/>
      <sheetName val=" 09.07.10 M顅ᎆ뤀ᨇ԰_x0000_缀_x0000_"/>
      <sheetName val="Ave.wtd.rates"/>
      <sheetName val="Material "/>
      <sheetName val="Labour &amp; Plant"/>
      <sheetName val="2gii"/>
      <sheetName val="PA- Consutant "/>
      <sheetName val="master"/>
      <sheetName val="Build-up"/>
      <sheetName val="St.co.91.5lvl"/>
      <sheetName val="Item- Compact"/>
      <sheetName val="HVAC"/>
      <sheetName val="Costing"/>
      <sheetName val="Meas__Hotel Part"/>
      <sheetName val=" 09.07.10 M顅ᎆ뤀ᨇ԰?缀?"/>
      <sheetName val="TBAL9697 _group wise  sdpl"/>
      <sheetName val="Intake"/>
      <sheetName val=" _x000a_¢_x0002_&amp;_x0000__x0000__x0000_ú5#_x0000__x0000__x0000__x0000__x0000__x0000__x0000_"/>
      <sheetName val=""/>
      <sheetName val="AOR"/>
      <sheetName val="BS8007"/>
      <sheetName val="공장별판관비배부"/>
      <sheetName val="SP Break Up"/>
      <sheetName val="IO List"/>
      <sheetName val="Fill this out first..."/>
      <sheetName val="temp"/>
      <sheetName val="GBW"/>
      <sheetName val="HEAD"/>
      <sheetName val="Labour productivity"/>
      <sheetName val="DataInput"/>
      <sheetName val="DataInput-1"/>
      <sheetName val="DI Rate Analysis"/>
      <sheetName val="Economic RisingMain  Ph-I"/>
      <sheetName val="14.07.10@_x0000__x0003_&amp;_x0000__x0000__x0000_Ò:"/>
      <sheetName val="_x0000__x0000__x0000__x0000__x0000__x0000__x0000_8!_x0000_;bÂ/Ò:!_x0000_Ò8!_x0000_&amp;_x0000__x0000__x0000_&amp;_x0000__x0000__x0000_"/>
      <sheetName val="14.07.10Á_x000c__x0003_&amp;_x0000__x0000__x0000_î&lt;"/>
      <sheetName val="_x0000__x0000__x0000__x0000__x0000__x0000__x0000_¸:_x001f__x0000_;b+/î&lt;_x001f__x0000_î:_x001f__x0000_&amp;_x0000__x0000__x0000_&amp;_x0000__x0000__x0000_"/>
      <sheetName val="_x0000_"/>
      <sheetName val="Rate Analysis"/>
      <sheetName val="Assumptions"/>
      <sheetName val="Sales &amp; Prod"/>
      <sheetName val="MN T.B."/>
      <sheetName val="cash in flow Summary JV "/>
      <sheetName val="water prop."/>
      <sheetName val="GR.slab-reinft"/>
      <sheetName val="Cost Index"/>
      <sheetName val="Prelims Breakup"/>
      <sheetName val="section"/>
      <sheetName val="box-12"/>
      <sheetName val="Rate analysis- BOQ 1 "/>
      <sheetName val="08.07.10헾】_x0005__x0000__x0000__x0000__x0000_ꎋ"/>
      <sheetName val="L+M"/>
      <sheetName val="Voucher"/>
      <sheetName val="Project Details.."/>
      <sheetName val="Staff Acco."/>
      <sheetName val="col-reinft1"/>
      <sheetName val="F20 Risk Analysis"/>
      <sheetName val="Change Order Log"/>
      <sheetName val="lookups"/>
      <sheetName val="ref"/>
      <sheetName val="Bin"/>
      <sheetName val="2000 MOR"/>
      <sheetName val="Driveway Beams"/>
      <sheetName val="Structure Bills Qty"/>
      <sheetName val="dlvoid"/>
      <sheetName val="Labour"/>
      <sheetName val="Cover"/>
      <sheetName val="Data Sheet"/>
      <sheetName val="sheeet7"/>
      <sheetName val="14.07.10 CIVIL W ["/>
      <sheetName val="Analy_7-10"/>
      <sheetName val="INDIGINEOUS ITEMS "/>
      <sheetName val="PRECAST_lightconc-II2"/>
      <sheetName val="PRECAST_lightconc_II2"/>
      <sheetName val="College_Details2"/>
      <sheetName val="Personal_2"/>
      <sheetName val="Cleaning_&amp;_Grubbing2"/>
      <sheetName val="jidal_dam2"/>
      <sheetName val="fran_temp2"/>
      <sheetName val="kona_swit2"/>
      <sheetName val="template_(8)2"/>
      <sheetName val="template_(9)2"/>
      <sheetName val="OVER_HEADS2"/>
      <sheetName val="Cover_Sheet2"/>
      <sheetName val="BOQ_REV_A2"/>
      <sheetName val="PTB_(IO)2"/>
      <sheetName val="BMS_2"/>
      <sheetName val="TBAL9697_-group_wise__sdpl2"/>
      <sheetName val="SPT_vs_PHI2"/>
      <sheetName val="Quantity_Schedule1"/>
      <sheetName val="Revenue__Schedule_1"/>
      <sheetName val="Balance_works_-_Direct_Cost1"/>
      <sheetName val="Balance_works_-_Indirect_Cost1"/>
      <sheetName val="Fund_Plan1"/>
      <sheetName val="Bill_of_Resources1"/>
      <sheetName val="Site_Dev_BOQ"/>
      <sheetName val="labour_coeff"/>
      <sheetName val="SITE_OVERHEADS"/>
      <sheetName val="Costing_Upto_Mar'11_(2)"/>
      <sheetName val="Tender_Summary"/>
      <sheetName val="Meas_-Hotel_Part"/>
      <sheetName val="beam-reinft-IIInd_floor"/>
      <sheetName val="TAX_BILLS"/>
      <sheetName val="CASH_BILLS"/>
      <sheetName val="LABOUR_BILLS"/>
      <sheetName val="puch_order"/>
      <sheetName val="Sheet1_(2)"/>
      <sheetName val="Expenditure_plan"/>
      <sheetName val="ORDER_BOOKING"/>
      <sheetName val="M-Book_for_Conc"/>
      <sheetName val="M-Book_for_FW"/>
      <sheetName val="22_12_2011"/>
      <sheetName val="BOQ_(2)"/>
      <sheetName val="Boq_Block_A"/>
      <sheetName val="_24_07_10_RS_&amp;_SECURITY"/>
      <sheetName val="24_07_10_CIVIL_WET"/>
      <sheetName val="_24_07_10_CIVIL"/>
      <sheetName val="_24_07_10_MECH-FAB"/>
      <sheetName val="_24_07_10_MECH-TANK"/>
      <sheetName val="_23_07_10_N_SHIFT_MECH-FAB"/>
      <sheetName val="_23_07_10_N_SHIFT_MECH-TANK"/>
      <sheetName val=" 09.07.10 M顅ᎆ뤀ᨇ԰"/>
      <sheetName val="14.07.10@^\_x0001_&amp;_x0000__x0000__x0000__x0012_8"/>
      <sheetName val="gen"/>
      <sheetName val="Fin. Assumpt. - Sensitivities"/>
      <sheetName val="Bill 1"/>
      <sheetName val="Bill 2"/>
      <sheetName val="Bill 3"/>
      <sheetName val="Bill 4"/>
      <sheetName val="Bill 5"/>
      <sheetName val="Bill 6"/>
      <sheetName val="Bill 7"/>
      <sheetName val="1.Civil-RA"/>
      <sheetName val="3cd Annexure"/>
      <sheetName val="08.07.10헾】_x0005_????ꎋ"/>
      <sheetName val="estm_mech"/>
      <sheetName val="SUMMARY(E)"/>
      <sheetName val="T-P1, FINISHES WORKING "/>
      <sheetName val="Assumption &amp; Exclusion"/>
      <sheetName val="querries"/>
      <sheetName val=" 09.07.10 M顅ᎆ뤀ᨇ԰_缀_"/>
      <sheetName val="_23_07_10_RS_&amp;_SECURITY"/>
      <sheetName val="23_07_10_CIVIL_WET"/>
      <sheetName val="_23_07_10_CIVIL"/>
      <sheetName val="_23_07_10_MECH-FAB"/>
      <sheetName val="_23_07_10_MECH-TANK"/>
      <sheetName val="_22_07_10_N_SHIFT_MECH-FAB"/>
      <sheetName val="_22_07_10_N_SHIFT_MECH-TANK"/>
      <sheetName val="_22_07_10_RS_&amp;_SECURITY"/>
      <sheetName val="22_07_10_CIVIL_WET"/>
      <sheetName val="_22_07_10_CIVIL"/>
      <sheetName val="_22_07_10_MECH-FAB"/>
      <sheetName val="_22_07_10_MECH-TANK"/>
      <sheetName val="_21_07_10_N_SHIFT_MECH-FAB"/>
      <sheetName val="_21_07_10_N_SHIFT_MECH-TANK"/>
      <sheetName val="_21_07_10_RS_&amp;_SECURITY"/>
      <sheetName val="21_07_10_CIVIL_WET"/>
      <sheetName val="_21_07_10_CIVIL"/>
      <sheetName val="_21_07_10_MECH-FAB"/>
      <sheetName val="_21_07_10_MECH-TANK"/>
      <sheetName val="_20_07_10_N_SHIFT_MECH-FAB"/>
      <sheetName val="_20_07_10_N_SHIFT_MECH-TANK"/>
      <sheetName val="_20_07_10_RS_&amp;_SECURITY"/>
      <sheetName val="20_07_10_CIVIL_WET"/>
      <sheetName val="_20_07_10_CIVIL"/>
      <sheetName val="_20_07_10_MECH-FAB"/>
      <sheetName val="_20_07_10_MECH-TANK"/>
      <sheetName val="_19_07_10_N_SHIFT_MECH-FAB"/>
      <sheetName val="_19_07_10_N_SHIFT_MECH-TANK"/>
      <sheetName val="_19_07_10_RS_&amp;_SECURITY"/>
      <sheetName val="19_07_10_CIVIL_WET"/>
      <sheetName val="_19_07_10_CIVIL"/>
      <sheetName val="_19_07_10_MECH-FAB"/>
      <sheetName val="_19_07_10_MECH-TANK"/>
      <sheetName val="_18_07_10_N_SHIFT_MECH-FAB"/>
      <sheetName val="_18_07_10_N_SHIFT_MECH-TANK"/>
      <sheetName val="_18_07_10_RS_&amp;_SECURITY"/>
      <sheetName val="18_07_10_CIVIL_WET"/>
      <sheetName val="_18_07_10_CIVIL"/>
      <sheetName val="_18_07_10_MECH-FAB"/>
      <sheetName val="_18_07_10_MECH-TANK"/>
      <sheetName val="_17_07_10_N_SHIFT_MECH-FAB"/>
      <sheetName val="Admin"/>
      <sheetName val="_x0000__x0000__x0000__x0000__x0000__x0000__x0000_Ü5)_x0000__x001e_bÝ/_x0012_8)_x0000__x0012_6)_x0000_&amp;_x0000__x0000__x0000_&amp;_x0000__x0000__x0000_"/>
      <sheetName val="_x0001__x0000__x0000__x0000_"/>
      <sheetName val="PRELIM5"/>
      <sheetName val="Phase 1"/>
      <sheetName val="Prelims_Breakup"/>
      <sheetName val="run"/>
      <sheetName val=" _x000a_¢_x0002_&amp;???ú5#???????"/>
      <sheetName val="_17_07_10_N_SHIFT_MECH-TANK"/>
      <sheetName val="_17_07_10_RS_&amp;_SECURITY"/>
      <sheetName val="17_07_10_CIVIL_WET"/>
      <sheetName val="_17_07_10_CIVIL"/>
      <sheetName val="_17_07_10_MECH-FAB"/>
      <sheetName val="_17_07_10_MECH-TANK"/>
      <sheetName val="COST"/>
      <sheetName val="x-items"/>
      <sheetName val="_16_07_10_N_SHIFT_MECH-FAB"/>
      <sheetName val="_16_07_10_N_SHIFT_MECH-TANK"/>
      <sheetName val="_16_07_10_RS_&amp;_SECURITY"/>
      <sheetName val="16_07_10_CIVIL_WET"/>
      <sheetName val="_16_07_10_CIVIL"/>
      <sheetName val="_16_07_10_MECH-FAB"/>
      <sheetName val="_16_07_10_MECH-TANK"/>
      <sheetName val="_15_07_10_N_SHIFT_MECH-FAB"/>
      <sheetName val="_15_07_10_N_SHIFT_MECH-TANK"/>
      <sheetName val="Theo Cons-June'10"/>
      <sheetName val="CABLERET"/>
      <sheetName val="B3-B4-B5-B6"/>
      <sheetName val="wordsdata"/>
      <sheetName val="AutoOpen Stub Data"/>
      <sheetName val="External Doors"/>
      <sheetName val="T&amp;M"/>
      <sheetName val="Assumption Inputs"/>
      <sheetName val="detail'02"/>
      <sheetName val="Pacakges split"/>
      <sheetName val="Eqpmnt Plng"/>
      <sheetName val="Debits as on 12.04.08"/>
      <sheetName val="Background"/>
      <sheetName val="DEINKING(ANNEX 1)"/>
      <sheetName val="Code"/>
      <sheetName val="Wire"/>
      <sheetName val="RA-markate"/>
      <sheetName val="analysis"/>
      <sheetName val="STAFFSCHED "/>
      <sheetName val="pol-60"/>
      <sheetName val="COLUMN"/>
      <sheetName val="Makro1"/>
      <sheetName val="LABOUR RATE"/>
      <sheetName val="Material Rate"/>
      <sheetName val="ACS(1)"/>
      <sheetName val="FAS-C(4)"/>
      <sheetName val="CCTV(old)"/>
      <sheetName val="Final"/>
      <sheetName val="Summary-Price_New"/>
      <sheetName val="AN-2K"/>
      <sheetName val="Switch V16"/>
      <sheetName val="UNIT"/>
      <sheetName val="CCY"/>
      <sheetName val="DI_Rate_Analysis"/>
      <sheetName val="Economic_RisingMain__Ph-I"/>
      <sheetName val="BHANDUP"/>
      <sheetName val="Projects"/>
      <sheetName val="预算"/>
      <sheetName val="電気設備表"/>
      <sheetName val="Intro."/>
      <sheetName val="Gate 2"/>
      <sheetName val="Lab"/>
      <sheetName val="Factor Sheet"/>
      <sheetName val="Invoice Tracker"/>
      <sheetName val="Cat A Change Control"/>
      <sheetName val="Variables"/>
      <sheetName val="RMG.-ABS"/>
      <sheetName val="RMG-MB"/>
      <sheetName val="T.P.-ABS"/>
      <sheetName val="T.P.-MB"/>
      <sheetName val="Mixer-ABS"/>
      <sheetName val="Mixer-MB"/>
      <sheetName val="E.P.R-ABS"/>
      <sheetName val="E..R-MB"/>
      <sheetName val="Bldg.6-ABS"/>
      <sheetName val="Bldg.6-MB"/>
      <sheetName val="Kz Grid Press foundation ABS"/>
      <sheetName val="Kz Grid Press foundation_meas"/>
      <sheetName val="600-1200T  ABS"/>
      <sheetName val="600-1200T Meas"/>
      <sheetName val="BSR-II ABS"/>
      <sheetName val="BSR-II meas"/>
      <sheetName val="Misc.ABS"/>
      <sheetName val="Misc.MB"/>
      <sheetName val="This Bill"/>
      <sheetName val="Upto Previous"/>
      <sheetName val="Up to date"/>
      <sheetName val="Grand Abstract"/>
      <sheetName val="Blank MB"/>
      <sheetName val="cement summary"/>
      <sheetName val="Reinforcement Steel"/>
      <sheetName val="P-I CEMENT RECONCILIATION "/>
      <sheetName val="Ra-38 area wise summary"/>
      <sheetName val="P-II Cement Reconciliation"/>
      <sheetName val="Ra-16 P-II"/>
      <sheetName val="RA 16- GH"/>
      <sheetName val="Cal"/>
      <sheetName val="InputPO_Del"/>
      <sheetName val="India F&amp;S Template"/>
      <sheetName val=" bus bay"/>
      <sheetName val="doq-10"/>
      <sheetName val="doq-I"/>
      <sheetName val="doq 4"/>
      <sheetName val="doq 2"/>
      <sheetName val="Grade Slab -1"/>
      <sheetName val="Grade Slab -2"/>
      <sheetName val="Grade slab-3"/>
      <sheetName val="Grade slab -4"/>
      <sheetName val="Grade slab -5"/>
      <sheetName val="Grade slab -6"/>
      <sheetName val="B3-B4-B5-_x0006__x0000_"/>
      <sheetName val="_x0000__x0017__x0000__x0012__x0000__x000f__x0000__x0012__x0000__x0013__x0000__x000a__x0000__x001a__x0000__x001b__x0000__x0017__x0000_"/>
      <sheetName val="ᬀᜀሀༀሀ_x0000__x0000__x0000__x0000__x0000__x0000__x0000__x0000__x0000__x0000__x0000__x0000__x0000_"/>
      <sheetName val="Summary WG"/>
      <sheetName val="AFAS "/>
      <sheetName val="RDS &amp; WLD"/>
      <sheetName val="PA System"/>
      <sheetName val="ACC"/>
      <sheetName val="CCTV"/>
      <sheetName val="Server &amp; PAC Room"/>
      <sheetName val="BMS"/>
      <sheetName val="HVAC BOQ"/>
      <sheetName val="  ¢_x0002_&amp;_x0000__x0000__x0000_ú5#_x0000__x0000__x0000__x0000__x0000__x0000__x0000_"/>
      <sheetName val="  ¢_x0002_&amp;???ú5#???????"/>
      <sheetName val="FitOutConfCentre"/>
      <sheetName val="08.07.10헾】_x0005_????菈_x0013_"/>
      <sheetName val="CON"/>
      <sheetName val="Index"/>
      <sheetName val="10"/>
      <sheetName val="Control"/>
      <sheetName val="11A"/>
      <sheetName val="11B "/>
      <sheetName val="12A"/>
      <sheetName val="12B"/>
      <sheetName val="2A"/>
      <sheetName val="2B"/>
      <sheetName val="2C"/>
      <sheetName val="2D"/>
      <sheetName val="2E"/>
      <sheetName val="2F"/>
      <sheetName val="2G"/>
      <sheetName val="2H"/>
      <sheetName val="3A"/>
      <sheetName val="3B"/>
      <sheetName val="4"/>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5"/>
      <sheetName val="13"/>
      <sheetName val="DetEst"/>
      <sheetName val="1"/>
      <sheetName val="14"/>
      <sheetName val="Measurements"/>
      <sheetName val="Tables"/>
      <sheetName val="Flooring"/>
      <sheetName val="Ceilings"/>
      <sheetName val="ACAD Finishes"/>
      <sheetName val="Site Details"/>
      <sheetName val="Chair"/>
      <sheetName val="Site Area Statement"/>
      <sheetName val="Doors"/>
      <sheetName val="Estimate"/>
      <sheetName val="PRECAST_lightconc-II3"/>
      <sheetName val="PRECAST_lightconc_II3"/>
      <sheetName val="College_Details3"/>
      <sheetName val="Personal_3"/>
      <sheetName val="Cleaning_&amp;_Grubbing3"/>
      <sheetName val="jidal_dam3"/>
      <sheetName val="fran_temp3"/>
      <sheetName val="kona_swit3"/>
      <sheetName val="template_(8)3"/>
      <sheetName val="template_(9)3"/>
      <sheetName val="OVER_HEADS3"/>
      <sheetName val="Cover_Sheet3"/>
      <sheetName val="BOQ_REV_A3"/>
      <sheetName val="PTB_(IO)3"/>
      <sheetName val="BMS_3"/>
      <sheetName val="SPT_vs_PHI3"/>
      <sheetName val="TBAL9697_-group_wise__sdpl3"/>
      <sheetName val="Quantity_Schedule2"/>
      <sheetName val="Revenue__Schedule_2"/>
      <sheetName val="Balance_works_-_Direct_Cost2"/>
      <sheetName val="Balance_works_-_Indirect_Cost2"/>
      <sheetName val="Fund_Plan2"/>
      <sheetName val="Bill_of_Resources2"/>
      <sheetName val="beam-reinft-IIInd_floor1"/>
      <sheetName val="Boq_Block_A1"/>
      <sheetName val="Expenditure_plan1"/>
      <sheetName val="ORDER_BOOKING1"/>
      <sheetName val="_24_07_10_RS_&amp;_SECURITY1"/>
      <sheetName val="24_07_10_CIVIL_WET1"/>
      <sheetName val="_24_07_10_CIVIL1"/>
      <sheetName val="_24_07_10_MECH-FAB1"/>
      <sheetName val="_24_07_10_MECH-TANK1"/>
      <sheetName val="_23_07_10_N_SHIFT_MECH-FAB1"/>
      <sheetName val="_23_07_10_N_SHIFT_MECH-TANK1"/>
      <sheetName val="_23_07_10_RS_&amp;_SECURITY1"/>
      <sheetName val="23_07_10_CIVIL_WET1"/>
      <sheetName val="_23_07_10_CIVIL1"/>
      <sheetName val="_23_07_10_MECH-FAB1"/>
      <sheetName val="_23_07_10_MECH-TANK1"/>
      <sheetName val="_22_07_10_N_SHIFT_MECH-FAB1"/>
      <sheetName val="_22_07_10_N_SHIFT_MECH-TANK1"/>
      <sheetName val="_22_07_10_RS_&amp;_SECURITY1"/>
      <sheetName val="22_07_10_CIVIL_WET1"/>
      <sheetName val="_22_07_10_CIVIL1"/>
      <sheetName val="_22_07_10_MECH-FAB1"/>
      <sheetName val="_22_07_10_MECH-TANK1"/>
      <sheetName val="_21_07_10_N_SHIFT_MECH-FAB1"/>
      <sheetName val="_21_07_10_N_SHIFT_MECH-TANK1"/>
      <sheetName val="_21_07_10_RS_&amp;_SECURITY1"/>
      <sheetName val="21_07_10_CIVIL_WET1"/>
      <sheetName val="_21_07_10_CIVIL1"/>
      <sheetName val="_21_07_10_MECH-FAB1"/>
      <sheetName val="_21_07_10_MECH-TANK1"/>
      <sheetName val="_20_07_10_N_SHIFT_MECH-FAB1"/>
      <sheetName val="_20_07_10_N_SHIFT_MECH-TANK1"/>
      <sheetName val="_20_07_10_RS_&amp;_SECURITY1"/>
      <sheetName val="20_07_10_CIVIL_WET1"/>
      <sheetName val="_20_07_10_CIVIL1"/>
      <sheetName val="_20_07_10_MECH-FAB1"/>
      <sheetName val="_20_07_10_MECH-TANK1"/>
      <sheetName val="_19_07_10_N_SHIFT_MECH-FAB1"/>
      <sheetName val="_19_07_10_N_SHIFT_MECH-TANK1"/>
      <sheetName val="_19_07_10_RS_&amp;_SECURITY1"/>
      <sheetName val="19_07_10_CIVIL_WET1"/>
      <sheetName val="_19_07_10_CIVIL1"/>
      <sheetName val="_19_07_10_MECH-FAB1"/>
      <sheetName val="_19_07_10_MECH-TANK1"/>
      <sheetName val="_18_07_10_N_SHIFT_MECH-FAB1"/>
      <sheetName val="_18_07_10_N_SHIFT_MECH-TANK1"/>
      <sheetName val="_18_07_10_RS_&amp;_SECURITY1"/>
      <sheetName val="18_07_10_CIVIL_WET1"/>
      <sheetName val="_18_07_10_CIVIL1"/>
      <sheetName val="_18_07_10_MECH-FAB1"/>
      <sheetName val="_18_07_10_MECH-TANK1"/>
      <sheetName val="_17_07_10_N_SHIFT_MECH-FAB1"/>
      <sheetName val="_17_07_10_N_SHIFT_MECH-TANK1"/>
      <sheetName val="_17_07_10_RS_&amp;_SECURITY1"/>
      <sheetName val="17_07_10_CIVIL_WET1"/>
      <sheetName val="_17_07_10_CIVIL1"/>
      <sheetName val="_17_07_10_MECH-FAB1"/>
      <sheetName val="_17_07_10_MECH-TANK1"/>
      <sheetName val="_15_07_10_RS_&amp;_SECURITY"/>
      <sheetName val="15_07_10_CIVIL_WET"/>
      <sheetName val="_15_07_10_CIVIL"/>
      <sheetName val="_15_07_10_MECH-FAB"/>
      <sheetName val="_15_07_10_MECH-TANK"/>
      <sheetName val="_14_07_10_N_SHIFT_MECH-FAB"/>
      <sheetName val="_14_07_10_N_SHIFT_MECH-TANK"/>
      <sheetName val="_14_07_10_RS_&amp;_SECURITY"/>
      <sheetName val="14_07_10_CIVIL_WET"/>
      <sheetName val="_14_07_10_CIVIL"/>
      <sheetName val="_14_07_10_MECH-FAB"/>
      <sheetName val="_14_07_10_MECH-TANK"/>
      <sheetName val="_13_07_10_N_SHIFT_MECH-FAB"/>
      <sheetName val="_13_07_10_N_SHIFT_MECH-TANK"/>
      <sheetName val="_13_07_10_RS_&amp;_SECURITY"/>
      <sheetName val="13_07_10_CIVIL_WET"/>
      <sheetName val="_13_07_10_CIVIL"/>
      <sheetName val="_13_07_10_MECH-FAB"/>
      <sheetName val="_13_07_10_MECH-TANK"/>
      <sheetName val="_12_07_10_N_SHIFT_MECH-FAB"/>
      <sheetName val="_12_07_10_N_SHIFT_MECH-TANK"/>
      <sheetName val="_12_07_10_RS_&amp;_SECURITY"/>
      <sheetName val="12_07_10_CIVIL_WET"/>
      <sheetName val="_12_07_10_CIVIL"/>
      <sheetName val="_12_07_10_MECH-FAB"/>
      <sheetName val="_12_07_10_MECH-TANK"/>
      <sheetName val="_11_07_10_N_SHIFT_MECH-FAB"/>
      <sheetName val="_11_07_10_N_SHIFT_MECH-TANK"/>
      <sheetName val="_11_07_10_RS_&amp;_SECURITY"/>
      <sheetName val="11_07_10_CIVIL_WET"/>
      <sheetName val="_11_07_10_CIVIL"/>
      <sheetName val="_11_07_10_MECH-FAB"/>
      <sheetName val="_11_07_10_MECH-TANK"/>
      <sheetName val="_10_07_10_N_SHIFT_MECH-FAB"/>
      <sheetName val="_10_07_10_N_SHIFT_MECH-TANK"/>
      <sheetName val="_10_07_10_RS_&amp;_SECURITY"/>
      <sheetName val="10_07_10_CIVIL_WET"/>
      <sheetName val="_10_07_10_CIVIL"/>
      <sheetName val="_10_07_10_MECH-FAB"/>
      <sheetName val="_10_07_10_MECH-TANK"/>
      <sheetName val="_09_07_10_N_SHIFT_MECH-FAB"/>
      <sheetName val="_09_07_10_N_SHIFT_MECH-TANK"/>
      <sheetName val="_09_07_10_RS_&amp;_SECURITY"/>
      <sheetName val="09_07_10_CIVIL_WET"/>
      <sheetName val="_09_07_10_CIVIL"/>
      <sheetName val="_09_07_10_MECH-FAB"/>
      <sheetName val="_09_07_10_MECH-TANK"/>
      <sheetName val="_08_07_10_N_SHIFT_MECH-FAB"/>
      <sheetName val="_08_07_10_N_SHIFT_MECH-TANK"/>
      <sheetName val="_08_07_10_RS_&amp;_SECURITY"/>
      <sheetName val="08_07_10_CIVIL_WET"/>
      <sheetName val="_08_07_10_CIVIL"/>
      <sheetName val="_08_07_10_MECH-FAB"/>
      <sheetName val="_08_07_10_MECH-TANK"/>
      <sheetName val="_07_07_10_N_SHIFT_MECH-FAB"/>
      <sheetName val="_07_07_10_N_SHIFT_MECH-TANK"/>
      <sheetName val="_07_07_10_RS_&amp;_SECURITY"/>
      <sheetName val="07_07_10_CIVIL_WET"/>
      <sheetName val="_07_07_10_CIVIL"/>
      <sheetName val="_07_07_10_MECH-FAB"/>
      <sheetName val="_07_07_10_MECH-TANK"/>
      <sheetName val="_06_07_10_N_SHIFT_MECH-FAB"/>
      <sheetName val="_06_07_10_N_SHIFT_MECH-TANK"/>
      <sheetName val="_06_07_10_RS_&amp;_SECURITY"/>
      <sheetName val="06_07_10_CIVIL_WET"/>
      <sheetName val="_06_07_10_CIVIL"/>
      <sheetName val="_06_07_10_MECH-FAB"/>
      <sheetName val="_06_07_10_MECH-TANK"/>
      <sheetName val="_05_07_10_N_SHIFT_MECH-FAB"/>
      <sheetName val="_05_07_10_N_SHIFT_MECH-TANK"/>
      <sheetName val="_05_07_10_RS_&amp;_SECURITY"/>
      <sheetName val="05_07_10_CIVIL_WET"/>
      <sheetName val="_05_07_10_CIVIL"/>
      <sheetName val="_05_07_10_MECH-FAB"/>
      <sheetName val="_05_07_10_MECH-TANK"/>
      <sheetName val="_04_07_10_N_SHIFT_MECH-FAB"/>
      <sheetName val="_04_07_10_N_SHIFT_MECH-TANK"/>
      <sheetName val="_04_07_10_RS_&amp;_SECURITY"/>
      <sheetName val="04_07_10_CIVIL_WET"/>
      <sheetName val="_04_07_10_CIVIL"/>
      <sheetName val="_04_07_10_MECH-FAB"/>
      <sheetName val="_04_07_10_MECH-TANK"/>
      <sheetName val="_03_07_10_N_SHIFT_MECH-FAB"/>
      <sheetName val="_03_07_10_N_SHIFT_MECH-TANK"/>
      <sheetName val="_03_07_10_RS_&amp;_SECURITY_"/>
      <sheetName val="03_07_10_CIVIL_WET_"/>
      <sheetName val="_03_07_10_CIVIL_"/>
      <sheetName val="_03_07_10_MECH-FAB_"/>
      <sheetName val="_03_07_10_MECH-TANK_"/>
      <sheetName val="_02_07_10_N_SHIFT_MECH-FAB_"/>
      <sheetName val="_02_07_10_N_SHIFT_MECH-TANK_"/>
      <sheetName val="_02_07_10_RS_&amp;_SECURITY"/>
      <sheetName val="02_07_10_CIVIL_WET"/>
      <sheetName val="_02_07_10_CIVIL"/>
      <sheetName val="_02_07_10_MECH-FAB"/>
      <sheetName val="_02_07_10_MECH-TANK"/>
      <sheetName val="_01_07_10_N_SHIFT_MECH-FAB"/>
      <sheetName val="_01_07_10_N_SHIFT_MECH-TANK"/>
      <sheetName val="_01_07_10_RS_&amp;_SECURITY"/>
      <sheetName val="01_07_10_CIVIL_WET"/>
      <sheetName val="_01_07_10_CIVIL"/>
      <sheetName val="_01_07_10_MECH-FAB"/>
      <sheetName val="_01_07_10_MECH-TANK"/>
      <sheetName val="_30_06_10_N_SHIFT_MECH-FAB"/>
      <sheetName val="_30_06_10_N_SHIFT_MECH-TANK"/>
      <sheetName val="SITE_OVERHEADS1"/>
      <sheetName val="labour_coeff1"/>
      <sheetName val="Site_Dev_BOQ1"/>
      <sheetName val="Costing_Upto_Mar'11_(2)1"/>
      <sheetName val="Tender_Summary1"/>
      <sheetName val="M-Book_for_Conc1"/>
      <sheetName val="M-Book_for_FW1"/>
      <sheetName val="TAX_BILLS1"/>
      <sheetName val="CASH_BILLS1"/>
      <sheetName val="LABOUR_BILLS1"/>
      <sheetName val="puch_order1"/>
      <sheetName val="Sheet1_(2)1"/>
      <sheetName val="BOQ_Direct_selling_cost"/>
      <sheetName val="Meas_-Hotel_Part1"/>
      <sheetName val="scurve_calc_(2)"/>
      <sheetName val="Contract_Night_Staff"/>
      <sheetName val="Contract_Day_Staff"/>
      <sheetName val="Day_Shift"/>
      <sheetName val="Night_Shift"/>
      <sheetName val="Direct_cost_shed_A-2_"/>
      <sheetName val="Fee_Rate_Summary"/>
      <sheetName val="Civil_Boq"/>
      <sheetName val="22_12_20111"/>
      <sheetName val="BOQ_(2)1"/>
      <sheetName val="INPUT_SHEET"/>
      <sheetName val="final_abstract"/>
      <sheetName val="Meas__Hotel_Part"/>
      <sheetName val="Ave_wtd_rates"/>
      <sheetName val="Material_"/>
      <sheetName val="Labour_&amp;_Plant"/>
      <sheetName val="Cashflow_projection"/>
      <sheetName val="_09_07_10_M顅ᎆ뤀ᨇ԰缀"/>
      <sheetName val="Item-_Compact"/>
      <sheetName val="St_co_91_5lvl"/>
      <sheetName val="Fill_this_out_first___"/>
      <sheetName val="cash_in_flow_Summary_JV_"/>
      <sheetName val="water_prop_"/>
      <sheetName val="GR_slab-reinft"/>
      <sheetName val="Cost_Index"/>
      <sheetName val="Sales_&amp;_Prod"/>
      <sheetName val="IO_List"/>
      <sheetName val="Staff_Acco_"/>
      <sheetName val="08_07_10헾】ꎋ"/>
      <sheetName val="PA-_Consutant_"/>
      <sheetName val="3cd_Annexure"/>
      <sheetName val="DI_Rate_Analysis1"/>
      <sheetName val="Economic_RisingMain__Ph-I1"/>
      <sheetName val="Civil_Works"/>
      <sheetName val="TBAL9697__group_wise__sdpl"/>
      <sheetName val="MN_T_B_"/>
      <sheetName val="SP_Break_Up"/>
      <sheetName val="Labour_productivity"/>
      <sheetName val="_09_07_10_M顅ᎆ뤀ᨇ԰?缀?"/>
      <sheetName val="Fin__Assumpt__-_Sensitivities"/>
      <sheetName val="Bill_1"/>
      <sheetName val="Bill_2"/>
      <sheetName val="Bill_3"/>
      <sheetName val="Bill_4"/>
      <sheetName val="Bill_5"/>
      <sheetName val="Bill_6"/>
      <sheetName val="Bill_7"/>
      <sheetName val="1_Civil-RA"/>
      <sheetName val="F20_Risk_Analysis"/>
      <sheetName val="Change_Order_Log"/>
      <sheetName val="2000_MOR"/>
      <sheetName val="08_07_10헾】????ꎋ"/>
      <sheetName val="_09_07_10_M顅ᎆ뤀ᨇ԰"/>
      <sheetName val="_09_07_10_M顅ᎆ뤀ᨇ԰_缀_"/>
      <sheetName val="Structure_Bills_Qty"/>
      <sheetName val="INDIGINEOUS_ITEMS_"/>
      <sheetName val="Project_Details__"/>
      <sheetName val="Rate_analysis-_BOQ_1_"/>
      <sheetName val="Prelims_Breakup1"/>
      <sheetName val="__x000a_¢&amp;ú5#"/>
      <sheetName val="Driveway_Beams"/>
      <sheetName val="Rate_Analysis"/>
      <sheetName val="T-P1,_FINISHES_WORKING_"/>
      <sheetName val="Assumption_&amp;_Exclusion"/>
      <sheetName val="__x000a_¢&amp;???ú5#???????"/>
      <sheetName val="Phase_1"/>
      <sheetName val="Pacakges_split"/>
      <sheetName val="Assumption_Inputs"/>
      <sheetName val="DEINKING(ANNEX_1)"/>
      <sheetName val="Eqpmnt_Plng"/>
      <sheetName val="LABOUR_RATE"/>
      <sheetName val="Material_Rate"/>
      <sheetName val="Switch_V16"/>
      <sheetName val="External_Doors"/>
      <sheetName val="Grade_Slab_-1"/>
      <sheetName val="Grade_Slab_-2"/>
      <sheetName val="Grade_slab-3"/>
      <sheetName val="Grade_slab_-4"/>
      <sheetName val="Grade_slab_-5"/>
      <sheetName val="Grade_slab_-6"/>
      <sheetName val="Factor_Sheet"/>
      <sheetName val="AutoOpen_Stub_Data"/>
      <sheetName val="Cat_A_Change_Control"/>
      <sheetName val="BOQ LT"/>
      <sheetName val="_21_07_10_N_SHIFT_MECH-FA"/>
      <sheetName val="Report"/>
      <sheetName val="08.07.10헾】_x0005_??_x0005__x0000__x0000_"/>
      <sheetName val="08.07.10헾】_x0005_??壀&quot;夌&quot;"/>
      <sheetName val="환율"/>
      <sheetName val="girder"/>
      <sheetName val="Rocker"/>
      <sheetName val="DP"/>
      <sheetName val="MASTER_RATE ANALYSIS"/>
      <sheetName val="Inputs"/>
      <sheetName val="MG"/>
      <sheetName val="VALIDATIONS"/>
      <sheetName val="Mat_Cost"/>
      <sheetName val="B'Sheet"/>
      <sheetName val="Asmp"/>
      <sheetName val="Income Statement"/>
      <sheetName val="Main-Material"/>
      <sheetName val="Form-B"/>
      <sheetName val="Deduction of assets"/>
      <sheetName val="Blr hire"/>
      <sheetName val="d-safe specs"/>
      <sheetName val="PRECAST-conc-AI"/>
      <sheetName val="Miscellan%ous_x0008_civil"/>
      <sheetName val="b`sic"/>
      <sheetName val="PRECAST lig(tconc_II"/>
      <sheetName val="08.07.10헾】_x0005__x0000__x0000"/>
      <sheetName val="08.07.10헾】_x0005_____ꎋ"/>
      <sheetName val="FT-05-02IsoBOM"/>
      <sheetName val="Quote Sheet"/>
      <sheetName val="RCC,Ret. Wall"/>
      <sheetName val="currency"/>
      <sheetName val="08.07.10헾】_x0005_"/>
      <sheetName val="ancillary"/>
      <sheetName val="공사비 내역 (가)"/>
      <sheetName val="Raw Data"/>
      <sheetName val="DSLP"/>
      <sheetName val="Load Details(B2)"/>
      <sheetName val="Works - Quote Sheet"/>
      <sheetName val="segment_topsheet"/>
      <sheetName val="BLOCK-A (MEA.SHEET)"/>
      <sheetName val="Cost Basis"/>
      <sheetName val="08.07.10헾】_x0005_??헾⿂_x0005__x0000_"/>
      <sheetName val="Top Sheet"/>
      <sheetName val="Col NUM"/>
      <sheetName val="COLUMN RC "/>
      <sheetName val="STILT Floor Slab NUM"/>
      <sheetName val="First Floor Slab RC"/>
      <sheetName val="FIRST FLOOR SLAB WT SUMMARY"/>
      <sheetName val="Stilt Floor Beam NUM"/>
      <sheetName val="STILT BEAM NUM"/>
      <sheetName val="STILT BEAM RC"/>
      <sheetName val="Stilt wall Num"/>
      <sheetName val="STILT WALL RC"/>
      <sheetName val="Z-DETAILS ABOVE RAFT UPTO +0.05"/>
      <sheetName val="Z-DETAILS ABOVE RAFT UPTO + (2"/>
      <sheetName val="TOTAL CHECK"/>
      <sheetName val="TYP.  wall Num"/>
      <sheetName val="Z-DETAILS TYP. +2.85 TO +8.85"/>
      <sheetName val="98Price"/>
      <sheetName val=" _¢_x0002_&amp;"/>
      <sheetName val=" _¢_x0002_&amp;___ú5#_______"/>
      <sheetName val="est"/>
      <sheetName val="LMP"/>
      <sheetName val="sc-mar2000"/>
      <sheetName val="C-12"/>
      <sheetName val="VF Full Recon"/>
      <sheetName val="PITP3 COPY"/>
      <sheetName val="Meas."/>
      <sheetName val="08.07.10헾】_x0005_????懇"/>
      <sheetName val="Expenses Actual Vs. Budgeted"/>
      <sheetName val="Col up to plinth"/>
      <sheetName val="Footing"/>
      <sheetName val="eq"/>
      <sheetName val=" _x000d_¢_x0002_&amp;_x0000__x0000__x0000_ú5#_x0000__x0000__x0000__x0000__x0000__x0000__x0000_"/>
      <sheetName val=" _x000d_¢_x0002_&amp;???ú5#???????"/>
      <sheetName val="FORM7"/>
      <sheetName val="目录"/>
      <sheetName val="F&amp;B"/>
      <sheetName val="#REF"/>
      <sheetName val="Kitchen"/>
      <sheetName val="Name List"/>
      <sheetName val="Misc. Data"/>
      <sheetName val="08.07.10헾】_x0005_??ꮸ⽚_x0005__x0000_"/>
      <sheetName val="08.07.10헾】_x0005_??丵⼽_x0005__x0000_"/>
      <sheetName val="08.07.10헾】_x0005_????癠'"/>
      <sheetName val="Sqn_Abs"/>
      <sheetName val="calcul"/>
      <sheetName val="08.07.10헾】_x0005_??헾⽀_x0005__x0000_"/>
      <sheetName val="08.07.10헾】_x0005_??헾⾑_x0005__x0000_"/>
      <sheetName val="starter"/>
      <sheetName val="SEW4"/>
      <sheetName val="9"/>
      <sheetName val="PRECAST_lightconc-II4"/>
      <sheetName val="PRECAST_lightconc_II4"/>
      <sheetName val="College_Details4"/>
      <sheetName val="Personal_4"/>
      <sheetName val="Cleaning_&amp;_Grubbing4"/>
      <sheetName val="jidal_dam4"/>
      <sheetName val="fran_temp4"/>
      <sheetName val="kona_swit4"/>
      <sheetName val="template_(8)4"/>
      <sheetName val="template_(9)4"/>
      <sheetName val="Cover_Sheet4"/>
      <sheetName val="BOQ_REV_A4"/>
      <sheetName val="PTB_(IO)4"/>
      <sheetName val="BMS_4"/>
      <sheetName val="OVER_HEADS4"/>
      <sheetName val="SPT_vs_PHI4"/>
      <sheetName val="TBAL9697_-group_wise__sdpl4"/>
      <sheetName val="Quantity_Schedule3"/>
      <sheetName val="Revenue__Schedule_3"/>
      <sheetName val="Balance_works_-_Direct_Cost3"/>
      <sheetName val="Balance_works_-_Indirect_Cost3"/>
      <sheetName val="Fund_Plan3"/>
      <sheetName val="Bill_of_Resources3"/>
      <sheetName val="SITE_OVERHEADS2"/>
      <sheetName val="labour_coeff2"/>
      <sheetName val="Expenditure_plan2"/>
      <sheetName val="ORDER_BOOKING2"/>
      <sheetName val="Site_Dev_BOQ2"/>
      <sheetName val="beam-reinft-IIInd_floor2"/>
      <sheetName val="M-Book_for_Conc2"/>
      <sheetName val="M-Book_for_FW2"/>
      <sheetName val="Costing_Upto_Mar'11_(2)2"/>
      <sheetName val="Tender_Summary2"/>
      <sheetName val="TAX_BILLS2"/>
      <sheetName val="CASH_BILLS2"/>
      <sheetName val="LABOUR_BILLS2"/>
      <sheetName val="puch_order2"/>
      <sheetName val="Sheet1_(2)2"/>
      <sheetName val="Boq_Block_A2"/>
      <sheetName val="_24_07_10_RS_&amp;_SECURITY2"/>
      <sheetName val="24_07_10_CIVIL_WET2"/>
      <sheetName val="_24_07_10_CIVIL2"/>
      <sheetName val="_24_07_10_MECH-FAB2"/>
      <sheetName val="_24_07_10_MECH-TANK2"/>
      <sheetName val="_23_07_10_N_SHIFT_MECH-FAB2"/>
      <sheetName val="_23_07_10_N_SHIFT_MECH-TANK2"/>
      <sheetName val="_23_07_10_RS_&amp;_SECURITY2"/>
      <sheetName val="23_07_10_CIVIL_WET2"/>
      <sheetName val="_23_07_10_CIVIL2"/>
      <sheetName val="_23_07_10_MECH-FAB2"/>
      <sheetName val="_23_07_10_MECH-TANK2"/>
      <sheetName val="_22_07_10_N_SHIFT_MECH-FAB2"/>
      <sheetName val="_22_07_10_N_SHIFT_MECH-TANK2"/>
      <sheetName val="_22_07_10_RS_&amp;_SECURITY2"/>
      <sheetName val="22_07_10_CIVIL_WET2"/>
      <sheetName val="_22_07_10_CIVIL2"/>
      <sheetName val="_22_07_10_MECH-FAB2"/>
      <sheetName val="_22_07_10_MECH-TANK2"/>
      <sheetName val="_21_07_10_N_SHIFT_MECH-FAB2"/>
      <sheetName val="_21_07_10_N_SHIFT_MECH-TANK2"/>
      <sheetName val="_21_07_10_RS_&amp;_SECURITY2"/>
      <sheetName val="21_07_10_CIVIL_WET2"/>
      <sheetName val="_21_07_10_CIVIL2"/>
      <sheetName val="_21_07_10_MECH-FAB2"/>
      <sheetName val="_21_07_10_MECH-TANK2"/>
      <sheetName val="_20_07_10_N_SHIFT_MECH-FAB2"/>
      <sheetName val="_20_07_10_N_SHIFT_MECH-TANK2"/>
      <sheetName val="_20_07_10_RS_&amp;_SECURITY2"/>
      <sheetName val="20_07_10_CIVIL_WET2"/>
      <sheetName val="_20_07_10_CIVIL2"/>
      <sheetName val="_20_07_10_MECH-FAB2"/>
      <sheetName val="_20_07_10_MECH-TANK2"/>
      <sheetName val="_19_07_10_N_SHIFT_MECH-FAB2"/>
      <sheetName val="_19_07_10_N_SHIFT_MECH-TANK2"/>
      <sheetName val="_19_07_10_RS_&amp;_SECURITY2"/>
      <sheetName val="19_07_10_CIVIL_WET2"/>
      <sheetName val="_19_07_10_CIVIL2"/>
      <sheetName val="_19_07_10_MECH-FAB2"/>
      <sheetName val="_19_07_10_MECH-TANK2"/>
      <sheetName val="_18_07_10_N_SHIFT_MECH-FAB2"/>
      <sheetName val="_18_07_10_N_SHIFT_MECH-TANK2"/>
      <sheetName val="_18_07_10_RS_&amp;_SECURITY2"/>
      <sheetName val="18_07_10_CIVIL_WET2"/>
      <sheetName val="_18_07_10_CIVIL2"/>
      <sheetName val="_18_07_10_MECH-FAB2"/>
      <sheetName val="_18_07_10_MECH-TANK2"/>
      <sheetName val="_17_07_10_N_SHIFT_MECH-FAB2"/>
      <sheetName val="_17_07_10_N_SHIFT_MECH-TANK2"/>
      <sheetName val="_17_07_10_RS_&amp;_SECURITY2"/>
      <sheetName val="17_07_10_CIVIL_WET2"/>
      <sheetName val="_17_07_10_CIVIL2"/>
      <sheetName val="_17_07_10_MECH-FAB2"/>
      <sheetName val="_17_07_10_MECH-TANK2"/>
      <sheetName val="_16_07_10_N_SHIFT_MECH-FAB1"/>
      <sheetName val="_16_07_10_N_SHIFT_MECH-TANK1"/>
      <sheetName val="_16_07_10_RS_&amp;_SECURITY1"/>
      <sheetName val="16_07_10_CIVIL_WET1"/>
      <sheetName val="_16_07_10_CIVIL1"/>
      <sheetName val="_16_07_10_MECH-FAB1"/>
      <sheetName val="_16_07_10_MECH-TANK1"/>
      <sheetName val="_15_07_10_N_SHIFT_MECH-FAB1"/>
      <sheetName val="_15_07_10_N_SHIFT_MECH-TANK1"/>
      <sheetName val="_15_07_10_RS_&amp;_SECURITY1"/>
      <sheetName val="15_07_10_CIVIL_WET1"/>
      <sheetName val="_15_07_10_CIVIL1"/>
      <sheetName val="_15_07_10_MECH-FAB1"/>
      <sheetName val="_15_07_10_MECH-TANK1"/>
      <sheetName val="_14_07_10_N_SHIFT_MECH-FAB1"/>
      <sheetName val="_14_07_10_N_SHIFT_MECH-TANK1"/>
      <sheetName val="_14_07_10_RS_&amp;_SECURITY1"/>
      <sheetName val="14_07_10_CIVIL_WET1"/>
      <sheetName val="_14_07_10_CIVIL1"/>
      <sheetName val="_14_07_10_MECH-FAB1"/>
      <sheetName val="_14_07_10_MECH-TANK1"/>
      <sheetName val="_13_07_10_N_SHIFT_MECH-FAB1"/>
      <sheetName val="_13_07_10_N_SHIFT_MECH-TANK1"/>
      <sheetName val="_13_07_10_RS_&amp;_SECURITY1"/>
      <sheetName val="13_07_10_CIVIL_WET1"/>
      <sheetName val="_13_07_10_CIVIL1"/>
      <sheetName val="_13_07_10_MECH-FAB1"/>
      <sheetName val="_13_07_10_MECH-TANK1"/>
      <sheetName val="_12_07_10_N_SHIFT_MECH-FAB1"/>
      <sheetName val="_12_07_10_N_SHIFT_MECH-TANK1"/>
      <sheetName val="_12_07_10_RS_&amp;_SECURITY1"/>
      <sheetName val="12_07_10_CIVIL_WET1"/>
      <sheetName val="_12_07_10_CIVIL1"/>
      <sheetName val="_12_07_10_MECH-FAB1"/>
      <sheetName val="_12_07_10_MECH-TANK1"/>
      <sheetName val="_11_07_10_N_SHIFT_MECH-FAB1"/>
      <sheetName val="_11_07_10_N_SHIFT_MECH-TANK1"/>
      <sheetName val="_11_07_10_RS_&amp;_SECURITY1"/>
      <sheetName val="11_07_10_CIVIL_WET1"/>
      <sheetName val="_11_07_10_CIVIL1"/>
      <sheetName val="_11_07_10_MECH-FAB1"/>
      <sheetName val="_11_07_10_MECH-TANK1"/>
      <sheetName val="_10_07_10_N_SHIFT_MECH-FAB1"/>
      <sheetName val="_10_07_10_N_SHIFT_MECH-TANK1"/>
      <sheetName val="_10_07_10_RS_&amp;_SECURITY1"/>
      <sheetName val="10_07_10_CIVIL_WET1"/>
      <sheetName val="_10_07_10_CIVIL1"/>
      <sheetName val="_10_07_10_MECH-FAB1"/>
      <sheetName val="_10_07_10_MECH-TANK1"/>
      <sheetName val="_09_07_10_N_SHIFT_MECH-FAB1"/>
      <sheetName val="_09_07_10_N_SHIFT_MECH-TANK1"/>
      <sheetName val="_09_07_10_RS_&amp;_SECURITY1"/>
      <sheetName val="09_07_10_CIVIL_WET1"/>
      <sheetName val="_09_07_10_CIVIL1"/>
      <sheetName val="_09_07_10_MECH-FAB1"/>
      <sheetName val="_09_07_10_MECH-TANK1"/>
      <sheetName val="_08_07_10_N_SHIFT_MECH-FAB1"/>
      <sheetName val="_08_07_10_N_SHIFT_MECH-TANK1"/>
      <sheetName val="_08_07_10_RS_&amp;_SECURITY1"/>
      <sheetName val="08_07_10_CIVIL_WET1"/>
      <sheetName val="_08_07_10_CIVIL1"/>
      <sheetName val="_08_07_10_MECH-FAB1"/>
      <sheetName val="_08_07_10_MECH-TANK1"/>
      <sheetName val="_07_07_10_N_SHIFT_MECH-FAB1"/>
      <sheetName val="_07_07_10_N_SHIFT_MECH-TANK1"/>
      <sheetName val="_07_07_10_RS_&amp;_SECURITY1"/>
      <sheetName val="07_07_10_CIVIL_WET1"/>
      <sheetName val="_07_07_10_CIVIL1"/>
      <sheetName val="_07_07_10_MECH-FAB1"/>
      <sheetName val="_07_07_10_MECH-TANK1"/>
      <sheetName val="_06_07_10_N_SHIFT_MECH-FAB1"/>
      <sheetName val="_06_07_10_N_SHIFT_MECH-TANK1"/>
      <sheetName val="_06_07_10_RS_&amp;_SECURITY1"/>
      <sheetName val="06_07_10_CIVIL_WET1"/>
      <sheetName val="_06_07_10_CIVIL1"/>
      <sheetName val="_06_07_10_MECH-FAB1"/>
      <sheetName val="_06_07_10_MECH-TANK1"/>
      <sheetName val="_05_07_10_N_SHIFT_MECH-FAB1"/>
      <sheetName val="_05_07_10_N_SHIFT_MECH-TANK1"/>
      <sheetName val="_05_07_10_RS_&amp;_SECURITY1"/>
      <sheetName val="05_07_10_CIVIL_WET1"/>
      <sheetName val="_05_07_10_CIVIL1"/>
      <sheetName val="_05_07_10_MECH-FAB1"/>
      <sheetName val="_05_07_10_MECH-TANK1"/>
      <sheetName val="_04_07_10_N_SHIFT_MECH-FAB1"/>
      <sheetName val="_04_07_10_N_SHIFT_MECH-TANK1"/>
      <sheetName val="_04_07_10_RS_&amp;_SECURITY1"/>
      <sheetName val="04_07_10_CIVIL_WET1"/>
      <sheetName val="_04_07_10_CIVIL1"/>
      <sheetName val="_04_07_10_MECH-FAB1"/>
      <sheetName val="_04_07_10_MECH-TANK1"/>
      <sheetName val="_03_07_10_N_SHIFT_MECH-FAB1"/>
      <sheetName val="_03_07_10_N_SHIFT_MECH-TANK1"/>
      <sheetName val="_03_07_10_RS_&amp;_SECURITY_1"/>
      <sheetName val="03_07_10_CIVIL_WET_1"/>
      <sheetName val="_03_07_10_CIVIL_1"/>
      <sheetName val="_03_07_10_MECH-FAB_1"/>
      <sheetName val="_03_07_10_MECH-TANK_1"/>
      <sheetName val="_02_07_10_N_SHIFT_MECH-FAB_1"/>
      <sheetName val="_02_07_10_N_SHIFT_MECH-TANK_1"/>
      <sheetName val="_02_07_10_RS_&amp;_SECURITY1"/>
      <sheetName val="02_07_10_CIVIL_WET1"/>
      <sheetName val="_02_07_10_CIVIL1"/>
      <sheetName val="_02_07_10_MECH-FAB1"/>
      <sheetName val="_02_07_10_MECH-TANK1"/>
      <sheetName val="_01_07_10_N_SHIFT_MECH-FAB1"/>
      <sheetName val="_01_07_10_N_SHIFT_MECH-TANK1"/>
      <sheetName val="_01_07_10_RS_&amp;_SECURITY1"/>
      <sheetName val="01_07_10_CIVIL_WET1"/>
      <sheetName val="_01_07_10_CIVIL1"/>
      <sheetName val="_01_07_10_MECH-FAB1"/>
      <sheetName val="_01_07_10_MECH-TANK1"/>
      <sheetName val="_30_06_10_N_SHIFT_MECH-FAB1"/>
      <sheetName val="_30_06_10_N_SHIFT_MECH-TANK1"/>
      <sheetName val="scurve_calc_(2)1"/>
      <sheetName val="Direct_cost_shed_A-2_1"/>
      <sheetName val="Meas_-Hotel_Part2"/>
      <sheetName val="BOQ_Direct_selling_cost1"/>
      <sheetName val="Ave_wtd_rates1"/>
      <sheetName val="Material_1"/>
      <sheetName val="Labour_&amp;_Plant1"/>
      <sheetName val="22_12_20112"/>
      <sheetName val="BOQ_(2)2"/>
      <sheetName val="Contract_Night_Staff1"/>
      <sheetName val="Contract_Day_Staff1"/>
      <sheetName val="Day_Shift1"/>
      <sheetName val="Night_Shift1"/>
      <sheetName val="Cashflow_projection1"/>
      <sheetName val="PA-_Consutant_1"/>
      <sheetName val="Item-_Compact1"/>
      <sheetName val="Fee_Rate_Summary1"/>
      <sheetName val="Civil_Boq1"/>
      <sheetName val="final_abstract1"/>
      <sheetName val="TBAL9697__group_wise__sdpl1"/>
      <sheetName val="St_co_91_5lvl1"/>
      <sheetName val="Civil_Works1"/>
      <sheetName val="IO_List1"/>
      <sheetName val="Fill_this_out_first___1"/>
      <sheetName val="SP_Break_Up1"/>
      <sheetName val="Labour_productivity1"/>
      <sheetName val="INPUT_SHEET1"/>
      <sheetName val="Meas__Hotel_Part1"/>
      <sheetName val="DI_Rate_Analysis2"/>
      <sheetName val="Economic_RisingMain__Ph-I2"/>
      <sheetName val="_09_07_10_M顅ᎆ뤀ᨇ԰?缀?1"/>
      <sheetName val="Cost_Index1"/>
      <sheetName val="cash_in_flow_Summary_JV_1"/>
      <sheetName val="water_prop_1"/>
      <sheetName val="GR_slab-reinft1"/>
      <sheetName val="Sales_&amp;_Prod1"/>
      <sheetName val="Rate_analysis-_BOQ_1_1"/>
      <sheetName val="MN_T_B_1"/>
      <sheetName val="Staff_Acco_1"/>
      <sheetName val="Project_Details__1"/>
      <sheetName val="F20_Risk_Analysis1"/>
      <sheetName val="Change_Order_Log1"/>
      <sheetName val="2000_MOR1"/>
      <sheetName val="Driveway_Beams1"/>
      <sheetName val="Structure_Bills_Qty1"/>
      <sheetName val="Prelims_Breakup2"/>
      <sheetName val="INDIGINEOUS_ITEMS_1"/>
      <sheetName val="3cd_Annexure1"/>
      <sheetName val="1_Civil-RA1"/>
      <sheetName val="Rate_Analysis1"/>
      <sheetName val="Fin__Assumpt__-_Sensitivities1"/>
      <sheetName val="Bill_11"/>
      <sheetName val="Bill_21"/>
      <sheetName val="Bill_31"/>
      <sheetName val="Bill_41"/>
      <sheetName val="Bill_51"/>
      <sheetName val="Bill_61"/>
      <sheetName val="Bill_71"/>
      <sheetName val="_09_07_10_M顅ᎆ뤀ᨇ԰1"/>
      <sheetName val="_09_07_10_M顅ᎆ뤀ᨇ԰_缀_1"/>
      <sheetName val="Assumption_Inputs1"/>
      <sheetName val="Phase_11"/>
      <sheetName val="Pacakges_split1"/>
      <sheetName val="DEINKING(ANNEX_1)1"/>
      <sheetName val="AutoOpen_Stub_Data1"/>
      <sheetName val="Eqpmnt_Plng1"/>
      <sheetName val="Debits_as_on_12_04_08"/>
      <sheetName val="Data_Sheet"/>
      <sheetName val="T-P1,_FINISHES_WORKING_1"/>
      <sheetName val="Assumption_&amp;_Exclusion1"/>
      <sheetName val="External_Doors1"/>
      <sheetName val="STAFFSCHED_"/>
      <sheetName val="LABOUR_RATE1"/>
      <sheetName val="Material_Rate1"/>
      <sheetName val="Switch_V161"/>
      <sheetName val="India_F&amp;S_Template"/>
      <sheetName val="_bus_bay"/>
      <sheetName val="doq_4"/>
      <sheetName val="doq_2"/>
      <sheetName val="Grade_Slab_-11"/>
      <sheetName val="Grade_Slab_-21"/>
      <sheetName val="Grade_slab-31"/>
      <sheetName val="Grade_slab_-41"/>
      <sheetName val="Grade_slab_-51"/>
      <sheetName val="Grade_slab_-61"/>
      <sheetName val="Cat_A_Change_Control1"/>
      <sheetName val="Factor_Sheet1"/>
      <sheetName val="11B_"/>
      <sheetName val="Theo_Cons-June'10"/>
      <sheetName val="ACAD_Finishes"/>
      <sheetName val="Site_Details"/>
      <sheetName val="Site_Area_Statement"/>
      <sheetName val="14_07_10@&amp;Ò:"/>
      <sheetName val="14_07_10Á&amp;î&lt;"/>
      <sheetName val="¸:;b+/î&lt;î:&amp;&amp;"/>
      <sheetName val="Summary_WG"/>
      <sheetName val="BOQ_LT"/>
      <sheetName val="14_07_10_CIVIL_W ["/>
      <sheetName val="Invoice_Tracker"/>
      <sheetName val="Income_Statement"/>
      <sheetName val="__¢&amp;ú5#"/>
      <sheetName val="__¢&amp;???ú5#???????"/>
      <sheetName val="BLOCK-A_(MEA_SHEET)"/>
      <sheetName val="Load_Details(B2)"/>
      <sheetName val="Works_-_Quote_Sheet"/>
      <sheetName val="AFAS_"/>
      <sheetName val="RDS_&amp;_WLD"/>
      <sheetName val="PA_System"/>
      <sheetName val="Server_&amp;_PAC_Room"/>
      <sheetName val="HVAC_BOQ"/>
      <sheetName val="08_07_10헾】????菈"/>
      <sheetName val="08_07_10헾】??"/>
      <sheetName val="14_07_10@^\&amp;8"/>
      <sheetName val="Ü5)bÝ/8)6)&amp;&amp;"/>
      <sheetName val="08_07_10헾】??壀&quot;夌&quot;"/>
      <sheetName val="Top_Sheet"/>
      <sheetName val="Col_NUM"/>
      <sheetName val="COLUMN_RC_"/>
      <sheetName val="STILT_Floor_Slab_NUM"/>
      <sheetName val="First_Floor_Slab_RC"/>
      <sheetName val="FIRST_FLOOR_SLAB_WT_SUMMARY"/>
      <sheetName val="Stilt_Floor_Beam_NUM"/>
      <sheetName val="STILT_BEAM_NUM"/>
      <sheetName val="STILT_BEAM_RC"/>
      <sheetName val="Stilt_wall_Num"/>
      <sheetName val="STILT_WALL_RC"/>
      <sheetName val="Z-DETAILS_ABOVE_RAFT_UPTO_+0_05"/>
      <sheetName val="Z-DETAILS_ABOVE_RAFT_UPTO_+_(2"/>
      <sheetName val="TOTAL_CHECK"/>
      <sheetName val="TYP___wall_Num"/>
      <sheetName val="Z-DETAILS_TYP__+2_85_TO_+8_85"/>
      <sheetName val="Publicbuilding"/>
      <sheetName val="grid"/>
      <sheetName val="Project Ignite"/>
      <sheetName val="_x0000__x0017__x0000__x0012__x0000__x000f__x0000__x0012__x0000__x0013__x0000_ _x0000__x001a__x0000__x001b__x0000__x0017__x0000_"/>
      <sheetName val="_ ¢&amp;ú5#"/>
      <sheetName val="_ ¢&amp;???ú5#???????"/>
      <sheetName val="CCTV_EST1"/>
      <sheetName val="KSt - Analysis "/>
      <sheetName val="Section Catalogue"/>
      <sheetName val="Deduction_of_assets"/>
      <sheetName val="Blr_hire"/>
      <sheetName val="d-safe_specs"/>
      <sheetName val="Miscellan%ouscivil"/>
      <sheetName val="PRECAST_lig(tconc_II"/>
      <sheetName val="08_07_10헾】_x0000"/>
      <sheetName val="08_07_10헾】____ꎋ"/>
      <sheetName val="Quote_Sheet"/>
      <sheetName val="RCC,Ret__Wall"/>
      <sheetName val="MASTER_RATE_ANALYSIS"/>
      <sheetName val="PRECAST_lightconc-II5"/>
      <sheetName val="PRECAST_lightconc_II5"/>
      <sheetName val="Cleaning_&amp;_Grubbing5"/>
      <sheetName val="College_Details5"/>
      <sheetName val="Personal_5"/>
      <sheetName val="jidal_dam5"/>
      <sheetName val="fran_temp5"/>
      <sheetName val="kona_swit5"/>
      <sheetName val="template_(8)5"/>
      <sheetName val="template_(9)5"/>
      <sheetName val="OVER_HEADS5"/>
      <sheetName val="Cover_Sheet5"/>
      <sheetName val="BOQ_REV_A5"/>
      <sheetName val="PTB_(IO)5"/>
      <sheetName val="BMS_5"/>
      <sheetName val="SPT_vs_PHI5"/>
      <sheetName val="TBAL9697_-group_wise__sdpl5"/>
      <sheetName val="Quantity_Schedule4"/>
      <sheetName val="Revenue__Schedule_4"/>
      <sheetName val="Balance_works_-_Direct_Cost4"/>
      <sheetName val="Balance_works_-_Indirect_Cost4"/>
      <sheetName val="Fund_Plan4"/>
      <sheetName val="Bill_of_Resources4"/>
      <sheetName val="Expenditure_plan3"/>
      <sheetName val="ORDER_BOOKING3"/>
      <sheetName val="beam-reinft-IIInd_floor3"/>
      <sheetName val="M-Book_for_Conc3"/>
      <sheetName val="M-Book_for_FW3"/>
      <sheetName val="TAX_BILLS3"/>
      <sheetName val="CASH_BILLS3"/>
      <sheetName val="LABOUR_BILLS3"/>
      <sheetName val="puch_order3"/>
      <sheetName val="Sheet1_(2)3"/>
      <sheetName val="Boq_Block_A3"/>
      <sheetName val="SITE_OVERHEADS3"/>
      <sheetName val="labour_coeff3"/>
      <sheetName val="Site_Dev_BOQ3"/>
      <sheetName val="Costing_Upto_Mar'11_(2)3"/>
      <sheetName val="Tender_Summary3"/>
      <sheetName val="BOQ_(2)3"/>
      <sheetName val="_24_07_10_RS_&amp;_SECURITY3"/>
      <sheetName val="24_07_10_CIVIL_WET3"/>
      <sheetName val="_24_07_10_CIVIL3"/>
      <sheetName val="_24_07_10_MECH-FAB3"/>
      <sheetName val="_24_07_10_MECH-TANK3"/>
      <sheetName val="_23_07_10_N_SHIFT_MECH-FAB3"/>
      <sheetName val="_23_07_10_N_SHIFT_MECH-TANK3"/>
      <sheetName val="_23_07_10_RS_&amp;_SECURITY3"/>
      <sheetName val="23_07_10_CIVIL_WET3"/>
      <sheetName val="_23_07_10_CIVIL3"/>
      <sheetName val="_23_07_10_MECH-FAB3"/>
      <sheetName val="_23_07_10_MECH-TANK3"/>
      <sheetName val="_22_07_10_N_SHIFT_MECH-FAB3"/>
      <sheetName val="_22_07_10_N_SHIFT_MECH-TANK3"/>
      <sheetName val="_22_07_10_RS_&amp;_SECURITY3"/>
      <sheetName val="22_07_10_CIVIL_WET3"/>
      <sheetName val="_22_07_10_CIVIL3"/>
      <sheetName val="_22_07_10_MECH-FAB3"/>
      <sheetName val="_22_07_10_MECH-TANK3"/>
      <sheetName val="_21_07_10_N_SHIFT_MECH-FAB3"/>
      <sheetName val="_21_07_10_N_SHIFT_MECH-TANK3"/>
      <sheetName val="_21_07_10_RS_&amp;_SECURITY3"/>
      <sheetName val="21_07_10_CIVIL_WET3"/>
      <sheetName val="_21_07_10_CIVIL3"/>
      <sheetName val="_21_07_10_MECH-FAB3"/>
      <sheetName val="_21_07_10_MECH-TANK3"/>
      <sheetName val="_20_07_10_N_SHIFT_MECH-FAB3"/>
      <sheetName val="_20_07_10_N_SHIFT_MECH-TANK3"/>
      <sheetName val="_20_07_10_RS_&amp;_SECURITY3"/>
      <sheetName val="20_07_10_CIVIL_WET3"/>
      <sheetName val="_20_07_10_CIVIL3"/>
      <sheetName val="_20_07_10_MECH-FAB3"/>
      <sheetName val="_20_07_10_MECH-TANK3"/>
      <sheetName val="_19_07_10_N_SHIFT_MECH-FAB3"/>
      <sheetName val="_19_07_10_N_SHIFT_MECH-TANK3"/>
      <sheetName val="_19_07_10_RS_&amp;_SECURITY3"/>
      <sheetName val="19_07_10_CIVIL_WET3"/>
      <sheetName val="_19_07_10_CIVIL3"/>
      <sheetName val="_19_07_10_MECH-FAB3"/>
      <sheetName val="_19_07_10_MECH-TANK3"/>
      <sheetName val="_18_07_10_N_SHIFT_MECH-FAB3"/>
      <sheetName val="_18_07_10_N_SHIFT_MECH-TANK3"/>
      <sheetName val="_18_07_10_RS_&amp;_SECURITY3"/>
      <sheetName val="18_07_10_CIVIL_WET3"/>
      <sheetName val="_18_07_10_CIVIL3"/>
      <sheetName val="_18_07_10_MECH-FAB3"/>
      <sheetName val="_18_07_10_MECH-TANK3"/>
      <sheetName val="_17_07_10_N_SHIFT_MECH-FAB3"/>
      <sheetName val="_17_07_10_N_SHIFT_MECH-TANK3"/>
      <sheetName val="_17_07_10_RS_&amp;_SECURITY3"/>
      <sheetName val="17_07_10_CIVIL_WET3"/>
      <sheetName val="_17_07_10_CIVIL3"/>
      <sheetName val="_17_07_10_MECH-FAB3"/>
      <sheetName val="_17_07_10_MECH-TANK3"/>
      <sheetName val="_16_07_10_N_SHIFT_MECH-FAB2"/>
      <sheetName val="_16_07_10_N_SHIFT_MECH-TANK2"/>
      <sheetName val="_16_07_10_RS_&amp;_SECURITY2"/>
      <sheetName val="16_07_10_CIVIL_WET2"/>
      <sheetName val="_16_07_10_CIVIL2"/>
      <sheetName val="_16_07_10_MECH-FAB2"/>
      <sheetName val="_16_07_10_MECH-TANK2"/>
      <sheetName val="_15_07_10_N_SHIFT_MECH-FAB2"/>
      <sheetName val="_15_07_10_N_SHIFT_MECH-TANK2"/>
      <sheetName val="_15_07_10_RS_&amp;_SECURITY2"/>
      <sheetName val="15_07_10_CIVIL_WET2"/>
      <sheetName val="_15_07_10_CIVIL2"/>
      <sheetName val="_15_07_10_MECH-FAB2"/>
      <sheetName val="_15_07_10_MECH-TANK2"/>
      <sheetName val="_14_07_10_N_SHIFT_MECH-FAB2"/>
      <sheetName val="_14_07_10_N_SHIFT_MECH-TANK2"/>
      <sheetName val="_14_07_10_RS_&amp;_SECURITY2"/>
      <sheetName val="14_07_10_CIVIL_WET2"/>
      <sheetName val="_14_07_10_CIVIL2"/>
      <sheetName val="_14_07_10_MECH-FAB2"/>
      <sheetName val="_14_07_10_MECH-TANK2"/>
      <sheetName val="_13_07_10_N_SHIFT_MECH-FAB2"/>
      <sheetName val="_13_07_10_N_SHIFT_MECH-TANK2"/>
      <sheetName val="_13_07_10_RS_&amp;_SECURITY2"/>
      <sheetName val="13_07_10_CIVIL_WET2"/>
      <sheetName val="_13_07_10_CIVIL2"/>
      <sheetName val="_13_07_10_MECH-FAB2"/>
      <sheetName val="_13_07_10_MECH-TANK2"/>
      <sheetName val="_12_07_10_N_SHIFT_MECH-FAB2"/>
      <sheetName val="_12_07_10_N_SHIFT_MECH-TANK2"/>
      <sheetName val="_12_07_10_RS_&amp;_SECURITY2"/>
      <sheetName val="12_07_10_CIVIL_WET2"/>
      <sheetName val="_12_07_10_CIVIL2"/>
      <sheetName val="_12_07_10_MECH-FAB2"/>
      <sheetName val="_12_07_10_MECH-TANK2"/>
      <sheetName val="_11_07_10_N_SHIFT_MECH-FAB2"/>
      <sheetName val="_11_07_10_N_SHIFT_MECH-TANK2"/>
      <sheetName val="_11_07_10_RS_&amp;_SECURITY2"/>
      <sheetName val="11_07_10_CIVIL_WET2"/>
      <sheetName val="_11_07_10_CIVIL2"/>
      <sheetName val="_11_07_10_MECH-FAB2"/>
      <sheetName val="_11_07_10_MECH-TANK2"/>
      <sheetName val="_10_07_10_N_SHIFT_MECH-FAB2"/>
      <sheetName val="_10_07_10_N_SHIFT_MECH-TANK2"/>
      <sheetName val="_10_07_10_RS_&amp;_SECURITY2"/>
      <sheetName val="10_07_10_CIVIL_WET2"/>
      <sheetName val="_10_07_10_CIVIL2"/>
      <sheetName val="_10_07_10_MECH-FAB2"/>
      <sheetName val="_10_07_10_MECH-TANK2"/>
      <sheetName val="_09_07_10_N_SHIFT_MECH-FAB2"/>
      <sheetName val="_09_07_10_N_SHIFT_MECH-TANK2"/>
      <sheetName val="_09_07_10_RS_&amp;_SECURITY2"/>
      <sheetName val="09_07_10_CIVIL_WET2"/>
      <sheetName val="_09_07_10_CIVIL2"/>
      <sheetName val="_09_07_10_MECH-FAB2"/>
      <sheetName val="_09_07_10_MECH-TANK2"/>
      <sheetName val="_08_07_10_N_SHIFT_MECH-FAB2"/>
      <sheetName val="_08_07_10_N_SHIFT_MECH-TANK2"/>
      <sheetName val="_08_07_10_RS_&amp;_SECURITY2"/>
      <sheetName val="08_07_10_CIVIL_WET2"/>
      <sheetName val="_08_07_10_CIVIL2"/>
      <sheetName val="_08_07_10_MECH-FAB2"/>
      <sheetName val="_08_07_10_MECH-TANK2"/>
      <sheetName val="_07_07_10_N_SHIFT_MECH-FAB2"/>
      <sheetName val="_07_07_10_N_SHIFT_MECH-TANK2"/>
      <sheetName val="_07_07_10_RS_&amp;_SECURITY2"/>
      <sheetName val="07_07_10_CIVIL_WET2"/>
      <sheetName val="_07_07_10_CIVIL2"/>
      <sheetName val="_07_07_10_MECH-FAB2"/>
      <sheetName val="_07_07_10_MECH-TANK2"/>
      <sheetName val="_06_07_10_N_SHIFT_MECH-FAB2"/>
      <sheetName val="_06_07_10_N_SHIFT_MECH-TANK2"/>
      <sheetName val="_06_07_10_RS_&amp;_SECURITY2"/>
      <sheetName val="06_07_10_CIVIL_WET2"/>
      <sheetName val="_06_07_10_CIVIL2"/>
      <sheetName val="_06_07_10_MECH-FAB2"/>
      <sheetName val="_06_07_10_MECH-TANK2"/>
      <sheetName val="_05_07_10_N_SHIFT_MECH-FAB2"/>
      <sheetName val="_05_07_10_N_SHIFT_MECH-TANK2"/>
      <sheetName val="_05_07_10_RS_&amp;_SECURITY2"/>
      <sheetName val="05_07_10_CIVIL_WET2"/>
      <sheetName val="_05_07_10_CIVIL2"/>
      <sheetName val="_05_07_10_MECH-FAB2"/>
      <sheetName val="_05_07_10_MECH-TANK2"/>
      <sheetName val="_04_07_10_N_SHIFT_MECH-FAB2"/>
      <sheetName val="_04_07_10_N_SHIFT_MECH-TANK2"/>
      <sheetName val="_04_07_10_RS_&amp;_SECURITY2"/>
      <sheetName val="04_07_10_CIVIL_WET2"/>
      <sheetName val="_04_07_10_CIVIL2"/>
      <sheetName val="_04_07_10_MECH-FAB2"/>
      <sheetName val="_04_07_10_MECH-TANK2"/>
      <sheetName val="_03_07_10_N_SHIFT_MECH-FAB2"/>
      <sheetName val="_03_07_10_N_SHIFT_MECH-TANK2"/>
      <sheetName val="_03_07_10_RS_&amp;_SECURITY_2"/>
      <sheetName val="03_07_10_CIVIL_WET_2"/>
      <sheetName val="_03_07_10_CIVIL_2"/>
      <sheetName val="_03_07_10_MECH-FAB_2"/>
      <sheetName val="_03_07_10_MECH-TANK_2"/>
      <sheetName val="_02_07_10_N_SHIFT_MECH-FAB_2"/>
      <sheetName val="_02_07_10_N_SHIFT_MECH-TANK_2"/>
      <sheetName val="_02_07_10_RS_&amp;_SECURITY2"/>
      <sheetName val="02_07_10_CIVIL_WET2"/>
      <sheetName val="_02_07_10_CIVIL2"/>
      <sheetName val="_02_07_10_MECH-FAB2"/>
      <sheetName val="_02_07_10_MECH-TANK2"/>
      <sheetName val="_01_07_10_N_SHIFT_MECH-FAB2"/>
      <sheetName val="_01_07_10_N_SHIFT_MECH-TANK2"/>
      <sheetName val="_01_07_10_RS_&amp;_SECURITY2"/>
      <sheetName val="01_07_10_CIVIL_WET2"/>
      <sheetName val="_01_07_10_CIVIL2"/>
      <sheetName val="_01_07_10_MECH-FAB2"/>
      <sheetName val="_01_07_10_MECH-TANK2"/>
      <sheetName val="_30_06_10_N_SHIFT_MECH-FAB2"/>
      <sheetName val="_30_06_10_N_SHIFT_MECH-TANK2"/>
      <sheetName val="scurve_calc_(2)2"/>
      <sheetName val="Meas_-Hotel_Part3"/>
      <sheetName val="BOQ_Direct_selling_cost2"/>
      <sheetName val="Contract_Night_Staff2"/>
      <sheetName val="Contract_Day_Staff2"/>
      <sheetName val="Day_Shift2"/>
      <sheetName val="Night_Shift2"/>
      <sheetName val="Direct_cost_shed_A-2_2"/>
      <sheetName val="final_abstract2"/>
      <sheetName val="Fee_Rate_Summary2"/>
      <sheetName val="Civil_Boq2"/>
      <sheetName val="22_12_20113"/>
      <sheetName val="Ave_wtd_rates2"/>
      <sheetName val="Material_2"/>
      <sheetName val="Labour_&amp;_Plant2"/>
      <sheetName val="Cashflow_projection2"/>
      <sheetName val="Item-_Compact2"/>
      <sheetName val="PA-_Consutant_2"/>
      <sheetName val="Meas__Hotel_Part2"/>
      <sheetName val="St_co_91_5lvl2"/>
      <sheetName val="Sales_&amp;_Prod2"/>
      <sheetName val="INPUT_SHEET2"/>
      <sheetName val="Civil_Works2"/>
      <sheetName val="SP_Break_Up2"/>
      <sheetName val="TBAL9697__group_wise__sdpl2"/>
      <sheetName val="IO_List2"/>
      <sheetName val="DI_Rate_Analysis3"/>
      <sheetName val="Economic_RisingMain__Ph-I3"/>
      <sheetName val="Fill_this_out_first___2"/>
      <sheetName val="Prelims_Breakup3"/>
      <sheetName val="Labour_productivity2"/>
      <sheetName val="MN_T_B_2"/>
      <sheetName val="_09_07_10_M顅ᎆ뤀ᨇ԰?缀?2"/>
      <sheetName val="cash_in_flow_Summary_JV_2"/>
      <sheetName val="water_prop_2"/>
      <sheetName val="GR_slab-reinft2"/>
      <sheetName val="Cost_Index2"/>
      <sheetName val="Staff_Acco_2"/>
      <sheetName val="Project_Details__2"/>
      <sheetName val="Rate_analysis-_BOQ_1_2"/>
      <sheetName val="Deprec."/>
      <sheetName val="Customize Your Invoice"/>
      <sheetName val="08.07.10헾】_x0005_??壀$夌$"/>
      <sheetName val="Fin. Assumpt. - SensitivitieH"/>
      <sheetName val="Fin. Assumpt. - Sensitivitie"/>
      <sheetName val="Material&amp;equipment"/>
      <sheetName val="xxxxxx"/>
      <sheetName val="results"/>
      <sheetName val="Frango Work sheet"/>
      <sheetName val="personnel"/>
      <sheetName val="Bs"/>
      <sheetName val="Group"/>
      <sheetName val="TCMO (2)"/>
      <sheetName val="TCMO"/>
      <sheetName val="FC2"/>
      <sheetName val="Advance tax"/>
      <sheetName val="DeprYTD"/>
      <sheetName val="Cashflow "/>
      <sheetName val="Variance"/>
      <sheetName val="Bud99"/>
      <sheetName val="ITCOMP"/>
      <sheetName val="ITDEP"/>
      <sheetName val="ITDEP revised"/>
      <sheetName val="Deferred tax"/>
      <sheetName val="GRP"/>
      <sheetName val="Bud2000"/>
      <sheetName val="FD"/>
      <sheetName val="TB"/>
      <sheetName val="grp "/>
      <sheetName val="Debtors Ageing "/>
      <sheetName val="fasch"/>
      <sheetName val="notes"/>
      <sheetName val="part-IV"/>
      <sheetName val="BS-203"/>
      <sheetName val="R.A."/>
      <sheetName val="OpTrack"/>
      <sheetName val="Erection"/>
      <sheetName val="Cash Flow Input Data_ISC"/>
      <sheetName val="Interface_SC"/>
      <sheetName val="Calc_ISC"/>
      <sheetName val="Calc_SC"/>
      <sheetName val="Interface_ISC"/>
      <sheetName val="GD"/>
      <sheetName val="Codes"/>
      <sheetName val="beam-reinft-machine rm"/>
      <sheetName val="DOOR-WIND"/>
      <sheetName val="Guide"/>
      <sheetName val="PROCTOR"/>
      <sheetName val="ETC Plant Cost"/>
      <sheetName val="Cumulative Karnatka Purchase"/>
      <sheetName val="Purchase---"/>
      <sheetName val="Reco- Project wise"/>
      <sheetName val="Purchase head Wise"/>
      <sheetName val="Reco"/>
      <sheetName val="List of Project"/>
      <sheetName val="Sheet5"/>
      <sheetName val="Cumulative Karnatka Purchas (2"/>
      <sheetName val="Pivot table"/>
      <sheetName val="BLK2"/>
      <sheetName val="BLK3"/>
      <sheetName val="E &amp; R"/>
      <sheetName val="radar"/>
      <sheetName val="UG"/>
      <sheetName val="CPIPE2"/>
      <sheetName val="LEVEL SHEET"/>
      <sheetName val="Form 6"/>
      <sheetName val="Civil-BOQ"/>
      <sheetName val="Elec-BOQ"/>
      <sheetName val="Plumb-BOQ"/>
      <sheetName val="Lifts &amp; Escal-BOQ"/>
      <sheetName val="FIRE BOQ"/>
      <sheetName val="Costcal"/>
      <sheetName val="Eqpmnt Pln_x0000_"/>
      <sheetName val="Eqpmnt PlnH"/>
      <sheetName val="Eqpmnt PlnÄ"/>
      <sheetName val="SOR"/>
      <sheetName val="08.07.10_x0000__x0000_ⴠ_x0000__x0000__x0000_㭮㢝輜_x0018_"/>
      <sheetName val="INTRO"/>
      <sheetName val="2.civil-RA"/>
      <sheetName val="CT"/>
      <sheetName val="PT"/>
      <sheetName val="Revised_2_fc4a"/>
      <sheetName val="Option"/>
      <sheetName val="Construction"/>
      <sheetName val="CPA33-34"/>
      <sheetName val="P&amp;L"/>
      <sheetName val="Paramètres"/>
      <sheetName val="Divers"/>
      <sheetName val="Zuschläge"/>
      <sheetName val="Rate analysis civil"/>
      <sheetName val="경비공통"/>
      <sheetName val="Conc&amp;steel-assets"/>
      <sheetName val="STP"/>
      <sheetName val="precast RC element"/>
      <sheetName val="_x0017__x0000__x0012__x0000__x000f__x0000__x0012__x0000__x0013__x0000__x001a__x0000__x0013__x0000__x000b__x0000__x0006__x0000__x0011__x0000__x0010__x0000__x0007__x0000__x0003__x0000__x0003_"/>
      <sheetName val="_22_07_10_MECH-FþÕ"/>
      <sheetName val="basdat"/>
      <sheetName val="maing1"/>
      <sheetName val="General Input"/>
      <sheetName val="Cost_Basis"/>
      <sheetName val="08_07_10헾】??헾⿂"/>
      <sheetName val="08_07_10헾】????懇"/>
      <sheetName val="08_07_10헾】"/>
      <sheetName val="08_07_10헾】??ꮸ⽚"/>
      <sheetName val="08_07_10헾】??丵⼽"/>
      <sheetName val="08_07_10헾】????癠'"/>
      <sheetName val="08_07_10헾】??헾⽀"/>
      <sheetName val="__¢&amp;"/>
      <sheetName val="__¢&amp;___ú5#_______"/>
      <sheetName val="08_07_10헾】??헾⾑"/>
      <sheetName val="B3-B4-B5-"/>
      <sheetName val="_x000a_"/>
      <sheetName val="ᬀᜀሀༀሀ"/>
      <sheetName val="Misc__Data"/>
      <sheetName val="Intro_"/>
      <sheetName val="Gate_2"/>
      <sheetName val="Name_List"/>
      <sheetName val="Project_Ignite"/>
      <sheetName val="Customize_Your_Invoice"/>
      <sheetName val="08_07_10헾】??壀$夌$"/>
      <sheetName val="CIF COST ITEM"/>
      <sheetName val="08.07.10헾】_x0005_??헾　_x0005__x0000_"/>
      <sheetName val="08.07.10헾】_x0005_??苈ô헾⼤"/>
      <sheetName val="RA BILL - 1"/>
      <sheetName val="Tax Inv"/>
      <sheetName val="Tax Inv (Client)"/>
      <sheetName val="월선수금"/>
      <sheetName val="foot-slab reinft"/>
      <sheetName val="F20_Risk_Analysis2"/>
      <sheetName val="Change_Order_Log2"/>
      <sheetName val="2000_MOR2"/>
      <sheetName val="Driveway_Beams2"/>
      <sheetName val="Structure_Bills_Qty2"/>
      <sheetName val="INDIGINEOUS_ITEMS_2"/>
      <sheetName val="3cd_Annexure2"/>
      <sheetName val="Rate_Analysis2"/>
      <sheetName val="Fin__Assumpt__-_Sensitivities2"/>
      <sheetName val="Bill_12"/>
      <sheetName val="Bill_22"/>
      <sheetName val="Bill_32"/>
      <sheetName val="Bill_42"/>
      <sheetName val="Bill_52"/>
      <sheetName val="Bill_62"/>
      <sheetName val="Bill_72"/>
      <sheetName val="_09_07_10_M顅ᎆ뤀ᨇ԰2"/>
      <sheetName val="_09_07_10_M顅ᎆ뤀ᨇ԰_缀_2"/>
      <sheetName val="1_Civil-RA2"/>
      <sheetName val="Assumption_Inputs2"/>
      <sheetName val="Phase_12"/>
      <sheetName val="Pacakges_split2"/>
      <sheetName val="DEINKING(ANNEX_1)2"/>
      <sheetName val="AutoOpen_Stub_Data2"/>
      <sheetName val="Eqpmnt_Plng2"/>
      <sheetName val="Debits_as_on_12_04_081"/>
      <sheetName val="Data_Sheet1"/>
      <sheetName val="T-P1,_FINISHES_WORKING_2"/>
      <sheetName val="Assumption_&amp;_Exclusion2"/>
      <sheetName val="External_Doors2"/>
      <sheetName val="STAFFSCHED_1"/>
      <sheetName val="LABOUR_RATE2"/>
      <sheetName val="Material_Rate2"/>
      <sheetName val="Switch_V162"/>
      <sheetName val="India_F&amp;S_Template1"/>
      <sheetName val="_bus_bay1"/>
      <sheetName val="doq_41"/>
      <sheetName val="doq_21"/>
      <sheetName val="Grade_Slab_-12"/>
      <sheetName val="Grade_Slab_-22"/>
      <sheetName val="Grade_slab-32"/>
      <sheetName val="Grade_slab_-42"/>
      <sheetName val="Grade_slab_-52"/>
      <sheetName val="Grade_slab_-62"/>
      <sheetName val="Cat_A_Change_Control2"/>
      <sheetName val="Factor_Sheet2"/>
      <sheetName val="Theo_Cons-June'101"/>
      <sheetName val="11B_1"/>
      <sheetName val="ACAD_Finishes1"/>
      <sheetName val="Site_Details1"/>
      <sheetName val="Site_Area_Statement1"/>
      <sheetName val="Summary_WG1"/>
      <sheetName val="BOQ_LT1"/>
      <sheetName val="14_07_10_CIVIL_W [1"/>
      <sheetName val="AFAS_1"/>
      <sheetName val="RDS_&amp;_WLD1"/>
      <sheetName val="PA_System1"/>
      <sheetName val="Server_&amp;_PAC_Room1"/>
      <sheetName val="HVAC_BOQ1"/>
      <sheetName val="Invoice_Tracker1"/>
      <sheetName val="Income_Statement1"/>
      <sheetName val="Load_Details(B2)1"/>
      <sheetName val="Works_-_Quote_Sheet1"/>
      <sheetName val="BLOCK-A_(MEA_SHEET)1"/>
      <sheetName val="Top_Sheet1"/>
      <sheetName val="Col_NUM1"/>
      <sheetName val="COLUMN_RC_1"/>
      <sheetName val="STILT_Floor_Slab_NUM1"/>
      <sheetName val="First_Floor_Slab_RC1"/>
      <sheetName val="FIRST_FLOOR_SLAB_WT_SUMMARY1"/>
      <sheetName val="Stilt_Floor_Beam_NUM1"/>
      <sheetName val="STILT_BEAM_NUM1"/>
      <sheetName val="STILT_BEAM_RC1"/>
      <sheetName val="Stilt_wall_Num1"/>
      <sheetName val="STILT_WALL_RC1"/>
      <sheetName val="Z-DETAILS_ABOVE_RAFT_UPTO_+0_01"/>
      <sheetName val="Z-DETAILS_ABOVE_RAFT_UPTO_+_(21"/>
      <sheetName val="TOTAL_CHECK1"/>
      <sheetName val="TYP___wall_Num1"/>
      <sheetName val="Z-DETAILS_TYP__+2_85_TO_+8_851"/>
      <sheetName val="VF_Full_Recon"/>
      <sheetName val="PITP3_COPY"/>
      <sheetName val="Meas_"/>
      <sheetName val="Expenses_Actual_Vs__Budgeted"/>
      <sheetName val="Col_up_to_plinth"/>
      <sheetName val="RMG_-ABS"/>
      <sheetName val="T_P_-ABS"/>
      <sheetName val="T_P_-MB"/>
      <sheetName val="E_P_R-ABS"/>
      <sheetName val="E__R-MB"/>
      <sheetName val="Bldg_6-ABS"/>
      <sheetName val="Bldg_6-MB"/>
      <sheetName val="Kz_Grid_Press_foundation_ABS"/>
      <sheetName val="Kz_Grid_Press_foundation_meas"/>
      <sheetName val="600-1200T__ABS"/>
      <sheetName val="600-1200T_Meas"/>
      <sheetName val="BSR-II_ABS"/>
      <sheetName val="BSR-II_meas"/>
      <sheetName val="Misc_ABS"/>
      <sheetName val="Misc_MB"/>
      <sheetName val="This_Bill"/>
      <sheetName val="Upto_Previous"/>
      <sheetName val="Up_to_date"/>
      <sheetName val="Grand_Abstract"/>
      <sheetName val="Blank_MB"/>
      <sheetName val="cement_summary"/>
      <sheetName val="Reinforcement_Steel"/>
      <sheetName val="P-I_CEMENT_RECONCILIATION_"/>
      <sheetName val="Ra-38_area_wise_summary"/>
      <sheetName val="P-II_Cement_Reconciliation"/>
      <sheetName val="Ra-16_P-II"/>
      <sheetName val="RA_16-_GH"/>
      <sheetName val="E_&amp;_R"/>
      <sheetName val="beam-reinft-machine_rm"/>
      <sheetName val="Cash_Flow_Input_Data_ISC"/>
      <sheetName val="Fin__Assumpt__-_SensitivitieH"/>
      <sheetName val="PRECAST_lightconc-II7"/>
      <sheetName val="Cleaning_&amp;_Grubbing7"/>
      <sheetName val="PRECAST_lightconc_II7"/>
      <sheetName val="College_Details7"/>
      <sheetName val="Personal_7"/>
      <sheetName val="jidal_dam7"/>
      <sheetName val="fran_temp7"/>
      <sheetName val="kona_swit7"/>
      <sheetName val="template_(8)7"/>
      <sheetName val="template_(9)7"/>
      <sheetName val="OVER_HEADS7"/>
      <sheetName val="Cover_Sheet7"/>
      <sheetName val="BOQ_REV_A7"/>
      <sheetName val="PTB_(IO)7"/>
      <sheetName val="BMS_7"/>
      <sheetName val="SPT_vs_PHI7"/>
      <sheetName val="TBAL9697_-group_wise__sdpl7"/>
      <sheetName val="Quantity_Schedule6"/>
      <sheetName val="Revenue__Schedule_6"/>
      <sheetName val="Balance_works_-_Direct_Cost6"/>
      <sheetName val="Balance_works_-_Indirect_Cost6"/>
      <sheetName val="Fund_Plan6"/>
      <sheetName val="Bill_of_Resources6"/>
      <sheetName val="SITE_OVERHEADS5"/>
      <sheetName val="labour_coeff5"/>
      <sheetName val="Expenditure_plan5"/>
      <sheetName val="ORDER_BOOKING5"/>
      <sheetName val="Site_Dev_BOQ5"/>
      <sheetName val="beam-reinft-IIInd_floor5"/>
      <sheetName val="M-Book_for_Conc5"/>
      <sheetName val="M-Book_for_FW5"/>
      <sheetName val="Costing_Upto_Mar'11_(2)5"/>
      <sheetName val="Tender_Summary5"/>
      <sheetName val="TAX_BILLS5"/>
      <sheetName val="CASH_BILLS5"/>
      <sheetName val="LABOUR_BILLS5"/>
      <sheetName val="puch_order5"/>
      <sheetName val="Sheet1_(2)5"/>
      <sheetName val="Boq_Block_A5"/>
      <sheetName val="_24_07_10_RS_&amp;_SECURITY5"/>
      <sheetName val="24_07_10_CIVIL_WET5"/>
      <sheetName val="_24_07_10_CIVIL5"/>
      <sheetName val="_24_07_10_MECH-FAB5"/>
      <sheetName val="_24_07_10_MECH-TANK5"/>
      <sheetName val="_23_07_10_N_SHIFT_MECH-FAB5"/>
      <sheetName val="_23_07_10_N_SHIFT_MECH-TANK5"/>
      <sheetName val="_23_07_10_RS_&amp;_SECURITY5"/>
      <sheetName val="23_07_10_CIVIL_WET5"/>
      <sheetName val="_23_07_10_CIVIL5"/>
      <sheetName val="_23_07_10_MECH-FAB5"/>
      <sheetName val="_23_07_10_MECH-TANK5"/>
      <sheetName val="_22_07_10_N_SHIFT_MECH-FAB5"/>
      <sheetName val="_22_07_10_N_SHIFT_MECH-TANK5"/>
      <sheetName val="_22_07_10_RS_&amp;_SECURITY5"/>
      <sheetName val="22_07_10_CIVIL_WET5"/>
      <sheetName val="_22_07_10_CIVIL5"/>
      <sheetName val="_22_07_10_MECH-FAB5"/>
      <sheetName val="_22_07_10_MECH-TANK5"/>
      <sheetName val="_21_07_10_N_SHIFT_MECH-FAB5"/>
      <sheetName val="_21_07_10_N_SHIFT_MECH-TANK5"/>
      <sheetName val="_21_07_10_RS_&amp;_SECURITY5"/>
      <sheetName val="21_07_10_CIVIL_WET5"/>
      <sheetName val="_21_07_10_CIVIL5"/>
      <sheetName val="_21_07_10_MECH-FAB5"/>
      <sheetName val="_21_07_10_MECH-TANK5"/>
      <sheetName val="_20_07_10_N_SHIFT_MECH-FAB5"/>
      <sheetName val="_20_07_10_N_SHIFT_MECH-TANK5"/>
      <sheetName val="_20_07_10_RS_&amp;_SECURITY5"/>
      <sheetName val="20_07_10_CIVIL_WET5"/>
      <sheetName val="_20_07_10_CIVIL5"/>
      <sheetName val="_20_07_10_MECH-FAB5"/>
      <sheetName val="_20_07_10_MECH-TANK5"/>
      <sheetName val="_19_07_10_N_SHIFT_MECH-FAB5"/>
      <sheetName val="_19_07_10_N_SHIFT_MECH-TANK5"/>
      <sheetName val="_19_07_10_RS_&amp;_SECURITY5"/>
      <sheetName val="19_07_10_CIVIL_WET5"/>
      <sheetName val="_19_07_10_CIVIL5"/>
      <sheetName val="_19_07_10_MECH-FAB5"/>
      <sheetName val="_19_07_10_MECH-TANK5"/>
      <sheetName val="_18_07_10_N_SHIFT_MECH-FAB5"/>
      <sheetName val="_18_07_10_N_SHIFT_MECH-TANK5"/>
      <sheetName val="_18_07_10_RS_&amp;_SECURITY5"/>
      <sheetName val="18_07_10_CIVIL_WET5"/>
      <sheetName val="_18_07_10_CIVIL5"/>
      <sheetName val="_18_07_10_MECH-FAB5"/>
      <sheetName val="_18_07_10_MECH-TANK5"/>
      <sheetName val="_17_07_10_N_SHIFT_MECH-FAB5"/>
      <sheetName val="_17_07_10_N_SHIFT_MECH-TANK5"/>
      <sheetName val="_17_07_10_RS_&amp;_SECURITY5"/>
      <sheetName val="17_07_10_CIVIL_WET5"/>
      <sheetName val="_17_07_10_CIVIL5"/>
      <sheetName val="_17_07_10_MECH-FAB5"/>
      <sheetName val="_17_07_10_MECH-TANK5"/>
      <sheetName val="_16_07_10_N_SHIFT_MECH-FAB4"/>
      <sheetName val="_16_07_10_N_SHIFT_MECH-TANK4"/>
      <sheetName val="_16_07_10_RS_&amp;_SECURITY4"/>
      <sheetName val="16_07_10_CIVIL_WET4"/>
      <sheetName val="_16_07_10_CIVIL4"/>
      <sheetName val="_16_07_10_MECH-FAB4"/>
      <sheetName val="_16_07_10_MECH-TANK4"/>
      <sheetName val="_15_07_10_N_SHIFT_MECH-FAB4"/>
      <sheetName val="_15_07_10_N_SHIFT_MECH-TANK4"/>
      <sheetName val="_15_07_10_RS_&amp;_SECURITY4"/>
      <sheetName val="15_07_10_CIVIL_WET4"/>
      <sheetName val="_15_07_10_CIVIL4"/>
      <sheetName val="_15_07_10_MECH-FAB4"/>
      <sheetName val="_15_07_10_MECH-TANK4"/>
      <sheetName val="_14_07_10_N_SHIFT_MECH-FAB4"/>
      <sheetName val="_14_07_10_N_SHIFT_MECH-TANK4"/>
      <sheetName val="_14_07_10_RS_&amp;_SECURITY4"/>
      <sheetName val="14_07_10_CIVIL_WET4"/>
      <sheetName val="_14_07_10_CIVIL4"/>
      <sheetName val="_14_07_10_MECH-FAB4"/>
      <sheetName val="_14_07_10_MECH-TANK4"/>
      <sheetName val="_13_07_10_N_SHIFT_MECH-FAB4"/>
      <sheetName val="_13_07_10_N_SHIFT_MECH-TANK4"/>
      <sheetName val="_13_07_10_RS_&amp;_SECURITY4"/>
      <sheetName val="13_07_10_CIVIL_WET4"/>
      <sheetName val="_13_07_10_CIVIL4"/>
      <sheetName val="_13_07_10_MECH-FAB4"/>
      <sheetName val="_13_07_10_MECH-TANK4"/>
      <sheetName val="_12_07_10_N_SHIFT_MECH-FAB4"/>
      <sheetName val="_12_07_10_N_SHIFT_MECH-TANK4"/>
      <sheetName val="_12_07_10_RS_&amp;_SECURITY4"/>
      <sheetName val="12_07_10_CIVIL_WET4"/>
      <sheetName val="_12_07_10_CIVIL4"/>
      <sheetName val="_12_07_10_MECH-FAB4"/>
      <sheetName val="_12_07_10_MECH-TANK4"/>
      <sheetName val="_11_07_10_N_SHIFT_MECH-FAB4"/>
      <sheetName val="_11_07_10_N_SHIFT_MECH-TANK4"/>
      <sheetName val="_11_07_10_RS_&amp;_SECURITY4"/>
      <sheetName val="11_07_10_CIVIL_WET4"/>
      <sheetName val="_11_07_10_CIVIL4"/>
      <sheetName val="_11_07_10_MECH-FAB4"/>
      <sheetName val="_11_07_10_MECH-TANK4"/>
      <sheetName val="_10_07_10_N_SHIFT_MECH-FAB4"/>
      <sheetName val="_10_07_10_N_SHIFT_MECH-TANK4"/>
      <sheetName val="_10_07_10_RS_&amp;_SECURITY4"/>
      <sheetName val="10_07_10_CIVIL_WET4"/>
      <sheetName val="_10_07_10_CIVIL4"/>
      <sheetName val="_10_07_10_MECH-FAB4"/>
      <sheetName val="_10_07_10_MECH-TANK4"/>
      <sheetName val="_09_07_10_N_SHIFT_MECH-FAB4"/>
      <sheetName val="_09_07_10_N_SHIFT_MECH-TANK4"/>
      <sheetName val="_09_07_10_RS_&amp;_SECURITY4"/>
      <sheetName val="09_07_10_CIVIL_WET4"/>
      <sheetName val="_09_07_10_CIVIL4"/>
      <sheetName val="_09_07_10_MECH-FAB4"/>
      <sheetName val="_09_07_10_MECH-TANK4"/>
      <sheetName val="_08_07_10_N_SHIFT_MECH-FAB4"/>
      <sheetName val="_08_07_10_N_SHIFT_MECH-TANK4"/>
      <sheetName val="_08_07_10_RS_&amp;_SECURITY4"/>
      <sheetName val="08_07_10_CIVIL_WET4"/>
      <sheetName val="_08_07_10_CIVIL4"/>
      <sheetName val="_08_07_10_MECH-FAB4"/>
      <sheetName val="_08_07_10_MECH-TANK4"/>
      <sheetName val="_07_07_10_N_SHIFT_MECH-FAB4"/>
      <sheetName val="_07_07_10_N_SHIFT_MECH-TANK4"/>
      <sheetName val="_07_07_10_RS_&amp;_SECURITY4"/>
      <sheetName val="07_07_10_CIVIL_WET4"/>
      <sheetName val="_07_07_10_CIVIL4"/>
      <sheetName val="_07_07_10_MECH-FAB4"/>
      <sheetName val="_07_07_10_MECH-TANK4"/>
      <sheetName val="_06_07_10_N_SHIFT_MECH-FAB4"/>
      <sheetName val="_06_07_10_N_SHIFT_MECH-TANK4"/>
      <sheetName val="_06_07_10_RS_&amp;_SECURITY4"/>
      <sheetName val="06_07_10_CIVIL_WET4"/>
      <sheetName val="_06_07_10_CIVIL4"/>
      <sheetName val="_06_07_10_MECH-FAB4"/>
      <sheetName val="_06_07_10_MECH-TANK4"/>
      <sheetName val="_05_07_10_N_SHIFT_MECH-FAB4"/>
      <sheetName val="_05_07_10_N_SHIFT_MECH-TANK4"/>
      <sheetName val="_05_07_10_RS_&amp;_SECURITY4"/>
      <sheetName val="05_07_10_CIVIL_WET4"/>
      <sheetName val="_05_07_10_CIVIL4"/>
      <sheetName val="_05_07_10_MECH-FAB4"/>
      <sheetName val="_05_07_10_MECH-TANK4"/>
      <sheetName val="_04_07_10_N_SHIFT_MECH-FAB4"/>
      <sheetName val="_04_07_10_N_SHIFT_MECH-TANK4"/>
      <sheetName val="_04_07_10_RS_&amp;_SECURITY4"/>
      <sheetName val="04_07_10_CIVIL_WET4"/>
      <sheetName val="_04_07_10_CIVIL4"/>
      <sheetName val="_04_07_10_MECH-FAB4"/>
      <sheetName val="_04_07_10_MECH-TANK4"/>
      <sheetName val="_03_07_10_N_SHIFT_MECH-FAB4"/>
      <sheetName val="_03_07_10_N_SHIFT_MECH-TANK4"/>
      <sheetName val="_03_07_10_RS_&amp;_SECURITY_4"/>
      <sheetName val="03_07_10_CIVIL_WET_4"/>
      <sheetName val="_03_07_10_CIVIL_4"/>
      <sheetName val="_03_07_10_MECH-FAB_4"/>
      <sheetName val="_03_07_10_MECH-TANK_4"/>
      <sheetName val="_02_07_10_N_SHIFT_MECH-FAB_4"/>
      <sheetName val="_02_07_10_N_SHIFT_MECH-TANK_4"/>
      <sheetName val="_02_07_10_RS_&amp;_SECURITY4"/>
      <sheetName val="02_07_10_CIVIL_WET4"/>
      <sheetName val="_02_07_10_CIVIL4"/>
      <sheetName val="_02_07_10_MECH-FAB4"/>
      <sheetName val="_02_07_10_MECH-TANK4"/>
      <sheetName val="_01_07_10_N_SHIFT_MECH-FAB4"/>
      <sheetName val="_01_07_10_N_SHIFT_MECH-TANK4"/>
      <sheetName val="_01_07_10_RS_&amp;_SECURITY4"/>
      <sheetName val="01_07_10_CIVIL_WET4"/>
      <sheetName val="_01_07_10_CIVIL4"/>
      <sheetName val="_01_07_10_MECH-FAB4"/>
      <sheetName val="_01_07_10_MECH-TANK4"/>
      <sheetName val="_30_06_10_N_SHIFT_MECH-FAB4"/>
      <sheetName val="_30_06_10_N_SHIFT_MECH-TANK4"/>
      <sheetName val="scurve_calc_(2)4"/>
      <sheetName val="Meas_-Hotel_Part5"/>
      <sheetName val="BOQ_Direct_selling_cost4"/>
      <sheetName val="Direct_cost_shed_A-2_4"/>
      <sheetName val="Contract_Night_Staff4"/>
      <sheetName val="Contract_Day_Staff4"/>
      <sheetName val="Day_Shift4"/>
      <sheetName val="Night_Shift4"/>
      <sheetName val="Ave_wtd_rates4"/>
      <sheetName val="Material_4"/>
      <sheetName val="Labour_&amp;_Plant4"/>
      <sheetName val="22_12_20115"/>
      <sheetName val="BOQ_(2)5"/>
      <sheetName val="Cashflow_projection4"/>
      <sheetName val="PA-_Consutant_4"/>
      <sheetName val="Civil_Boq4"/>
      <sheetName val="Fee_Rate_Summary4"/>
      <sheetName val="Item-_Compact4"/>
      <sheetName val="final_abstract4"/>
      <sheetName val="TBAL9697__group_wise__sdpl4"/>
      <sheetName val="St_co_91_5lvl4"/>
      <sheetName val="Civil_Works4"/>
      <sheetName val="IO_List4"/>
      <sheetName val="Fill_this_out_first___4"/>
      <sheetName val="Meas__Hotel_Part4"/>
      <sheetName val="INPUT_SHEET4"/>
      <sheetName val="DI_Rate_Analysis5"/>
      <sheetName val="Economic_RisingMain__Ph-I5"/>
      <sheetName val="SP_Break_Up4"/>
      <sheetName val="Labour_productivity4"/>
      <sheetName val="_09_07_10_M顅ᎆ뤀ᨇ԰?缀?4"/>
      <sheetName val="Sales_&amp;_Prod4"/>
      <sheetName val="Cost_Index4"/>
      <sheetName val="cash_in_flow_Summary_JV_4"/>
      <sheetName val="water_prop_4"/>
      <sheetName val="GR_slab-reinft4"/>
      <sheetName val="Staff_Acco_4"/>
      <sheetName val="Rate_analysis-_BOQ_1_4"/>
      <sheetName val="MN_T_B_4"/>
      <sheetName val="Project_Details__4"/>
      <sheetName val="F20_Risk_Analysis4"/>
      <sheetName val="Change_Order_Log4"/>
      <sheetName val="2000_MOR4"/>
      <sheetName val="Driveway_Beams4"/>
      <sheetName val="Structure_Bills_Qty4"/>
      <sheetName val="Prelims_Breakup5"/>
      <sheetName val="INDIGINEOUS_ITEMS_4"/>
      <sheetName val="3cd_Annexure4"/>
      <sheetName val="Rate_Analysis4"/>
      <sheetName val="Fin__Assumpt__-_Sensitivities4"/>
      <sheetName val="Bill_14"/>
      <sheetName val="Bill_24"/>
      <sheetName val="Bill_34"/>
      <sheetName val="Bill_44"/>
      <sheetName val="Bill_54"/>
      <sheetName val="Bill_64"/>
      <sheetName val="Bill_74"/>
      <sheetName val="_09_07_10_M顅ᎆ뤀ᨇ԰4"/>
      <sheetName val="_09_07_10_M顅ᎆ뤀ᨇ԰_缀_4"/>
      <sheetName val="1_Civil-RA4"/>
      <sheetName val="Assumption_Inputs4"/>
      <sheetName val="Phase_14"/>
      <sheetName val="Pacakges_split4"/>
      <sheetName val="DEINKING(ANNEX_1)4"/>
      <sheetName val="AutoOpen_Stub_Data4"/>
      <sheetName val="Eqpmnt_Plng4"/>
      <sheetName val="Debits_as_on_12_04_083"/>
      <sheetName val="Data_Sheet3"/>
      <sheetName val="T-P1,_FINISHES_WORKING_4"/>
      <sheetName val="Assumption_&amp;_Exclusion4"/>
      <sheetName val="External_Doors4"/>
      <sheetName val="STAFFSCHED_3"/>
      <sheetName val="LABOUR_RATE4"/>
      <sheetName val="Material_Rate4"/>
      <sheetName val="Switch_V164"/>
      <sheetName val="India_F&amp;S_Template3"/>
      <sheetName val="_bus_bay3"/>
      <sheetName val="doq_43"/>
      <sheetName val="doq_23"/>
      <sheetName val="Grade_Slab_-14"/>
      <sheetName val="Grade_Slab_-24"/>
      <sheetName val="Grade_slab-34"/>
      <sheetName val="Grade_slab_-44"/>
      <sheetName val="Grade_slab_-54"/>
      <sheetName val="Grade_slab_-64"/>
      <sheetName val="Cat_A_Change_Control4"/>
      <sheetName val="Factor_Sheet4"/>
      <sheetName val="Theo_Cons-June'103"/>
      <sheetName val="11B_3"/>
      <sheetName val="ACAD_Finishes3"/>
      <sheetName val="Site_Details3"/>
      <sheetName val="Site_Area_Statement3"/>
      <sheetName val="Summary_WG3"/>
      <sheetName val="BOQ_LT3"/>
      <sheetName val="14_07_10_CIVIL_W [3"/>
      <sheetName val="AFAS_3"/>
      <sheetName val="RDS_&amp;_WLD3"/>
      <sheetName val="PA_System3"/>
      <sheetName val="Server_&amp;_PAC_Room3"/>
      <sheetName val="HVAC_BOQ3"/>
      <sheetName val="Invoice_Tracker3"/>
      <sheetName val="Income_Statement3"/>
      <sheetName val="Load_Details(B2)3"/>
      <sheetName val="Works_-_Quote_Sheet3"/>
      <sheetName val="BLOCK-A_(MEA_SHEET)3"/>
      <sheetName val="Cost_Basis2"/>
      <sheetName val="Top_Sheet3"/>
      <sheetName val="Col_NUM3"/>
      <sheetName val="COLUMN_RC_3"/>
      <sheetName val="STILT_Floor_Slab_NUM3"/>
      <sheetName val="First_Floor_Slab_RC3"/>
      <sheetName val="FIRST_FLOOR_SLAB_WT_SUMMARY3"/>
      <sheetName val="Stilt_Floor_Beam_NUM3"/>
      <sheetName val="STILT_BEAM_NUM3"/>
      <sheetName val="STILT_BEAM_RC3"/>
      <sheetName val="Stilt_wall_Num3"/>
      <sheetName val="STILT_WALL_RC3"/>
      <sheetName val="Z-DETAILS_ABOVE_RAFT_UPTO_+0_03"/>
      <sheetName val="Z-DETAILS_ABOVE_RAFT_UPTO_+_(23"/>
      <sheetName val="TOTAL_CHECK3"/>
      <sheetName val="TYP___wall_Num3"/>
      <sheetName val="Z-DETAILS_TYP__+2_85_TO_+8_853"/>
      <sheetName val="d-safe_specs2"/>
      <sheetName val="Deduction_of_assets2"/>
      <sheetName val="Blr_hire2"/>
      <sheetName val="PRECAST_lig(tconc_II2"/>
      <sheetName val="VF_Full_Recon2"/>
      <sheetName val="PITP3_COPY2"/>
      <sheetName val="Meas_2"/>
      <sheetName val="Expenses_Actual_Vs__Budgeted2"/>
      <sheetName val="Col_up_to_plinth2"/>
      <sheetName val="MASTER_RATE_ANALYSIS2"/>
      <sheetName val="RMG_-ABS2"/>
      <sheetName val="T_P_-ABS2"/>
      <sheetName val="T_P_-MB2"/>
      <sheetName val="E_P_R-ABS2"/>
      <sheetName val="E__R-MB2"/>
      <sheetName val="Bldg_6-ABS2"/>
      <sheetName val="Bldg_6-MB2"/>
      <sheetName val="Kz_Grid_Press_foundation_ABS2"/>
      <sheetName val="Kz_Grid_Press_foundation_meas2"/>
      <sheetName val="600-1200T__ABS2"/>
      <sheetName val="600-1200T_Meas2"/>
      <sheetName val="BSR-II_ABS2"/>
      <sheetName val="BSR-II_meas2"/>
      <sheetName val="Misc_ABS2"/>
      <sheetName val="Misc_MB2"/>
      <sheetName val="This_Bill2"/>
      <sheetName val="Upto_Previous2"/>
      <sheetName val="Up_to_date2"/>
      <sheetName val="Grand_Abstract2"/>
      <sheetName val="Blank_MB2"/>
      <sheetName val="cement_summary2"/>
      <sheetName val="Reinforcement_Steel2"/>
      <sheetName val="P-I_CEMENT_RECONCILIATION_2"/>
      <sheetName val="Ra-38_area_wise_summary2"/>
      <sheetName val="P-II_Cement_Reconciliation2"/>
      <sheetName val="Ra-16_P-II2"/>
      <sheetName val="RA_16-_GH2"/>
      <sheetName val="Quote_Sheet2"/>
      <sheetName val="RCC,Ret__Wall2"/>
      <sheetName val="Name_List2"/>
      <sheetName val="Intro_2"/>
      <sheetName val="Gate_22"/>
      <sheetName val="Project_Ignite2"/>
      <sheetName val="E_&amp;_R2"/>
      <sheetName val="Customize_Your_Invoice2"/>
      <sheetName val="Misc__Data2"/>
      <sheetName val="beam-reinft-machine_rm2"/>
      <sheetName val="Cash_Flow_Input_Data_ISC2"/>
      <sheetName val="Fin__Assumpt__-_SensitivitieH2"/>
      <sheetName val="PRECAST_lightconc-II6"/>
      <sheetName val="Cleaning_&amp;_Grubbing6"/>
      <sheetName val="PRECAST_lightconc_II6"/>
      <sheetName val="College_Details6"/>
      <sheetName val="Personal_6"/>
      <sheetName val="jidal_dam6"/>
      <sheetName val="fran_temp6"/>
      <sheetName val="kona_swit6"/>
      <sheetName val="template_(8)6"/>
      <sheetName val="template_(9)6"/>
      <sheetName val="OVER_HEADS6"/>
      <sheetName val="Cover_Sheet6"/>
      <sheetName val="BOQ_REV_A6"/>
      <sheetName val="PTB_(IO)6"/>
      <sheetName val="BMS_6"/>
      <sheetName val="SPT_vs_PHI6"/>
      <sheetName val="TBAL9697_-group_wise__sdpl6"/>
      <sheetName val="Quantity_Schedule5"/>
      <sheetName val="Revenue__Schedule_5"/>
      <sheetName val="Balance_works_-_Direct_Cost5"/>
      <sheetName val="Balance_works_-_Indirect_Cost5"/>
      <sheetName val="Fund_Plan5"/>
      <sheetName val="Bill_of_Resources5"/>
      <sheetName val="SITE_OVERHEADS4"/>
      <sheetName val="labour_coeff4"/>
      <sheetName val="Expenditure_plan4"/>
      <sheetName val="ORDER_BOOKING4"/>
      <sheetName val="Site_Dev_BOQ4"/>
      <sheetName val="beam-reinft-IIInd_floor4"/>
      <sheetName val="M-Book_for_Conc4"/>
      <sheetName val="M-Book_for_FW4"/>
      <sheetName val="Costing_Upto_Mar'11_(2)4"/>
      <sheetName val="Tender_Summary4"/>
      <sheetName val="TAX_BILLS4"/>
      <sheetName val="CASH_BILLS4"/>
      <sheetName val="LABOUR_BILLS4"/>
      <sheetName val="puch_order4"/>
      <sheetName val="Sheet1_(2)4"/>
      <sheetName val="Boq_Block_A4"/>
      <sheetName val="_24_07_10_RS_&amp;_SECURITY4"/>
      <sheetName val="24_07_10_CIVIL_WET4"/>
      <sheetName val="_24_07_10_CIVIL4"/>
      <sheetName val="_24_07_10_MECH-FAB4"/>
      <sheetName val="_24_07_10_MECH-TANK4"/>
      <sheetName val="_23_07_10_N_SHIFT_MECH-FAB4"/>
      <sheetName val="_23_07_10_N_SHIFT_MECH-TANK4"/>
      <sheetName val="_23_07_10_RS_&amp;_SECURITY4"/>
      <sheetName val="23_07_10_CIVIL_WET4"/>
      <sheetName val="_23_07_10_CIVIL4"/>
      <sheetName val="_23_07_10_MECH-FAB4"/>
      <sheetName val="_23_07_10_MECH-TANK4"/>
      <sheetName val="_22_07_10_N_SHIFT_MECH-FAB4"/>
      <sheetName val="_22_07_10_N_SHIFT_MECH-TANK4"/>
      <sheetName val="_22_07_10_RS_&amp;_SECURITY4"/>
      <sheetName val="22_07_10_CIVIL_WET4"/>
      <sheetName val="_22_07_10_CIVIL4"/>
      <sheetName val="_22_07_10_MECH-FAB4"/>
      <sheetName val="_22_07_10_MECH-TANK4"/>
      <sheetName val="_21_07_10_N_SHIFT_MECH-FAB4"/>
      <sheetName val="_21_07_10_N_SHIFT_MECH-TANK4"/>
      <sheetName val="_21_07_10_RS_&amp;_SECURITY4"/>
      <sheetName val="21_07_10_CIVIL_WET4"/>
      <sheetName val="_21_07_10_CIVIL4"/>
      <sheetName val="_21_07_10_MECH-FAB4"/>
      <sheetName val="_21_07_10_MECH-TANK4"/>
      <sheetName val="_20_07_10_N_SHIFT_MECH-FAB4"/>
      <sheetName val="_20_07_10_N_SHIFT_MECH-TANK4"/>
      <sheetName val="_20_07_10_RS_&amp;_SECURITY4"/>
      <sheetName val="20_07_10_CIVIL_WET4"/>
      <sheetName val="_20_07_10_CIVIL4"/>
      <sheetName val="_20_07_10_MECH-FAB4"/>
      <sheetName val="_20_07_10_MECH-TANK4"/>
      <sheetName val="_19_07_10_N_SHIFT_MECH-FAB4"/>
      <sheetName val="_19_07_10_N_SHIFT_MECH-TANK4"/>
      <sheetName val="_19_07_10_RS_&amp;_SECURITY4"/>
      <sheetName val="19_07_10_CIVIL_WET4"/>
      <sheetName val="_19_07_10_CIVIL4"/>
      <sheetName val="_19_07_10_MECH-FAB4"/>
      <sheetName val="_19_07_10_MECH-TANK4"/>
      <sheetName val="_18_07_10_N_SHIFT_MECH-FAB4"/>
      <sheetName val="_18_07_10_N_SHIFT_MECH-TANK4"/>
      <sheetName val="_18_07_10_RS_&amp;_SECURITY4"/>
      <sheetName val="18_07_10_CIVIL_WET4"/>
      <sheetName val="_18_07_10_CIVIL4"/>
      <sheetName val="_18_07_10_MECH-FAB4"/>
      <sheetName val="_18_07_10_MECH-TANK4"/>
      <sheetName val="_17_07_10_N_SHIFT_MECH-FAB4"/>
      <sheetName val="_17_07_10_N_SHIFT_MECH-TANK4"/>
      <sheetName val="_17_07_10_RS_&amp;_SECURITY4"/>
      <sheetName val="17_07_10_CIVIL_WET4"/>
      <sheetName val="_17_07_10_CIVIL4"/>
      <sheetName val="_17_07_10_MECH-FAB4"/>
      <sheetName val="_17_07_10_MECH-TANK4"/>
      <sheetName val="_16_07_10_N_SHIFT_MECH-FAB3"/>
      <sheetName val="_16_07_10_N_SHIFT_MECH-TANK3"/>
      <sheetName val="_16_07_10_RS_&amp;_SECURITY3"/>
      <sheetName val="16_07_10_CIVIL_WET3"/>
      <sheetName val="_16_07_10_CIVIL3"/>
      <sheetName val="_16_07_10_MECH-FAB3"/>
      <sheetName val="_16_07_10_MECH-TANK3"/>
      <sheetName val="_15_07_10_N_SHIFT_MECH-FAB3"/>
      <sheetName val="_15_07_10_N_SHIFT_MECH-TANK3"/>
      <sheetName val="_15_07_10_RS_&amp;_SECURITY3"/>
      <sheetName val="15_07_10_CIVIL_WET3"/>
      <sheetName val="_15_07_10_CIVIL3"/>
      <sheetName val="_15_07_10_MECH-FAB3"/>
      <sheetName val="_15_07_10_MECH-TANK3"/>
      <sheetName val="_14_07_10_N_SHIFT_MECH-FAB3"/>
      <sheetName val="_14_07_10_N_SHIFT_MECH-TANK3"/>
      <sheetName val="_14_07_10_RS_&amp;_SECURITY3"/>
      <sheetName val="14_07_10_CIVIL_WET3"/>
      <sheetName val="_14_07_10_CIVIL3"/>
      <sheetName val="_14_07_10_MECH-FAB3"/>
      <sheetName val="_14_07_10_MECH-TANK3"/>
      <sheetName val="_13_07_10_N_SHIFT_MECH-FAB3"/>
      <sheetName val="_13_07_10_N_SHIFT_MECH-TANK3"/>
      <sheetName val="_13_07_10_RS_&amp;_SECURITY3"/>
      <sheetName val="13_07_10_CIVIL_WET3"/>
      <sheetName val="_13_07_10_CIVIL3"/>
      <sheetName val="_13_07_10_MECH-FAB3"/>
      <sheetName val="_13_07_10_MECH-TANK3"/>
      <sheetName val="_12_07_10_N_SHIFT_MECH-FAB3"/>
      <sheetName val="_12_07_10_N_SHIFT_MECH-TANK3"/>
      <sheetName val="_12_07_10_RS_&amp;_SECURITY3"/>
      <sheetName val="12_07_10_CIVIL_WET3"/>
      <sheetName val="_12_07_10_CIVIL3"/>
      <sheetName val="_12_07_10_MECH-FAB3"/>
      <sheetName val="_12_07_10_MECH-TANK3"/>
      <sheetName val="_11_07_10_N_SHIFT_MECH-FAB3"/>
      <sheetName val="_11_07_10_N_SHIFT_MECH-TANK3"/>
      <sheetName val="_11_07_10_RS_&amp;_SECURITY3"/>
      <sheetName val="11_07_10_CIVIL_WET3"/>
      <sheetName val="_11_07_10_CIVIL3"/>
      <sheetName val="_11_07_10_MECH-FAB3"/>
      <sheetName val="_11_07_10_MECH-TANK3"/>
      <sheetName val="_10_07_10_N_SHIFT_MECH-FAB3"/>
      <sheetName val="_10_07_10_N_SHIFT_MECH-TANK3"/>
      <sheetName val="_10_07_10_RS_&amp;_SECURITY3"/>
      <sheetName val="10_07_10_CIVIL_WET3"/>
      <sheetName val="_10_07_10_CIVIL3"/>
      <sheetName val="_10_07_10_MECH-FAB3"/>
      <sheetName val="_10_07_10_MECH-TANK3"/>
      <sheetName val="_09_07_10_N_SHIFT_MECH-FAB3"/>
      <sheetName val="_09_07_10_N_SHIFT_MECH-TANK3"/>
      <sheetName val="_09_07_10_RS_&amp;_SECURITY3"/>
      <sheetName val="09_07_10_CIVIL_WET3"/>
      <sheetName val="_09_07_10_CIVIL3"/>
      <sheetName val="_09_07_10_MECH-FAB3"/>
      <sheetName val="_09_07_10_MECH-TANK3"/>
      <sheetName val="_08_07_10_N_SHIFT_MECH-FAB3"/>
      <sheetName val="_08_07_10_N_SHIFT_MECH-TANK3"/>
      <sheetName val="_08_07_10_RS_&amp;_SECURITY3"/>
      <sheetName val="08_07_10_CIVIL_WET3"/>
      <sheetName val="_08_07_10_CIVIL3"/>
      <sheetName val="_08_07_10_MECH-FAB3"/>
      <sheetName val="_08_07_10_MECH-TANK3"/>
      <sheetName val="_07_07_10_N_SHIFT_MECH-FAB3"/>
      <sheetName val="_07_07_10_N_SHIFT_MECH-TANK3"/>
      <sheetName val="_07_07_10_RS_&amp;_SECURITY3"/>
      <sheetName val="07_07_10_CIVIL_WET3"/>
      <sheetName val="_07_07_10_CIVIL3"/>
      <sheetName val="_07_07_10_MECH-FAB3"/>
      <sheetName val="_07_07_10_MECH-TANK3"/>
      <sheetName val="_06_07_10_N_SHIFT_MECH-FAB3"/>
      <sheetName val="_06_07_10_N_SHIFT_MECH-TANK3"/>
      <sheetName val="_06_07_10_RS_&amp;_SECURITY3"/>
      <sheetName val="06_07_10_CIVIL_WET3"/>
      <sheetName val="_06_07_10_CIVIL3"/>
      <sheetName val="_06_07_10_MECH-FAB3"/>
      <sheetName val="_06_07_10_MECH-TANK3"/>
      <sheetName val="_05_07_10_N_SHIFT_MECH-FAB3"/>
      <sheetName val="_05_07_10_N_SHIFT_MECH-TANK3"/>
      <sheetName val="_05_07_10_RS_&amp;_SECURITY3"/>
      <sheetName val="05_07_10_CIVIL_WET3"/>
      <sheetName val="_05_07_10_CIVIL3"/>
      <sheetName val="_05_07_10_MECH-FAB3"/>
      <sheetName val="_05_07_10_MECH-TANK3"/>
      <sheetName val="_04_07_10_N_SHIFT_MECH-FAB3"/>
      <sheetName val="_04_07_10_N_SHIFT_MECH-TANK3"/>
      <sheetName val="_04_07_10_RS_&amp;_SECURITY3"/>
      <sheetName val="04_07_10_CIVIL_WET3"/>
      <sheetName val="_04_07_10_CIVIL3"/>
      <sheetName val="_04_07_10_MECH-FAB3"/>
      <sheetName val="_04_07_10_MECH-TANK3"/>
      <sheetName val="_03_07_10_N_SHIFT_MECH-FAB3"/>
      <sheetName val="_03_07_10_N_SHIFT_MECH-TANK3"/>
      <sheetName val="_03_07_10_RS_&amp;_SECURITY_3"/>
      <sheetName val="03_07_10_CIVIL_WET_3"/>
      <sheetName val="_03_07_10_CIVIL_3"/>
      <sheetName val="_03_07_10_MECH-FAB_3"/>
      <sheetName val="_03_07_10_MECH-TANK_3"/>
      <sheetName val="_02_07_10_N_SHIFT_MECH-FAB_3"/>
      <sheetName val="_02_07_10_N_SHIFT_MECH-TANK_3"/>
      <sheetName val="_02_07_10_RS_&amp;_SECURITY3"/>
      <sheetName val="02_07_10_CIVIL_WET3"/>
      <sheetName val="_02_07_10_CIVIL3"/>
      <sheetName val="_02_07_10_MECH-FAB3"/>
      <sheetName val="_02_07_10_MECH-TANK3"/>
      <sheetName val="_01_07_10_N_SHIFT_MECH-FAB3"/>
      <sheetName val="_01_07_10_N_SHIFT_MECH-TANK3"/>
      <sheetName val="_01_07_10_RS_&amp;_SECURITY3"/>
      <sheetName val="01_07_10_CIVIL_WET3"/>
      <sheetName val="_01_07_10_CIVIL3"/>
      <sheetName val="_01_07_10_MECH-FAB3"/>
      <sheetName val="_01_07_10_MECH-TANK3"/>
      <sheetName val="_30_06_10_N_SHIFT_MECH-FAB3"/>
      <sheetName val="_30_06_10_N_SHIFT_MECH-TANK3"/>
      <sheetName val="scurve_calc_(2)3"/>
      <sheetName val="Meas_-Hotel_Part4"/>
      <sheetName val="BOQ_Direct_selling_cost3"/>
      <sheetName val="Direct_cost_shed_A-2_3"/>
      <sheetName val="Contract_Night_Staff3"/>
      <sheetName val="Contract_Day_Staff3"/>
      <sheetName val="Day_Shift3"/>
      <sheetName val="Night_Shift3"/>
      <sheetName val="Ave_wtd_rates3"/>
      <sheetName val="Material_3"/>
      <sheetName val="Labour_&amp;_Plant3"/>
      <sheetName val="22_12_20114"/>
      <sheetName val="BOQ_(2)4"/>
      <sheetName val="Cashflow_projection3"/>
      <sheetName val="PA-_Consutant_3"/>
      <sheetName val="Civil_Boq3"/>
      <sheetName val="Fee_Rate_Summary3"/>
      <sheetName val="Item-_Compact3"/>
      <sheetName val="final_abstract3"/>
      <sheetName val="TBAL9697__group_wise__sdpl3"/>
      <sheetName val="St_co_91_5lvl3"/>
      <sheetName val="Civil_Works3"/>
      <sheetName val="IO_List3"/>
      <sheetName val="Fill_this_out_first___3"/>
      <sheetName val="Meas__Hotel_Part3"/>
      <sheetName val="INPUT_SHEET3"/>
      <sheetName val="DI_Rate_Analysis4"/>
      <sheetName val="Economic_RisingMain__Ph-I4"/>
      <sheetName val="SP_Break_Up3"/>
      <sheetName val="Labour_productivity3"/>
      <sheetName val="_09_07_10_M顅ᎆ뤀ᨇ԰?缀?3"/>
      <sheetName val="Sales_&amp;_Prod3"/>
      <sheetName val="Cost_Index3"/>
      <sheetName val="cash_in_flow_Summary_JV_3"/>
      <sheetName val="water_prop_3"/>
      <sheetName val="GR_slab-reinft3"/>
      <sheetName val="Staff_Acco_3"/>
      <sheetName val="Rate_analysis-_BOQ_1_3"/>
      <sheetName val="MN_T_B_3"/>
      <sheetName val="Project_Details__3"/>
      <sheetName val="F20_Risk_Analysis3"/>
      <sheetName val="Change_Order_Log3"/>
      <sheetName val="2000_MOR3"/>
      <sheetName val="Driveway_Beams3"/>
      <sheetName val="Structure_Bills_Qty3"/>
      <sheetName val="Prelims_Breakup4"/>
      <sheetName val="INDIGINEOUS_ITEMS_3"/>
      <sheetName val="3cd_Annexure3"/>
      <sheetName val="Rate_Analysis3"/>
      <sheetName val="Fin__Assumpt__-_Sensitivities3"/>
      <sheetName val="Bill_13"/>
      <sheetName val="Bill_23"/>
      <sheetName val="Bill_33"/>
      <sheetName val="Bill_43"/>
      <sheetName val="Bill_53"/>
      <sheetName val="Bill_63"/>
      <sheetName val="Bill_73"/>
      <sheetName val="_09_07_10_M顅ᎆ뤀ᨇ԰3"/>
      <sheetName val="_09_07_10_M顅ᎆ뤀ᨇ԰_缀_3"/>
      <sheetName val="1_Civil-RA3"/>
      <sheetName val="Assumption_Inputs3"/>
      <sheetName val="Phase_13"/>
      <sheetName val="Pacakges_split3"/>
      <sheetName val="DEINKING(ANNEX_1)3"/>
      <sheetName val="AutoOpen_Stub_Data3"/>
      <sheetName val="Eqpmnt_Plng3"/>
      <sheetName val="Debits_as_on_12_04_082"/>
      <sheetName val="Data_Sheet2"/>
      <sheetName val="T-P1,_FINISHES_WORKING_3"/>
      <sheetName val="Assumption_&amp;_Exclusion3"/>
      <sheetName val="External_Doors3"/>
      <sheetName val="STAFFSCHED_2"/>
      <sheetName val="LABOUR_RATE3"/>
      <sheetName val="Material_Rate3"/>
      <sheetName val="Switch_V163"/>
      <sheetName val="India_F&amp;S_Template2"/>
      <sheetName val="_bus_bay2"/>
      <sheetName val="doq_42"/>
      <sheetName val="doq_22"/>
      <sheetName val="Grade_Slab_-13"/>
      <sheetName val="Grade_Slab_-23"/>
      <sheetName val="Grade_slab-33"/>
      <sheetName val="Grade_slab_-43"/>
      <sheetName val="Grade_slab_-53"/>
      <sheetName val="Grade_slab_-63"/>
      <sheetName val="Cat_A_Change_Control3"/>
      <sheetName val="Factor_Sheet3"/>
      <sheetName val="Theo_Cons-June'102"/>
      <sheetName val="11B_2"/>
      <sheetName val="ACAD_Finishes2"/>
      <sheetName val="Site_Details2"/>
      <sheetName val="Site_Area_Statement2"/>
      <sheetName val="Summary_WG2"/>
      <sheetName val="BOQ_LT2"/>
      <sheetName val="14_07_10_CIVIL_W [2"/>
      <sheetName val="AFAS_2"/>
      <sheetName val="RDS_&amp;_WLD2"/>
      <sheetName val="PA_System2"/>
      <sheetName val="Server_&amp;_PAC_Room2"/>
      <sheetName val="HVAC_BOQ2"/>
      <sheetName val="Invoice_Tracker2"/>
      <sheetName val="Income_Statement2"/>
      <sheetName val="Load_Details(B2)2"/>
      <sheetName val="Works_-_Quote_Sheet2"/>
      <sheetName val="BLOCK-A_(MEA_SHEET)2"/>
      <sheetName val="Cost_Basis1"/>
      <sheetName val="Top_Sheet2"/>
      <sheetName val="Col_NUM2"/>
      <sheetName val="COLUMN_RC_2"/>
      <sheetName val="STILT_Floor_Slab_NUM2"/>
      <sheetName val="First_Floor_Slab_RC2"/>
      <sheetName val="FIRST_FLOOR_SLAB_WT_SUMMARY2"/>
      <sheetName val="Stilt_Floor_Beam_NUM2"/>
      <sheetName val="STILT_BEAM_NUM2"/>
      <sheetName val="STILT_BEAM_RC2"/>
      <sheetName val="Stilt_wall_Num2"/>
      <sheetName val="STILT_WALL_RC2"/>
      <sheetName val="Z-DETAILS_ABOVE_RAFT_UPTO_+0_02"/>
      <sheetName val="Z-DETAILS_ABOVE_RAFT_UPTO_+_(22"/>
      <sheetName val="TOTAL_CHECK2"/>
      <sheetName val="TYP___wall_Num2"/>
      <sheetName val="Z-DETAILS_TYP__+2_85_TO_+8_852"/>
      <sheetName val="d-safe_specs1"/>
      <sheetName val="Deduction_of_assets1"/>
      <sheetName val="Blr_hire1"/>
      <sheetName val="PRECAST_lig(tconc_II1"/>
      <sheetName val="VF_Full_Recon1"/>
      <sheetName val="PITP3_COPY1"/>
      <sheetName val="Meas_1"/>
      <sheetName val="Expenses_Actual_Vs__Budgeted1"/>
      <sheetName val="Col_up_to_plinth1"/>
      <sheetName val="MASTER_RATE_ANALYSIS1"/>
      <sheetName val="RMG_-ABS1"/>
      <sheetName val="T_P_-ABS1"/>
      <sheetName val="T_P_-MB1"/>
      <sheetName val="E_P_R-ABS1"/>
      <sheetName val="E__R-MB1"/>
      <sheetName val="Bldg_6-ABS1"/>
      <sheetName val="Bldg_6-MB1"/>
      <sheetName val="Kz_Grid_Press_foundation_ABS1"/>
      <sheetName val="Kz_Grid_Press_foundation_meas1"/>
      <sheetName val="600-1200T__ABS1"/>
      <sheetName val="600-1200T_Meas1"/>
      <sheetName val="BSR-II_ABS1"/>
      <sheetName val="BSR-II_meas1"/>
      <sheetName val="Misc_ABS1"/>
      <sheetName val="Misc_MB1"/>
      <sheetName val="This_Bill1"/>
      <sheetName val="Upto_Previous1"/>
      <sheetName val="Up_to_date1"/>
      <sheetName val="Grand_Abstract1"/>
      <sheetName val="Blank_MB1"/>
      <sheetName val="cement_summary1"/>
      <sheetName val="Reinforcement_Steel1"/>
      <sheetName val="P-I_CEMENT_RECONCILIATION_1"/>
      <sheetName val="Ra-38_area_wise_summary1"/>
      <sheetName val="P-II_Cement_Reconciliation1"/>
      <sheetName val="Ra-16_P-II1"/>
      <sheetName val="RA_16-_GH1"/>
      <sheetName val="Quote_Sheet1"/>
      <sheetName val="RCC,Ret__Wall1"/>
      <sheetName val="Name_List1"/>
      <sheetName val="Intro_1"/>
      <sheetName val="Gate_21"/>
      <sheetName val="Project_Ignite1"/>
      <sheetName val="E_&amp;_R1"/>
      <sheetName val="Customize_Your_Invoice1"/>
      <sheetName val="Misc__Data1"/>
      <sheetName val="beam-reinft-machine_rm1"/>
      <sheetName val="Cash_Flow_Input_Data_ISC1"/>
      <sheetName val="Fin__Assumpt__-_SensitivitieH1"/>
      <sheetName val="PRECAST_lightconc-II8"/>
      <sheetName val="Cleaning_&amp;_Grubbing8"/>
      <sheetName val="PRECAST_lightconc_II8"/>
      <sheetName val="College_Details8"/>
      <sheetName val="Personal_8"/>
      <sheetName val="jidal_dam8"/>
      <sheetName val="fran_temp8"/>
      <sheetName val="kona_swit8"/>
      <sheetName val="template_(8)8"/>
      <sheetName val="template_(9)8"/>
      <sheetName val="OVER_HEADS8"/>
      <sheetName val="Cover_Sheet8"/>
      <sheetName val="BOQ_REV_A8"/>
      <sheetName val="PTB_(IO)8"/>
      <sheetName val="BMS_8"/>
      <sheetName val="SPT_vs_PHI8"/>
      <sheetName val="TBAL9697_-group_wise__sdpl8"/>
      <sheetName val="Quantity_Schedule7"/>
      <sheetName val="Revenue__Schedule_7"/>
      <sheetName val="Balance_works_-_Direct_Cost7"/>
      <sheetName val="Balance_works_-_Indirect_Cost7"/>
      <sheetName val="Fund_Plan7"/>
      <sheetName val="Bill_of_Resources7"/>
      <sheetName val="SITE_OVERHEADS6"/>
      <sheetName val="labour_coeff6"/>
      <sheetName val="Expenditure_plan6"/>
      <sheetName val="ORDER_BOOKING6"/>
      <sheetName val="Site_Dev_BOQ6"/>
      <sheetName val="beam-reinft-IIInd_floor6"/>
      <sheetName val="M-Book_for_Conc6"/>
      <sheetName val="M-Book_for_FW6"/>
      <sheetName val="Costing_Upto_Mar'11_(2)6"/>
      <sheetName val="Tender_Summary6"/>
      <sheetName val="TAX_BILLS6"/>
      <sheetName val="CASH_BILLS6"/>
      <sheetName val="LABOUR_BILLS6"/>
      <sheetName val="puch_order6"/>
      <sheetName val="Sheet1_(2)6"/>
      <sheetName val="Boq_Block_A6"/>
      <sheetName val="_24_07_10_RS_&amp;_SECURITY6"/>
      <sheetName val="24_07_10_CIVIL_WET6"/>
      <sheetName val="_24_07_10_CIVIL6"/>
      <sheetName val="_24_07_10_MECH-FAB6"/>
      <sheetName val="_24_07_10_MECH-TANK6"/>
      <sheetName val="_23_07_10_N_SHIFT_MECH-FAB6"/>
      <sheetName val="_23_07_10_N_SHIFT_MECH-TANK6"/>
      <sheetName val="_23_07_10_RS_&amp;_SECURITY6"/>
      <sheetName val="23_07_10_CIVIL_WET6"/>
      <sheetName val="_23_07_10_CIVIL6"/>
      <sheetName val="_23_07_10_MECH-FAB6"/>
      <sheetName val="_23_07_10_MECH-TANK6"/>
      <sheetName val="_22_07_10_N_SHIFT_MECH-FAB6"/>
      <sheetName val="_22_07_10_N_SHIFT_MECH-TANK6"/>
      <sheetName val="_22_07_10_RS_&amp;_SECURITY6"/>
      <sheetName val="22_07_10_CIVIL_WET6"/>
      <sheetName val="_22_07_10_CIVIL6"/>
      <sheetName val="_22_07_10_MECH-FAB6"/>
      <sheetName val="_22_07_10_MECH-TANK6"/>
      <sheetName val="_21_07_10_N_SHIFT_MECH-FAB6"/>
      <sheetName val="_21_07_10_N_SHIFT_MECH-TANK6"/>
      <sheetName val="_21_07_10_RS_&amp;_SECURITY6"/>
      <sheetName val="21_07_10_CIVIL_WET6"/>
      <sheetName val="_21_07_10_CIVIL6"/>
      <sheetName val="_21_07_10_MECH-FAB6"/>
      <sheetName val="_21_07_10_MECH-TANK6"/>
      <sheetName val="_20_07_10_N_SHIFT_MECH-FAB6"/>
      <sheetName val="_20_07_10_N_SHIFT_MECH-TANK6"/>
      <sheetName val="_20_07_10_RS_&amp;_SECURITY6"/>
      <sheetName val="20_07_10_CIVIL_WET6"/>
      <sheetName val="_20_07_10_CIVIL6"/>
      <sheetName val="_20_07_10_MECH-FAB6"/>
      <sheetName val="_20_07_10_MECH-TANK6"/>
      <sheetName val="_19_07_10_N_SHIFT_MECH-FAB6"/>
      <sheetName val="_19_07_10_N_SHIFT_MECH-TANK6"/>
      <sheetName val="_19_07_10_RS_&amp;_SECURITY6"/>
      <sheetName val="19_07_10_CIVIL_WET6"/>
      <sheetName val="_19_07_10_CIVIL6"/>
      <sheetName val="_19_07_10_MECH-FAB6"/>
      <sheetName val="_19_07_10_MECH-TANK6"/>
      <sheetName val="_18_07_10_N_SHIFT_MECH-FAB6"/>
      <sheetName val="_18_07_10_N_SHIFT_MECH-TANK6"/>
      <sheetName val="_18_07_10_RS_&amp;_SECURITY6"/>
      <sheetName val="18_07_10_CIVIL_WET6"/>
      <sheetName val="_18_07_10_CIVIL6"/>
      <sheetName val="_18_07_10_MECH-FAB6"/>
      <sheetName val="_18_07_10_MECH-TANK6"/>
      <sheetName val="_17_07_10_N_SHIFT_MECH-FAB6"/>
      <sheetName val="_17_07_10_N_SHIFT_MECH-TANK6"/>
      <sheetName val="_17_07_10_RS_&amp;_SECURITY6"/>
      <sheetName val="17_07_10_CIVIL_WET6"/>
      <sheetName val="_17_07_10_CIVIL6"/>
      <sheetName val="_17_07_10_MECH-FAB6"/>
      <sheetName val="_17_07_10_MECH-TANK6"/>
      <sheetName val="_16_07_10_N_SHIFT_MECH-FAB5"/>
      <sheetName val="_16_07_10_N_SHIFT_MECH-TANK5"/>
      <sheetName val="_16_07_10_RS_&amp;_SECURITY5"/>
      <sheetName val="16_07_10_CIVIL_WET5"/>
      <sheetName val="_16_07_10_CIVIL5"/>
      <sheetName val="_16_07_10_MECH-FAB5"/>
      <sheetName val="_16_07_10_MECH-TANK5"/>
      <sheetName val="_15_07_10_N_SHIFT_MECH-FAB5"/>
      <sheetName val="_15_07_10_N_SHIFT_MECH-TANK5"/>
      <sheetName val="_15_07_10_RS_&amp;_SECURITY5"/>
      <sheetName val="15_07_10_CIVIL_WET5"/>
      <sheetName val="_15_07_10_CIVIL5"/>
      <sheetName val="_15_07_10_MECH-FAB5"/>
      <sheetName val="_15_07_10_MECH-TANK5"/>
      <sheetName val="_14_07_10_N_SHIFT_MECH-FAB5"/>
      <sheetName val="_14_07_10_N_SHIFT_MECH-TANK5"/>
      <sheetName val="_14_07_10_RS_&amp;_SECURITY5"/>
      <sheetName val="14_07_10_CIVIL_WET5"/>
      <sheetName val="_14_07_10_CIVIL5"/>
      <sheetName val="_14_07_10_MECH-FAB5"/>
      <sheetName val="_14_07_10_MECH-TANK5"/>
      <sheetName val="_13_07_10_N_SHIFT_MECH-FAB5"/>
      <sheetName val="_13_07_10_N_SHIFT_MECH-TANK5"/>
      <sheetName val="_13_07_10_RS_&amp;_SECURITY5"/>
      <sheetName val="13_07_10_CIVIL_WET5"/>
      <sheetName val="_13_07_10_CIVIL5"/>
      <sheetName val="_13_07_10_MECH-FAB5"/>
      <sheetName val="_13_07_10_MECH-TANK5"/>
      <sheetName val="_12_07_10_N_SHIFT_MECH-FAB5"/>
      <sheetName val="_12_07_10_N_SHIFT_MECH-TANK5"/>
      <sheetName val="_12_07_10_RS_&amp;_SECURITY5"/>
      <sheetName val="12_07_10_CIVIL_WET5"/>
      <sheetName val="_12_07_10_CIVIL5"/>
      <sheetName val="_12_07_10_MECH-FAB5"/>
      <sheetName val="_12_07_10_MECH-TANK5"/>
      <sheetName val="_11_07_10_N_SHIFT_MECH-FAB5"/>
      <sheetName val="_11_07_10_N_SHIFT_MECH-TANK5"/>
      <sheetName val="_11_07_10_RS_&amp;_SECURITY5"/>
      <sheetName val="11_07_10_CIVIL_WET5"/>
      <sheetName val="_11_07_10_CIVIL5"/>
      <sheetName val="_11_07_10_MECH-FAB5"/>
      <sheetName val="_11_07_10_MECH-TANK5"/>
      <sheetName val="_10_07_10_N_SHIFT_MECH-FAB5"/>
      <sheetName val="_10_07_10_N_SHIFT_MECH-TANK5"/>
      <sheetName val="_10_07_10_RS_&amp;_SECURITY5"/>
      <sheetName val="10_07_10_CIVIL_WET5"/>
      <sheetName val="_10_07_10_CIVIL5"/>
      <sheetName val="_10_07_10_MECH-FAB5"/>
      <sheetName val="_10_07_10_MECH-TANK5"/>
      <sheetName val="_09_07_10_N_SHIFT_MECH-FAB5"/>
      <sheetName val="_09_07_10_N_SHIFT_MECH-TANK5"/>
      <sheetName val="_09_07_10_RS_&amp;_SECURITY5"/>
      <sheetName val="09_07_10_CIVIL_WET5"/>
      <sheetName val="_09_07_10_CIVIL5"/>
      <sheetName val="_09_07_10_MECH-FAB5"/>
      <sheetName val="_09_07_10_MECH-TANK5"/>
      <sheetName val="_08_07_10_N_SHIFT_MECH-FAB5"/>
      <sheetName val="_08_07_10_N_SHIFT_MECH-TANK5"/>
      <sheetName val="_08_07_10_RS_&amp;_SECURITY5"/>
      <sheetName val="08_07_10_CIVIL_WET5"/>
      <sheetName val="_08_07_10_CIVIL5"/>
      <sheetName val="_08_07_10_MECH-FAB5"/>
      <sheetName val="_08_07_10_MECH-TANK5"/>
      <sheetName val="_07_07_10_N_SHIFT_MECH-FAB5"/>
      <sheetName val="_07_07_10_N_SHIFT_MECH-TANK5"/>
      <sheetName val="_07_07_10_RS_&amp;_SECURITY5"/>
      <sheetName val="07_07_10_CIVIL_WET5"/>
      <sheetName val="_07_07_10_CIVIL5"/>
      <sheetName val="_07_07_10_MECH-FAB5"/>
      <sheetName val="_07_07_10_MECH-TANK5"/>
      <sheetName val="_06_07_10_N_SHIFT_MECH-FAB5"/>
      <sheetName val="_06_07_10_N_SHIFT_MECH-TANK5"/>
      <sheetName val="_06_07_10_RS_&amp;_SECURITY5"/>
      <sheetName val="06_07_10_CIVIL_WET5"/>
      <sheetName val="_06_07_10_CIVIL5"/>
      <sheetName val="_06_07_10_MECH-FAB5"/>
      <sheetName val="_06_07_10_MECH-TANK5"/>
      <sheetName val="_05_07_10_N_SHIFT_MECH-FAB5"/>
      <sheetName val="_05_07_10_N_SHIFT_MECH-TANK5"/>
      <sheetName val="_05_07_10_RS_&amp;_SECURITY5"/>
      <sheetName val="05_07_10_CIVIL_WET5"/>
      <sheetName val="_05_07_10_CIVIL5"/>
      <sheetName val="_05_07_10_MECH-FAB5"/>
      <sheetName val="_05_07_10_MECH-TANK5"/>
      <sheetName val="_04_07_10_N_SHIFT_MECH-FAB5"/>
      <sheetName val="_04_07_10_N_SHIFT_MECH-TANK5"/>
      <sheetName val="_04_07_10_RS_&amp;_SECURITY5"/>
      <sheetName val="04_07_10_CIVIL_WET5"/>
      <sheetName val="_04_07_10_CIVIL5"/>
      <sheetName val="_04_07_10_MECH-FAB5"/>
      <sheetName val="_04_07_10_MECH-TANK5"/>
      <sheetName val="_03_07_10_N_SHIFT_MECH-FAB5"/>
      <sheetName val="_03_07_10_N_SHIFT_MECH-TANK5"/>
      <sheetName val="_03_07_10_RS_&amp;_SECURITY_5"/>
      <sheetName val="03_07_10_CIVIL_WET_5"/>
      <sheetName val="_03_07_10_CIVIL_5"/>
      <sheetName val="_03_07_10_MECH-FAB_5"/>
      <sheetName val="_03_07_10_MECH-TANK_5"/>
      <sheetName val="_02_07_10_N_SHIFT_MECH-FAB_5"/>
      <sheetName val="_02_07_10_N_SHIFT_MECH-TANK_5"/>
      <sheetName val="_02_07_10_RS_&amp;_SECURITY5"/>
      <sheetName val="02_07_10_CIVIL_WET5"/>
      <sheetName val="_02_07_10_CIVIL5"/>
      <sheetName val="_02_07_10_MECH-FAB5"/>
      <sheetName val="_02_07_10_MECH-TANK5"/>
      <sheetName val="_01_07_10_N_SHIFT_MECH-FAB5"/>
      <sheetName val="_01_07_10_N_SHIFT_MECH-TANK5"/>
      <sheetName val="_01_07_10_RS_&amp;_SECURITY5"/>
      <sheetName val="01_07_10_CIVIL_WET5"/>
      <sheetName val="_01_07_10_CIVIL5"/>
      <sheetName val="_01_07_10_MECH-FAB5"/>
      <sheetName val="_01_07_10_MECH-TANK5"/>
      <sheetName val="_30_06_10_N_SHIFT_MECH-FAB5"/>
      <sheetName val="_30_06_10_N_SHIFT_MECH-TANK5"/>
      <sheetName val="scurve_calc_(2)5"/>
      <sheetName val="Meas_-Hotel_Part6"/>
      <sheetName val="BOQ_Direct_selling_cost5"/>
      <sheetName val="Direct_cost_shed_A-2_5"/>
      <sheetName val="Contract_Night_Staff5"/>
      <sheetName val="Contract_Day_Staff5"/>
      <sheetName val="Day_Shift5"/>
      <sheetName val="Night_Shift5"/>
      <sheetName val="Ave_wtd_rates5"/>
      <sheetName val="Material_5"/>
      <sheetName val="Labour_&amp;_Plant5"/>
      <sheetName val="22_12_20116"/>
      <sheetName val="BOQ_(2)6"/>
      <sheetName val="Cashflow_projection5"/>
      <sheetName val="PA-_Consutant_5"/>
      <sheetName val="Civil_Boq5"/>
      <sheetName val="Fee_Rate_Summary5"/>
      <sheetName val="Item-_Compact5"/>
      <sheetName val="final_abstract5"/>
      <sheetName val="TBAL9697__group_wise__sdpl5"/>
      <sheetName val="St_co_91_5lvl5"/>
      <sheetName val="Civil_Works5"/>
      <sheetName val="IO_List5"/>
      <sheetName val="Fill_this_out_first___5"/>
      <sheetName val="Meas__Hotel_Part5"/>
      <sheetName val="INPUT_SHEET5"/>
      <sheetName val="DI_Rate_Analysis6"/>
      <sheetName val="Economic_RisingMain__Ph-I6"/>
      <sheetName val="SP_Break_Up5"/>
      <sheetName val="Labour_productivity5"/>
      <sheetName val="_09_07_10_M顅ᎆ뤀ᨇ԰?缀?5"/>
      <sheetName val="Sales_&amp;_Prod5"/>
      <sheetName val="Cost_Index5"/>
      <sheetName val="cash_in_flow_Summary_JV_5"/>
      <sheetName val="water_prop_5"/>
      <sheetName val="GR_slab-reinft5"/>
      <sheetName val="Staff_Acco_5"/>
      <sheetName val="Rate_analysis-_BOQ_1_5"/>
      <sheetName val="MN_T_B_5"/>
      <sheetName val="Project_Details__5"/>
      <sheetName val="F20_Risk_Analysis5"/>
      <sheetName val="Change_Order_Log5"/>
      <sheetName val="2000_MOR5"/>
      <sheetName val="Driveway_Beams5"/>
      <sheetName val="Structure_Bills_Qty5"/>
      <sheetName val="Prelims_Breakup6"/>
      <sheetName val="INDIGINEOUS_ITEMS_5"/>
      <sheetName val="3cd_Annexure5"/>
      <sheetName val="Rate_Analysis5"/>
      <sheetName val="Fin__Assumpt__-_Sensitivities5"/>
      <sheetName val="Bill_15"/>
      <sheetName val="Bill_25"/>
      <sheetName val="Bill_35"/>
      <sheetName val="Bill_45"/>
      <sheetName val="Bill_55"/>
      <sheetName val="Bill_65"/>
      <sheetName val="Bill_75"/>
      <sheetName val="_09_07_10_M顅ᎆ뤀ᨇ԰5"/>
      <sheetName val="_09_07_10_M顅ᎆ뤀ᨇ԰_缀_5"/>
      <sheetName val="1_Civil-RA5"/>
      <sheetName val="Assumption_Inputs5"/>
      <sheetName val="Phase_15"/>
      <sheetName val="Pacakges_split5"/>
      <sheetName val="DEINKING(ANNEX_1)5"/>
      <sheetName val="AutoOpen_Stub_Data5"/>
      <sheetName val="Eqpmnt_Plng5"/>
      <sheetName val="Debits_as_on_12_04_084"/>
      <sheetName val="Data_Sheet4"/>
      <sheetName val="T-P1,_FINISHES_WORKING_5"/>
      <sheetName val="Assumption_&amp;_Exclusion5"/>
      <sheetName val="External_Doors5"/>
      <sheetName val="STAFFSCHED_4"/>
      <sheetName val="LABOUR_RATE5"/>
      <sheetName val="Material_Rate5"/>
      <sheetName val="Switch_V165"/>
      <sheetName val="India_F&amp;S_Template4"/>
      <sheetName val="_bus_bay4"/>
      <sheetName val="doq_44"/>
      <sheetName val="doq_24"/>
      <sheetName val="Grade_Slab_-15"/>
      <sheetName val="Grade_Slab_-25"/>
      <sheetName val="Grade_slab-35"/>
      <sheetName val="Grade_slab_-45"/>
      <sheetName val="Grade_slab_-55"/>
      <sheetName val="Grade_slab_-65"/>
      <sheetName val="Cat_A_Change_Control5"/>
      <sheetName val="Factor_Sheet5"/>
      <sheetName val="Theo_Cons-June'104"/>
      <sheetName val="11B_4"/>
      <sheetName val="ACAD_Finishes4"/>
      <sheetName val="Site_Details4"/>
      <sheetName val="Site_Area_Statement4"/>
      <sheetName val="Summary_WG4"/>
      <sheetName val="BOQ_LT4"/>
      <sheetName val="14_07_10_CIVIL_W [4"/>
      <sheetName val="AFAS_4"/>
      <sheetName val="RDS_&amp;_WLD4"/>
      <sheetName val="PA_System4"/>
      <sheetName val="Server_&amp;_PAC_Room4"/>
      <sheetName val="HVAC_BOQ4"/>
      <sheetName val="Invoice_Tracker4"/>
      <sheetName val="Income_Statement4"/>
      <sheetName val="Load_Details(B2)4"/>
      <sheetName val="Works_-_Quote_Sheet4"/>
      <sheetName val="BLOCK-A_(MEA_SHEET)4"/>
      <sheetName val="Cost_Basis3"/>
      <sheetName val="Top_Sheet4"/>
      <sheetName val="Col_NUM4"/>
      <sheetName val="COLUMN_RC_4"/>
      <sheetName val="STILT_Floor_Slab_NUM4"/>
      <sheetName val="First_Floor_Slab_RC4"/>
      <sheetName val="FIRST_FLOOR_SLAB_WT_SUMMARY4"/>
      <sheetName val="Stilt_Floor_Beam_NUM4"/>
      <sheetName val="STILT_BEAM_NUM4"/>
      <sheetName val="STILT_BEAM_RC4"/>
      <sheetName val="Stilt_wall_Num4"/>
      <sheetName val="STILT_WALL_RC4"/>
      <sheetName val="Z-DETAILS_ABOVE_RAFT_UPTO_+0_04"/>
      <sheetName val="Z-DETAILS_ABOVE_RAFT_UPTO_+_(24"/>
      <sheetName val="TOTAL_CHECK4"/>
      <sheetName val="TYP___wall_Num4"/>
      <sheetName val="Z-DETAILS_TYP__+2_85_TO_+8_854"/>
      <sheetName val="d-safe_specs3"/>
      <sheetName val="Deduction_of_assets3"/>
      <sheetName val="Blr_hire3"/>
      <sheetName val="PRECAST_lig(tconc_II3"/>
      <sheetName val="VF_Full_Recon3"/>
      <sheetName val="PITP3_COPY3"/>
      <sheetName val="Meas_3"/>
      <sheetName val="Expenses_Actual_Vs__Budgeted3"/>
      <sheetName val="Col_up_to_plinth3"/>
      <sheetName val="MASTER_RATE_ANALYSIS3"/>
      <sheetName val="RMG_-ABS3"/>
      <sheetName val="T_P_-ABS3"/>
      <sheetName val="T_P_-MB3"/>
      <sheetName val="E_P_R-ABS3"/>
      <sheetName val="E__R-MB3"/>
      <sheetName val="Bldg_6-ABS3"/>
      <sheetName val="Bldg_6-MB3"/>
      <sheetName val="Kz_Grid_Press_foundation_ABS3"/>
      <sheetName val="Kz_Grid_Press_foundation_meas3"/>
      <sheetName val="600-1200T__ABS3"/>
      <sheetName val="600-1200T_Meas3"/>
      <sheetName val="BSR-II_ABS3"/>
      <sheetName val="BSR-II_meas3"/>
      <sheetName val="Misc_ABS3"/>
      <sheetName val="Misc_MB3"/>
      <sheetName val="This_Bill3"/>
      <sheetName val="Upto_Previous3"/>
      <sheetName val="Up_to_date3"/>
      <sheetName val="Grand_Abstract3"/>
      <sheetName val="Blank_MB3"/>
      <sheetName val="cement_summary3"/>
      <sheetName val="Reinforcement_Steel3"/>
      <sheetName val="P-I_CEMENT_RECONCILIATION_3"/>
      <sheetName val="Ra-38_area_wise_summary3"/>
      <sheetName val="P-II_Cement_Reconciliation3"/>
      <sheetName val="Ra-16_P-II3"/>
      <sheetName val="RA_16-_GH3"/>
      <sheetName val="Quote_Sheet3"/>
      <sheetName val="RCC,Ret__Wall3"/>
      <sheetName val="Name_List3"/>
      <sheetName val="Intro_3"/>
      <sheetName val="Gate_23"/>
      <sheetName val="Project_Ignite3"/>
      <sheetName val="E_&amp;_R3"/>
      <sheetName val="Customize_Your_Invoice3"/>
      <sheetName val="Misc__Data3"/>
      <sheetName val="beam-reinft-machine_rm3"/>
      <sheetName val="Cash_Flow_Input_Data_ISC3"/>
      <sheetName val="Fin__Assumpt__-_SensitivitieH3"/>
      <sheetName val="PRECAST_lightconc-II9"/>
      <sheetName val="Cleaning_&amp;_Grubbing9"/>
      <sheetName val="PRECAST_lightconc_II9"/>
      <sheetName val="College_Details9"/>
      <sheetName val="Personal_9"/>
      <sheetName val="jidal_dam9"/>
      <sheetName val="fran_temp9"/>
      <sheetName val="kona_swit9"/>
      <sheetName val="template_(8)9"/>
      <sheetName val="template_(9)9"/>
      <sheetName val="OVER_HEADS9"/>
      <sheetName val="Cover_Sheet9"/>
      <sheetName val="BOQ_REV_A9"/>
      <sheetName val="PTB_(IO)9"/>
      <sheetName val="BMS_9"/>
      <sheetName val="SPT_vs_PHI9"/>
      <sheetName val="TBAL9697_-group_wise__sdpl9"/>
      <sheetName val="Quantity_Schedule8"/>
      <sheetName val="Revenue__Schedule_8"/>
      <sheetName val="Balance_works_-_Direct_Cost8"/>
      <sheetName val="Balance_works_-_Indirect_Cost8"/>
      <sheetName val="Fund_Plan8"/>
      <sheetName val="Bill_of_Resources8"/>
      <sheetName val="SITE_OVERHEADS7"/>
      <sheetName val="labour_coeff7"/>
      <sheetName val="Expenditure_plan7"/>
      <sheetName val="ORDER_BOOKING7"/>
      <sheetName val="Site_Dev_BOQ7"/>
      <sheetName val="beam-reinft-IIInd_floor7"/>
      <sheetName val="M-Book_for_Conc7"/>
      <sheetName val="M-Book_for_FW7"/>
      <sheetName val="Costing_Upto_Mar'11_(2)7"/>
      <sheetName val="Tender_Summary7"/>
      <sheetName val="TAX_BILLS7"/>
      <sheetName val="CASH_BILLS7"/>
      <sheetName val="LABOUR_BILLS7"/>
      <sheetName val="puch_order7"/>
      <sheetName val="Sheet1_(2)7"/>
      <sheetName val="Boq_Block_A7"/>
      <sheetName val="_24_07_10_RS_&amp;_SECURITY7"/>
      <sheetName val="24_07_10_CIVIL_WET7"/>
      <sheetName val="_24_07_10_CIVIL7"/>
      <sheetName val="_24_07_10_MECH-FAB7"/>
      <sheetName val="_24_07_10_MECH-TANK7"/>
      <sheetName val="_23_07_10_N_SHIFT_MECH-FAB7"/>
      <sheetName val="_23_07_10_N_SHIFT_MECH-TANK7"/>
      <sheetName val="_23_07_10_RS_&amp;_SECURITY7"/>
      <sheetName val="23_07_10_CIVIL_WET7"/>
      <sheetName val="_23_07_10_CIVIL7"/>
      <sheetName val="_23_07_10_MECH-FAB7"/>
      <sheetName val="_23_07_10_MECH-TANK7"/>
      <sheetName val="_22_07_10_N_SHIFT_MECH-FAB7"/>
      <sheetName val="_22_07_10_N_SHIFT_MECH-TANK7"/>
      <sheetName val="_22_07_10_RS_&amp;_SECURITY7"/>
      <sheetName val="22_07_10_CIVIL_WET7"/>
      <sheetName val="_22_07_10_CIVIL7"/>
      <sheetName val="_22_07_10_MECH-FAB7"/>
      <sheetName val="_22_07_10_MECH-TANK7"/>
      <sheetName val="_21_07_10_N_SHIFT_MECH-FAB7"/>
      <sheetName val="_21_07_10_N_SHIFT_MECH-TANK7"/>
      <sheetName val="_21_07_10_RS_&amp;_SECURITY7"/>
      <sheetName val="21_07_10_CIVIL_WET7"/>
      <sheetName val="_21_07_10_CIVIL7"/>
      <sheetName val="_21_07_10_MECH-FAB7"/>
      <sheetName val="_21_07_10_MECH-TANK7"/>
      <sheetName val="_20_07_10_N_SHIFT_MECH-FAB7"/>
      <sheetName val="_20_07_10_N_SHIFT_MECH-TANK7"/>
      <sheetName val="_20_07_10_RS_&amp;_SECURITY7"/>
      <sheetName val="20_07_10_CIVIL_WET7"/>
      <sheetName val="_20_07_10_CIVIL7"/>
      <sheetName val="_20_07_10_MECH-FAB7"/>
      <sheetName val="_20_07_10_MECH-TANK7"/>
      <sheetName val="_19_07_10_N_SHIFT_MECH-FAB7"/>
      <sheetName val="_19_07_10_N_SHIFT_MECH-TANK7"/>
      <sheetName val="_19_07_10_RS_&amp;_SECURITY7"/>
      <sheetName val="19_07_10_CIVIL_WET7"/>
      <sheetName val="_19_07_10_CIVIL7"/>
      <sheetName val="_19_07_10_MECH-FAB7"/>
      <sheetName val="_19_07_10_MECH-TANK7"/>
      <sheetName val="_18_07_10_N_SHIFT_MECH-FAB7"/>
      <sheetName val="_18_07_10_N_SHIFT_MECH-TANK7"/>
      <sheetName val="_18_07_10_RS_&amp;_SECURITY7"/>
      <sheetName val="18_07_10_CIVIL_WET7"/>
      <sheetName val="_18_07_10_CIVIL7"/>
      <sheetName val="_18_07_10_MECH-FAB7"/>
      <sheetName val="_18_07_10_MECH-TANK7"/>
      <sheetName val="_17_07_10_N_SHIFT_MECH-FAB7"/>
      <sheetName val="_17_07_10_N_SHIFT_MECH-TANK7"/>
      <sheetName val="_17_07_10_RS_&amp;_SECURITY7"/>
      <sheetName val="17_07_10_CIVIL_WET7"/>
      <sheetName val="_17_07_10_CIVIL7"/>
      <sheetName val="_17_07_10_MECH-FAB7"/>
      <sheetName val="_17_07_10_MECH-TANK7"/>
      <sheetName val="_16_07_10_N_SHIFT_MECH-FAB6"/>
      <sheetName val="_16_07_10_N_SHIFT_MECH-TANK6"/>
      <sheetName val="_16_07_10_RS_&amp;_SECURITY6"/>
      <sheetName val="16_07_10_CIVIL_WET6"/>
      <sheetName val="_16_07_10_CIVIL6"/>
      <sheetName val="_16_07_10_MECH-FAB6"/>
      <sheetName val="_16_07_10_MECH-TANK6"/>
      <sheetName val="_15_07_10_N_SHIFT_MECH-FAB6"/>
      <sheetName val="_15_07_10_N_SHIFT_MECH-TANK6"/>
      <sheetName val="_15_07_10_RS_&amp;_SECURITY6"/>
      <sheetName val="15_07_10_CIVIL_WET6"/>
      <sheetName val="_15_07_10_CIVIL6"/>
      <sheetName val="_15_07_10_MECH-FAB6"/>
      <sheetName val="_15_07_10_MECH-TANK6"/>
      <sheetName val="_14_07_10_N_SHIFT_MECH-FAB6"/>
      <sheetName val="_14_07_10_N_SHIFT_MECH-TANK6"/>
      <sheetName val="_14_07_10_RS_&amp;_SECURITY6"/>
      <sheetName val="14_07_10_CIVIL_WET6"/>
      <sheetName val="_14_07_10_CIVIL6"/>
      <sheetName val="_14_07_10_MECH-FAB6"/>
      <sheetName val="_14_07_10_MECH-TANK6"/>
      <sheetName val="_13_07_10_N_SHIFT_MECH-FAB6"/>
      <sheetName val="_13_07_10_N_SHIFT_MECH-TANK6"/>
      <sheetName val="_13_07_10_RS_&amp;_SECURITY6"/>
      <sheetName val="13_07_10_CIVIL_WET6"/>
      <sheetName val="_13_07_10_CIVIL6"/>
      <sheetName val="_13_07_10_MECH-FAB6"/>
      <sheetName val="_13_07_10_MECH-TANK6"/>
      <sheetName val="_12_07_10_N_SHIFT_MECH-FAB6"/>
      <sheetName val="_12_07_10_N_SHIFT_MECH-TANK6"/>
      <sheetName val="_12_07_10_RS_&amp;_SECURITY6"/>
      <sheetName val="12_07_10_CIVIL_WET6"/>
      <sheetName val="_12_07_10_CIVIL6"/>
      <sheetName val="_12_07_10_MECH-FAB6"/>
      <sheetName val="_12_07_10_MECH-TANK6"/>
      <sheetName val="_11_07_10_N_SHIFT_MECH-FAB6"/>
      <sheetName val="_11_07_10_N_SHIFT_MECH-TANK6"/>
      <sheetName val="_11_07_10_RS_&amp;_SECURITY6"/>
      <sheetName val="11_07_10_CIVIL_WET6"/>
      <sheetName val="_11_07_10_CIVIL6"/>
      <sheetName val="_11_07_10_MECH-FAB6"/>
      <sheetName val="_11_07_10_MECH-TANK6"/>
      <sheetName val="_10_07_10_N_SHIFT_MECH-FAB6"/>
      <sheetName val="_10_07_10_N_SHIFT_MECH-TANK6"/>
      <sheetName val="_10_07_10_RS_&amp;_SECURITY6"/>
      <sheetName val="10_07_10_CIVIL_WET6"/>
      <sheetName val="_10_07_10_CIVIL6"/>
      <sheetName val="_10_07_10_MECH-FAB6"/>
      <sheetName val="_10_07_10_MECH-TANK6"/>
      <sheetName val="_09_07_10_N_SHIFT_MECH-FAB6"/>
      <sheetName val="_09_07_10_N_SHIFT_MECH-TANK6"/>
      <sheetName val="_09_07_10_RS_&amp;_SECURITY6"/>
      <sheetName val="09_07_10_CIVIL_WET6"/>
      <sheetName val="_09_07_10_CIVIL6"/>
      <sheetName val="_09_07_10_MECH-FAB6"/>
      <sheetName val="_09_07_10_MECH-TANK6"/>
      <sheetName val="_08_07_10_N_SHIFT_MECH-FAB6"/>
      <sheetName val="_08_07_10_N_SHIFT_MECH-TANK6"/>
      <sheetName val="_08_07_10_RS_&amp;_SECURITY6"/>
      <sheetName val="08_07_10_CIVIL_WET6"/>
      <sheetName val="_08_07_10_CIVIL6"/>
      <sheetName val="_08_07_10_MECH-FAB6"/>
      <sheetName val="_08_07_10_MECH-TANK6"/>
      <sheetName val="_07_07_10_N_SHIFT_MECH-FAB6"/>
      <sheetName val="_07_07_10_N_SHIFT_MECH-TANK6"/>
      <sheetName val="_07_07_10_RS_&amp;_SECURITY6"/>
      <sheetName val="07_07_10_CIVIL_WET6"/>
      <sheetName val="_07_07_10_CIVIL6"/>
      <sheetName val="_07_07_10_MECH-FAB6"/>
      <sheetName val="_07_07_10_MECH-TANK6"/>
      <sheetName val="_06_07_10_N_SHIFT_MECH-FAB6"/>
      <sheetName val="_06_07_10_N_SHIFT_MECH-TANK6"/>
      <sheetName val="_06_07_10_RS_&amp;_SECURITY6"/>
      <sheetName val="06_07_10_CIVIL_WET6"/>
      <sheetName val="_06_07_10_CIVIL6"/>
      <sheetName val="_06_07_10_MECH-FAB6"/>
      <sheetName val="_06_07_10_MECH-TANK6"/>
      <sheetName val="_05_07_10_N_SHIFT_MECH-FAB6"/>
      <sheetName val="_05_07_10_N_SHIFT_MECH-TANK6"/>
      <sheetName val="_05_07_10_RS_&amp;_SECURITY6"/>
      <sheetName val="05_07_10_CIVIL_WET6"/>
      <sheetName val="_05_07_10_CIVIL6"/>
      <sheetName val="_05_07_10_MECH-FAB6"/>
      <sheetName val="_05_07_10_MECH-TANK6"/>
      <sheetName val="_04_07_10_N_SHIFT_MECH-FAB6"/>
      <sheetName val="_04_07_10_N_SHIFT_MECH-TANK6"/>
      <sheetName val="_04_07_10_RS_&amp;_SECURITY6"/>
      <sheetName val="04_07_10_CIVIL_WET6"/>
      <sheetName val="_04_07_10_CIVIL6"/>
      <sheetName val="_04_07_10_MECH-FAB6"/>
      <sheetName val="_04_07_10_MECH-TANK6"/>
      <sheetName val="_03_07_10_N_SHIFT_MECH-FAB6"/>
      <sheetName val="_03_07_10_N_SHIFT_MECH-TANK6"/>
      <sheetName val="_03_07_10_RS_&amp;_SECURITY_6"/>
      <sheetName val="03_07_10_CIVIL_WET_6"/>
      <sheetName val="_03_07_10_CIVIL_6"/>
      <sheetName val="_03_07_10_MECH-FAB_6"/>
      <sheetName val="_03_07_10_MECH-TANK_6"/>
      <sheetName val="_02_07_10_N_SHIFT_MECH-FAB_6"/>
      <sheetName val="_02_07_10_N_SHIFT_MECH-TANK_6"/>
      <sheetName val="_02_07_10_RS_&amp;_SECURITY6"/>
      <sheetName val="02_07_10_CIVIL_WET6"/>
      <sheetName val="_02_07_10_CIVIL6"/>
      <sheetName val="_02_07_10_MECH-FAB6"/>
      <sheetName val="_02_07_10_MECH-TANK6"/>
      <sheetName val="_01_07_10_N_SHIFT_MECH-FAB6"/>
      <sheetName val="_01_07_10_N_SHIFT_MECH-TANK6"/>
      <sheetName val="_01_07_10_RS_&amp;_SECURITY6"/>
      <sheetName val="01_07_10_CIVIL_WET6"/>
      <sheetName val="_01_07_10_CIVIL6"/>
      <sheetName val="_01_07_10_MECH-FAB6"/>
      <sheetName val="_01_07_10_MECH-TANK6"/>
      <sheetName val="_30_06_10_N_SHIFT_MECH-FAB6"/>
      <sheetName val="_30_06_10_N_SHIFT_MECH-TANK6"/>
      <sheetName val="scurve_calc_(2)6"/>
      <sheetName val="Meas_-Hotel_Part7"/>
      <sheetName val="BOQ_Direct_selling_cost6"/>
      <sheetName val="Direct_cost_shed_A-2_6"/>
      <sheetName val="Contract_Night_Staff6"/>
      <sheetName val="Contract_Day_Staff6"/>
      <sheetName val="Day_Shift6"/>
      <sheetName val="Night_Shift6"/>
      <sheetName val="Ave_wtd_rates6"/>
      <sheetName val="Material_6"/>
      <sheetName val="Labour_&amp;_Plant6"/>
      <sheetName val="22_12_20117"/>
      <sheetName val="BOQ_(2)7"/>
      <sheetName val="Cashflow_projection6"/>
      <sheetName val="PA-_Consutant_6"/>
      <sheetName val="Civil_Boq6"/>
      <sheetName val="Fee_Rate_Summary6"/>
      <sheetName val="Item-_Compact6"/>
      <sheetName val="final_abstract6"/>
      <sheetName val="TBAL9697__group_wise__sdpl6"/>
      <sheetName val="St_co_91_5lvl6"/>
      <sheetName val="Civil_Works6"/>
      <sheetName val="IO_List6"/>
      <sheetName val="Fill_this_out_first___6"/>
      <sheetName val="Meas__Hotel_Part6"/>
      <sheetName val="INPUT_SHEET6"/>
      <sheetName val="DI_Rate_Analysis7"/>
      <sheetName val="Economic_RisingMain__Ph-I7"/>
      <sheetName val="SP_Break_Up6"/>
      <sheetName val="Labour_productivity6"/>
      <sheetName val="_09_07_10_M顅ᎆ뤀ᨇ԰?缀?6"/>
      <sheetName val="Sales_&amp;_Prod6"/>
      <sheetName val="Cost_Index6"/>
      <sheetName val="cash_in_flow_Summary_JV_6"/>
      <sheetName val="water_prop_6"/>
      <sheetName val="GR_slab-reinft6"/>
      <sheetName val="Staff_Acco_6"/>
      <sheetName val="Rate_analysis-_BOQ_1_6"/>
      <sheetName val="MN_T_B_6"/>
      <sheetName val="Project_Details__6"/>
      <sheetName val="F20_Risk_Analysis6"/>
      <sheetName val="Change_Order_Log6"/>
      <sheetName val="2000_MOR6"/>
      <sheetName val="Driveway_Beams6"/>
      <sheetName val="Structure_Bills_Qty6"/>
      <sheetName val="Prelims_Breakup7"/>
      <sheetName val="INDIGINEOUS_ITEMS_6"/>
      <sheetName val="3cd_Annexure6"/>
      <sheetName val="Rate_Analysis6"/>
      <sheetName val="Fin__Assumpt__-_Sensitivities6"/>
      <sheetName val="Bill_16"/>
      <sheetName val="Bill_26"/>
      <sheetName val="Bill_36"/>
      <sheetName val="Bill_46"/>
      <sheetName val="Bill_56"/>
      <sheetName val="Bill_66"/>
      <sheetName val="Bill_76"/>
      <sheetName val="_09_07_10_M顅ᎆ뤀ᨇ԰6"/>
      <sheetName val="_09_07_10_M顅ᎆ뤀ᨇ԰_缀_6"/>
      <sheetName val="1_Civil-RA6"/>
      <sheetName val="Assumption_Inputs6"/>
      <sheetName val="Phase_16"/>
      <sheetName val="Pacakges_split6"/>
      <sheetName val="DEINKING(ANNEX_1)6"/>
      <sheetName val="AutoOpen_Stub_Data6"/>
      <sheetName val="Eqpmnt_Plng6"/>
      <sheetName val="Debits_as_on_12_04_085"/>
      <sheetName val="Data_Sheet5"/>
      <sheetName val="T-P1,_FINISHES_WORKING_6"/>
      <sheetName val="Assumption_&amp;_Exclusion6"/>
      <sheetName val="External_Doors6"/>
      <sheetName val="STAFFSCHED_5"/>
      <sheetName val="LABOUR_RATE6"/>
      <sheetName val="Material_Rate6"/>
      <sheetName val="Switch_V166"/>
      <sheetName val="India_F&amp;S_Template5"/>
      <sheetName val="_bus_bay5"/>
      <sheetName val="doq_45"/>
      <sheetName val="doq_25"/>
      <sheetName val="Grade_Slab_-16"/>
      <sheetName val="Grade_Slab_-26"/>
      <sheetName val="Grade_slab-36"/>
      <sheetName val="Grade_slab_-46"/>
      <sheetName val="Grade_slab_-56"/>
      <sheetName val="Grade_slab_-66"/>
      <sheetName val="Cat_A_Change_Control6"/>
      <sheetName val="Factor_Sheet6"/>
      <sheetName val="Theo_Cons-June'105"/>
      <sheetName val="11B_5"/>
      <sheetName val="ACAD_Finishes5"/>
      <sheetName val="Site_Details5"/>
      <sheetName val="Site_Area_Statement5"/>
      <sheetName val="Summary_WG5"/>
      <sheetName val="BOQ_LT5"/>
      <sheetName val="14_07_10_CIVIL_W [5"/>
      <sheetName val="AFAS_5"/>
      <sheetName val="RDS_&amp;_WLD5"/>
      <sheetName val="PA_System5"/>
      <sheetName val="Server_&amp;_PAC_Room5"/>
      <sheetName val="HVAC_BOQ5"/>
      <sheetName val="Invoice_Tracker5"/>
      <sheetName val="Income_Statement5"/>
      <sheetName val="Load_Details(B2)5"/>
      <sheetName val="Works_-_Quote_Sheet5"/>
      <sheetName val="BLOCK-A_(MEA_SHEET)5"/>
      <sheetName val="Cost_Basis4"/>
      <sheetName val="Top_Sheet5"/>
      <sheetName val="Col_NUM5"/>
      <sheetName val="COLUMN_RC_5"/>
      <sheetName val="STILT_Floor_Slab_NUM5"/>
      <sheetName val="First_Floor_Slab_RC5"/>
      <sheetName val="FIRST_FLOOR_SLAB_WT_SUMMARY5"/>
      <sheetName val="Stilt_Floor_Beam_NUM5"/>
      <sheetName val="STILT_BEAM_NUM5"/>
      <sheetName val="STILT_BEAM_RC5"/>
      <sheetName val="Stilt_wall_Num5"/>
      <sheetName val="STILT_WALL_RC5"/>
      <sheetName val="Z-DETAILS_ABOVE_RAFT_UPTO_+0_06"/>
      <sheetName val="Z-DETAILS_ABOVE_RAFT_UPTO_+_(25"/>
      <sheetName val="TOTAL_CHECK5"/>
      <sheetName val="TYP___wall_Num5"/>
      <sheetName val="Z-DETAILS_TYP__+2_85_TO_+8_855"/>
      <sheetName val="d-safe_specs4"/>
      <sheetName val="Deduction_of_assets4"/>
      <sheetName val="Blr_hire4"/>
      <sheetName val="PRECAST_lig(tconc_II4"/>
      <sheetName val="VF_Full_Recon4"/>
      <sheetName val="PITP3_COPY4"/>
      <sheetName val="Meas_4"/>
      <sheetName val="Expenses_Actual_Vs__Budgeted4"/>
      <sheetName val="Col_up_to_plinth4"/>
      <sheetName val="MASTER_RATE_ANALYSIS4"/>
      <sheetName val="RMG_-ABS4"/>
      <sheetName val="T_P_-ABS4"/>
      <sheetName val="T_P_-MB4"/>
      <sheetName val="E_P_R-ABS4"/>
      <sheetName val="E__R-MB4"/>
      <sheetName val="Bldg_6-ABS4"/>
      <sheetName val="Bldg_6-MB4"/>
      <sheetName val="Kz_Grid_Press_foundation_ABS4"/>
      <sheetName val="Kz_Grid_Press_foundation_meas4"/>
      <sheetName val="600-1200T__ABS4"/>
      <sheetName val="600-1200T_Meas4"/>
      <sheetName val="BSR-II_ABS4"/>
      <sheetName val="BSR-II_meas4"/>
      <sheetName val="Misc_ABS4"/>
      <sheetName val="Misc_MB4"/>
      <sheetName val="This_Bill4"/>
      <sheetName val="Upto_Previous4"/>
      <sheetName val="Up_to_date4"/>
      <sheetName val="Grand_Abstract4"/>
      <sheetName val="Blank_MB4"/>
      <sheetName val="cement_summary4"/>
      <sheetName val="Reinforcement_Steel4"/>
      <sheetName val="P-I_CEMENT_RECONCILIATION_4"/>
      <sheetName val="Ra-38_area_wise_summary4"/>
      <sheetName val="P-II_Cement_Reconciliation4"/>
      <sheetName val="Ra-16_P-II4"/>
      <sheetName val="RA_16-_GH4"/>
      <sheetName val="Quote_Sheet4"/>
      <sheetName val="RCC,Ret__Wall4"/>
      <sheetName val="Name_List4"/>
      <sheetName val="Intro_4"/>
      <sheetName val="Gate_24"/>
      <sheetName val="Project_Ignite4"/>
      <sheetName val="E_&amp;_R4"/>
      <sheetName val="Customize_Your_Invoice4"/>
      <sheetName val="Misc__Data4"/>
      <sheetName val="beam-reinft-machine_rm4"/>
      <sheetName val="Cash_Flow_Input_Data_ISC4"/>
      <sheetName val="Fin__Assumpt__-_SensitivitieH4"/>
      <sheetName val="PRECAST_lightconc-II10"/>
      <sheetName val="Cleaning_&amp;_Grubbing10"/>
      <sheetName val="PRECAST_lightconc_II10"/>
      <sheetName val="College_Details10"/>
      <sheetName val="Personal_10"/>
      <sheetName val="jidal_dam10"/>
      <sheetName val="fran_temp10"/>
      <sheetName val="kona_swit10"/>
      <sheetName val="template_(8)10"/>
      <sheetName val="template_(9)10"/>
      <sheetName val="OVER_HEADS10"/>
      <sheetName val="Cover_Sheet10"/>
      <sheetName val="BOQ_REV_A10"/>
      <sheetName val="PTB_(IO)10"/>
      <sheetName val="BMS_10"/>
      <sheetName val="SPT_vs_PHI10"/>
      <sheetName val="TBAL9697_-group_wise__sdpl10"/>
      <sheetName val="Quantity_Schedule9"/>
      <sheetName val="Revenue__Schedule_9"/>
      <sheetName val="Balance_works_-_Direct_Cost9"/>
      <sheetName val="Balance_works_-_Indirect_Cost9"/>
      <sheetName val="Fund_Plan9"/>
      <sheetName val="Bill_of_Resources9"/>
      <sheetName val="SITE_OVERHEADS8"/>
      <sheetName val="labour_coeff8"/>
      <sheetName val="Expenditure_plan8"/>
      <sheetName val="ORDER_BOOKING8"/>
      <sheetName val="Site_Dev_BOQ8"/>
      <sheetName val="beam-reinft-IIInd_floor8"/>
      <sheetName val="M-Book_for_Conc8"/>
      <sheetName val="M-Book_for_FW8"/>
      <sheetName val="Costing_Upto_Mar'11_(2)8"/>
      <sheetName val="Tender_Summary8"/>
      <sheetName val="TAX_BILLS8"/>
      <sheetName val="CASH_BILLS8"/>
      <sheetName val="LABOUR_BILLS8"/>
      <sheetName val="puch_order8"/>
      <sheetName val="Sheet1_(2)8"/>
      <sheetName val="Boq_Block_A8"/>
      <sheetName val="_24_07_10_RS_&amp;_SECURITY8"/>
      <sheetName val="24_07_10_CIVIL_WET8"/>
      <sheetName val="_24_07_10_CIVIL8"/>
      <sheetName val="_24_07_10_MECH-FAB8"/>
      <sheetName val="_24_07_10_MECH-TANK8"/>
      <sheetName val="_23_07_10_N_SHIFT_MECH-FAB8"/>
      <sheetName val="_23_07_10_N_SHIFT_MECH-TANK8"/>
      <sheetName val="_23_07_10_RS_&amp;_SECURITY8"/>
      <sheetName val="23_07_10_CIVIL_WET8"/>
      <sheetName val="_23_07_10_CIVIL8"/>
      <sheetName val="_23_07_10_MECH-FAB8"/>
      <sheetName val="_23_07_10_MECH-TANK8"/>
      <sheetName val="_22_07_10_N_SHIFT_MECH-FAB8"/>
      <sheetName val="_22_07_10_N_SHIFT_MECH-TANK8"/>
      <sheetName val="_22_07_10_RS_&amp;_SECURITY8"/>
      <sheetName val="22_07_10_CIVIL_WET8"/>
      <sheetName val="_22_07_10_CIVIL8"/>
      <sheetName val="_22_07_10_MECH-FAB8"/>
      <sheetName val="_22_07_10_MECH-TANK8"/>
      <sheetName val="_21_07_10_N_SHIFT_MECH-FAB8"/>
      <sheetName val="_21_07_10_N_SHIFT_MECH-TANK8"/>
      <sheetName val="_21_07_10_RS_&amp;_SECURITY8"/>
      <sheetName val="21_07_10_CIVIL_WET8"/>
      <sheetName val="_21_07_10_CIVIL8"/>
      <sheetName val="_21_07_10_MECH-FAB8"/>
      <sheetName val="_21_07_10_MECH-TANK8"/>
      <sheetName val="_20_07_10_N_SHIFT_MECH-FAB8"/>
      <sheetName val="_20_07_10_N_SHIFT_MECH-TANK8"/>
      <sheetName val="_20_07_10_RS_&amp;_SECURITY8"/>
      <sheetName val="20_07_10_CIVIL_WET8"/>
      <sheetName val="_20_07_10_CIVIL8"/>
      <sheetName val="_20_07_10_MECH-FAB8"/>
      <sheetName val="_20_07_10_MECH-TANK8"/>
      <sheetName val="_19_07_10_N_SHIFT_MECH-FAB8"/>
      <sheetName val="_19_07_10_N_SHIFT_MECH-TANK8"/>
      <sheetName val="_19_07_10_RS_&amp;_SECURITY8"/>
      <sheetName val="19_07_10_CIVIL_WET8"/>
      <sheetName val="_19_07_10_CIVIL8"/>
      <sheetName val="_19_07_10_MECH-FAB8"/>
      <sheetName val="_19_07_10_MECH-TANK8"/>
      <sheetName val="_18_07_10_N_SHIFT_MECH-FAB8"/>
      <sheetName val="_18_07_10_N_SHIFT_MECH-TANK8"/>
      <sheetName val="_18_07_10_RS_&amp;_SECURITY8"/>
      <sheetName val="18_07_10_CIVIL_WET8"/>
      <sheetName val="_18_07_10_CIVIL8"/>
      <sheetName val="_18_07_10_MECH-FAB8"/>
      <sheetName val="_18_07_10_MECH-TANK8"/>
      <sheetName val="_17_07_10_N_SHIFT_MECH-FAB8"/>
      <sheetName val="_17_07_10_N_SHIFT_MECH-TANK8"/>
      <sheetName val="_17_07_10_RS_&amp;_SECURITY8"/>
      <sheetName val="17_07_10_CIVIL_WET8"/>
      <sheetName val="_17_07_10_CIVIL8"/>
      <sheetName val="_17_07_10_MECH-FAB8"/>
      <sheetName val="_17_07_10_MECH-TANK8"/>
      <sheetName val="_16_07_10_N_SHIFT_MECH-FAB7"/>
      <sheetName val="_16_07_10_N_SHIFT_MECH-TANK7"/>
      <sheetName val="_16_07_10_RS_&amp;_SECURITY7"/>
      <sheetName val="16_07_10_CIVIL_WET7"/>
      <sheetName val="_16_07_10_CIVIL7"/>
      <sheetName val="_16_07_10_MECH-FAB7"/>
      <sheetName val="_16_07_10_MECH-TANK7"/>
      <sheetName val="_15_07_10_N_SHIFT_MECH-FAB7"/>
      <sheetName val="_15_07_10_N_SHIFT_MECH-TANK7"/>
      <sheetName val="_15_07_10_RS_&amp;_SECURITY7"/>
      <sheetName val="15_07_10_CIVIL_WET7"/>
      <sheetName val="_15_07_10_CIVIL7"/>
      <sheetName val="_15_07_10_MECH-FAB7"/>
      <sheetName val="_15_07_10_MECH-TANK7"/>
      <sheetName val="_14_07_10_N_SHIFT_MECH-FAB7"/>
      <sheetName val="_14_07_10_N_SHIFT_MECH-TANK7"/>
      <sheetName val="_14_07_10_RS_&amp;_SECURITY7"/>
      <sheetName val="14_07_10_CIVIL_WET7"/>
      <sheetName val="_14_07_10_CIVIL7"/>
      <sheetName val="_14_07_10_MECH-FAB7"/>
      <sheetName val="_14_07_10_MECH-TANK7"/>
      <sheetName val="_13_07_10_N_SHIFT_MECH-FAB7"/>
      <sheetName val="_13_07_10_N_SHIFT_MECH-TANK7"/>
      <sheetName val="_13_07_10_RS_&amp;_SECURITY7"/>
      <sheetName val="13_07_10_CIVIL_WET7"/>
      <sheetName val="_13_07_10_CIVIL7"/>
      <sheetName val="_13_07_10_MECH-FAB7"/>
      <sheetName val="_13_07_10_MECH-TANK7"/>
      <sheetName val="_12_07_10_N_SHIFT_MECH-FAB7"/>
      <sheetName val="_12_07_10_N_SHIFT_MECH-TANK7"/>
      <sheetName val="_12_07_10_RS_&amp;_SECURITY7"/>
      <sheetName val="12_07_10_CIVIL_WET7"/>
      <sheetName val="_12_07_10_CIVIL7"/>
      <sheetName val="_12_07_10_MECH-FAB7"/>
      <sheetName val="_12_07_10_MECH-TANK7"/>
      <sheetName val="_11_07_10_N_SHIFT_MECH-FAB7"/>
      <sheetName val="_11_07_10_N_SHIFT_MECH-TANK7"/>
      <sheetName val="_11_07_10_RS_&amp;_SECURITY7"/>
      <sheetName val="11_07_10_CIVIL_WET7"/>
      <sheetName val="_11_07_10_CIVIL7"/>
      <sheetName val="_11_07_10_MECH-FAB7"/>
      <sheetName val="_11_07_10_MECH-TANK7"/>
      <sheetName val="_10_07_10_N_SHIFT_MECH-FAB7"/>
      <sheetName val="_10_07_10_N_SHIFT_MECH-TANK7"/>
      <sheetName val="_10_07_10_RS_&amp;_SECURITY7"/>
      <sheetName val="10_07_10_CIVIL_WET7"/>
      <sheetName val="_10_07_10_CIVIL7"/>
      <sheetName val="_10_07_10_MECH-FAB7"/>
      <sheetName val="_10_07_10_MECH-TANK7"/>
      <sheetName val="_09_07_10_N_SHIFT_MECH-FAB7"/>
      <sheetName val="_09_07_10_N_SHIFT_MECH-TANK7"/>
      <sheetName val="_09_07_10_RS_&amp;_SECURITY7"/>
      <sheetName val="09_07_10_CIVIL_WET7"/>
      <sheetName val="_09_07_10_CIVIL7"/>
      <sheetName val="_09_07_10_MECH-FAB7"/>
      <sheetName val="_09_07_10_MECH-TANK7"/>
      <sheetName val="_08_07_10_N_SHIFT_MECH-FAB7"/>
      <sheetName val="_08_07_10_N_SHIFT_MECH-TANK7"/>
      <sheetName val="_08_07_10_RS_&amp;_SECURITY7"/>
      <sheetName val="08_07_10_CIVIL_WET7"/>
      <sheetName val="_08_07_10_CIVIL7"/>
      <sheetName val="_08_07_10_MECH-FAB7"/>
      <sheetName val="_08_07_10_MECH-TANK7"/>
      <sheetName val="_07_07_10_N_SHIFT_MECH-FAB7"/>
      <sheetName val="_07_07_10_N_SHIFT_MECH-TANK7"/>
      <sheetName val="_07_07_10_RS_&amp;_SECURITY7"/>
      <sheetName val="07_07_10_CIVIL_WET7"/>
      <sheetName val="_07_07_10_CIVIL7"/>
      <sheetName val="_07_07_10_MECH-FAB7"/>
      <sheetName val="_07_07_10_MECH-TANK7"/>
      <sheetName val="_06_07_10_N_SHIFT_MECH-FAB7"/>
      <sheetName val="_06_07_10_N_SHIFT_MECH-TANK7"/>
      <sheetName val="_06_07_10_RS_&amp;_SECURITY7"/>
      <sheetName val="06_07_10_CIVIL_WET7"/>
      <sheetName val="_06_07_10_CIVIL7"/>
      <sheetName val="_06_07_10_MECH-FAB7"/>
      <sheetName val="_06_07_10_MECH-TANK7"/>
      <sheetName val="_05_07_10_N_SHIFT_MECH-FAB7"/>
      <sheetName val="_05_07_10_N_SHIFT_MECH-TANK7"/>
      <sheetName val="_05_07_10_RS_&amp;_SECURITY7"/>
      <sheetName val="05_07_10_CIVIL_WET7"/>
      <sheetName val="_05_07_10_CIVIL7"/>
      <sheetName val="_05_07_10_MECH-FAB7"/>
      <sheetName val="_05_07_10_MECH-TANK7"/>
      <sheetName val="_04_07_10_N_SHIFT_MECH-FAB7"/>
      <sheetName val="_04_07_10_N_SHIFT_MECH-TANK7"/>
      <sheetName val="_04_07_10_RS_&amp;_SECURITY7"/>
      <sheetName val="04_07_10_CIVIL_WET7"/>
      <sheetName val="_04_07_10_CIVIL7"/>
      <sheetName val="_04_07_10_MECH-FAB7"/>
      <sheetName val="_04_07_10_MECH-TANK7"/>
      <sheetName val="_03_07_10_N_SHIFT_MECH-FAB7"/>
      <sheetName val="_03_07_10_N_SHIFT_MECH-TANK7"/>
      <sheetName val="_03_07_10_RS_&amp;_SECURITY_7"/>
      <sheetName val="03_07_10_CIVIL_WET_7"/>
      <sheetName val="_03_07_10_CIVIL_7"/>
      <sheetName val="_03_07_10_MECH-FAB_7"/>
      <sheetName val="_03_07_10_MECH-TANK_7"/>
      <sheetName val="_02_07_10_N_SHIFT_MECH-FAB_7"/>
      <sheetName val="_02_07_10_N_SHIFT_MECH-TANK_7"/>
      <sheetName val="_02_07_10_RS_&amp;_SECURITY7"/>
      <sheetName val="02_07_10_CIVIL_WET7"/>
      <sheetName val="_02_07_10_CIVIL7"/>
      <sheetName val="_02_07_10_MECH-FAB7"/>
      <sheetName val="_02_07_10_MECH-TANK7"/>
      <sheetName val="_01_07_10_N_SHIFT_MECH-FAB7"/>
      <sheetName val="_01_07_10_N_SHIFT_MECH-TANK7"/>
      <sheetName val="_01_07_10_RS_&amp;_SECURITY7"/>
      <sheetName val="01_07_10_CIVIL_WET7"/>
      <sheetName val="_01_07_10_CIVIL7"/>
      <sheetName val="_01_07_10_MECH-FAB7"/>
      <sheetName val="_01_07_10_MECH-TANK7"/>
      <sheetName val="_30_06_10_N_SHIFT_MECH-FAB7"/>
      <sheetName val="_30_06_10_N_SHIFT_MECH-TANK7"/>
      <sheetName val="scurve_calc_(2)7"/>
      <sheetName val="Meas_-Hotel_Part8"/>
      <sheetName val="BOQ_Direct_selling_cost7"/>
      <sheetName val="Direct_cost_shed_A-2_7"/>
      <sheetName val="Contract_Night_Staff7"/>
      <sheetName val="Contract_Day_Staff7"/>
      <sheetName val="Day_Shift7"/>
      <sheetName val="Night_Shift7"/>
      <sheetName val="Ave_wtd_rates7"/>
      <sheetName val="Material_7"/>
      <sheetName val="Labour_&amp;_Plant7"/>
      <sheetName val="22_12_20118"/>
      <sheetName val="BOQ_(2)8"/>
      <sheetName val="Cashflow_projection7"/>
      <sheetName val="PA-_Consutant_7"/>
      <sheetName val="Civil_Boq7"/>
      <sheetName val="Fee_Rate_Summary7"/>
      <sheetName val="Item-_Compact7"/>
      <sheetName val="final_abstract7"/>
      <sheetName val="TBAL9697__group_wise__sdpl7"/>
      <sheetName val="St_co_91_5lvl7"/>
      <sheetName val="Civil_Works7"/>
      <sheetName val="IO_List7"/>
      <sheetName val="Fill_this_out_first___7"/>
      <sheetName val="Meas__Hotel_Part7"/>
      <sheetName val="INPUT_SHEET7"/>
      <sheetName val="DI_Rate_Analysis8"/>
      <sheetName val="Economic_RisingMain__Ph-I8"/>
      <sheetName val="SP_Break_Up7"/>
      <sheetName val="Labour_productivity7"/>
      <sheetName val="_09_07_10_M顅ᎆ뤀ᨇ԰?缀?7"/>
      <sheetName val="Sales_&amp;_Prod7"/>
      <sheetName val="Cost_Index7"/>
      <sheetName val="cash_in_flow_Summary_JV_7"/>
      <sheetName val="water_prop_7"/>
      <sheetName val="GR_slab-reinft7"/>
      <sheetName val="Staff_Acco_7"/>
      <sheetName val="Rate_analysis-_BOQ_1_7"/>
      <sheetName val="MN_T_B_7"/>
      <sheetName val="Project_Details__7"/>
      <sheetName val="F20_Risk_Analysis7"/>
      <sheetName val="Change_Order_Log7"/>
      <sheetName val="2000_MOR7"/>
      <sheetName val="Driveway_Beams7"/>
      <sheetName val="Structure_Bills_Qty7"/>
      <sheetName val="Prelims_Breakup8"/>
      <sheetName val="INDIGINEOUS_ITEMS_7"/>
      <sheetName val="3cd_Annexure7"/>
      <sheetName val="Rate_Analysis7"/>
      <sheetName val="Fin__Assumpt__-_Sensitivities7"/>
      <sheetName val="Bill_17"/>
      <sheetName val="Bill_27"/>
      <sheetName val="Bill_37"/>
      <sheetName val="Bill_47"/>
      <sheetName val="Bill_57"/>
      <sheetName val="Bill_67"/>
      <sheetName val="Bill_77"/>
      <sheetName val="_09_07_10_M顅ᎆ뤀ᨇ԰7"/>
      <sheetName val="_09_07_10_M顅ᎆ뤀ᨇ԰_缀_7"/>
      <sheetName val="1_Civil-RA7"/>
      <sheetName val="Assumption_Inputs7"/>
      <sheetName val="Phase_17"/>
      <sheetName val="Pacakges_split7"/>
      <sheetName val="DEINKING(ANNEX_1)7"/>
      <sheetName val="AutoOpen_Stub_Data7"/>
      <sheetName val="Eqpmnt_Plng7"/>
      <sheetName val="Debits_as_on_12_04_086"/>
      <sheetName val="Data_Sheet6"/>
      <sheetName val="T-P1,_FINISHES_WORKING_7"/>
      <sheetName val="Assumption_&amp;_Exclusion7"/>
      <sheetName val="External_Doors7"/>
      <sheetName val="STAFFSCHED_6"/>
      <sheetName val="LABOUR_RATE7"/>
      <sheetName val="Material_Rate7"/>
      <sheetName val="Switch_V167"/>
      <sheetName val="India_F&amp;S_Template6"/>
      <sheetName val="_bus_bay6"/>
      <sheetName val="doq_46"/>
      <sheetName val="doq_26"/>
      <sheetName val="Grade_Slab_-17"/>
      <sheetName val="Grade_Slab_-27"/>
      <sheetName val="Grade_slab-37"/>
      <sheetName val="Grade_slab_-47"/>
      <sheetName val="Grade_slab_-57"/>
      <sheetName val="Grade_slab_-67"/>
      <sheetName val="Cat_A_Change_Control7"/>
      <sheetName val="Factor_Sheet7"/>
      <sheetName val="Theo_Cons-June'106"/>
      <sheetName val="11B_6"/>
      <sheetName val="ACAD_Finishes6"/>
      <sheetName val="Site_Details6"/>
      <sheetName val="Site_Area_Statement6"/>
      <sheetName val="Summary_WG6"/>
      <sheetName val="BOQ_LT6"/>
      <sheetName val="14_07_10_CIVIL_W [6"/>
      <sheetName val="AFAS_6"/>
      <sheetName val="RDS_&amp;_WLD6"/>
      <sheetName val="PA_System6"/>
      <sheetName val="Server_&amp;_PAC_Room6"/>
      <sheetName val="HVAC_BOQ6"/>
      <sheetName val="Invoice_Tracker6"/>
      <sheetName val="Income_Statement6"/>
      <sheetName val="Load_Details(B2)6"/>
      <sheetName val="Works_-_Quote_Sheet6"/>
      <sheetName val="BLOCK-A_(MEA_SHEET)6"/>
      <sheetName val="Cost_Basis5"/>
      <sheetName val="Top_Sheet6"/>
      <sheetName val="Col_NUM6"/>
      <sheetName val="COLUMN_RC_6"/>
      <sheetName val="STILT_Floor_Slab_NUM6"/>
      <sheetName val="First_Floor_Slab_RC6"/>
      <sheetName val="FIRST_FLOOR_SLAB_WT_SUMMARY6"/>
      <sheetName val="Stilt_Floor_Beam_NUM6"/>
      <sheetName val="STILT_BEAM_NUM6"/>
      <sheetName val="STILT_BEAM_RC6"/>
      <sheetName val="Stilt_wall_Num6"/>
      <sheetName val="STILT_WALL_RC6"/>
      <sheetName val="Z-DETAILS_ABOVE_RAFT_UPTO_+0_07"/>
      <sheetName val="Z-DETAILS_ABOVE_RAFT_UPTO_+_(26"/>
      <sheetName val="TOTAL_CHECK6"/>
      <sheetName val="TYP___wall_Num6"/>
      <sheetName val="Z-DETAILS_TYP__+2_85_TO_+8_856"/>
      <sheetName val="d-safe_specs5"/>
      <sheetName val="Deduction_of_assets5"/>
      <sheetName val="Blr_hire5"/>
      <sheetName val="PRECAST_lig(tconc_II5"/>
      <sheetName val="VF_Full_Recon5"/>
      <sheetName val="PITP3_COPY5"/>
      <sheetName val="Meas_5"/>
      <sheetName val="Expenses_Actual_Vs__Budgeted5"/>
      <sheetName val="Col_up_to_plinth5"/>
      <sheetName val="MASTER_RATE_ANALYSIS5"/>
      <sheetName val="RMG_-ABS5"/>
      <sheetName val="T_P_-ABS5"/>
      <sheetName val="T_P_-MB5"/>
      <sheetName val="E_P_R-ABS5"/>
      <sheetName val="E__R-MB5"/>
      <sheetName val="Bldg_6-ABS5"/>
      <sheetName val="Bldg_6-MB5"/>
      <sheetName val="Kz_Grid_Press_foundation_ABS5"/>
      <sheetName val="Kz_Grid_Press_foundation_meas5"/>
      <sheetName val="600-1200T__ABS5"/>
      <sheetName val="600-1200T_Meas5"/>
      <sheetName val="BSR-II_ABS5"/>
      <sheetName val="BSR-II_meas5"/>
      <sheetName val="Misc_ABS5"/>
      <sheetName val="Misc_MB5"/>
      <sheetName val="This_Bill5"/>
      <sheetName val="Upto_Previous5"/>
      <sheetName val="Up_to_date5"/>
      <sheetName val="Grand_Abstract5"/>
      <sheetName val="Blank_MB5"/>
      <sheetName val="cement_summary5"/>
      <sheetName val="Reinforcement_Steel5"/>
      <sheetName val="P-I_CEMENT_RECONCILIATION_5"/>
      <sheetName val="Ra-38_area_wise_summary5"/>
      <sheetName val="P-II_Cement_Reconciliation5"/>
      <sheetName val="Ra-16_P-II5"/>
      <sheetName val="RA_16-_GH5"/>
      <sheetName val="Quote_Sheet5"/>
      <sheetName val="RCC,Ret__Wall5"/>
      <sheetName val="Name_List5"/>
      <sheetName val="Intro_5"/>
      <sheetName val="Gate_25"/>
      <sheetName val="Project_Ignite5"/>
      <sheetName val="E_&amp;_R5"/>
      <sheetName val="Customize_Your_Invoice5"/>
      <sheetName val="Misc__Data5"/>
      <sheetName val="beam-reinft-machine_rm5"/>
      <sheetName val="Cash_Flow_Input_Data_ISC5"/>
      <sheetName val="Fin__Assumpt__-_SensitivitieH5"/>
      <sheetName val="PRECAST_lightconc-II11"/>
      <sheetName val="Cleaning_&amp;_Grubbing11"/>
      <sheetName val="PRECAST_lightconc_II11"/>
      <sheetName val="College_Details11"/>
      <sheetName val="Personal_11"/>
      <sheetName val="jidal_dam11"/>
      <sheetName val="fran_temp11"/>
      <sheetName val="kona_swit11"/>
      <sheetName val="template_(8)11"/>
      <sheetName val="template_(9)11"/>
      <sheetName val="OVER_HEADS11"/>
      <sheetName val="Cover_Sheet11"/>
      <sheetName val="BOQ_REV_A11"/>
      <sheetName val="PTB_(IO)11"/>
      <sheetName val="BMS_11"/>
      <sheetName val="SPT_vs_PHI11"/>
      <sheetName val="TBAL9697_-group_wise__sdpl11"/>
      <sheetName val="Quantity_Schedule10"/>
      <sheetName val="Revenue__Schedule_10"/>
      <sheetName val="Balance_works_-_Direct_Cost10"/>
      <sheetName val="Balance_works_-_Indirect_Cost10"/>
      <sheetName val="Fund_Plan10"/>
      <sheetName val="Bill_of_Resources10"/>
      <sheetName val="SITE_OVERHEADS9"/>
      <sheetName val="labour_coeff9"/>
      <sheetName val="Expenditure_plan9"/>
      <sheetName val="ORDER_BOOKING9"/>
      <sheetName val="Site_Dev_BOQ9"/>
      <sheetName val="beam-reinft-IIInd_floor9"/>
      <sheetName val="M-Book_for_Conc9"/>
      <sheetName val="M-Book_for_FW9"/>
      <sheetName val="Costing_Upto_Mar'11_(2)9"/>
      <sheetName val="Tender_Summary9"/>
      <sheetName val="TAX_BILLS9"/>
      <sheetName val="CASH_BILLS9"/>
      <sheetName val="LABOUR_BILLS9"/>
      <sheetName val="puch_order9"/>
      <sheetName val="Sheet1_(2)9"/>
      <sheetName val="Boq_Block_A9"/>
      <sheetName val="_24_07_10_RS_&amp;_SECURITY9"/>
      <sheetName val="24_07_10_CIVIL_WET9"/>
      <sheetName val="_24_07_10_CIVIL9"/>
      <sheetName val="_24_07_10_MECH-FAB9"/>
      <sheetName val="_24_07_10_MECH-TANK9"/>
      <sheetName val="_23_07_10_N_SHIFT_MECH-FAB9"/>
      <sheetName val="_23_07_10_N_SHIFT_MECH-TANK9"/>
      <sheetName val="_23_07_10_RS_&amp;_SECURITY9"/>
      <sheetName val="23_07_10_CIVIL_WET9"/>
      <sheetName val="_23_07_10_CIVIL9"/>
      <sheetName val="_23_07_10_MECH-FAB9"/>
      <sheetName val="_23_07_10_MECH-TANK9"/>
      <sheetName val="_22_07_10_N_SHIFT_MECH-FAB9"/>
      <sheetName val="_22_07_10_N_SHIFT_MECH-TANK9"/>
      <sheetName val="_22_07_10_RS_&amp;_SECURITY9"/>
      <sheetName val="22_07_10_CIVIL_WET9"/>
      <sheetName val="_22_07_10_CIVIL9"/>
      <sheetName val="_22_07_10_MECH-FAB9"/>
      <sheetName val="_22_07_10_MECH-TANK9"/>
      <sheetName val="_21_07_10_N_SHIFT_MECH-FAB9"/>
      <sheetName val="_21_07_10_N_SHIFT_MECH-TANK9"/>
      <sheetName val="_21_07_10_RS_&amp;_SECURITY9"/>
      <sheetName val="21_07_10_CIVIL_WET9"/>
      <sheetName val="_21_07_10_CIVIL9"/>
      <sheetName val="_21_07_10_MECH-FAB9"/>
      <sheetName val="_21_07_10_MECH-TANK9"/>
      <sheetName val="_20_07_10_N_SHIFT_MECH-FAB9"/>
      <sheetName val="_20_07_10_N_SHIFT_MECH-TANK9"/>
      <sheetName val="_20_07_10_RS_&amp;_SECURITY9"/>
      <sheetName val="20_07_10_CIVIL_WET9"/>
      <sheetName val="_20_07_10_CIVIL9"/>
      <sheetName val="_20_07_10_MECH-FAB9"/>
      <sheetName val="_20_07_10_MECH-TANK9"/>
      <sheetName val="_19_07_10_N_SHIFT_MECH-FAB9"/>
      <sheetName val="_19_07_10_N_SHIFT_MECH-TANK9"/>
      <sheetName val="_19_07_10_RS_&amp;_SECURITY9"/>
      <sheetName val="19_07_10_CIVIL_WET9"/>
      <sheetName val="_19_07_10_CIVIL9"/>
      <sheetName val="_19_07_10_MECH-FAB9"/>
      <sheetName val="_19_07_10_MECH-TANK9"/>
      <sheetName val="_18_07_10_N_SHIFT_MECH-FAB9"/>
      <sheetName val="_18_07_10_N_SHIFT_MECH-TANK9"/>
      <sheetName val="_18_07_10_RS_&amp;_SECURITY9"/>
      <sheetName val="18_07_10_CIVIL_WET9"/>
      <sheetName val="_18_07_10_CIVIL9"/>
      <sheetName val="_18_07_10_MECH-FAB9"/>
      <sheetName val="_18_07_10_MECH-TANK9"/>
      <sheetName val="_17_07_10_N_SHIFT_MECH-FAB9"/>
      <sheetName val="_17_07_10_N_SHIFT_MECH-TANK9"/>
      <sheetName val="_17_07_10_RS_&amp;_SECURITY9"/>
      <sheetName val="17_07_10_CIVIL_WET9"/>
      <sheetName val="_17_07_10_CIVIL9"/>
      <sheetName val="_17_07_10_MECH-FAB9"/>
      <sheetName val="_17_07_10_MECH-TANK9"/>
      <sheetName val="_16_07_10_N_SHIFT_MECH-FAB8"/>
      <sheetName val="_16_07_10_N_SHIFT_MECH-TANK8"/>
      <sheetName val="_16_07_10_RS_&amp;_SECURITY8"/>
      <sheetName val="16_07_10_CIVIL_WET8"/>
      <sheetName val="_16_07_10_CIVIL8"/>
      <sheetName val="_16_07_10_MECH-FAB8"/>
      <sheetName val="_16_07_10_MECH-TANK8"/>
      <sheetName val="_15_07_10_N_SHIFT_MECH-FAB8"/>
      <sheetName val="_15_07_10_N_SHIFT_MECH-TANK8"/>
      <sheetName val="_15_07_10_RS_&amp;_SECURITY8"/>
      <sheetName val="15_07_10_CIVIL_WET8"/>
      <sheetName val="_15_07_10_CIVIL8"/>
      <sheetName val="_15_07_10_MECH-FAB8"/>
      <sheetName val="_15_07_10_MECH-TANK8"/>
      <sheetName val="_14_07_10_N_SHIFT_MECH-FAB8"/>
      <sheetName val="_14_07_10_N_SHIFT_MECH-TANK8"/>
      <sheetName val="_14_07_10_RS_&amp;_SECURITY8"/>
      <sheetName val="14_07_10_CIVIL_WET8"/>
      <sheetName val="_14_07_10_CIVIL8"/>
      <sheetName val="_14_07_10_MECH-FAB8"/>
      <sheetName val="_14_07_10_MECH-TANK8"/>
      <sheetName val="_13_07_10_N_SHIFT_MECH-FAB8"/>
      <sheetName val="_13_07_10_N_SHIFT_MECH-TANK8"/>
      <sheetName val="_13_07_10_RS_&amp;_SECURITY8"/>
      <sheetName val="13_07_10_CIVIL_WET8"/>
      <sheetName val="_13_07_10_CIVIL8"/>
      <sheetName val="_13_07_10_MECH-FAB8"/>
      <sheetName val="_13_07_10_MECH-TANK8"/>
      <sheetName val="_12_07_10_N_SHIFT_MECH-FAB8"/>
      <sheetName val="_12_07_10_N_SHIFT_MECH-TANK8"/>
      <sheetName val="_12_07_10_RS_&amp;_SECURITY8"/>
      <sheetName val="12_07_10_CIVIL_WET8"/>
      <sheetName val="_12_07_10_CIVIL8"/>
      <sheetName val="_12_07_10_MECH-FAB8"/>
      <sheetName val="_12_07_10_MECH-TANK8"/>
      <sheetName val="_11_07_10_N_SHIFT_MECH-FAB8"/>
      <sheetName val="_11_07_10_N_SHIFT_MECH-TANK8"/>
      <sheetName val="_11_07_10_RS_&amp;_SECURITY8"/>
      <sheetName val="11_07_10_CIVIL_WET8"/>
      <sheetName val="_11_07_10_CIVIL8"/>
      <sheetName val="_11_07_10_MECH-FAB8"/>
      <sheetName val="_11_07_10_MECH-TANK8"/>
      <sheetName val="_10_07_10_N_SHIFT_MECH-FAB8"/>
      <sheetName val="_10_07_10_N_SHIFT_MECH-TANK8"/>
      <sheetName val="_10_07_10_RS_&amp;_SECURITY8"/>
      <sheetName val="10_07_10_CIVIL_WET8"/>
      <sheetName val="_10_07_10_CIVIL8"/>
      <sheetName val="_10_07_10_MECH-FAB8"/>
      <sheetName val="_10_07_10_MECH-TANK8"/>
      <sheetName val="_09_07_10_N_SHIFT_MECH-FAB8"/>
      <sheetName val="_09_07_10_N_SHIFT_MECH-TANK8"/>
      <sheetName val="_09_07_10_RS_&amp;_SECURITY8"/>
      <sheetName val="09_07_10_CIVIL_WET8"/>
      <sheetName val="_09_07_10_CIVIL8"/>
      <sheetName val="_09_07_10_MECH-FAB8"/>
      <sheetName val="_09_07_10_MECH-TANK8"/>
      <sheetName val="_08_07_10_N_SHIFT_MECH-FAB8"/>
      <sheetName val="_08_07_10_N_SHIFT_MECH-TANK8"/>
      <sheetName val="_08_07_10_RS_&amp;_SECURITY8"/>
      <sheetName val="08_07_10_CIVIL_WET8"/>
      <sheetName val="_08_07_10_CIVIL8"/>
      <sheetName val="_08_07_10_MECH-FAB8"/>
      <sheetName val="_08_07_10_MECH-TANK8"/>
      <sheetName val="_07_07_10_N_SHIFT_MECH-FAB8"/>
      <sheetName val="_07_07_10_N_SHIFT_MECH-TANK8"/>
      <sheetName val="_07_07_10_RS_&amp;_SECURITY8"/>
      <sheetName val="07_07_10_CIVIL_WET8"/>
      <sheetName val="_07_07_10_CIVIL8"/>
      <sheetName val="_07_07_10_MECH-FAB8"/>
      <sheetName val="_07_07_10_MECH-TANK8"/>
      <sheetName val="_06_07_10_N_SHIFT_MECH-FAB8"/>
      <sheetName val="_06_07_10_N_SHIFT_MECH-TANK8"/>
      <sheetName val="_06_07_10_RS_&amp;_SECURITY8"/>
      <sheetName val="06_07_10_CIVIL_WET8"/>
      <sheetName val="_06_07_10_CIVIL8"/>
      <sheetName val="_06_07_10_MECH-FAB8"/>
      <sheetName val="_06_07_10_MECH-TANK8"/>
      <sheetName val="_05_07_10_N_SHIFT_MECH-FAB8"/>
      <sheetName val="_05_07_10_N_SHIFT_MECH-TANK8"/>
      <sheetName val="_05_07_10_RS_&amp;_SECURITY8"/>
      <sheetName val="05_07_10_CIVIL_WET8"/>
      <sheetName val="_05_07_10_CIVIL8"/>
      <sheetName val="_05_07_10_MECH-FAB8"/>
      <sheetName val="_05_07_10_MECH-TANK8"/>
      <sheetName val="_04_07_10_N_SHIFT_MECH-FAB8"/>
      <sheetName val="_04_07_10_N_SHIFT_MECH-TANK8"/>
      <sheetName val="_04_07_10_RS_&amp;_SECURITY8"/>
      <sheetName val="04_07_10_CIVIL_WET8"/>
      <sheetName val="_04_07_10_CIVIL8"/>
      <sheetName val="_04_07_10_MECH-FAB8"/>
      <sheetName val="_04_07_10_MECH-TANK8"/>
      <sheetName val="_03_07_10_N_SHIFT_MECH-FAB8"/>
      <sheetName val="_03_07_10_N_SHIFT_MECH-TANK8"/>
      <sheetName val="_03_07_10_RS_&amp;_SECURITY_8"/>
      <sheetName val="03_07_10_CIVIL_WET_8"/>
      <sheetName val="_03_07_10_CIVIL_8"/>
      <sheetName val="_03_07_10_MECH-FAB_8"/>
      <sheetName val="_03_07_10_MECH-TANK_8"/>
      <sheetName val="_02_07_10_N_SHIFT_MECH-FAB_8"/>
      <sheetName val="_02_07_10_N_SHIFT_MECH-TANK_8"/>
      <sheetName val="_02_07_10_RS_&amp;_SECURITY8"/>
      <sheetName val="02_07_10_CIVIL_WET8"/>
      <sheetName val="_02_07_10_CIVIL8"/>
      <sheetName val="_02_07_10_MECH-FAB8"/>
      <sheetName val="_02_07_10_MECH-TANK8"/>
      <sheetName val="_01_07_10_N_SHIFT_MECH-FAB8"/>
      <sheetName val="_01_07_10_N_SHIFT_MECH-TANK8"/>
      <sheetName val="_01_07_10_RS_&amp;_SECURITY8"/>
      <sheetName val="01_07_10_CIVIL_WET8"/>
      <sheetName val="_01_07_10_CIVIL8"/>
      <sheetName val="_01_07_10_MECH-FAB8"/>
      <sheetName val="_01_07_10_MECH-TANK8"/>
      <sheetName val="_30_06_10_N_SHIFT_MECH-FAB8"/>
      <sheetName val="_30_06_10_N_SHIFT_MECH-TANK8"/>
      <sheetName val="scurve_calc_(2)8"/>
      <sheetName val="Meas_-Hotel_Part9"/>
      <sheetName val="BOQ_Direct_selling_cost8"/>
      <sheetName val="Direct_cost_shed_A-2_8"/>
      <sheetName val="Contract_Night_Staff8"/>
      <sheetName val="Contract_Day_Staff8"/>
      <sheetName val="Day_Shift8"/>
      <sheetName val="Night_Shift8"/>
      <sheetName val="Ave_wtd_rates8"/>
      <sheetName val="Material_8"/>
      <sheetName val="Labour_&amp;_Plant8"/>
      <sheetName val="22_12_20119"/>
      <sheetName val="BOQ_(2)9"/>
      <sheetName val="Cashflow_projection8"/>
      <sheetName val="PA-_Consutant_8"/>
      <sheetName val="Civil_Boq8"/>
      <sheetName val="Fee_Rate_Summary8"/>
      <sheetName val="Item-_Compact8"/>
      <sheetName val="final_abstract8"/>
      <sheetName val="TBAL9697__group_wise__sdpl8"/>
      <sheetName val="St_co_91_5lvl8"/>
      <sheetName val="Civil_Works8"/>
      <sheetName val="IO_List8"/>
      <sheetName val="Fill_this_out_first___8"/>
      <sheetName val="Meas__Hotel_Part8"/>
      <sheetName val="INPUT_SHEET8"/>
      <sheetName val="DI_Rate_Analysis9"/>
      <sheetName val="Economic_RisingMain__Ph-I9"/>
      <sheetName val="SP_Break_Up8"/>
      <sheetName val="Labour_productivity8"/>
      <sheetName val="_09_07_10_M顅ᎆ뤀ᨇ԰?缀?8"/>
      <sheetName val="Sales_&amp;_Prod8"/>
      <sheetName val="Cost_Index8"/>
      <sheetName val="cash_in_flow_Summary_JV_8"/>
      <sheetName val="water_prop_8"/>
      <sheetName val="GR_slab-reinft8"/>
      <sheetName val="Staff_Acco_8"/>
      <sheetName val="Rate_analysis-_BOQ_1_8"/>
      <sheetName val="MN_T_B_8"/>
      <sheetName val="Project_Details__8"/>
      <sheetName val="F20_Risk_Analysis8"/>
      <sheetName val="Change_Order_Log8"/>
      <sheetName val="2000_MOR8"/>
      <sheetName val="Driveway_Beams8"/>
      <sheetName val="Structure_Bills_Qty8"/>
      <sheetName val="Prelims_Breakup9"/>
      <sheetName val="INDIGINEOUS_ITEMS_8"/>
      <sheetName val="3cd_Annexure8"/>
      <sheetName val="Rate_Analysis8"/>
      <sheetName val="Fin__Assumpt__-_Sensitivities8"/>
      <sheetName val="Bill_18"/>
      <sheetName val="Bill_28"/>
      <sheetName val="Bill_38"/>
      <sheetName val="Bill_48"/>
      <sheetName val="Bill_58"/>
      <sheetName val="Bill_68"/>
      <sheetName val="Bill_78"/>
      <sheetName val="_09_07_10_M顅ᎆ뤀ᨇ԰8"/>
      <sheetName val="_09_07_10_M顅ᎆ뤀ᨇ԰_缀_8"/>
      <sheetName val="1_Civil-RA8"/>
      <sheetName val="Assumption_Inputs8"/>
      <sheetName val="Phase_18"/>
      <sheetName val="Pacakges_split8"/>
      <sheetName val="DEINKING(ANNEX_1)8"/>
      <sheetName val="AutoOpen_Stub_Data8"/>
      <sheetName val="Eqpmnt_Plng8"/>
      <sheetName val="Debits_as_on_12_04_087"/>
      <sheetName val="Data_Sheet7"/>
      <sheetName val="T-P1,_FINISHES_WORKING_8"/>
      <sheetName val="Assumption_&amp;_Exclusion8"/>
      <sheetName val="External_Doors8"/>
      <sheetName val="STAFFSCHED_7"/>
      <sheetName val="LABOUR_RATE8"/>
      <sheetName val="Material_Rate8"/>
      <sheetName val="Switch_V168"/>
      <sheetName val="India_F&amp;S_Template7"/>
      <sheetName val="_bus_bay7"/>
      <sheetName val="doq_47"/>
      <sheetName val="doq_27"/>
      <sheetName val="Grade_Slab_-18"/>
      <sheetName val="Grade_Slab_-28"/>
      <sheetName val="Grade_slab-38"/>
      <sheetName val="Grade_slab_-48"/>
      <sheetName val="Grade_slab_-58"/>
      <sheetName val="Grade_slab_-68"/>
      <sheetName val="Cat_A_Change_Control8"/>
      <sheetName val="Factor_Sheet8"/>
      <sheetName val="Theo_Cons-June'107"/>
      <sheetName val="11B_7"/>
      <sheetName val="ACAD_Finishes7"/>
      <sheetName val="Site_Details7"/>
      <sheetName val="Site_Area_Statement7"/>
      <sheetName val="Summary_WG7"/>
      <sheetName val="BOQ_LT7"/>
      <sheetName val="14_07_10_CIVIL_W [7"/>
      <sheetName val="AFAS_7"/>
      <sheetName val="RDS_&amp;_WLD7"/>
      <sheetName val="PA_System7"/>
      <sheetName val="Server_&amp;_PAC_Room7"/>
      <sheetName val="HVAC_BOQ7"/>
      <sheetName val="Invoice_Tracker7"/>
      <sheetName val="Income_Statement7"/>
      <sheetName val="Load_Details(B2)7"/>
      <sheetName val="Works_-_Quote_Sheet7"/>
      <sheetName val="BLOCK-A_(MEA_SHEET)7"/>
      <sheetName val="Cost_Basis6"/>
      <sheetName val="Top_Sheet7"/>
      <sheetName val="Col_NUM7"/>
      <sheetName val="COLUMN_RC_7"/>
      <sheetName val="STILT_Floor_Slab_NUM7"/>
      <sheetName val="First_Floor_Slab_RC7"/>
      <sheetName val="FIRST_FLOOR_SLAB_WT_SUMMARY7"/>
      <sheetName val="Stilt_Floor_Beam_NUM7"/>
      <sheetName val="STILT_BEAM_NUM7"/>
      <sheetName val="STILT_BEAM_RC7"/>
      <sheetName val="Stilt_wall_Num7"/>
      <sheetName val="STILT_WALL_RC7"/>
      <sheetName val="Z-DETAILS_ABOVE_RAFT_UPTO_+0_08"/>
      <sheetName val="Z-DETAILS_ABOVE_RAFT_UPTO_+_(27"/>
      <sheetName val="TOTAL_CHECK7"/>
      <sheetName val="TYP___wall_Num7"/>
      <sheetName val="Z-DETAILS_TYP__+2_85_TO_+8_857"/>
      <sheetName val="d-safe_specs6"/>
      <sheetName val="Deduction_of_assets6"/>
      <sheetName val="Blr_hire6"/>
      <sheetName val="PRECAST_lig(tconc_II6"/>
      <sheetName val="VF_Full_Recon6"/>
      <sheetName val="PITP3_COPY6"/>
      <sheetName val="Meas_6"/>
      <sheetName val="Expenses_Actual_Vs__Budgeted6"/>
      <sheetName val="Col_up_to_plinth6"/>
      <sheetName val="MASTER_RATE_ANALYSIS6"/>
      <sheetName val="RMG_-ABS6"/>
      <sheetName val="T_P_-ABS6"/>
      <sheetName val="T_P_-MB6"/>
      <sheetName val="E_P_R-ABS6"/>
      <sheetName val="E__R-MB6"/>
      <sheetName val="Bldg_6-ABS6"/>
      <sheetName val="Bldg_6-MB6"/>
      <sheetName val="Kz_Grid_Press_foundation_ABS6"/>
      <sheetName val="Kz_Grid_Press_foundation_meas6"/>
      <sheetName val="600-1200T__ABS6"/>
      <sheetName val="600-1200T_Meas6"/>
      <sheetName val="BSR-II_ABS6"/>
      <sheetName val="BSR-II_meas6"/>
      <sheetName val="Misc_ABS6"/>
      <sheetName val="Misc_MB6"/>
      <sheetName val="This_Bill6"/>
      <sheetName val="Upto_Previous6"/>
      <sheetName val="Up_to_date6"/>
      <sheetName val="Grand_Abstract6"/>
      <sheetName val="Blank_MB6"/>
      <sheetName val="cement_summary6"/>
      <sheetName val="Reinforcement_Steel6"/>
      <sheetName val="P-I_CEMENT_RECONCILIATION_6"/>
      <sheetName val="Ra-38_area_wise_summary6"/>
      <sheetName val="P-II_Cement_Reconciliation6"/>
      <sheetName val="Ra-16_P-II6"/>
      <sheetName val="RA_16-_GH6"/>
      <sheetName val="Quote_Sheet6"/>
      <sheetName val="RCC,Ret__Wall6"/>
      <sheetName val="Name_List6"/>
      <sheetName val="Intro_6"/>
      <sheetName val="Gate_26"/>
      <sheetName val="Project_Ignite6"/>
      <sheetName val="E_&amp;_R6"/>
      <sheetName val="Customize_Your_Invoice6"/>
      <sheetName val="Misc__Data6"/>
      <sheetName val="beam-reinft-machine_rm6"/>
      <sheetName val="Cash_Flow_Input_Data_ISC6"/>
      <sheetName val="Fin__Assumpt__-_SensitivitieH6"/>
      <sheetName val="PRECAST_lightconc-II12"/>
      <sheetName val="Cleaning_&amp;_Grubbing12"/>
      <sheetName val="PRECAST_lightconc_II12"/>
      <sheetName val="College_Details12"/>
      <sheetName val="Personal_12"/>
      <sheetName val="jidal_dam12"/>
      <sheetName val="fran_temp12"/>
      <sheetName val="kona_swit12"/>
      <sheetName val="template_(8)12"/>
      <sheetName val="template_(9)12"/>
      <sheetName val="OVER_HEADS12"/>
      <sheetName val="Cover_Sheet12"/>
      <sheetName val="BOQ_REV_A12"/>
      <sheetName val="PTB_(IO)12"/>
      <sheetName val="BMS_12"/>
      <sheetName val="SPT_vs_PHI12"/>
      <sheetName val="TBAL9697_-group_wise__sdpl12"/>
      <sheetName val="Quantity_Schedule11"/>
      <sheetName val="Revenue__Schedule_11"/>
      <sheetName val="Balance_works_-_Direct_Cost11"/>
      <sheetName val="Balance_works_-_Indirect_Cost11"/>
      <sheetName val="Fund_Plan11"/>
      <sheetName val="Bill_of_Resources11"/>
      <sheetName val="SITE_OVERHEADS10"/>
      <sheetName val="labour_coeff10"/>
      <sheetName val="Expenditure_plan10"/>
      <sheetName val="ORDER_BOOKING10"/>
      <sheetName val="Site_Dev_BOQ10"/>
      <sheetName val="beam-reinft-IIInd_floor10"/>
      <sheetName val="M-Book_for_Conc10"/>
      <sheetName val="M-Book_for_FW10"/>
      <sheetName val="Costing_Upto_Mar'11_(2)10"/>
      <sheetName val="Tender_Summary10"/>
      <sheetName val="TAX_BILLS10"/>
      <sheetName val="CASH_BILLS10"/>
      <sheetName val="LABOUR_BILLS10"/>
      <sheetName val="puch_order10"/>
      <sheetName val="Sheet1_(2)10"/>
      <sheetName val="Boq_Block_A10"/>
      <sheetName val="_24_07_10_RS_&amp;_SECURITY10"/>
      <sheetName val="24_07_10_CIVIL_WET10"/>
      <sheetName val="_24_07_10_CIVIL10"/>
      <sheetName val="_24_07_10_MECH-FAB10"/>
      <sheetName val="_24_07_10_MECH-TANK10"/>
      <sheetName val="_23_07_10_N_SHIFT_MECH-FAB10"/>
      <sheetName val="_23_07_10_N_SHIFT_MECH-TANK10"/>
      <sheetName val="_23_07_10_RS_&amp;_SECURITY10"/>
      <sheetName val="23_07_10_CIVIL_WET10"/>
      <sheetName val="_23_07_10_CIVIL10"/>
      <sheetName val="_23_07_10_MECH-FAB10"/>
      <sheetName val="_23_07_10_MECH-TANK10"/>
      <sheetName val="_22_07_10_N_SHIFT_MECH-FAB10"/>
      <sheetName val="_22_07_10_N_SHIFT_MECH-TANK10"/>
      <sheetName val="_22_07_10_RS_&amp;_SECURITY10"/>
      <sheetName val="22_07_10_CIVIL_WET10"/>
      <sheetName val="_22_07_10_CIVIL10"/>
      <sheetName val="_22_07_10_MECH-FAB10"/>
      <sheetName val="_22_07_10_MECH-TANK10"/>
      <sheetName val="_21_07_10_N_SHIFT_MECH-FAB10"/>
      <sheetName val="_21_07_10_N_SHIFT_MECH-TANK10"/>
      <sheetName val="_21_07_10_RS_&amp;_SECURITY10"/>
      <sheetName val="21_07_10_CIVIL_WET10"/>
      <sheetName val="_21_07_10_CIVIL10"/>
      <sheetName val="_21_07_10_MECH-FAB10"/>
      <sheetName val="_21_07_10_MECH-TANK10"/>
      <sheetName val="_20_07_10_N_SHIFT_MECH-FAB10"/>
      <sheetName val="_20_07_10_N_SHIFT_MECH-TANK10"/>
      <sheetName val="_20_07_10_RS_&amp;_SECURITY10"/>
      <sheetName val="20_07_10_CIVIL_WET10"/>
      <sheetName val="_20_07_10_CIVIL10"/>
      <sheetName val="_20_07_10_MECH-FAB10"/>
      <sheetName val="_20_07_10_MECH-TANK10"/>
      <sheetName val="_19_07_10_N_SHIFT_MECH-FAB10"/>
      <sheetName val="_19_07_10_N_SHIFT_MECH-TANK10"/>
      <sheetName val="_19_07_10_RS_&amp;_SECURITY10"/>
      <sheetName val="19_07_10_CIVIL_WET10"/>
      <sheetName val="_19_07_10_CIVIL10"/>
      <sheetName val="_19_07_10_MECH-FAB10"/>
      <sheetName val="_19_07_10_MECH-TANK10"/>
      <sheetName val="_18_07_10_N_SHIFT_MECH-FAB10"/>
      <sheetName val="_18_07_10_N_SHIFT_MECH-TANK10"/>
      <sheetName val="_18_07_10_RS_&amp;_SECURITY10"/>
      <sheetName val="18_07_10_CIVIL_WET10"/>
      <sheetName val="_18_07_10_CIVIL10"/>
      <sheetName val="_18_07_10_MECH-FAB10"/>
      <sheetName val="_18_07_10_MECH-TANK10"/>
      <sheetName val="_17_07_10_N_SHIFT_MECH-FAB10"/>
      <sheetName val="_17_07_10_N_SHIFT_MECH-TANK10"/>
      <sheetName val="_17_07_10_RS_&amp;_SECURITY10"/>
      <sheetName val="17_07_10_CIVIL_WET10"/>
      <sheetName val="_17_07_10_CIVIL10"/>
      <sheetName val="_17_07_10_MECH-FAB10"/>
      <sheetName val="_17_07_10_MECH-TANK10"/>
      <sheetName val="_16_07_10_N_SHIFT_MECH-FAB9"/>
      <sheetName val="_16_07_10_N_SHIFT_MECH-TANK9"/>
      <sheetName val="_16_07_10_RS_&amp;_SECURITY9"/>
      <sheetName val="16_07_10_CIVIL_WET9"/>
      <sheetName val="_16_07_10_CIVIL9"/>
      <sheetName val="_16_07_10_MECH-FAB9"/>
      <sheetName val="_16_07_10_MECH-TANK9"/>
      <sheetName val="_15_07_10_N_SHIFT_MECH-FAB9"/>
      <sheetName val="_15_07_10_N_SHIFT_MECH-TANK9"/>
      <sheetName val="_15_07_10_RS_&amp;_SECURITY9"/>
      <sheetName val="15_07_10_CIVIL_WET9"/>
      <sheetName val="_15_07_10_CIVIL9"/>
      <sheetName val="_15_07_10_MECH-FAB9"/>
      <sheetName val="_15_07_10_MECH-TANK9"/>
      <sheetName val="_14_07_10_N_SHIFT_MECH-FAB9"/>
      <sheetName val="_14_07_10_N_SHIFT_MECH-TANK9"/>
      <sheetName val="_14_07_10_RS_&amp;_SECURITY9"/>
      <sheetName val="14_07_10_CIVIL_WET9"/>
      <sheetName val="_14_07_10_CIVIL9"/>
      <sheetName val="_14_07_10_MECH-FAB9"/>
      <sheetName val="_14_07_10_MECH-TANK9"/>
      <sheetName val="_13_07_10_N_SHIFT_MECH-FAB9"/>
      <sheetName val="_13_07_10_N_SHIFT_MECH-TANK9"/>
      <sheetName val="_13_07_10_RS_&amp;_SECURITY9"/>
      <sheetName val="13_07_10_CIVIL_WET9"/>
      <sheetName val="_13_07_10_CIVIL9"/>
      <sheetName val="_13_07_10_MECH-FAB9"/>
      <sheetName val="_13_07_10_MECH-TANK9"/>
      <sheetName val="_12_07_10_N_SHIFT_MECH-FAB9"/>
      <sheetName val="_12_07_10_N_SHIFT_MECH-TANK9"/>
      <sheetName val="_12_07_10_RS_&amp;_SECURITY9"/>
      <sheetName val="12_07_10_CIVIL_WET9"/>
      <sheetName val="_12_07_10_CIVIL9"/>
      <sheetName val="_12_07_10_MECH-FAB9"/>
      <sheetName val="_12_07_10_MECH-TANK9"/>
      <sheetName val="_11_07_10_N_SHIFT_MECH-FAB9"/>
      <sheetName val="_11_07_10_N_SHIFT_MECH-TANK9"/>
      <sheetName val="_11_07_10_RS_&amp;_SECURITY9"/>
      <sheetName val="11_07_10_CIVIL_WET9"/>
      <sheetName val="_11_07_10_CIVIL9"/>
      <sheetName val="_11_07_10_MECH-FAB9"/>
      <sheetName val="_11_07_10_MECH-TANK9"/>
      <sheetName val="_10_07_10_N_SHIFT_MECH-FAB9"/>
      <sheetName val="_10_07_10_N_SHIFT_MECH-TANK9"/>
      <sheetName val="_10_07_10_RS_&amp;_SECURITY9"/>
      <sheetName val="10_07_10_CIVIL_WET9"/>
      <sheetName val="_10_07_10_CIVIL9"/>
      <sheetName val="_10_07_10_MECH-FAB9"/>
      <sheetName val="_10_07_10_MECH-TANK9"/>
      <sheetName val="_09_07_10_N_SHIFT_MECH-FAB9"/>
      <sheetName val="_09_07_10_N_SHIFT_MECH-TANK9"/>
      <sheetName val="_09_07_10_RS_&amp;_SECURITY9"/>
      <sheetName val="09_07_10_CIVIL_WET9"/>
      <sheetName val="_09_07_10_CIVIL9"/>
      <sheetName val="_09_07_10_MECH-FAB9"/>
      <sheetName val="_09_07_10_MECH-TANK9"/>
      <sheetName val="_08_07_10_N_SHIFT_MECH-FAB9"/>
      <sheetName val="_08_07_10_N_SHIFT_MECH-TANK9"/>
      <sheetName val="_08_07_10_RS_&amp;_SECURITY9"/>
      <sheetName val="08_07_10_CIVIL_WET9"/>
      <sheetName val="_08_07_10_CIVIL9"/>
      <sheetName val="_08_07_10_MECH-FAB9"/>
      <sheetName val="_08_07_10_MECH-TANK9"/>
      <sheetName val="_07_07_10_N_SHIFT_MECH-FAB9"/>
      <sheetName val="_07_07_10_N_SHIFT_MECH-TANK9"/>
      <sheetName val="_07_07_10_RS_&amp;_SECURITY9"/>
      <sheetName val="07_07_10_CIVIL_WET9"/>
      <sheetName val="_07_07_10_CIVIL9"/>
      <sheetName val="_07_07_10_MECH-FAB9"/>
      <sheetName val="_07_07_10_MECH-TANK9"/>
      <sheetName val="_06_07_10_N_SHIFT_MECH-FAB9"/>
      <sheetName val="_06_07_10_N_SHIFT_MECH-TANK9"/>
      <sheetName val="_06_07_10_RS_&amp;_SECURITY9"/>
      <sheetName val="06_07_10_CIVIL_WET9"/>
      <sheetName val="_06_07_10_CIVIL9"/>
      <sheetName val="_06_07_10_MECH-FAB9"/>
      <sheetName val="_06_07_10_MECH-TANK9"/>
      <sheetName val="_05_07_10_N_SHIFT_MECH-FAB9"/>
      <sheetName val="_05_07_10_N_SHIFT_MECH-TANK9"/>
      <sheetName val="_05_07_10_RS_&amp;_SECURITY9"/>
      <sheetName val="05_07_10_CIVIL_WET9"/>
      <sheetName val="_05_07_10_CIVIL9"/>
      <sheetName val="_05_07_10_MECH-FAB9"/>
      <sheetName val="_05_07_10_MECH-TANK9"/>
      <sheetName val="_04_07_10_N_SHIFT_MECH-FAB9"/>
      <sheetName val="_04_07_10_N_SHIFT_MECH-TANK9"/>
      <sheetName val="_04_07_10_RS_&amp;_SECURITY9"/>
      <sheetName val="04_07_10_CIVIL_WET9"/>
      <sheetName val="_04_07_10_CIVIL9"/>
      <sheetName val="_04_07_10_MECH-FAB9"/>
      <sheetName val="_04_07_10_MECH-TANK9"/>
      <sheetName val="_03_07_10_N_SHIFT_MECH-FAB9"/>
      <sheetName val="_03_07_10_N_SHIFT_MECH-TANK9"/>
      <sheetName val="_03_07_10_RS_&amp;_SECURITY_9"/>
      <sheetName val="03_07_10_CIVIL_WET_9"/>
      <sheetName val="_03_07_10_CIVIL_9"/>
      <sheetName val="_03_07_10_MECH-FAB_9"/>
      <sheetName val="_03_07_10_MECH-TANK_9"/>
      <sheetName val="_02_07_10_N_SHIFT_MECH-FAB_9"/>
      <sheetName val="_02_07_10_N_SHIFT_MECH-TANK_9"/>
      <sheetName val="_02_07_10_RS_&amp;_SECURITY9"/>
      <sheetName val="02_07_10_CIVIL_WET9"/>
      <sheetName val="_02_07_10_CIVIL9"/>
      <sheetName val="_02_07_10_MECH-FAB9"/>
      <sheetName val="_02_07_10_MECH-TANK9"/>
      <sheetName val="_01_07_10_N_SHIFT_MECH-FAB9"/>
      <sheetName val="_01_07_10_N_SHIFT_MECH-TANK9"/>
      <sheetName val="_01_07_10_RS_&amp;_SECURITY9"/>
      <sheetName val="01_07_10_CIVIL_WET9"/>
      <sheetName val="_01_07_10_CIVIL9"/>
      <sheetName val="_01_07_10_MECH-FAB9"/>
      <sheetName val="_01_07_10_MECH-TANK9"/>
      <sheetName val="_30_06_10_N_SHIFT_MECH-FAB9"/>
      <sheetName val="_30_06_10_N_SHIFT_MECH-TANK9"/>
      <sheetName val="scurve_calc_(2)9"/>
      <sheetName val="Meas_-Hotel_Part10"/>
      <sheetName val="BOQ_Direct_selling_cost9"/>
      <sheetName val="Direct_cost_shed_A-2_9"/>
      <sheetName val="Contract_Night_Staff9"/>
      <sheetName val="Contract_Day_Staff9"/>
      <sheetName val="Day_Shift9"/>
      <sheetName val="Night_Shift9"/>
      <sheetName val="Ave_wtd_rates9"/>
      <sheetName val="Material_9"/>
      <sheetName val="Labour_&amp;_Plant9"/>
      <sheetName val="22_12_201110"/>
      <sheetName val="BOQ_(2)10"/>
      <sheetName val="Cashflow_projection9"/>
      <sheetName val="PA-_Consutant_9"/>
      <sheetName val="Civil_Boq9"/>
      <sheetName val="Fee_Rate_Summary9"/>
      <sheetName val="Item-_Compact9"/>
      <sheetName val="final_abstract9"/>
      <sheetName val="TBAL9697__group_wise__sdpl9"/>
      <sheetName val="St_co_91_5lvl9"/>
      <sheetName val="Civil_Works9"/>
      <sheetName val="IO_List9"/>
      <sheetName val="Fill_this_out_first___9"/>
      <sheetName val="Meas__Hotel_Part9"/>
      <sheetName val="INPUT_SHEET9"/>
      <sheetName val="DI_Rate_Analysis10"/>
      <sheetName val="Economic_RisingMain__Ph-I10"/>
      <sheetName val="SP_Break_Up9"/>
      <sheetName val="Labour_productivity9"/>
      <sheetName val="_09_07_10_M顅ᎆ뤀ᨇ԰?缀?9"/>
      <sheetName val="Sales_&amp;_Prod9"/>
      <sheetName val="Cost_Index9"/>
      <sheetName val="cash_in_flow_Summary_JV_9"/>
      <sheetName val="water_prop_9"/>
      <sheetName val="GR_slab-reinft9"/>
      <sheetName val="Staff_Acco_9"/>
      <sheetName val="Rate_analysis-_BOQ_1_9"/>
      <sheetName val="MN_T_B_9"/>
      <sheetName val="Project_Details__9"/>
      <sheetName val="F20_Risk_Analysis9"/>
      <sheetName val="Change_Order_Log9"/>
      <sheetName val="2000_MOR9"/>
      <sheetName val="Driveway_Beams9"/>
      <sheetName val="Structure_Bills_Qty9"/>
      <sheetName val="Prelims_Breakup10"/>
      <sheetName val="INDIGINEOUS_ITEMS_9"/>
      <sheetName val="3cd_Annexure9"/>
      <sheetName val="Rate_Analysis9"/>
      <sheetName val="Fin__Assumpt__-_Sensitivities9"/>
      <sheetName val="Bill_19"/>
      <sheetName val="Bill_29"/>
      <sheetName val="Bill_39"/>
      <sheetName val="Bill_49"/>
      <sheetName val="Bill_59"/>
      <sheetName val="Bill_69"/>
      <sheetName val="Bill_79"/>
      <sheetName val="_09_07_10_M顅ᎆ뤀ᨇ԰9"/>
      <sheetName val="_09_07_10_M顅ᎆ뤀ᨇ԰_缀_9"/>
      <sheetName val="1_Civil-RA9"/>
      <sheetName val="Assumption_Inputs9"/>
      <sheetName val="Phase_19"/>
      <sheetName val="Pacakges_split9"/>
      <sheetName val="DEINKING(ANNEX_1)9"/>
      <sheetName val="AutoOpen_Stub_Data9"/>
      <sheetName val="Eqpmnt_Plng9"/>
      <sheetName val="Debits_as_on_12_04_088"/>
      <sheetName val="Data_Sheet8"/>
      <sheetName val="T-P1,_FINISHES_WORKING_9"/>
      <sheetName val="Assumption_&amp;_Exclusion9"/>
      <sheetName val="External_Doors9"/>
      <sheetName val="STAFFSCHED_8"/>
      <sheetName val="LABOUR_RATE9"/>
      <sheetName val="Material_Rate9"/>
      <sheetName val="Switch_V169"/>
      <sheetName val="India_F&amp;S_Template8"/>
      <sheetName val="_bus_bay8"/>
      <sheetName val="doq_48"/>
      <sheetName val="doq_28"/>
      <sheetName val="Grade_Slab_-19"/>
      <sheetName val="Grade_Slab_-29"/>
      <sheetName val="Grade_slab-39"/>
      <sheetName val="Grade_slab_-49"/>
      <sheetName val="Grade_slab_-59"/>
      <sheetName val="Grade_slab_-69"/>
      <sheetName val="Cat_A_Change_Control9"/>
      <sheetName val="Factor_Sheet9"/>
      <sheetName val="Theo_Cons-June'108"/>
      <sheetName val="11B_8"/>
      <sheetName val="ACAD_Finishes8"/>
      <sheetName val="Site_Details8"/>
      <sheetName val="Site_Area_Statement8"/>
      <sheetName val="Summary_WG8"/>
      <sheetName val="BOQ_LT8"/>
      <sheetName val="14_07_10_CIVIL_W [8"/>
      <sheetName val="AFAS_8"/>
      <sheetName val="RDS_&amp;_WLD8"/>
      <sheetName val="PA_System8"/>
      <sheetName val="Server_&amp;_PAC_Room8"/>
      <sheetName val="HVAC_BOQ8"/>
      <sheetName val="Invoice_Tracker8"/>
      <sheetName val="Income_Statement8"/>
      <sheetName val="Load_Details(B2)8"/>
      <sheetName val="Works_-_Quote_Sheet8"/>
      <sheetName val="BLOCK-A_(MEA_SHEET)8"/>
      <sheetName val="Cost_Basis7"/>
      <sheetName val="Top_Sheet8"/>
      <sheetName val="Col_NUM8"/>
      <sheetName val="COLUMN_RC_8"/>
      <sheetName val="STILT_Floor_Slab_NUM8"/>
      <sheetName val="First_Floor_Slab_RC8"/>
      <sheetName val="FIRST_FLOOR_SLAB_WT_SUMMARY8"/>
      <sheetName val="Stilt_Floor_Beam_NUM8"/>
      <sheetName val="STILT_BEAM_NUM8"/>
      <sheetName val="STILT_BEAM_RC8"/>
      <sheetName val="Stilt_wall_Num8"/>
      <sheetName val="STILT_WALL_RC8"/>
      <sheetName val="Z-DETAILS_ABOVE_RAFT_UPTO_+0_09"/>
      <sheetName val="Z-DETAILS_ABOVE_RAFT_UPTO_+_(28"/>
      <sheetName val="TOTAL_CHECK8"/>
      <sheetName val="TYP___wall_Num8"/>
      <sheetName val="Z-DETAILS_TYP__+2_85_TO_+8_858"/>
      <sheetName val="d-safe_specs7"/>
      <sheetName val="Deduction_of_assets7"/>
      <sheetName val="Blr_hire7"/>
      <sheetName val="PRECAST_lig(tconc_II7"/>
      <sheetName val="VF_Full_Recon7"/>
      <sheetName val="PITP3_COPY7"/>
      <sheetName val="Meas_7"/>
      <sheetName val="Expenses_Actual_Vs__Budgeted7"/>
      <sheetName val="Col_up_to_plinth7"/>
      <sheetName val="MASTER_RATE_ANALYSIS7"/>
      <sheetName val="RMG_-ABS7"/>
      <sheetName val="T_P_-ABS7"/>
      <sheetName val="T_P_-MB7"/>
      <sheetName val="E_P_R-ABS7"/>
      <sheetName val="E__R-MB7"/>
      <sheetName val="Bldg_6-ABS7"/>
      <sheetName val="Bldg_6-MB7"/>
      <sheetName val="Kz_Grid_Press_foundation_ABS7"/>
      <sheetName val="Kz_Grid_Press_foundation_meas7"/>
      <sheetName val="600-1200T__ABS7"/>
      <sheetName val="600-1200T_Meas7"/>
      <sheetName val="BSR-II_ABS7"/>
      <sheetName val="BSR-II_meas7"/>
      <sheetName val="Misc_ABS7"/>
      <sheetName val="Misc_MB7"/>
      <sheetName val="This_Bill7"/>
      <sheetName val="Upto_Previous7"/>
      <sheetName val="Up_to_date7"/>
      <sheetName val="Grand_Abstract7"/>
      <sheetName val="Blank_MB7"/>
      <sheetName val="cement_summary7"/>
      <sheetName val="Reinforcement_Steel7"/>
      <sheetName val="P-I_CEMENT_RECONCILIATION_7"/>
      <sheetName val="Ra-38_area_wise_summary7"/>
      <sheetName val="P-II_Cement_Reconciliation7"/>
      <sheetName val="Ra-16_P-II7"/>
      <sheetName val="RA_16-_GH7"/>
      <sheetName val="Quote_Sheet7"/>
      <sheetName val="RCC,Ret__Wall7"/>
      <sheetName val="Name_List7"/>
      <sheetName val="Intro_7"/>
      <sheetName val="Gate_27"/>
      <sheetName val="Project_Ignite7"/>
      <sheetName val="E_&amp;_R7"/>
      <sheetName val="Customize_Your_Invoice7"/>
      <sheetName val="Misc__Data7"/>
      <sheetName val="beam-reinft-machine_rm7"/>
      <sheetName val="Cash_Flow_Input_Data_ISC7"/>
      <sheetName val="Fin__Assumpt__-_SensitivitieH7"/>
      <sheetName val="PRECAST_lightconc-II13"/>
      <sheetName val="Cleaning_&amp;_Grubbing13"/>
      <sheetName val="PRECAST_lightconc_II13"/>
      <sheetName val="College_Details13"/>
      <sheetName val="Personal_13"/>
      <sheetName val="jidal_dam13"/>
      <sheetName val="fran_temp13"/>
      <sheetName val="kona_swit13"/>
      <sheetName val="template_(8)13"/>
      <sheetName val="template_(9)13"/>
      <sheetName val="OVER_HEADS13"/>
      <sheetName val="Cover_Sheet13"/>
      <sheetName val="BOQ_REV_A13"/>
      <sheetName val="PTB_(IO)13"/>
      <sheetName val="BMS_13"/>
      <sheetName val="SPT_vs_PHI13"/>
      <sheetName val="TBAL9697_-group_wise__sdpl13"/>
      <sheetName val="Quantity_Schedule12"/>
      <sheetName val="Revenue__Schedule_12"/>
      <sheetName val="Balance_works_-_Direct_Cost12"/>
      <sheetName val="Balance_works_-_Indirect_Cost12"/>
      <sheetName val="Fund_Plan12"/>
      <sheetName val="Bill_of_Resources12"/>
      <sheetName val="SITE_OVERHEADS11"/>
      <sheetName val="labour_coeff11"/>
      <sheetName val="Expenditure_plan11"/>
      <sheetName val="ORDER_BOOKING11"/>
      <sheetName val="Site_Dev_BOQ11"/>
      <sheetName val="beam-reinft-IIInd_floor11"/>
      <sheetName val="M-Book_for_Conc11"/>
      <sheetName val="M-Book_for_FW11"/>
      <sheetName val="Costing_Upto_Mar'11_(2)11"/>
      <sheetName val="Tender_Summary11"/>
      <sheetName val="TAX_BILLS11"/>
      <sheetName val="CASH_BILLS11"/>
      <sheetName val="LABOUR_BILLS11"/>
      <sheetName val="puch_order11"/>
      <sheetName val="Sheet1_(2)11"/>
      <sheetName val="Boq_Block_A11"/>
      <sheetName val="_24_07_10_RS_&amp;_SECURITY11"/>
      <sheetName val="24_07_10_CIVIL_WET11"/>
      <sheetName val="_24_07_10_CIVIL11"/>
      <sheetName val="_24_07_10_MECH-FAB11"/>
      <sheetName val="_24_07_10_MECH-TANK11"/>
      <sheetName val="_23_07_10_N_SHIFT_MECH-FAB11"/>
      <sheetName val="_23_07_10_N_SHIFT_MECH-TANK11"/>
      <sheetName val="_23_07_10_RS_&amp;_SECURITY11"/>
      <sheetName val="23_07_10_CIVIL_WET11"/>
      <sheetName val="_23_07_10_CIVIL11"/>
      <sheetName val="_23_07_10_MECH-FAB11"/>
      <sheetName val="_23_07_10_MECH-TANK11"/>
      <sheetName val="_22_07_10_N_SHIFT_MECH-FAB11"/>
      <sheetName val="_22_07_10_N_SHIFT_MECH-TANK11"/>
      <sheetName val="_22_07_10_RS_&amp;_SECURITY11"/>
      <sheetName val="22_07_10_CIVIL_WET11"/>
      <sheetName val="_22_07_10_CIVIL11"/>
      <sheetName val="_22_07_10_MECH-FAB11"/>
      <sheetName val="_22_07_10_MECH-TANK11"/>
      <sheetName val="_21_07_10_N_SHIFT_MECH-FAB11"/>
      <sheetName val="_21_07_10_N_SHIFT_MECH-TANK11"/>
      <sheetName val="_21_07_10_RS_&amp;_SECURITY11"/>
      <sheetName val="21_07_10_CIVIL_WET11"/>
      <sheetName val="_21_07_10_CIVIL11"/>
      <sheetName val="_21_07_10_MECH-FAB11"/>
      <sheetName val="_21_07_10_MECH-TANK11"/>
      <sheetName val="_20_07_10_N_SHIFT_MECH-FAB11"/>
      <sheetName val="_20_07_10_N_SHIFT_MECH-TANK11"/>
      <sheetName val="_20_07_10_RS_&amp;_SECURITY11"/>
      <sheetName val="20_07_10_CIVIL_WET11"/>
      <sheetName val="_20_07_10_CIVIL11"/>
      <sheetName val="_20_07_10_MECH-FAB11"/>
      <sheetName val="_20_07_10_MECH-TANK11"/>
      <sheetName val="_19_07_10_N_SHIFT_MECH-FAB11"/>
      <sheetName val="_19_07_10_N_SHIFT_MECH-TANK11"/>
      <sheetName val="_19_07_10_RS_&amp;_SECURITY11"/>
      <sheetName val="19_07_10_CIVIL_WET11"/>
      <sheetName val="_19_07_10_CIVIL11"/>
      <sheetName val="_19_07_10_MECH-FAB11"/>
      <sheetName val="_19_07_10_MECH-TANK11"/>
      <sheetName val="_18_07_10_N_SHIFT_MECH-FAB11"/>
      <sheetName val="_18_07_10_N_SHIFT_MECH-TANK11"/>
      <sheetName val="_18_07_10_RS_&amp;_SECURITY11"/>
      <sheetName val="18_07_10_CIVIL_WET11"/>
      <sheetName val="_18_07_10_CIVIL11"/>
      <sheetName val="_18_07_10_MECH-FAB11"/>
      <sheetName val="_18_07_10_MECH-TANK11"/>
      <sheetName val="_17_07_10_N_SHIFT_MECH-FAB11"/>
      <sheetName val="_17_07_10_N_SHIFT_MECH-TANK11"/>
      <sheetName val="_17_07_10_RS_&amp;_SECURITY11"/>
      <sheetName val="17_07_10_CIVIL_WET11"/>
      <sheetName val="_17_07_10_CIVIL11"/>
      <sheetName val="_17_07_10_MECH-FAB11"/>
      <sheetName val="_17_07_10_MECH-TANK11"/>
      <sheetName val="_16_07_10_N_SHIFT_MECH-FAB10"/>
      <sheetName val="_16_07_10_N_SHIFT_MECH-TANK10"/>
      <sheetName val="_16_07_10_RS_&amp;_SECURITY10"/>
      <sheetName val="16_07_10_CIVIL_WET10"/>
      <sheetName val="_16_07_10_CIVIL10"/>
      <sheetName val="_16_07_10_MECH-FAB10"/>
      <sheetName val="_16_07_10_MECH-TANK10"/>
      <sheetName val="_15_07_10_N_SHIFT_MECH-FAB10"/>
      <sheetName val="_15_07_10_N_SHIFT_MECH-TANK10"/>
      <sheetName val="_15_07_10_RS_&amp;_SECURITY10"/>
      <sheetName val="15_07_10_CIVIL_WET10"/>
      <sheetName val="_15_07_10_CIVIL10"/>
      <sheetName val="_15_07_10_MECH-FAB10"/>
      <sheetName val="_15_07_10_MECH-TANK10"/>
      <sheetName val="_14_07_10_N_SHIFT_MECH-FAB10"/>
      <sheetName val="_14_07_10_N_SHIFT_MECH-TANK10"/>
      <sheetName val="_14_07_10_RS_&amp;_SECURITY10"/>
      <sheetName val="14_07_10_CIVIL_WET10"/>
      <sheetName val="_14_07_10_CIVIL10"/>
      <sheetName val="_14_07_10_MECH-FAB10"/>
      <sheetName val="_14_07_10_MECH-TANK10"/>
      <sheetName val="_13_07_10_N_SHIFT_MECH-FAB10"/>
      <sheetName val="_13_07_10_N_SHIFT_MECH-TANK10"/>
      <sheetName val="_13_07_10_RS_&amp;_SECURITY10"/>
      <sheetName val="13_07_10_CIVIL_WET10"/>
      <sheetName val="_13_07_10_CIVIL10"/>
      <sheetName val="_13_07_10_MECH-FAB10"/>
      <sheetName val="_13_07_10_MECH-TANK10"/>
      <sheetName val="_12_07_10_N_SHIFT_MECH-FAB10"/>
      <sheetName val="_12_07_10_N_SHIFT_MECH-TANK10"/>
      <sheetName val="_12_07_10_RS_&amp;_SECURITY10"/>
      <sheetName val="12_07_10_CIVIL_WET10"/>
      <sheetName val="_12_07_10_CIVIL10"/>
      <sheetName val="_12_07_10_MECH-FAB10"/>
      <sheetName val="_12_07_10_MECH-TANK10"/>
      <sheetName val="_11_07_10_N_SHIFT_MECH-FAB10"/>
      <sheetName val="_11_07_10_N_SHIFT_MECH-TANK10"/>
      <sheetName val="_11_07_10_RS_&amp;_SECURITY10"/>
      <sheetName val="11_07_10_CIVIL_WET10"/>
      <sheetName val="_11_07_10_CIVIL10"/>
      <sheetName val="_11_07_10_MECH-FAB10"/>
      <sheetName val="_11_07_10_MECH-TANK10"/>
      <sheetName val="_10_07_10_N_SHIFT_MECH-FAB10"/>
      <sheetName val="_10_07_10_N_SHIFT_MECH-TANK10"/>
      <sheetName val="_10_07_10_RS_&amp;_SECURITY10"/>
      <sheetName val="10_07_10_CIVIL_WET10"/>
      <sheetName val="_10_07_10_CIVIL10"/>
      <sheetName val="_10_07_10_MECH-FAB10"/>
      <sheetName val="_10_07_10_MECH-TANK10"/>
      <sheetName val="_09_07_10_N_SHIFT_MECH-FAB10"/>
      <sheetName val="_09_07_10_N_SHIFT_MECH-TANK10"/>
      <sheetName val="_09_07_10_RS_&amp;_SECURITY10"/>
      <sheetName val="09_07_10_CIVIL_WET10"/>
      <sheetName val="_09_07_10_CIVIL10"/>
      <sheetName val="_09_07_10_MECH-FAB10"/>
      <sheetName val="_09_07_10_MECH-TANK10"/>
      <sheetName val="_08_07_10_N_SHIFT_MECH-FAB10"/>
      <sheetName val="_08_07_10_N_SHIFT_MECH-TANK10"/>
      <sheetName val="_08_07_10_RS_&amp;_SECURITY10"/>
      <sheetName val="08_07_10_CIVIL_WET10"/>
      <sheetName val="_08_07_10_CIVIL10"/>
      <sheetName val="_08_07_10_MECH-FAB10"/>
      <sheetName val="_08_07_10_MECH-TANK10"/>
      <sheetName val="_07_07_10_N_SHIFT_MECH-FAB10"/>
      <sheetName val="_07_07_10_N_SHIFT_MECH-TANK10"/>
      <sheetName val="_07_07_10_RS_&amp;_SECURITY10"/>
      <sheetName val="07_07_10_CIVIL_WET10"/>
      <sheetName val="_07_07_10_CIVIL10"/>
      <sheetName val="_07_07_10_MECH-FAB10"/>
      <sheetName val="_07_07_10_MECH-TANK10"/>
      <sheetName val="_06_07_10_N_SHIFT_MECH-FAB10"/>
      <sheetName val="_06_07_10_N_SHIFT_MECH-TANK10"/>
      <sheetName val="_06_07_10_RS_&amp;_SECURITY10"/>
      <sheetName val="06_07_10_CIVIL_WET10"/>
      <sheetName val="_06_07_10_CIVIL10"/>
      <sheetName val="_06_07_10_MECH-FAB10"/>
      <sheetName val="_06_07_10_MECH-TANK10"/>
      <sheetName val="_05_07_10_N_SHIFT_MECH-FAB10"/>
      <sheetName val="_05_07_10_N_SHIFT_MECH-TANK10"/>
      <sheetName val="_05_07_10_RS_&amp;_SECURITY10"/>
      <sheetName val="05_07_10_CIVIL_WET10"/>
      <sheetName val="_05_07_10_CIVIL10"/>
      <sheetName val="_05_07_10_MECH-FAB10"/>
      <sheetName val="_05_07_10_MECH-TANK10"/>
      <sheetName val="_04_07_10_N_SHIFT_MECH-FAB10"/>
      <sheetName val="_04_07_10_N_SHIFT_MECH-TANK10"/>
      <sheetName val="_04_07_10_RS_&amp;_SECURITY10"/>
      <sheetName val="04_07_10_CIVIL_WET10"/>
      <sheetName val="_04_07_10_CIVIL10"/>
      <sheetName val="_04_07_10_MECH-FAB10"/>
      <sheetName val="_04_07_10_MECH-TANK10"/>
      <sheetName val="_03_07_10_N_SHIFT_MECH-FAB10"/>
      <sheetName val="_03_07_10_N_SHIFT_MECH-TANK10"/>
      <sheetName val="_03_07_10_RS_&amp;_SECURITY_10"/>
      <sheetName val="03_07_10_CIVIL_WET_10"/>
      <sheetName val="_03_07_10_CIVIL_10"/>
      <sheetName val="_03_07_10_MECH-FAB_10"/>
      <sheetName val="_03_07_10_MECH-TANK_10"/>
      <sheetName val="_02_07_10_N_SHIFT_MECH-FAB_10"/>
      <sheetName val="_02_07_10_N_SHIFT_MECH-TANK_10"/>
      <sheetName val="_02_07_10_RS_&amp;_SECURITY10"/>
      <sheetName val="02_07_10_CIVIL_WET10"/>
      <sheetName val="_02_07_10_CIVIL10"/>
      <sheetName val="_02_07_10_MECH-FAB10"/>
      <sheetName val="_02_07_10_MECH-TANK10"/>
      <sheetName val="_01_07_10_N_SHIFT_MECH-FAB10"/>
      <sheetName val="_01_07_10_N_SHIFT_MECH-TANK10"/>
      <sheetName val="_01_07_10_RS_&amp;_SECURITY10"/>
      <sheetName val="01_07_10_CIVIL_WET10"/>
      <sheetName val="_01_07_10_CIVIL10"/>
      <sheetName val="_01_07_10_MECH-FAB10"/>
      <sheetName val="_01_07_10_MECH-TANK10"/>
      <sheetName val="_30_06_10_N_SHIFT_MECH-FAB10"/>
      <sheetName val="_30_06_10_N_SHIFT_MECH-TANK10"/>
      <sheetName val="scurve_calc_(2)10"/>
      <sheetName val="Meas_-Hotel_Part11"/>
      <sheetName val="BOQ_Direct_selling_cost10"/>
      <sheetName val="Direct_cost_shed_A-2_10"/>
      <sheetName val="Contract_Night_Staff10"/>
      <sheetName val="Contract_Day_Staff10"/>
      <sheetName val="Day_Shift10"/>
      <sheetName val="Night_Shift10"/>
      <sheetName val="Ave_wtd_rates10"/>
      <sheetName val="Material_10"/>
      <sheetName val="Labour_&amp;_Plant10"/>
      <sheetName val="22_12_201111"/>
      <sheetName val="BOQ_(2)11"/>
      <sheetName val="Cashflow_projection10"/>
      <sheetName val="PA-_Consutant_10"/>
      <sheetName val="Civil_Boq10"/>
      <sheetName val="Fee_Rate_Summary10"/>
      <sheetName val="Item-_Compact10"/>
      <sheetName val="final_abstract10"/>
      <sheetName val="TBAL9697__group_wise__sdpl10"/>
      <sheetName val="St_co_91_5lvl10"/>
      <sheetName val="Civil_Works10"/>
      <sheetName val="IO_List10"/>
      <sheetName val="Fill_this_out_first___10"/>
      <sheetName val="Meas__Hotel_Part10"/>
      <sheetName val="INPUT_SHEET10"/>
      <sheetName val="DI_Rate_Analysis11"/>
      <sheetName val="Economic_RisingMain__Ph-I11"/>
      <sheetName val="SP_Break_Up10"/>
      <sheetName val="Labour_productivity10"/>
      <sheetName val="_09_07_10_M顅ᎆ뤀ᨇ԰?缀?10"/>
      <sheetName val="Sales_&amp;_Prod10"/>
      <sheetName val="Cost_Index10"/>
      <sheetName val="cash_in_flow_Summary_JV_10"/>
      <sheetName val="water_prop_10"/>
      <sheetName val="GR_slab-reinft10"/>
      <sheetName val="Staff_Acco_10"/>
      <sheetName val="Rate_analysis-_BOQ_1_10"/>
      <sheetName val="MN_T_B_10"/>
      <sheetName val="Project_Details__10"/>
      <sheetName val="F20_Risk_Analysis10"/>
      <sheetName val="Change_Order_Log10"/>
      <sheetName val="2000_MOR10"/>
      <sheetName val="Driveway_Beams10"/>
      <sheetName val="Structure_Bills_Qty10"/>
      <sheetName val="Prelims_Breakup11"/>
      <sheetName val="INDIGINEOUS_ITEMS_10"/>
      <sheetName val="3cd_Annexure10"/>
      <sheetName val="Rate_Analysis10"/>
      <sheetName val="Fin__Assumpt__-_Sensitivities10"/>
      <sheetName val="Bill_110"/>
      <sheetName val="Bill_210"/>
      <sheetName val="Bill_310"/>
      <sheetName val="Bill_410"/>
      <sheetName val="Bill_510"/>
      <sheetName val="Bill_610"/>
      <sheetName val="Bill_710"/>
      <sheetName val="_09_07_10_M顅ᎆ뤀ᨇ԰10"/>
      <sheetName val="_09_07_10_M顅ᎆ뤀ᨇ԰_缀_10"/>
      <sheetName val="1_Civil-RA10"/>
      <sheetName val="Assumption_Inputs10"/>
      <sheetName val="Phase_110"/>
      <sheetName val="Pacakges_split10"/>
      <sheetName val="DEINKING(ANNEX_1)10"/>
      <sheetName val="AutoOpen_Stub_Data10"/>
      <sheetName val="Eqpmnt_Plng10"/>
      <sheetName val="Debits_as_on_12_04_089"/>
      <sheetName val="Data_Sheet9"/>
      <sheetName val="T-P1,_FINISHES_WORKING_10"/>
      <sheetName val="Assumption_&amp;_Exclusion10"/>
      <sheetName val="External_Doors10"/>
      <sheetName val="STAFFSCHED_9"/>
      <sheetName val="LABOUR_RATE10"/>
      <sheetName val="Material_Rate10"/>
      <sheetName val="Switch_V1610"/>
      <sheetName val="India_F&amp;S_Template9"/>
      <sheetName val="_bus_bay9"/>
      <sheetName val="doq_49"/>
      <sheetName val="doq_29"/>
      <sheetName val="Grade_Slab_-110"/>
      <sheetName val="Grade_Slab_-210"/>
      <sheetName val="Grade_slab-310"/>
      <sheetName val="Grade_slab_-410"/>
      <sheetName val="Grade_slab_-510"/>
      <sheetName val="Grade_slab_-610"/>
      <sheetName val="Cat_A_Change_Control10"/>
      <sheetName val="Factor_Sheet10"/>
      <sheetName val="Theo_Cons-June'109"/>
      <sheetName val="11B_9"/>
      <sheetName val="ACAD_Finishes9"/>
      <sheetName val="Site_Details9"/>
      <sheetName val="Site_Area_Statement9"/>
      <sheetName val="Summary_WG9"/>
      <sheetName val="BOQ_LT9"/>
      <sheetName val="14_07_10_CIVIL_W [9"/>
      <sheetName val="AFAS_9"/>
      <sheetName val="RDS_&amp;_WLD9"/>
      <sheetName val="PA_System9"/>
      <sheetName val="Server_&amp;_PAC_Room9"/>
      <sheetName val="HVAC_BOQ9"/>
      <sheetName val="Invoice_Tracker9"/>
      <sheetName val="Income_Statement9"/>
      <sheetName val="Load_Details(B2)9"/>
      <sheetName val="Works_-_Quote_Sheet9"/>
      <sheetName val="BLOCK-A_(MEA_SHEET)9"/>
      <sheetName val="Cost_Basis8"/>
      <sheetName val="Top_Sheet9"/>
      <sheetName val="Col_NUM9"/>
      <sheetName val="COLUMN_RC_9"/>
      <sheetName val="STILT_Floor_Slab_NUM9"/>
      <sheetName val="First_Floor_Slab_RC9"/>
      <sheetName val="FIRST_FLOOR_SLAB_WT_SUMMARY9"/>
      <sheetName val="Stilt_Floor_Beam_NUM9"/>
      <sheetName val="STILT_BEAM_NUM9"/>
      <sheetName val="STILT_BEAM_RC9"/>
      <sheetName val="Stilt_wall_Num9"/>
      <sheetName val="STILT_WALL_RC9"/>
      <sheetName val="Z-DETAILS_ABOVE_RAFT_UPTO_+0_10"/>
      <sheetName val="Z-DETAILS_ABOVE_RAFT_UPTO_+_(29"/>
      <sheetName val="TOTAL_CHECK9"/>
      <sheetName val="TYP___wall_Num9"/>
      <sheetName val="Z-DETAILS_TYP__+2_85_TO_+8_859"/>
      <sheetName val="d-safe_specs8"/>
      <sheetName val="Deduction_of_assets8"/>
      <sheetName val="Blr_hire8"/>
      <sheetName val="PRECAST_lig(tconc_II8"/>
      <sheetName val="VF_Full_Recon8"/>
      <sheetName val="PITP3_COPY8"/>
      <sheetName val="Meas_8"/>
      <sheetName val="Expenses_Actual_Vs__Budgeted8"/>
      <sheetName val="Col_up_to_plinth8"/>
      <sheetName val="MASTER_RATE_ANALYSIS8"/>
      <sheetName val="RMG_-ABS8"/>
      <sheetName val="T_P_-ABS8"/>
      <sheetName val="T_P_-MB8"/>
      <sheetName val="E_P_R-ABS8"/>
      <sheetName val="E__R-MB8"/>
      <sheetName val="Bldg_6-ABS8"/>
      <sheetName val="Bldg_6-MB8"/>
      <sheetName val="Kz_Grid_Press_foundation_ABS8"/>
      <sheetName val="Kz_Grid_Press_foundation_meas8"/>
      <sheetName val="600-1200T__ABS8"/>
      <sheetName val="600-1200T_Meas8"/>
      <sheetName val="BSR-II_ABS8"/>
      <sheetName val="BSR-II_meas8"/>
      <sheetName val="Misc_ABS8"/>
      <sheetName val="Misc_MB8"/>
      <sheetName val="This_Bill8"/>
      <sheetName val="Upto_Previous8"/>
      <sheetName val="Up_to_date8"/>
      <sheetName val="Grand_Abstract8"/>
      <sheetName val="Blank_MB8"/>
      <sheetName val="cement_summary8"/>
      <sheetName val="Reinforcement_Steel8"/>
      <sheetName val="P-I_CEMENT_RECONCILIATION_8"/>
      <sheetName val="Ra-38_area_wise_summary8"/>
      <sheetName val="P-II_Cement_Reconciliation8"/>
      <sheetName val="Ra-16_P-II8"/>
      <sheetName val="RA_16-_GH8"/>
      <sheetName val="Quote_Sheet8"/>
      <sheetName val="RCC,Ret__Wall8"/>
      <sheetName val="Name_List8"/>
      <sheetName val="Intro_8"/>
      <sheetName val="Gate_28"/>
      <sheetName val="Project_Ignite8"/>
      <sheetName val="E_&amp;_R8"/>
      <sheetName val="Customize_Your_Invoice8"/>
      <sheetName val="Misc__Data8"/>
      <sheetName val="beam-reinft-machine_rm8"/>
      <sheetName val="Cash_Flow_Input_Data_ISC8"/>
      <sheetName val="Fin__Assumpt__-_SensitivitieH8"/>
      <sheetName val="sheet6"/>
      <sheetName val="7 Other Costs"/>
      <sheetName val="Vind - BtB"/>
      <sheetName val="PRECAST_lightconc-II19"/>
      <sheetName val="Cleaning_&amp;_Grubbing19"/>
      <sheetName val="PRECAST_lightconc_II19"/>
      <sheetName val="College_Details19"/>
      <sheetName val="Personal_19"/>
      <sheetName val="jidal_dam19"/>
      <sheetName val="fran_temp19"/>
      <sheetName val="kona_swit19"/>
      <sheetName val="template_(8)19"/>
      <sheetName val="template_(9)19"/>
      <sheetName val="OVER_HEADS19"/>
      <sheetName val="Cover_Sheet19"/>
      <sheetName val="BOQ_REV_A19"/>
      <sheetName val="PTB_(IO)19"/>
      <sheetName val="BMS_19"/>
      <sheetName val="SPT_vs_PHI19"/>
      <sheetName val="TBAL9697_-group_wise__sdpl19"/>
      <sheetName val="Quantity_Schedule18"/>
      <sheetName val="Revenue__Schedule_18"/>
      <sheetName val="Balance_works_-_Direct_Cost18"/>
      <sheetName val="Balance_works_-_Indirect_Cost18"/>
      <sheetName val="Fund_Plan18"/>
      <sheetName val="Bill_of_Resources18"/>
      <sheetName val="SITE_OVERHEADS17"/>
      <sheetName val="labour_coeff17"/>
      <sheetName val="Expenditure_plan17"/>
      <sheetName val="ORDER_BOOKING17"/>
      <sheetName val="Site_Dev_BOQ17"/>
      <sheetName val="beam-reinft-IIInd_floor17"/>
      <sheetName val="M-Book_for_Conc17"/>
      <sheetName val="M-Book_for_FW17"/>
      <sheetName val="Costing_Upto_Mar'11_(2)17"/>
      <sheetName val="Tender_Summary17"/>
      <sheetName val="TAX_BILLS17"/>
      <sheetName val="CASH_BILLS17"/>
      <sheetName val="LABOUR_BILLS17"/>
      <sheetName val="puch_order17"/>
      <sheetName val="Sheet1_(2)17"/>
      <sheetName val="Boq_Block_A17"/>
      <sheetName val="_24_07_10_RS_&amp;_SECURITY17"/>
      <sheetName val="24_07_10_CIVIL_WET17"/>
      <sheetName val="_24_07_10_CIVIL17"/>
      <sheetName val="_24_07_10_MECH-FAB17"/>
      <sheetName val="_24_07_10_MECH-TANK17"/>
      <sheetName val="_23_07_10_N_SHIFT_MECH-FAB17"/>
      <sheetName val="_23_07_10_N_SHIFT_MECH-TANK17"/>
      <sheetName val="_23_07_10_RS_&amp;_SECURITY17"/>
      <sheetName val="23_07_10_CIVIL_WET17"/>
      <sheetName val="_23_07_10_CIVIL17"/>
      <sheetName val="_23_07_10_MECH-FAB17"/>
      <sheetName val="_23_07_10_MECH-TANK17"/>
      <sheetName val="_22_07_10_N_SHIFT_MECH-FAB17"/>
      <sheetName val="_22_07_10_N_SHIFT_MECH-TANK17"/>
      <sheetName val="_22_07_10_RS_&amp;_SECURITY17"/>
      <sheetName val="22_07_10_CIVIL_WET17"/>
      <sheetName val="_22_07_10_CIVIL17"/>
      <sheetName val="_22_07_10_MECH-FAB17"/>
      <sheetName val="_22_07_10_MECH-TANK17"/>
      <sheetName val="_21_07_10_N_SHIFT_MECH-FAB17"/>
      <sheetName val="_21_07_10_N_SHIFT_MECH-TANK17"/>
      <sheetName val="_21_07_10_RS_&amp;_SECURITY17"/>
      <sheetName val="21_07_10_CIVIL_WET17"/>
      <sheetName val="_21_07_10_CIVIL17"/>
      <sheetName val="_21_07_10_MECH-FAB17"/>
      <sheetName val="_21_07_10_MECH-TANK17"/>
      <sheetName val="_20_07_10_N_SHIFT_MECH-FAB17"/>
      <sheetName val="_20_07_10_N_SHIFT_MECH-TANK17"/>
      <sheetName val="_20_07_10_RS_&amp;_SECURITY17"/>
      <sheetName val="20_07_10_CIVIL_WET17"/>
      <sheetName val="_20_07_10_CIVIL17"/>
      <sheetName val="_20_07_10_MECH-FAB17"/>
      <sheetName val="_20_07_10_MECH-TANK17"/>
      <sheetName val="_19_07_10_N_SHIFT_MECH-FAB17"/>
      <sheetName val="_19_07_10_N_SHIFT_MECH-TANK17"/>
      <sheetName val="_19_07_10_RS_&amp;_SECURITY17"/>
      <sheetName val="19_07_10_CIVIL_WET17"/>
      <sheetName val="_19_07_10_CIVIL17"/>
      <sheetName val="_19_07_10_MECH-FAB17"/>
      <sheetName val="_19_07_10_MECH-TANK17"/>
      <sheetName val="_18_07_10_N_SHIFT_MECH-FAB17"/>
      <sheetName val="_18_07_10_N_SHIFT_MECH-TANK17"/>
      <sheetName val="_18_07_10_RS_&amp;_SECURITY17"/>
      <sheetName val="18_07_10_CIVIL_WET17"/>
      <sheetName val="_18_07_10_CIVIL17"/>
      <sheetName val="_18_07_10_MECH-FAB17"/>
      <sheetName val="_18_07_10_MECH-TANK17"/>
      <sheetName val="_17_07_10_N_SHIFT_MECH-FAB17"/>
      <sheetName val="_17_07_10_N_SHIFT_MECH-TANK17"/>
      <sheetName val="_17_07_10_RS_&amp;_SECURITY17"/>
      <sheetName val="17_07_10_CIVIL_WET17"/>
      <sheetName val="_17_07_10_CIVIL17"/>
      <sheetName val="_17_07_10_MECH-FAB17"/>
      <sheetName val="_17_07_10_MECH-TANK17"/>
      <sheetName val="_16_07_10_N_SHIFT_MECH-FAB16"/>
      <sheetName val="_16_07_10_N_SHIFT_MECH-TANK16"/>
      <sheetName val="_16_07_10_RS_&amp;_SECURITY16"/>
      <sheetName val="16_07_10_CIVIL_WET16"/>
      <sheetName val="_16_07_10_CIVIL16"/>
      <sheetName val="_16_07_10_MECH-FAB16"/>
      <sheetName val="_16_07_10_MECH-TANK16"/>
      <sheetName val="_15_07_10_N_SHIFT_MECH-FAB16"/>
      <sheetName val="_15_07_10_N_SHIFT_MECH-TANK16"/>
      <sheetName val="_15_07_10_RS_&amp;_SECURITY16"/>
      <sheetName val="15_07_10_CIVIL_WET16"/>
      <sheetName val="_15_07_10_CIVIL16"/>
      <sheetName val="_15_07_10_MECH-FAB16"/>
      <sheetName val="_15_07_10_MECH-TANK16"/>
      <sheetName val="_14_07_10_N_SHIFT_MECH-FAB16"/>
      <sheetName val="_14_07_10_N_SHIFT_MECH-TANK16"/>
      <sheetName val="_14_07_10_RS_&amp;_SECURITY16"/>
      <sheetName val="14_07_10_CIVIL_WET16"/>
      <sheetName val="_14_07_10_CIVIL16"/>
      <sheetName val="_14_07_10_MECH-FAB16"/>
      <sheetName val="_14_07_10_MECH-TANK16"/>
      <sheetName val="_13_07_10_N_SHIFT_MECH-FAB16"/>
      <sheetName val="_13_07_10_N_SHIFT_MECH-TANK16"/>
      <sheetName val="_13_07_10_RS_&amp;_SECURITY16"/>
      <sheetName val="13_07_10_CIVIL_WET16"/>
      <sheetName val="_13_07_10_CIVIL16"/>
      <sheetName val="_13_07_10_MECH-FAB16"/>
      <sheetName val="_13_07_10_MECH-TANK16"/>
      <sheetName val="_12_07_10_N_SHIFT_MECH-FAB16"/>
      <sheetName val="_12_07_10_N_SHIFT_MECH-TANK16"/>
      <sheetName val="_12_07_10_RS_&amp;_SECURITY16"/>
      <sheetName val="12_07_10_CIVIL_WET16"/>
      <sheetName val="_12_07_10_CIVIL16"/>
      <sheetName val="_12_07_10_MECH-FAB16"/>
      <sheetName val="_12_07_10_MECH-TANK16"/>
      <sheetName val="_11_07_10_N_SHIFT_MECH-FAB16"/>
      <sheetName val="_11_07_10_N_SHIFT_MECH-TANK16"/>
      <sheetName val="_11_07_10_RS_&amp;_SECURITY16"/>
      <sheetName val="11_07_10_CIVIL_WET16"/>
      <sheetName val="_11_07_10_CIVIL16"/>
      <sheetName val="_11_07_10_MECH-FAB16"/>
      <sheetName val="_11_07_10_MECH-TANK16"/>
      <sheetName val="_10_07_10_N_SHIFT_MECH-FAB16"/>
      <sheetName val="_10_07_10_N_SHIFT_MECH-TANK16"/>
      <sheetName val="_10_07_10_RS_&amp;_SECURITY16"/>
      <sheetName val="10_07_10_CIVIL_WET16"/>
      <sheetName val="_10_07_10_CIVIL16"/>
      <sheetName val="_10_07_10_MECH-FAB16"/>
      <sheetName val="_10_07_10_MECH-TANK16"/>
      <sheetName val="_09_07_10_N_SHIFT_MECH-FAB16"/>
      <sheetName val="_09_07_10_N_SHIFT_MECH-TANK16"/>
      <sheetName val="_09_07_10_RS_&amp;_SECURITY16"/>
      <sheetName val="09_07_10_CIVIL_WET16"/>
      <sheetName val="_09_07_10_CIVIL16"/>
      <sheetName val="_09_07_10_MECH-FAB16"/>
      <sheetName val="_09_07_10_MECH-TANK16"/>
      <sheetName val="_08_07_10_N_SHIFT_MECH-FAB16"/>
      <sheetName val="_08_07_10_N_SHIFT_MECH-TANK16"/>
      <sheetName val="_08_07_10_RS_&amp;_SECURITY16"/>
      <sheetName val="08_07_10_CIVIL_WET16"/>
      <sheetName val="_08_07_10_CIVIL16"/>
      <sheetName val="_08_07_10_MECH-FAB16"/>
      <sheetName val="_08_07_10_MECH-TANK16"/>
      <sheetName val="_07_07_10_N_SHIFT_MECH-FAB16"/>
      <sheetName val="_07_07_10_N_SHIFT_MECH-TANK16"/>
      <sheetName val="_07_07_10_RS_&amp;_SECURITY16"/>
      <sheetName val="07_07_10_CIVIL_WET16"/>
      <sheetName val="_07_07_10_CIVIL16"/>
      <sheetName val="_07_07_10_MECH-FAB16"/>
      <sheetName val="_07_07_10_MECH-TANK16"/>
      <sheetName val="_06_07_10_N_SHIFT_MECH-FAB16"/>
      <sheetName val="_06_07_10_N_SHIFT_MECH-TANK16"/>
      <sheetName val="_06_07_10_RS_&amp;_SECURITY16"/>
      <sheetName val="06_07_10_CIVIL_WET16"/>
      <sheetName val="_06_07_10_CIVIL16"/>
      <sheetName val="_06_07_10_MECH-FAB16"/>
      <sheetName val="_06_07_10_MECH-TANK16"/>
      <sheetName val="_05_07_10_N_SHIFT_MECH-FAB16"/>
      <sheetName val="_05_07_10_N_SHIFT_MECH-TANK16"/>
      <sheetName val="_05_07_10_RS_&amp;_SECURITY16"/>
      <sheetName val="05_07_10_CIVIL_WET16"/>
      <sheetName val="_05_07_10_CIVIL16"/>
      <sheetName val="_05_07_10_MECH-FAB16"/>
      <sheetName val="_05_07_10_MECH-TANK16"/>
      <sheetName val="_04_07_10_N_SHIFT_MECH-FAB16"/>
      <sheetName val="_04_07_10_N_SHIFT_MECH-TANK16"/>
      <sheetName val="_04_07_10_RS_&amp;_SECURITY16"/>
      <sheetName val="04_07_10_CIVIL_WET16"/>
      <sheetName val="_04_07_10_CIVIL16"/>
      <sheetName val="_04_07_10_MECH-FAB16"/>
      <sheetName val="_04_07_10_MECH-TANK16"/>
      <sheetName val="_03_07_10_N_SHIFT_MECH-FAB16"/>
      <sheetName val="_03_07_10_N_SHIFT_MECH-TANK16"/>
      <sheetName val="_03_07_10_RS_&amp;_SECURITY_16"/>
      <sheetName val="03_07_10_CIVIL_WET_16"/>
      <sheetName val="_03_07_10_CIVIL_16"/>
      <sheetName val="_03_07_10_MECH-FAB_16"/>
      <sheetName val="_03_07_10_MECH-TANK_16"/>
      <sheetName val="_02_07_10_N_SHIFT_MECH-FAB_16"/>
      <sheetName val="_02_07_10_N_SHIFT_MECH-TANK_16"/>
      <sheetName val="_02_07_10_RS_&amp;_SECURITY16"/>
      <sheetName val="02_07_10_CIVIL_WET16"/>
      <sheetName val="_02_07_10_CIVIL16"/>
      <sheetName val="_02_07_10_MECH-FAB16"/>
      <sheetName val="_02_07_10_MECH-TANK16"/>
      <sheetName val="_01_07_10_N_SHIFT_MECH-FAB16"/>
      <sheetName val="_01_07_10_N_SHIFT_MECH-TANK16"/>
      <sheetName val="_01_07_10_RS_&amp;_SECURITY16"/>
      <sheetName val="01_07_10_CIVIL_WET16"/>
      <sheetName val="_01_07_10_CIVIL16"/>
      <sheetName val="_01_07_10_MECH-FAB16"/>
      <sheetName val="_01_07_10_MECH-TANK16"/>
      <sheetName val="_30_06_10_N_SHIFT_MECH-FAB16"/>
      <sheetName val="_30_06_10_N_SHIFT_MECH-TANK16"/>
      <sheetName val="scurve_calc_(2)16"/>
      <sheetName val="Meas_-Hotel_Part17"/>
      <sheetName val="BOQ_Direct_selling_cost16"/>
      <sheetName val="Direct_cost_shed_A-2_16"/>
      <sheetName val="Contract_Night_Staff16"/>
      <sheetName val="Contract_Day_Staff16"/>
      <sheetName val="Day_Shift16"/>
      <sheetName val="Night_Shift16"/>
      <sheetName val="Ave_wtd_rates16"/>
      <sheetName val="Material_16"/>
      <sheetName val="Labour_&amp;_Plant16"/>
      <sheetName val="22_12_201117"/>
      <sheetName val="BOQ_(2)17"/>
      <sheetName val="Cashflow_projection16"/>
      <sheetName val="PA-_Consutant_16"/>
      <sheetName val="Civil_Boq16"/>
      <sheetName val="Fee_Rate_Summary16"/>
      <sheetName val="Item-_Compact16"/>
      <sheetName val="final_abstract16"/>
      <sheetName val="TBAL9697__group_wise__sdpl16"/>
      <sheetName val="St_co_91_5lvl16"/>
      <sheetName val="Civil_Works16"/>
      <sheetName val="IO_List16"/>
      <sheetName val="Fill_this_out_first___16"/>
      <sheetName val="Meas__Hotel_Part16"/>
      <sheetName val="INPUT_SHEET16"/>
      <sheetName val="DI_Rate_Analysis17"/>
      <sheetName val="Economic_RisingMain__Ph-I17"/>
      <sheetName val="SP_Break_Up16"/>
      <sheetName val="Labour_productivity16"/>
      <sheetName val="_09_07_10_M顅ᎆ뤀ᨇ԰?缀?16"/>
      <sheetName val="Sales_&amp;_Prod16"/>
      <sheetName val="Cost_Index16"/>
      <sheetName val="cash_in_flow_Summary_JV_16"/>
      <sheetName val="water_prop_16"/>
      <sheetName val="GR_slab-reinft16"/>
      <sheetName val="Staff_Acco_16"/>
      <sheetName val="Rate_analysis-_BOQ_1_16"/>
      <sheetName val="MN_T_B_16"/>
      <sheetName val="Project_Details__16"/>
      <sheetName val="F20_Risk_Analysis16"/>
      <sheetName val="Change_Order_Log16"/>
      <sheetName val="2000_MOR16"/>
      <sheetName val="Driveway_Beams16"/>
      <sheetName val="Structure_Bills_Qty16"/>
      <sheetName val="Prelims_Breakup17"/>
      <sheetName val="INDIGINEOUS_ITEMS_16"/>
      <sheetName val="3cd_Annexure16"/>
      <sheetName val="Rate_Analysis16"/>
      <sheetName val="Fin__Assumpt__-_Sensitivities16"/>
      <sheetName val="Bill_116"/>
      <sheetName val="Bill_216"/>
      <sheetName val="Bill_316"/>
      <sheetName val="Bill_416"/>
      <sheetName val="Bill_516"/>
      <sheetName val="Bill_616"/>
      <sheetName val="Bill_716"/>
      <sheetName val="_09_07_10_M顅ᎆ뤀ᨇ԰16"/>
      <sheetName val="_09_07_10_M顅ᎆ뤀ᨇ԰_缀_16"/>
      <sheetName val="1_Civil-RA16"/>
      <sheetName val="Assumption_Inputs16"/>
      <sheetName val="Phase_116"/>
      <sheetName val="Pacakges_split16"/>
      <sheetName val="DEINKING(ANNEX_1)16"/>
      <sheetName val="AutoOpen_Stub_Data16"/>
      <sheetName val="Eqpmnt_Plng16"/>
      <sheetName val="Debits_as_on_12_04_0815"/>
      <sheetName val="Data_Sheet15"/>
      <sheetName val="T-P1,_FINISHES_WORKING_16"/>
      <sheetName val="Assumption_&amp;_Exclusion16"/>
      <sheetName val="External_Doors16"/>
      <sheetName val="STAFFSCHED_15"/>
      <sheetName val="LABOUR_RATE16"/>
      <sheetName val="Material_Rate16"/>
      <sheetName val="Switch_V1616"/>
      <sheetName val="India_F&amp;S_Template15"/>
      <sheetName val="_bus_bay15"/>
      <sheetName val="doq_415"/>
      <sheetName val="doq_215"/>
      <sheetName val="Grade_Slab_-116"/>
      <sheetName val="Grade_Slab_-216"/>
      <sheetName val="Grade_slab-316"/>
      <sheetName val="Grade_slab_-416"/>
      <sheetName val="Grade_slab_-516"/>
      <sheetName val="Grade_slab_-616"/>
      <sheetName val="Cat_A_Change_Control16"/>
      <sheetName val="Factor_Sheet16"/>
      <sheetName val="Theo_Cons-June'1015"/>
      <sheetName val="11B_15"/>
      <sheetName val="ACAD_Finishes15"/>
      <sheetName val="Site_Details15"/>
      <sheetName val="Site_Area_Statement15"/>
      <sheetName val="Summary_WG15"/>
      <sheetName val="BOQ_LT15"/>
      <sheetName val="14_07_10_CIVIL_W [15"/>
      <sheetName val="AFAS_15"/>
      <sheetName val="RDS_&amp;_WLD15"/>
      <sheetName val="PA_System15"/>
      <sheetName val="Server_&amp;_PAC_Room15"/>
      <sheetName val="HVAC_BOQ15"/>
      <sheetName val="Invoice_Tracker15"/>
      <sheetName val="Income_Statement15"/>
      <sheetName val="Load_Details(B2)15"/>
      <sheetName val="Works_-_Quote_Sheet15"/>
      <sheetName val="BLOCK-A_(MEA_SHEET)15"/>
      <sheetName val="Cost_Basis14"/>
      <sheetName val="Top_Sheet15"/>
      <sheetName val="Col_NUM15"/>
      <sheetName val="COLUMN_RC_15"/>
      <sheetName val="STILT_Floor_Slab_NUM15"/>
      <sheetName val="First_Floor_Slab_RC15"/>
      <sheetName val="FIRST_FLOOR_SLAB_WT_SUMMARY15"/>
      <sheetName val="Stilt_Floor_Beam_NUM15"/>
      <sheetName val="STILT_BEAM_NUM15"/>
      <sheetName val="STILT_BEAM_RC15"/>
      <sheetName val="Stilt_wall_Num15"/>
      <sheetName val="STILT_WALL_RC15"/>
      <sheetName val="Z-DETAILS_ABOVE_RAFT_UPTO_+0_16"/>
      <sheetName val="Z-DETAILS_ABOVE_RAFT_UPTO_+_(15"/>
      <sheetName val="TOTAL_CHECK15"/>
      <sheetName val="TYP___wall_Num15"/>
      <sheetName val="Z-DETAILS_TYP__+2_85_TO_+8_8515"/>
      <sheetName val="d-safe_specs14"/>
      <sheetName val="Deduction_of_assets14"/>
      <sheetName val="Blr_hire14"/>
      <sheetName val="PRECAST_lig(tconc_II14"/>
      <sheetName val="VF_Full_Recon14"/>
      <sheetName val="PITP3_COPY14"/>
      <sheetName val="Meas_14"/>
      <sheetName val="Expenses_Actual_Vs__Budgeted14"/>
      <sheetName val="Col_up_to_plinth14"/>
      <sheetName val="MASTER_RATE_ANALYSIS14"/>
      <sheetName val="RMG_-ABS14"/>
      <sheetName val="T_P_-ABS14"/>
      <sheetName val="T_P_-MB14"/>
      <sheetName val="E_P_R-ABS14"/>
      <sheetName val="E__R-MB14"/>
      <sheetName val="Bldg_6-ABS14"/>
      <sheetName val="Bldg_6-MB14"/>
      <sheetName val="Kz_Grid_Press_foundation_ABS14"/>
      <sheetName val="Kz_Grid_Press_foundation_meas14"/>
      <sheetName val="600-1200T__ABS14"/>
      <sheetName val="600-1200T_Meas14"/>
      <sheetName val="BSR-II_ABS14"/>
      <sheetName val="BSR-II_meas14"/>
      <sheetName val="Misc_ABS14"/>
      <sheetName val="Misc_MB14"/>
      <sheetName val="This_Bill14"/>
      <sheetName val="Upto_Previous14"/>
      <sheetName val="Up_to_date14"/>
      <sheetName val="Grand_Abstract14"/>
      <sheetName val="Blank_MB14"/>
      <sheetName val="cement_summary14"/>
      <sheetName val="Reinforcement_Steel14"/>
      <sheetName val="P-I_CEMENT_RECONCILIATION_14"/>
      <sheetName val="Ra-38_area_wise_summary14"/>
      <sheetName val="P-II_Cement_Reconciliation14"/>
      <sheetName val="Ra-16_P-II14"/>
      <sheetName val="RA_16-_GH14"/>
      <sheetName val="Quote_Sheet14"/>
      <sheetName val="RCC,Ret__Wall14"/>
      <sheetName val="Name_List14"/>
      <sheetName val="Intro_14"/>
      <sheetName val="Gate_214"/>
      <sheetName val="Project_Ignite14"/>
      <sheetName val="E_&amp;_R14"/>
      <sheetName val="Customize_Your_Invoice14"/>
      <sheetName val="Misc__Data14"/>
      <sheetName val="beam-reinft-machine_rm14"/>
      <sheetName val="Cash_Flow_Input_Data_ISC14"/>
      <sheetName val="Fin__Assumpt__-_SensitivitieH14"/>
      <sheetName val="PRECAST_lightconc-II15"/>
      <sheetName val="Cleaning_&amp;_Grubbing15"/>
      <sheetName val="PRECAST_lightconc_II15"/>
      <sheetName val="College_Details15"/>
      <sheetName val="Personal_15"/>
      <sheetName val="jidal_dam15"/>
      <sheetName val="fran_temp15"/>
      <sheetName val="kona_swit15"/>
      <sheetName val="template_(8)15"/>
      <sheetName val="template_(9)15"/>
      <sheetName val="OVER_HEADS15"/>
      <sheetName val="Cover_Sheet15"/>
      <sheetName val="BOQ_REV_A15"/>
      <sheetName val="PTB_(IO)15"/>
      <sheetName val="BMS_15"/>
      <sheetName val="SPT_vs_PHI15"/>
      <sheetName val="TBAL9697_-group_wise__sdpl15"/>
      <sheetName val="Quantity_Schedule14"/>
      <sheetName val="Revenue__Schedule_14"/>
      <sheetName val="Balance_works_-_Direct_Cost14"/>
      <sheetName val="Balance_works_-_Indirect_Cost14"/>
      <sheetName val="Fund_Plan14"/>
      <sheetName val="Bill_of_Resources14"/>
      <sheetName val="SITE_OVERHEADS13"/>
      <sheetName val="labour_coeff13"/>
      <sheetName val="Expenditure_plan13"/>
      <sheetName val="ORDER_BOOKING13"/>
      <sheetName val="Site_Dev_BOQ13"/>
      <sheetName val="beam-reinft-IIInd_floor13"/>
      <sheetName val="M-Book_for_Conc13"/>
      <sheetName val="M-Book_for_FW13"/>
      <sheetName val="Costing_Upto_Mar'11_(2)13"/>
      <sheetName val="Tender_Summary13"/>
      <sheetName val="TAX_BILLS13"/>
      <sheetName val="CASH_BILLS13"/>
      <sheetName val="LABOUR_BILLS13"/>
      <sheetName val="puch_order13"/>
      <sheetName val="Sheet1_(2)13"/>
      <sheetName val="Boq_Block_A13"/>
      <sheetName val="_24_07_10_RS_&amp;_SECURITY13"/>
      <sheetName val="24_07_10_CIVIL_WET13"/>
      <sheetName val="_24_07_10_CIVIL13"/>
      <sheetName val="_24_07_10_MECH-FAB13"/>
      <sheetName val="_24_07_10_MECH-TANK13"/>
      <sheetName val="_23_07_10_N_SHIFT_MECH-FAB13"/>
      <sheetName val="_23_07_10_N_SHIFT_MECH-TANK13"/>
      <sheetName val="_23_07_10_RS_&amp;_SECURITY13"/>
      <sheetName val="23_07_10_CIVIL_WET13"/>
      <sheetName val="_23_07_10_CIVIL13"/>
      <sheetName val="_23_07_10_MECH-FAB13"/>
      <sheetName val="_23_07_10_MECH-TANK13"/>
      <sheetName val="_22_07_10_N_SHIFT_MECH-FAB13"/>
      <sheetName val="_22_07_10_N_SHIFT_MECH-TANK13"/>
      <sheetName val="_22_07_10_RS_&amp;_SECURITY13"/>
      <sheetName val="22_07_10_CIVIL_WET13"/>
      <sheetName val="_22_07_10_CIVIL13"/>
      <sheetName val="_22_07_10_MECH-FAB13"/>
      <sheetName val="_22_07_10_MECH-TANK13"/>
      <sheetName val="_21_07_10_N_SHIFT_MECH-FAB13"/>
      <sheetName val="_21_07_10_N_SHIFT_MECH-TANK13"/>
      <sheetName val="_21_07_10_RS_&amp;_SECURITY13"/>
      <sheetName val="21_07_10_CIVIL_WET13"/>
      <sheetName val="_21_07_10_CIVIL13"/>
      <sheetName val="_21_07_10_MECH-FAB13"/>
      <sheetName val="_21_07_10_MECH-TANK13"/>
      <sheetName val="_20_07_10_N_SHIFT_MECH-FAB13"/>
      <sheetName val="_20_07_10_N_SHIFT_MECH-TANK13"/>
      <sheetName val="_20_07_10_RS_&amp;_SECURITY13"/>
      <sheetName val="20_07_10_CIVIL_WET13"/>
      <sheetName val="_20_07_10_CIVIL13"/>
      <sheetName val="_20_07_10_MECH-FAB13"/>
      <sheetName val="_20_07_10_MECH-TANK13"/>
      <sheetName val="_19_07_10_N_SHIFT_MECH-FAB13"/>
      <sheetName val="_19_07_10_N_SHIFT_MECH-TANK13"/>
      <sheetName val="_19_07_10_RS_&amp;_SECURITY13"/>
      <sheetName val="19_07_10_CIVIL_WET13"/>
      <sheetName val="_19_07_10_CIVIL13"/>
      <sheetName val="_19_07_10_MECH-FAB13"/>
      <sheetName val="_19_07_10_MECH-TANK13"/>
      <sheetName val="_18_07_10_N_SHIFT_MECH-FAB13"/>
      <sheetName val="_18_07_10_N_SHIFT_MECH-TANK13"/>
      <sheetName val="_18_07_10_RS_&amp;_SECURITY13"/>
      <sheetName val="18_07_10_CIVIL_WET13"/>
      <sheetName val="_18_07_10_CIVIL13"/>
      <sheetName val="_18_07_10_MECH-FAB13"/>
      <sheetName val="_18_07_10_MECH-TANK13"/>
      <sheetName val="_17_07_10_N_SHIFT_MECH-FAB13"/>
      <sheetName val="_17_07_10_N_SHIFT_MECH-TANK13"/>
      <sheetName val="_17_07_10_RS_&amp;_SECURITY13"/>
      <sheetName val="17_07_10_CIVIL_WET13"/>
      <sheetName val="_17_07_10_CIVIL13"/>
      <sheetName val="_17_07_10_MECH-FAB13"/>
      <sheetName val="_17_07_10_MECH-TANK13"/>
      <sheetName val="_16_07_10_N_SHIFT_MECH-FAB12"/>
      <sheetName val="_16_07_10_N_SHIFT_MECH-TANK12"/>
      <sheetName val="_16_07_10_RS_&amp;_SECURITY12"/>
      <sheetName val="16_07_10_CIVIL_WET12"/>
      <sheetName val="_16_07_10_CIVIL12"/>
      <sheetName val="_16_07_10_MECH-FAB12"/>
      <sheetName val="_16_07_10_MECH-TANK12"/>
      <sheetName val="_15_07_10_N_SHIFT_MECH-FAB12"/>
      <sheetName val="_15_07_10_N_SHIFT_MECH-TANK12"/>
      <sheetName val="_15_07_10_RS_&amp;_SECURITY12"/>
      <sheetName val="15_07_10_CIVIL_WET12"/>
      <sheetName val="_15_07_10_CIVIL12"/>
      <sheetName val="_15_07_10_MECH-FAB12"/>
      <sheetName val="_15_07_10_MECH-TANK12"/>
      <sheetName val="_14_07_10_N_SHIFT_MECH-FAB12"/>
      <sheetName val="_14_07_10_N_SHIFT_MECH-TANK12"/>
      <sheetName val="_14_07_10_RS_&amp;_SECURITY12"/>
      <sheetName val="14_07_10_CIVIL_WET12"/>
      <sheetName val="_14_07_10_CIVIL12"/>
      <sheetName val="_14_07_10_MECH-FAB12"/>
      <sheetName val="_14_07_10_MECH-TANK12"/>
      <sheetName val="_13_07_10_N_SHIFT_MECH-FAB12"/>
      <sheetName val="_13_07_10_N_SHIFT_MECH-TANK12"/>
      <sheetName val="_13_07_10_RS_&amp;_SECURITY12"/>
      <sheetName val="13_07_10_CIVIL_WET12"/>
      <sheetName val="_13_07_10_CIVIL12"/>
      <sheetName val="_13_07_10_MECH-FAB12"/>
      <sheetName val="_13_07_10_MECH-TANK12"/>
      <sheetName val="_12_07_10_N_SHIFT_MECH-FAB12"/>
      <sheetName val="_12_07_10_N_SHIFT_MECH-TANK12"/>
      <sheetName val="_12_07_10_RS_&amp;_SECURITY12"/>
      <sheetName val="12_07_10_CIVIL_WET12"/>
      <sheetName val="_12_07_10_CIVIL12"/>
      <sheetName val="_12_07_10_MECH-FAB12"/>
      <sheetName val="_12_07_10_MECH-TANK12"/>
      <sheetName val="_11_07_10_N_SHIFT_MECH-FAB12"/>
      <sheetName val="_11_07_10_N_SHIFT_MECH-TANK12"/>
      <sheetName val="_11_07_10_RS_&amp;_SECURITY12"/>
      <sheetName val="11_07_10_CIVIL_WET12"/>
      <sheetName val="_11_07_10_CIVIL12"/>
      <sheetName val="_11_07_10_MECH-FAB12"/>
      <sheetName val="_11_07_10_MECH-TANK12"/>
      <sheetName val="_10_07_10_N_SHIFT_MECH-FAB12"/>
      <sheetName val="_10_07_10_N_SHIFT_MECH-TANK12"/>
      <sheetName val="_10_07_10_RS_&amp;_SECURITY12"/>
      <sheetName val="10_07_10_CIVIL_WET12"/>
      <sheetName val="_10_07_10_CIVIL12"/>
      <sheetName val="_10_07_10_MECH-FAB12"/>
      <sheetName val="_10_07_10_MECH-TANK12"/>
      <sheetName val="_09_07_10_N_SHIFT_MECH-FAB12"/>
      <sheetName val="_09_07_10_N_SHIFT_MECH-TANK12"/>
      <sheetName val="_09_07_10_RS_&amp;_SECURITY12"/>
      <sheetName val="09_07_10_CIVIL_WET12"/>
      <sheetName val="_09_07_10_CIVIL12"/>
      <sheetName val="_09_07_10_MECH-FAB12"/>
      <sheetName val="_09_07_10_MECH-TANK12"/>
      <sheetName val="_08_07_10_N_SHIFT_MECH-FAB12"/>
      <sheetName val="_08_07_10_N_SHIFT_MECH-TANK12"/>
      <sheetName val="_08_07_10_RS_&amp;_SECURITY12"/>
      <sheetName val="08_07_10_CIVIL_WET12"/>
      <sheetName val="_08_07_10_CIVIL12"/>
      <sheetName val="_08_07_10_MECH-FAB12"/>
      <sheetName val="_08_07_10_MECH-TANK12"/>
      <sheetName val="_07_07_10_N_SHIFT_MECH-FAB12"/>
      <sheetName val="_07_07_10_N_SHIFT_MECH-TANK12"/>
      <sheetName val="_07_07_10_RS_&amp;_SECURITY12"/>
      <sheetName val="07_07_10_CIVIL_WET12"/>
      <sheetName val="_07_07_10_CIVIL12"/>
      <sheetName val="_07_07_10_MECH-FAB12"/>
      <sheetName val="_07_07_10_MECH-TANK12"/>
      <sheetName val="_06_07_10_N_SHIFT_MECH-FAB12"/>
      <sheetName val="_06_07_10_N_SHIFT_MECH-TANK12"/>
      <sheetName val="_06_07_10_RS_&amp;_SECURITY12"/>
      <sheetName val="06_07_10_CIVIL_WET12"/>
      <sheetName val="_06_07_10_CIVIL12"/>
      <sheetName val="_06_07_10_MECH-FAB12"/>
      <sheetName val="_06_07_10_MECH-TANK12"/>
      <sheetName val="_05_07_10_N_SHIFT_MECH-FAB12"/>
      <sheetName val="_05_07_10_N_SHIFT_MECH-TANK12"/>
      <sheetName val="_05_07_10_RS_&amp;_SECURITY12"/>
      <sheetName val="05_07_10_CIVIL_WET12"/>
      <sheetName val="_05_07_10_CIVIL12"/>
      <sheetName val="_05_07_10_MECH-FAB12"/>
      <sheetName val="_05_07_10_MECH-TANK12"/>
      <sheetName val="_04_07_10_N_SHIFT_MECH-FAB12"/>
      <sheetName val="_04_07_10_N_SHIFT_MECH-TANK12"/>
      <sheetName val="_04_07_10_RS_&amp;_SECURITY12"/>
      <sheetName val="04_07_10_CIVIL_WET12"/>
      <sheetName val="_04_07_10_CIVIL12"/>
      <sheetName val="_04_07_10_MECH-FAB12"/>
      <sheetName val="_04_07_10_MECH-TANK12"/>
      <sheetName val="_03_07_10_N_SHIFT_MECH-FAB12"/>
      <sheetName val="_03_07_10_N_SHIFT_MECH-TANK12"/>
      <sheetName val="_03_07_10_RS_&amp;_SECURITY_12"/>
      <sheetName val="03_07_10_CIVIL_WET_12"/>
      <sheetName val="_03_07_10_CIVIL_12"/>
      <sheetName val="_03_07_10_MECH-FAB_12"/>
      <sheetName val="_03_07_10_MECH-TANK_12"/>
      <sheetName val="_02_07_10_N_SHIFT_MECH-FAB_12"/>
      <sheetName val="_02_07_10_N_SHIFT_MECH-TANK_12"/>
      <sheetName val="_02_07_10_RS_&amp;_SECURITY12"/>
      <sheetName val="02_07_10_CIVIL_WET12"/>
      <sheetName val="_02_07_10_CIVIL12"/>
      <sheetName val="_02_07_10_MECH-FAB12"/>
      <sheetName val="_02_07_10_MECH-TANK12"/>
      <sheetName val="_01_07_10_N_SHIFT_MECH-FAB12"/>
      <sheetName val="_01_07_10_N_SHIFT_MECH-TANK12"/>
      <sheetName val="_01_07_10_RS_&amp;_SECURITY12"/>
      <sheetName val="01_07_10_CIVIL_WET12"/>
      <sheetName val="_01_07_10_CIVIL12"/>
      <sheetName val="_01_07_10_MECH-FAB12"/>
      <sheetName val="_01_07_10_MECH-TANK12"/>
      <sheetName val="_30_06_10_N_SHIFT_MECH-FAB12"/>
      <sheetName val="_30_06_10_N_SHIFT_MECH-TANK12"/>
      <sheetName val="scurve_calc_(2)12"/>
      <sheetName val="Meas_-Hotel_Part13"/>
      <sheetName val="BOQ_Direct_selling_cost12"/>
      <sheetName val="Direct_cost_shed_A-2_12"/>
      <sheetName val="Contract_Night_Staff12"/>
      <sheetName val="Contract_Day_Staff12"/>
      <sheetName val="Day_Shift12"/>
      <sheetName val="Night_Shift12"/>
      <sheetName val="Ave_wtd_rates12"/>
      <sheetName val="Material_12"/>
      <sheetName val="Labour_&amp;_Plant12"/>
      <sheetName val="22_12_201113"/>
      <sheetName val="BOQ_(2)13"/>
      <sheetName val="Cashflow_projection12"/>
      <sheetName val="PA-_Consutant_12"/>
      <sheetName val="Civil_Boq12"/>
      <sheetName val="Fee_Rate_Summary12"/>
      <sheetName val="Item-_Compact12"/>
      <sheetName val="final_abstract12"/>
      <sheetName val="TBAL9697__group_wise__sdpl12"/>
      <sheetName val="St_co_91_5lvl12"/>
      <sheetName val="Civil_Works12"/>
      <sheetName val="IO_List12"/>
      <sheetName val="Fill_this_out_first___12"/>
      <sheetName val="Meas__Hotel_Part12"/>
      <sheetName val="INPUT_SHEET12"/>
      <sheetName val="DI_Rate_Analysis13"/>
      <sheetName val="Economic_RisingMain__Ph-I13"/>
      <sheetName val="SP_Break_Up12"/>
      <sheetName val="Labour_productivity12"/>
      <sheetName val="_09_07_10_M顅ᎆ뤀ᨇ԰?缀?12"/>
      <sheetName val="Sales_&amp;_Prod12"/>
      <sheetName val="Cost_Index12"/>
      <sheetName val="cash_in_flow_Summary_JV_12"/>
      <sheetName val="water_prop_12"/>
      <sheetName val="GR_slab-reinft12"/>
      <sheetName val="Staff_Acco_12"/>
      <sheetName val="Rate_analysis-_BOQ_1_12"/>
      <sheetName val="MN_T_B_12"/>
      <sheetName val="Project_Details__12"/>
      <sheetName val="F20_Risk_Analysis12"/>
      <sheetName val="Change_Order_Log12"/>
      <sheetName val="2000_MOR12"/>
      <sheetName val="Driveway_Beams12"/>
      <sheetName val="Structure_Bills_Qty12"/>
      <sheetName val="Prelims_Breakup13"/>
      <sheetName val="INDIGINEOUS_ITEMS_12"/>
      <sheetName val="3cd_Annexure12"/>
      <sheetName val="Rate_Analysis12"/>
      <sheetName val="Fin__Assumpt__-_Sensitivities12"/>
      <sheetName val="Bill_112"/>
      <sheetName val="Bill_212"/>
      <sheetName val="Bill_312"/>
      <sheetName val="Bill_412"/>
      <sheetName val="Bill_512"/>
      <sheetName val="Bill_612"/>
      <sheetName val="Bill_712"/>
      <sheetName val="_09_07_10_M顅ᎆ뤀ᨇ԰12"/>
      <sheetName val="_09_07_10_M顅ᎆ뤀ᨇ԰_缀_12"/>
      <sheetName val="1_Civil-RA12"/>
      <sheetName val="Assumption_Inputs12"/>
      <sheetName val="Phase_112"/>
      <sheetName val="Pacakges_split12"/>
      <sheetName val="DEINKING(ANNEX_1)12"/>
      <sheetName val="AutoOpen_Stub_Data12"/>
      <sheetName val="Eqpmnt_Plng12"/>
      <sheetName val="Debits_as_on_12_04_0811"/>
      <sheetName val="Data_Sheet11"/>
      <sheetName val="T-P1,_FINISHES_WORKING_12"/>
      <sheetName val="Assumption_&amp;_Exclusion12"/>
      <sheetName val="External_Doors12"/>
      <sheetName val="STAFFSCHED_11"/>
      <sheetName val="LABOUR_RATE12"/>
      <sheetName val="Material_Rate12"/>
      <sheetName val="Switch_V1612"/>
      <sheetName val="India_F&amp;S_Template11"/>
      <sheetName val="_bus_bay11"/>
      <sheetName val="doq_411"/>
      <sheetName val="doq_211"/>
      <sheetName val="Grade_Slab_-112"/>
      <sheetName val="Grade_Slab_-212"/>
      <sheetName val="Grade_slab-312"/>
      <sheetName val="Grade_slab_-412"/>
      <sheetName val="Grade_slab_-512"/>
      <sheetName val="Grade_slab_-612"/>
      <sheetName val="Cat_A_Change_Control12"/>
      <sheetName val="Factor_Sheet12"/>
      <sheetName val="Theo_Cons-June'1011"/>
      <sheetName val="11B_11"/>
      <sheetName val="ACAD_Finishes11"/>
      <sheetName val="Site_Details11"/>
      <sheetName val="Site_Area_Statement11"/>
      <sheetName val="Summary_WG11"/>
      <sheetName val="BOQ_LT11"/>
      <sheetName val="14_07_10_CIVIL_W [11"/>
      <sheetName val="AFAS_11"/>
      <sheetName val="RDS_&amp;_WLD11"/>
      <sheetName val="PA_System11"/>
      <sheetName val="Server_&amp;_PAC_Room11"/>
      <sheetName val="HVAC_BOQ11"/>
      <sheetName val="Invoice_Tracker11"/>
      <sheetName val="Income_Statement11"/>
      <sheetName val="Load_Details(B2)11"/>
      <sheetName val="Works_-_Quote_Sheet11"/>
      <sheetName val="BLOCK-A_(MEA_SHEET)11"/>
      <sheetName val="Cost_Basis10"/>
      <sheetName val="Top_Sheet11"/>
      <sheetName val="Col_NUM11"/>
      <sheetName val="COLUMN_RC_11"/>
      <sheetName val="STILT_Floor_Slab_NUM11"/>
      <sheetName val="First_Floor_Slab_RC11"/>
      <sheetName val="FIRST_FLOOR_SLAB_WT_SUMMARY11"/>
      <sheetName val="Stilt_Floor_Beam_NUM11"/>
      <sheetName val="STILT_BEAM_NUM11"/>
      <sheetName val="STILT_BEAM_RC11"/>
      <sheetName val="Stilt_wall_Num11"/>
      <sheetName val="STILT_WALL_RC11"/>
      <sheetName val="Z-DETAILS_ABOVE_RAFT_UPTO_+0_12"/>
      <sheetName val="Z-DETAILS_ABOVE_RAFT_UPTO_+_(11"/>
      <sheetName val="TOTAL_CHECK11"/>
      <sheetName val="TYP___wall_Num11"/>
      <sheetName val="Z-DETAILS_TYP__+2_85_TO_+8_8511"/>
      <sheetName val="d-safe_specs10"/>
      <sheetName val="Deduction_of_assets10"/>
      <sheetName val="Blr_hire10"/>
      <sheetName val="PRECAST_lig(tconc_II10"/>
      <sheetName val="VF_Full_Recon10"/>
      <sheetName val="PITP3_COPY10"/>
      <sheetName val="Meas_10"/>
      <sheetName val="Expenses_Actual_Vs__Budgeted10"/>
      <sheetName val="Col_up_to_plinth10"/>
      <sheetName val="MASTER_RATE_ANALYSIS10"/>
      <sheetName val="RMG_-ABS10"/>
      <sheetName val="T_P_-ABS10"/>
      <sheetName val="T_P_-MB10"/>
      <sheetName val="E_P_R-ABS10"/>
      <sheetName val="E__R-MB10"/>
      <sheetName val="Bldg_6-ABS10"/>
      <sheetName val="Bldg_6-MB10"/>
      <sheetName val="Kz_Grid_Press_foundation_ABS10"/>
      <sheetName val="Kz_Grid_Press_foundation_meas10"/>
      <sheetName val="600-1200T__ABS10"/>
      <sheetName val="600-1200T_Meas10"/>
      <sheetName val="BSR-II_ABS10"/>
      <sheetName val="BSR-II_meas10"/>
      <sheetName val="Misc_ABS10"/>
      <sheetName val="Misc_MB10"/>
      <sheetName val="This_Bill10"/>
      <sheetName val="Upto_Previous10"/>
      <sheetName val="Up_to_date10"/>
      <sheetName val="Grand_Abstract10"/>
      <sheetName val="Blank_MB10"/>
      <sheetName val="cement_summary10"/>
      <sheetName val="Reinforcement_Steel10"/>
      <sheetName val="P-I_CEMENT_RECONCILIATION_10"/>
      <sheetName val="Ra-38_area_wise_summary10"/>
      <sheetName val="P-II_Cement_Reconciliation10"/>
      <sheetName val="Ra-16_P-II10"/>
      <sheetName val="RA_16-_GH10"/>
      <sheetName val="Quote_Sheet10"/>
      <sheetName val="RCC,Ret__Wall10"/>
      <sheetName val="Name_List10"/>
      <sheetName val="Intro_10"/>
      <sheetName val="Gate_210"/>
      <sheetName val="Project_Ignite10"/>
      <sheetName val="E_&amp;_R10"/>
      <sheetName val="Customize_Your_Invoice10"/>
      <sheetName val="Misc__Data10"/>
      <sheetName val="beam-reinft-machine_rm10"/>
      <sheetName val="Cash_Flow_Input_Data_ISC10"/>
      <sheetName val="Fin__Assumpt__-_SensitivitieH10"/>
      <sheetName val="PRECAST_lightconc-II14"/>
      <sheetName val="Cleaning_&amp;_Grubbing14"/>
      <sheetName val="PRECAST_lightconc_II14"/>
      <sheetName val="College_Details14"/>
      <sheetName val="Personal_14"/>
      <sheetName val="jidal_dam14"/>
      <sheetName val="fran_temp14"/>
      <sheetName val="kona_swit14"/>
      <sheetName val="template_(8)14"/>
      <sheetName val="template_(9)14"/>
      <sheetName val="OVER_HEADS14"/>
      <sheetName val="Cover_Sheet14"/>
      <sheetName val="BOQ_REV_A14"/>
      <sheetName val="PTB_(IO)14"/>
      <sheetName val="BMS_14"/>
      <sheetName val="SPT_vs_PHI14"/>
      <sheetName val="TBAL9697_-group_wise__sdpl14"/>
      <sheetName val="Quantity_Schedule13"/>
      <sheetName val="Revenue__Schedule_13"/>
      <sheetName val="Balance_works_-_Direct_Cost13"/>
      <sheetName val="Balance_works_-_Indirect_Cost13"/>
      <sheetName val="Fund_Plan13"/>
      <sheetName val="Bill_of_Resources13"/>
      <sheetName val="SITE_OVERHEADS12"/>
      <sheetName val="labour_coeff12"/>
      <sheetName val="Expenditure_plan12"/>
      <sheetName val="ORDER_BOOKING12"/>
      <sheetName val="Site_Dev_BOQ12"/>
      <sheetName val="beam-reinft-IIInd_floor12"/>
      <sheetName val="M-Book_for_Conc12"/>
      <sheetName val="M-Book_for_FW12"/>
      <sheetName val="Costing_Upto_Mar'11_(2)12"/>
      <sheetName val="Tender_Summary12"/>
      <sheetName val="TAX_BILLS12"/>
      <sheetName val="CASH_BILLS12"/>
      <sheetName val="LABOUR_BILLS12"/>
      <sheetName val="puch_order12"/>
      <sheetName val="Sheet1_(2)12"/>
      <sheetName val="Boq_Block_A12"/>
      <sheetName val="_24_07_10_RS_&amp;_SECURITY12"/>
      <sheetName val="24_07_10_CIVIL_WET12"/>
      <sheetName val="_24_07_10_CIVIL12"/>
      <sheetName val="_24_07_10_MECH-FAB12"/>
      <sheetName val="_24_07_10_MECH-TANK12"/>
      <sheetName val="_23_07_10_N_SHIFT_MECH-FAB12"/>
      <sheetName val="_23_07_10_N_SHIFT_MECH-TANK12"/>
      <sheetName val="_23_07_10_RS_&amp;_SECURITY12"/>
      <sheetName val="23_07_10_CIVIL_WET12"/>
      <sheetName val="_23_07_10_CIVIL12"/>
      <sheetName val="_23_07_10_MECH-FAB12"/>
      <sheetName val="_23_07_10_MECH-TANK12"/>
      <sheetName val="_22_07_10_N_SHIFT_MECH-FAB12"/>
      <sheetName val="_22_07_10_N_SHIFT_MECH-TANK12"/>
      <sheetName val="_22_07_10_RS_&amp;_SECURITY12"/>
      <sheetName val="22_07_10_CIVIL_WET12"/>
      <sheetName val="_22_07_10_CIVIL12"/>
      <sheetName val="_22_07_10_MECH-FAB12"/>
      <sheetName val="_22_07_10_MECH-TANK12"/>
      <sheetName val="_21_07_10_N_SHIFT_MECH-FAB12"/>
      <sheetName val="_21_07_10_N_SHIFT_MECH-TANK12"/>
      <sheetName val="_21_07_10_RS_&amp;_SECURITY12"/>
      <sheetName val="21_07_10_CIVIL_WET12"/>
      <sheetName val="_21_07_10_CIVIL12"/>
      <sheetName val="_21_07_10_MECH-FAB12"/>
      <sheetName val="_21_07_10_MECH-TANK12"/>
      <sheetName val="_20_07_10_N_SHIFT_MECH-FAB12"/>
      <sheetName val="_20_07_10_N_SHIFT_MECH-TANK12"/>
      <sheetName val="_20_07_10_RS_&amp;_SECURITY12"/>
      <sheetName val="20_07_10_CIVIL_WET12"/>
      <sheetName val="_20_07_10_CIVIL12"/>
      <sheetName val="_20_07_10_MECH-FAB12"/>
      <sheetName val="_20_07_10_MECH-TANK12"/>
      <sheetName val="_19_07_10_N_SHIFT_MECH-FAB12"/>
      <sheetName val="_19_07_10_N_SHIFT_MECH-TANK12"/>
      <sheetName val="_19_07_10_RS_&amp;_SECURITY12"/>
      <sheetName val="19_07_10_CIVIL_WET12"/>
      <sheetName val="_19_07_10_CIVIL12"/>
      <sheetName val="_19_07_10_MECH-FAB12"/>
      <sheetName val="_19_07_10_MECH-TANK12"/>
      <sheetName val="_18_07_10_N_SHIFT_MECH-FAB12"/>
      <sheetName val="_18_07_10_N_SHIFT_MECH-TANK12"/>
      <sheetName val="_18_07_10_RS_&amp;_SECURITY12"/>
      <sheetName val="18_07_10_CIVIL_WET12"/>
      <sheetName val="_18_07_10_CIVIL12"/>
      <sheetName val="_18_07_10_MECH-FAB12"/>
      <sheetName val="_18_07_10_MECH-TANK12"/>
      <sheetName val="_17_07_10_N_SHIFT_MECH-FAB12"/>
      <sheetName val="_17_07_10_N_SHIFT_MECH-TANK12"/>
      <sheetName val="_17_07_10_RS_&amp;_SECURITY12"/>
      <sheetName val="17_07_10_CIVIL_WET12"/>
      <sheetName val="_17_07_10_CIVIL12"/>
      <sheetName val="_17_07_10_MECH-FAB12"/>
      <sheetName val="_17_07_10_MECH-TANK12"/>
      <sheetName val="_16_07_10_N_SHIFT_MECH-FAB11"/>
      <sheetName val="_16_07_10_N_SHIFT_MECH-TANK11"/>
      <sheetName val="_16_07_10_RS_&amp;_SECURITY11"/>
      <sheetName val="16_07_10_CIVIL_WET11"/>
      <sheetName val="_16_07_10_CIVIL11"/>
      <sheetName val="_16_07_10_MECH-FAB11"/>
      <sheetName val="_16_07_10_MECH-TANK11"/>
      <sheetName val="_15_07_10_N_SHIFT_MECH-FAB11"/>
      <sheetName val="_15_07_10_N_SHIFT_MECH-TANK11"/>
      <sheetName val="_15_07_10_RS_&amp;_SECURITY11"/>
      <sheetName val="15_07_10_CIVIL_WET11"/>
      <sheetName val="_15_07_10_CIVIL11"/>
      <sheetName val="_15_07_10_MECH-FAB11"/>
      <sheetName val="_15_07_10_MECH-TANK11"/>
      <sheetName val="_14_07_10_N_SHIFT_MECH-FAB11"/>
      <sheetName val="_14_07_10_N_SHIFT_MECH-TANK11"/>
      <sheetName val="_14_07_10_RS_&amp;_SECURITY11"/>
      <sheetName val="14_07_10_CIVIL_WET11"/>
      <sheetName val="_14_07_10_CIVIL11"/>
      <sheetName val="_14_07_10_MECH-FAB11"/>
      <sheetName val="_14_07_10_MECH-TANK11"/>
      <sheetName val="_13_07_10_N_SHIFT_MECH-FAB11"/>
      <sheetName val="_13_07_10_N_SHIFT_MECH-TANK11"/>
      <sheetName val="_13_07_10_RS_&amp;_SECURITY11"/>
      <sheetName val="13_07_10_CIVIL_WET11"/>
      <sheetName val="_13_07_10_CIVIL11"/>
      <sheetName val="_13_07_10_MECH-FAB11"/>
      <sheetName val="_13_07_10_MECH-TANK11"/>
      <sheetName val="_12_07_10_N_SHIFT_MECH-FAB11"/>
      <sheetName val="_12_07_10_N_SHIFT_MECH-TANK11"/>
      <sheetName val="_12_07_10_RS_&amp;_SECURITY11"/>
      <sheetName val="12_07_10_CIVIL_WET11"/>
      <sheetName val="_12_07_10_CIVIL11"/>
      <sheetName val="_12_07_10_MECH-FAB11"/>
      <sheetName val="_12_07_10_MECH-TANK11"/>
      <sheetName val="_11_07_10_N_SHIFT_MECH-FAB11"/>
      <sheetName val="_11_07_10_N_SHIFT_MECH-TANK11"/>
      <sheetName val="_11_07_10_RS_&amp;_SECURITY11"/>
      <sheetName val="11_07_10_CIVIL_WET11"/>
      <sheetName val="_11_07_10_CIVIL11"/>
      <sheetName val="_11_07_10_MECH-FAB11"/>
      <sheetName val="_11_07_10_MECH-TANK11"/>
      <sheetName val="_10_07_10_N_SHIFT_MECH-FAB11"/>
      <sheetName val="_10_07_10_N_SHIFT_MECH-TANK11"/>
      <sheetName val="_10_07_10_RS_&amp;_SECURITY11"/>
      <sheetName val="10_07_10_CIVIL_WET11"/>
      <sheetName val="_10_07_10_CIVIL11"/>
      <sheetName val="_10_07_10_MECH-FAB11"/>
      <sheetName val="_10_07_10_MECH-TANK11"/>
      <sheetName val="_09_07_10_N_SHIFT_MECH-FAB11"/>
      <sheetName val="_09_07_10_N_SHIFT_MECH-TANK11"/>
      <sheetName val="_09_07_10_RS_&amp;_SECURITY11"/>
      <sheetName val="09_07_10_CIVIL_WET11"/>
      <sheetName val="_09_07_10_CIVIL11"/>
      <sheetName val="_09_07_10_MECH-FAB11"/>
      <sheetName val="_09_07_10_MECH-TANK11"/>
      <sheetName val="_08_07_10_N_SHIFT_MECH-FAB11"/>
      <sheetName val="_08_07_10_N_SHIFT_MECH-TANK11"/>
      <sheetName val="_08_07_10_RS_&amp;_SECURITY11"/>
      <sheetName val="08_07_10_CIVIL_WET11"/>
      <sheetName val="_08_07_10_CIVIL11"/>
      <sheetName val="_08_07_10_MECH-FAB11"/>
      <sheetName val="_08_07_10_MECH-TANK11"/>
      <sheetName val="_07_07_10_N_SHIFT_MECH-FAB11"/>
      <sheetName val="_07_07_10_N_SHIFT_MECH-TANK11"/>
      <sheetName val="_07_07_10_RS_&amp;_SECURITY11"/>
      <sheetName val="07_07_10_CIVIL_WET11"/>
      <sheetName val="_07_07_10_CIVIL11"/>
      <sheetName val="_07_07_10_MECH-FAB11"/>
      <sheetName val="_07_07_10_MECH-TANK11"/>
      <sheetName val="_06_07_10_N_SHIFT_MECH-FAB11"/>
      <sheetName val="_06_07_10_N_SHIFT_MECH-TANK11"/>
      <sheetName val="_06_07_10_RS_&amp;_SECURITY11"/>
      <sheetName val="06_07_10_CIVIL_WET11"/>
      <sheetName val="_06_07_10_CIVIL11"/>
      <sheetName val="_06_07_10_MECH-FAB11"/>
      <sheetName val="_06_07_10_MECH-TANK11"/>
      <sheetName val="_05_07_10_N_SHIFT_MECH-FAB11"/>
      <sheetName val="_05_07_10_N_SHIFT_MECH-TANK11"/>
      <sheetName val="_05_07_10_RS_&amp;_SECURITY11"/>
      <sheetName val="05_07_10_CIVIL_WET11"/>
      <sheetName val="_05_07_10_CIVIL11"/>
      <sheetName val="_05_07_10_MECH-FAB11"/>
      <sheetName val="_05_07_10_MECH-TANK11"/>
      <sheetName val="_04_07_10_N_SHIFT_MECH-FAB11"/>
      <sheetName val="_04_07_10_N_SHIFT_MECH-TANK11"/>
      <sheetName val="_04_07_10_RS_&amp;_SECURITY11"/>
      <sheetName val="04_07_10_CIVIL_WET11"/>
      <sheetName val="_04_07_10_CIVIL11"/>
      <sheetName val="_04_07_10_MECH-FAB11"/>
      <sheetName val="_04_07_10_MECH-TANK11"/>
      <sheetName val="_03_07_10_N_SHIFT_MECH-FAB11"/>
      <sheetName val="_03_07_10_N_SHIFT_MECH-TANK11"/>
      <sheetName val="_03_07_10_RS_&amp;_SECURITY_11"/>
      <sheetName val="03_07_10_CIVIL_WET_11"/>
      <sheetName val="_03_07_10_CIVIL_11"/>
      <sheetName val="_03_07_10_MECH-FAB_11"/>
      <sheetName val="_03_07_10_MECH-TANK_11"/>
      <sheetName val="_02_07_10_N_SHIFT_MECH-FAB_11"/>
      <sheetName val="_02_07_10_N_SHIFT_MECH-TANK_11"/>
      <sheetName val="_02_07_10_RS_&amp;_SECURITY11"/>
      <sheetName val="02_07_10_CIVIL_WET11"/>
      <sheetName val="_02_07_10_CIVIL11"/>
      <sheetName val="_02_07_10_MECH-FAB11"/>
      <sheetName val="_02_07_10_MECH-TANK11"/>
      <sheetName val="_01_07_10_N_SHIFT_MECH-FAB11"/>
      <sheetName val="_01_07_10_N_SHIFT_MECH-TANK11"/>
      <sheetName val="_01_07_10_RS_&amp;_SECURITY11"/>
      <sheetName val="01_07_10_CIVIL_WET11"/>
      <sheetName val="_01_07_10_CIVIL11"/>
      <sheetName val="_01_07_10_MECH-FAB11"/>
      <sheetName val="_01_07_10_MECH-TANK11"/>
      <sheetName val="_30_06_10_N_SHIFT_MECH-FAB11"/>
      <sheetName val="_30_06_10_N_SHIFT_MECH-TANK11"/>
      <sheetName val="scurve_calc_(2)11"/>
      <sheetName val="Meas_-Hotel_Part12"/>
      <sheetName val="BOQ_Direct_selling_cost11"/>
      <sheetName val="Direct_cost_shed_A-2_11"/>
      <sheetName val="Contract_Night_Staff11"/>
      <sheetName val="Contract_Day_Staff11"/>
      <sheetName val="Day_Shift11"/>
      <sheetName val="Night_Shift11"/>
      <sheetName val="Ave_wtd_rates11"/>
      <sheetName val="Material_11"/>
      <sheetName val="Labour_&amp;_Plant11"/>
      <sheetName val="22_12_201112"/>
      <sheetName val="BOQ_(2)12"/>
      <sheetName val="Cashflow_projection11"/>
      <sheetName val="PA-_Consutant_11"/>
      <sheetName val="Civil_Boq11"/>
      <sheetName val="Fee_Rate_Summary11"/>
      <sheetName val="Item-_Compact11"/>
      <sheetName val="final_abstract11"/>
      <sheetName val="TBAL9697__group_wise__sdpl11"/>
      <sheetName val="St_co_91_5lvl11"/>
      <sheetName val="Civil_Works11"/>
      <sheetName val="IO_List11"/>
      <sheetName val="Fill_this_out_first___11"/>
      <sheetName val="Meas__Hotel_Part11"/>
      <sheetName val="INPUT_SHEET11"/>
      <sheetName val="DI_Rate_Analysis12"/>
      <sheetName val="Economic_RisingMain__Ph-I12"/>
      <sheetName val="SP_Break_Up11"/>
      <sheetName val="Labour_productivity11"/>
      <sheetName val="_09_07_10_M顅ᎆ뤀ᨇ԰?缀?11"/>
      <sheetName val="Sales_&amp;_Prod11"/>
      <sheetName val="Cost_Index11"/>
      <sheetName val="cash_in_flow_Summary_JV_11"/>
      <sheetName val="water_prop_11"/>
      <sheetName val="GR_slab-reinft11"/>
      <sheetName val="Staff_Acco_11"/>
      <sheetName val="Rate_analysis-_BOQ_1_11"/>
      <sheetName val="MN_T_B_11"/>
      <sheetName val="Project_Details__11"/>
      <sheetName val="F20_Risk_Analysis11"/>
      <sheetName val="Change_Order_Log11"/>
      <sheetName val="2000_MOR11"/>
      <sheetName val="Driveway_Beams11"/>
      <sheetName val="Structure_Bills_Qty11"/>
      <sheetName val="Prelims_Breakup12"/>
      <sheetName val="INDIGINEOUS_ITEMS_11"/>
      <sheetName val="3cd_Annexure11"/>
      <sheetName val="Rate_Analysis11"/>
      <sheetName val="Fin__Assumpt__-_Sensitivities11"/>
      <sheetName val="Bill_111"/>
      <sheetName val="Bill_211"/>
      <sheetName val="Bill_311"/>
      <sheetName val="Bill_411"/>
      <sheetName val="Bill_511"/>
      <sheetName val="Bill_611"/>
      <sheetName val="Bill_711"/>
      <sheetName val="_09_07_10_M顅ᎆ뤀ᨇ԰11"/>
      <sheetName val="_09_07_10_M顅ᎆ뤀ᨇ԰_缀_11"/>
      <sheetName val="1_Civil-RA11"/>
      <sheetName val="Assumption_Inputs11"/>
      <sheetName val="Phase_111"/>
      <sheetName val="Pacakges_split11"/>
      <sheetName val="DEINKING(ANNEX_1)11"/>
      <sheetName val="AutoOpen_Stub_Data11"/>
      <sheetName val="Eqpmnt_Plng11"/>
      <sheetName val="Debits_as_on_12_04_0810"/>
      <sheetName val="Data_Sheet10"/>
      <sheetName val="T-P1,_FINISHES_WORKING_11"/>
      <sheetName val="Assumption_&amp;_Exclusion11"/>
      <sheetName val="External_Doors11"/>
      <sheetName val="STAFFSCHED_10"/>
      <sheetName val="LABOUR_RATE11"/>
      <sheetName val="Material_Rate11"/>
      <sheetName val="Switch_V1611"/>
      <sheetName val="India_F&amp;S_Template10"/>
      <sheetName val="_bus_bay10"/>
      <sheetName val="doq_410"/>
      <sheetName val="doq_210"/>
      <sheetName val="Grade_Slab_-111"/>
      <sheetName val="Grade_Slab_-211"/>
      <sheetName val="Grade_slab-311"/>
      <sheetName val="Grade_slab_-411"/>
      <sheetName val="Grade_slab_-511"/>
      <sheetName val="Grade_slab_-611"/>
      <sheetName val="Cat_A_Change_Control11"/>
      <sheetName val="Factor_Sheet11"/>
      <sheetName val="Theo_Cons-June'1010"/>
      <sheetName val="11B_10"/>
      <sheetName val="ACAD_Finishes10"/>
      <sheetName val="Site_Details10"/>
      <sheetName val="Site_Area_Statement10"/>
      <sheetName val="Summary_WG10"/>
      <sheetName val="BOQ_LT10"/>
      <sheetName val="14_07_10_CIVIL_W [10"/>
      <sheetName val="AFAS_10"/>
      <sheetName val="RDS_&amp;_WLD10"/>
      <sheetName val="PA_System10"/>
      <sheetName val="Server_&amp;_PAC_Room10"/>
      <sheetName val="HVAC_BOQ10"/>
      <sheetName val="Invoice_Tracker10"/>
      <sheetName val="Income_Statement10"/>
      <sheetName val="Load_Details(B2)10"/>
      <sheetName val="Works_-_Quote_Sheet10"/>
      <sheetName val="BLOCK-A_(MEA_SHEET)10"/>
      <sheetName val="Cost_Basis9"/>
      <sheetName val="Top_Sheet10"/>
      <sheetName val="Col_NUM10"/>
      <sheetName val="COLUMN_RC_10"/>
      <sheetName val="STILT_Floor_Slab_NUM10"/>
      <sheetName val="First_Floor_Slab_RC10"/>
      <sheetName val="FIRST_FLOOR_SLAB_WT_SUMMARY10"/>
      <sheetName val="Stilt_Floor_Beam_NUM10"/>
      <sheetName val="STILT_BEAM_NUM10"/>
      <sheetName val="STILT_BEAM_RC10"/>
      <sheetName val="Stilt_wall_Num10"/>
      <sheetName val="STILT_WALL_RC10"/>
      <sheetName val="Z-DETAILS_ABOVE_RAFT_UPTO_+0_11"/>
      <sheetName val="Z-DETAILS_ABOVE_RAFT_UPTO_+_(10"/>
      <sheetName val="TOTAL_CHECK10"/>
      <sheetName val="TYP___wall_Num10"/>
      <sheetName val="Z-DETAILS_TYP__+2_85_TO_+8_8510"/>
      <sheetName val="d-safe_specs9"/>
      <sheetName val="Deduction_of_assets9"/>
      <sheetName val="Blr_hire9"/>
      <sheetName val="PRECAST_lig(tconc_II9"/>
      <sheetName val="VF_Full_Recon9"/>
      <sheetName val="PITP3_COPY9"/>
      <sheetName val="Meas_9"/>
      <sheetName val="Expenses_Actual_Vs__Budgeted9"/>
      <sheetName val="Col_up_to_plinth9"/>
      <sheetName val="MASTER_RATE_ANALYSIS9"/>
      <sheetName val="RMG_-ABS9"/>
      <sheetName val="T_P_-ABS9"/>
      <sheetName val="T_P_-MB9"/>
      <sheetName val="E_P_R-ABS9"/>
      <sheetName val="E__R-MB9"/>
      <sheetName val="Bldg_6-ABS9"/>
      <sheetName val="Bldg_6-MB9"/>
      <sheetName val="Kz_Grid_Press_foundation_ABS9"/>
      <sheetName val="Kz_Grid_Press_foundation_meas9"/>
      <sheetName val="600-1200T__ABS9"/>
      <sheetName val="600-1200T_Meas9"/>
      <sheetName val="BSR-II_ABS9"/>
      <sheetName val="BSR-II_meas9"/>
      <sheetName val="Misc_ABS9"/>
      <sheetName val="Misc_MB9"/>
      <sheetName val="This_Bill9"/>
      <sheetName val="Upto_Previous9"/>
      <sheetName val="Up_to_date9"/>
      <sheetName val="Grand_Abstract9"/>
      <sheetName val="Blank_MB9"/>
      <sheetName val="cement_summary9"/>
      <sheetName val="Reinforcement_Steel9"/>
      <sheetName val="P-I_CEMENT_RECONCILIATION_9"/>
      <sheetName val="Ra-38_area_wise_summary9"/>
      <sheetName val="P-II_Cement_Reconciliation9"/>
      <sheetName val="Ra-16_P-II9"/>
      <sheetName val="RA_16-_GH9"/>
      <sheetName val="Quote_Sheet9"/>
      <sheetName val="RCC,Ret__Wall9"/>
      <sheetName val="Name_List9"/>
      <sheetName val="Intro_9"/>
      <sheetName val="Gate_29"/>
      <sheetName val="Project_Ignite9"/>
      <sheetName val="E_&amp;_R9"/>
      <sheetName val="Customize_Your_Invoice9"/>
      <sheetName val="Misc__Data9"/>
      <sheetName val="beam-reinft-machine_rm9"/>
      <sheetName val="Cash_Flow_Input_Data_ISC9"/>
      <sheetName val="Fin__Assumpt__-_SensitivitieH9"/>
      <sheetName val="PRECAST_lightconc-II16"/>
      <sheetName val="Cleaning_&amp;_Grubbing16"/>
      <sheetName val="PRECAST_lightconc_II16"/>
      <sheetName val="College_Details16"/>
      <sheetName val="Personal_16"/>
      <sheetName val="jidal_dam16"/>
      <sheetName val="fran_temp16"/>
      <sheetName val="kona_swit16"/>
      <sheetName val="template_(8)16"/>
      <sheetName val="template_(9)16"/>
      <sheetName val="OVER_HEADS16"/>
      <sheetName val="Cover_Sheet16"/>
      <sheetName val="BOQ_REV_A16"/>
      <sheetName val="PTB_(IO)16"/>
      <sheetName val="BMS_16"/>
      <sheetName val="SPT_vs_PHI16"/>
      <sheetName val="TBAL9697_-group_wise__sdpl16"/>
      <sheetName val="Quantity_Schedule15"/>
      <sheetName val="Revenue__Schedule_15"/>
      <sheetName val="Balance_works_-_Direct_Cost15"/>
      <sheetName val="Balance_works_-_Indirect_Cost15"/>
      <sheetName val="Fund_Plan15"/>
      <sheetName val="Bill_of_Resources15"/>
      <sheetName val="SITE_OVERHEADS14"/>
      <sheetName val="labour_coeff14"/>
      <sheetName val="Expenditure_plan14"/>
      <sheetName val="ORDER_BOOKING14"/>
      <sheetName val="Site_Dev_BOQ14"/>
      <sheetName val="beam-reinft-IIInd_floor14"/>
      <sheetName val="M-Book_for_Conc14"/>
      <sheetName val="M-Book_for_FW14"/>
      <sheetName val="Costing_Upto_Mar'11_(2)14"/>
      <sheetName val="Tender_Summary14"/>
      <sheetName val="TAX_BILLS14"/>
      <sheetName val="CASH_BILLS14"/>
      <sheetName val="LABOUR_BILLS14"/>
      <sheetName val="puch_order14"/>
      <sheetName val="Sheet1_(2)14"/>
      <sheetName val="Boq_Block_A14"/>
      <sheetName val="_24_07_10_RS_&amp;_SECURITY14"/>
      <sheetName val="24_07_10_CIVIL_WET14"/>
      <sheetName val="_24_07_10_CIVIL14"/>
      <sheetName val="_24_07_10_MECH-FAB14"/>
      <sheetName val="_24_07_10_MECH-TANK14"/>
      <sheetName val="_23_07_10_N_SHIFT_MECH-FAB14"/>
      <sheetName val="_23_07_10_N_SHIFT_MECH-TANK14"/>
      <sheetName val="_23_07_10_RS_&amp;_SECURITY14"/>
      <sheetName val="23_07_10_CIVIL_WET14"/>
      <sheetName val="_23_07_10_CIVIL14"/>
      <sheetName val="_23_07_10_MECH-FAB14"/>
      <sheetName val="_23_07_10_MECH-TANK14"/>
      <sheetName val="_22_07_10_N_SHIFT_MECH-FAB14"/>
      <sheetName val="_22_07_10_N_SHIFT_MECH-TANK14"/>
      <sheetName val="_22_07_10_RS_&amp;_SECURITY14"/>
      <sheetName val="22_07_10_CIVIL_WET14"/>
      <sheetName val="_22_07_10_CIVIL14"/>
      <sheetName val="_22_07_10_MECH-FAB14"/>
      <sheetName val="_22_07_10_MECH-TANK14"/>
      <sheetName val="_21_07_10_N_SHIFT_MECH-FAB14"/>
      <sheetName val="_21_07_10_N_SHIFT_MECH-TANK14"/>
      <sheetName val="_21_07_10_RS_&amp;_SECURITY14"/>
      <sheetName val="21_07_10_CIVIL_WET14"/>
      <sheetName val="_21_07_10_CIVIL14"/>
      <sheetName val="_21_07_10_MECH-FAB14"/>
      <sheetName val="_21_07_10_MECH-TANK14"/>
      <sheetName val="_20_07_10_N_SHIFT_MECH-FAB14"/>
      <sheetName val="_20_07_10_N_SHIFT_MECH-TANK14"/>
      <sheetName val="_20_07_10_RS_&amp;_SECURITY14"/>
      <sheetName val="20_07_10_CIVIL_WET14"/>
      <sheetName val="_20_07_10_CIVIL14"/>
      <sheetName val="_20_07_10_MECH-FAB14"/>
      <sheetName val="_20_07_10_MECH-TANK14"/>
      <sheetName val="_19_07_10_N_SHIFT_MECH-FAB14"/>
      <sheetName val="_19_07_10_N_SHIFT_MECH-TANK14"/>
      <sheetName val="_19_07_10_RS_&amp;_SECURITY14"/>
      <sheetName val="19_07_10_CIVIL_WET14"/>
      <sheetName val="_19_07_10_CIVIL14"/>
      <sheetName val="_19_07_10_MECH-FAB14"/>
      <sheetName val="_19_07_10_MECH-TANK14"/>
      <sheetName val="_18_07_10_N_SHIFT_MECH-FAB14"/>
      <sheetName val="_18_07_10_N_SHIFT_MECH-TANK14"/>
      <sheetName val="_18_07_10_RS_&amp;_SECURITY14"/>
      <sheetName val="18_07_10_CIVIL_WET14"/>
      <sheetName val="_18_07_10_CIVIL14"/>
      <sheetName val="_18_07_10_MECH-FAB14"/>
      <sheetName val="_18_07_10_MECH-TANK14"/>
      <sheetName val="_17_07_10_N_SHIFT_MECH-FAB14"/>
      <sheetName val="_17_07_10_N_SHIFT_MECH-TANK14"/>
      <sheetName val="_17_07_10_RS_&amp;_SECURITY14"/>
      <sheetName val="17_07_10_CIVIL_WET14"/>
      <sheetName val="_17_07_10_CIVIL14"/>
      <sheetName val="_17_07_10_MECH-FAB14"/>
      <sheetName val="_17_07_10_MECH-TANK14"/>
      <sheetName val="_16_07_10_N_SHIFT_MECH-FAB13"/>
      <sheetName val="_16_07_10_N_SHIFT_MECH-TANK13"/>
      <sheetName val="_16_07_10_RS_&amp;_SECURITY13"/>
      <sheetName val="16_07_10_CIVIL_WET13"/>
      <sheetName val="_16_07_10_CIVIL13"/>
      <sheetName val="_16_07_10_MECH-FAB13"/>
      <sheetName val="_16_07_10_MECH-TANK13"/>
      <sheetName val="_15_07_10_N_SHIFT_MECH-FAB13"/>
      <sheetName val="_15_07_10_N_SHIFT_MECH-TANK13"/>
      <sheetName val="_15_07_10_RS_&amp;_SECURITY13"/>
      <sheetName val="15_07_10_CIVIL_WET13"/>
      <sheetName val="_15_07_10_CIVIL13"/>
      <sheetName val="_15_07_10_MECH-FAB13"/>
      <sheetName val="_15_07_10_MECH-TANK13"/>
      <sheetName val="_14_07_10_N_SHIFT_MECH-FAB13"/>
      <sheetName val="_14_07_10_N_SHIFT_MECH-TANK13"/>
      <sheetName val="_14_07_10_RS_&amp;_SECURITY13"/>
      <sheetName val="14_07_10_CIVIL_WET13"/>
      <sheetName val="_14_07_10_CIVIL13"/>
      <sheetName val="_14_07_10_MECH-FAB13"/>
      <sheetName val="_14_07_10_MECH-TANK13"/>
      <sheetName val="_13_07_10_N_SHIFT_MECH-FAB13"/>
      <sheetName val="_13_07_10_N_SHIFT_MECH-TANK13"/>
      <sheetName val="_13_07_10_RS_&amp;_SECURITY13"/>
      <sheetName val="13_07_10_CIVIL_WET13"/>
      <sheetName val="_13_07_10_CIVIL13"/>
      <sheetName val="_13_07_10_MECH-FAB13"/>
      <sheetName val="_13_07_10_MECH-TANK13"/>
      <sheetName val="_12_07_10_N_SHIFT_MECH-FAB13"/>
      <sheetName val="_12_07_10_N_SHIFT_MECH-TANK13"/>
      <sheetName val="_12_07_10_RS_&amp;_SECURITY13"/>
      <sheetName val="12_07_10_CIVIL_WET13"/>
      <sheetName val="_12_07_10_CIVIL13"/>
      <sheetName val="_12_07_10_MECH-FAB13"/>
      <sheetName val="_12_07_10_MECH-TANK13"/>
      <sheetName val="_11_07_10_N_SHIFT_MECH-FAB13"/>
      <sheetName val="_11_07_10_N_SHIFT_MECH-TANK13"/>
      <sheetName val="_11_07_10_RS_&amp;_SECURITY13"/>
      <sheetName val="11_07_10_CIVIL_WET13"/>
      <sheetName val="_11_07_10_CIVIL13"/>
      <sheetName val="_11_07_10_MECH-FAB13"/>
      <sheetName val="_11_07_10_MECH-TANK13"/>
      <sheetName val="_10_07_10_N_SHIFT_MECH-FAB13"/>
      <sheetName val="_10_07_10_N_SHIFT_MECH-TANK13"/>
      <sheetName val="_10_07_10_RS_&amp;_SECURITY13"/>
      <sheetName val="10_07_10_CIVIL_WET13"/>
      <sheetName val="_10_07_10_CIVIL13"/>
      <sheetName val="_10_07_10_MECH-FAB13"/>
      <sheetName val="_10_07_10_MECH-TANK13"/>
      <sheetName val="_09_07_10_N_SHIFT_MECH-FAB13"/>
      <sheetName val="_09_07_10_N_SHIFT_MECH-TANK13"/>
      <sheetName val="_09_07_10_RS_&amp;_SECURITY13"/>
      <sheetName val="09_07_10_CIVIL_WET13"/>
      <sheetName val="_09_07_10_CIVIL13"/>
      <sheetName val="_09_07_10_MECH-FAB13"/>
      <sheetName val="_09_07_10_MECH-TANK13"/>
      <sheetName val="_08_07_10_N_SHIFT_MECH-FAB13"/>
      <sheetName val="_08_07_10_N_SHIFT_MECH-TANK13"/>
      <sheetName val="_08_07_10_RS_&amp;_SECURITY13"/>
      <sheetName val="08_07_10_CIVIL_WET13"/>
      <sheetName val="_08_07_10_CIVIL13"/>
      <sheetName val="_08_07_10_MECH-FAB13"/>
      <sheetName val="_08_07_10_MECH-TANK13"/>
      <sheetName val="_07_07_10_N_SHIFT_MECH-FAB13"/>
      <sheetName val="_07_07_10_N_SHIFT_MECH-TANK13"/>
      <sheetName val="_07_07_10_RS_&amp;_SECURITY13"/>
      <sheetName val="07_07_10_CIVIL_WET13"/>
      <sheetName val="_07_07_10_CIVIL13"/>
      <sheetName val="_07_07_10_MECH-FAB13"/>
      <sheetName val="_07_07_10_MECH-TANK13"/>
      <sheetName val="_06_07_10_N_SHIFT_MECH-FAB13"/>
      <sheetName val="_06_07_10_N_SHIFT_MECH-TANK13"/>
      <sheetName val="_06_07_10_RS_&amp;_SECURITY13"/>
      <sheetName val="06_07_10_CIVIL_WET13"/>
      <sheetName val="_06_07_10_CIVIL13"/>
      <sheetName val="_06_07_10_MECH-FAB13"/>
      <sheetName val="_06_07_10_MECH-TANK13"/>
      <sheetName val="_05_07_10_N_SHIFT_MECH-FAB13"/>
      <sheetName val="_05_07_10_N_SHIFT_MECH-TANK13"/>
      <sheetName val="_05_07_10_RS_&amp;_SECURITY13"/>
      <sheetName val="05_07_10_CIVIL_WET13"/>
      <sheetName val="_05_07_10_CIVIL13"/>
      <sheetName val="_05_07_10_MECH-FAB13"/>
      <sheetName val="_05_07_10_MECH-TANK13"/>
      <sheetName val="_04_07_10_N_SHIFT_MECH-FAB13"/>
      <sheetName val="_04_07_10_N_SHIFT_MECH-TANK13"/>
      <sheetName val="_04_07_10_RS_&amp;_SECURITY13"/>
      <sheetName val="04_07_10_CIVIL_WET13"/>
      <sheetName val="_04_07_10_CIVIL13"/>
      <sheetName val="_04_07_10_MECH-FAB13"/>
      <sheetName val="_04_07_10_MECH-TANK13"/>
      <sheetName val="_03_07_10_N_SHIFT_MECH-FAB13"/>
      <sheetName val="_03_07_10_N_SHIFT_MECH-TANK13"/>
      <sheetName val="_03_07_10_RS_&amp;_SECURITY_13"/>
      <sheetName val="03_07_10_CIVIL_WET_13"/>
      <sheetName val="_03_07_10_CIVIL_13"/>
      <sheetName val="_03_07_10_MECH-FAB_13"/>
      <sheetName val="_03_07_10_MECH-TANK_13"/>
      <sheetName val="_02_07_10_N_SHIFT_MECH-FAB_13"/>
      <sheetName val="_02_07_10_N_SHIFT_MECH-TANK_13"/>
      <sheetName val="_02_07_10_RS_&amp;_SECURITY13"/>
      <sheetName val="02_07_10_CIVIL_WET13"/>
      <sheetName val="_02_07_10_CIVIL13"/>
      <sheetName val="_02_07_10_MECH-FAB13"/>
      <sheetName val="_02_07_10_MECH-TANK13"/>
      <sheetName val="_01_07_10_N_SHIFT_MECH-FAB13"/>
      <sheetName val="_01_07_10_N_SHIFT_MECH-TANK13"/>
      <sheetName val="_01_07_10_RS_&amp;_SECURITY13"/>
      <sheetName val="01_07_10_CIVIL_WET13"/>
      <sheetName val="_01_07_10_CIVIL13"/>
      <sheetName val="_01_07_10_MECH-FAB13"/>
      <sheetName val="_01_07_10_MECH-TANK13"/>
      <sheetName val="_30_06_10_N_SHIFT_MECH-FAB13"/>
      <sheetName val="_30_06_10_N_SHIFT_MECH-TANK13"/>
      <sheetName val="scurve_calc_(2)13"/>
      <sheetName val="Meas_-Hotel_Part14"/>
      <sheetName val="BOQ_Direct_selling_cost13"/>
      <sheetName val="Direct_cost_shed_A-2_13"/>
      <sheetName val="Contract_Night_Staff13"/>
      <sheetName val="Contract_Day_Staff13"/>
      <sheetName val="Day_Shift13"/>
      <sheetName val="Night_Shift13"/>
      <sheetName val="Ave_wtd_rates13"/>
      <sheetName val="Material_13"/>
      <sheetName val="Labour_&amp;_Plant13"/>
      <sheetName val="22_12_201114"/>
      <sheetName val="BOQ_(2)14"/>
      <sheetName val="Cashflow_projection13"/>
      <sheetName val="PA-_Consutant_13"/>
      <sheetName val="Civil_Boq13"/>
      <sheetName val="Fee_Rate_Summary13"/>
      <sheetName val="Item-_Compact13"/>
      <sheetName val="final_abstract13"/>
      <sheetName val="TBAL9697__group_wise__sdpl13"/>
      <sheetName val="St_co_91_5lvl13"/>
      <sheetName val="Civil_Works13"/>
      <sheetName val="IO_List13"/>
      <sheetName val="Fill_this_out_first___13"/>
      <sheetName val="Meas__Hotel_Part13"/>
      <sheetName val="INPUT_SHEET13"/>
      <sheetName val="DI_Rate_Analysis14"/>
      <sheetName val="Economic_RisingMain__Ph-I14"/>
      <sheetName val="SP_Break_Up13"/>
      <sheetName val="Labour_productivity13"/>
      <sheetName val="_09_07_10_M顅ᎆ뤀ᨇ԰?缀?13"/>
      <sheetName val="Sales_&amp;_Prod13"/>
      <sheetName val="Cost_Index13"/>
      <sheetName val="cash_in_flow_Summary_JV_13"/>
      <sheetName val="water_prop_13"/>
      <sheetName val="GR_slab-reinft13"/>
      <sheetName val="Staff_Acco_13"/>
      <sheetName val="Rate_analysis-_BOQ_1_13"/>
      <sheetName val="MN_T_B_13"/>
      <sheetName val="Project_Details__13"/>
      <sheetName val="F20_Risk_Analysis13"/>
      <sheetName val="Change_Order_Log13"/>
      <sheetName val="2000_MOR13"/>
      <sheetName val="Driveway_Beams13"/>
      <sheetName val="Structure_Bills_Qty13"/>
      <sheetName val="Prelims_Breakup14"/>
      <sheetName val="INDIGINEOUS_ITEMS_13"/>
      <sheetName val="3cd_Annexure13"/>
      <sheetName val="Rate_Analysis13"/>
      <sheetName val="Fin__Assumpt__-_Sensitivities13"/>
      <sheetName val="Bill_113"/>
      <sheetName val="Bill_213"/>
      <sheetName val="Bill_313"/>
      <sheetName val="Bill_413"/>
      <sheetName val="Bill_513"/>
      <sheetName val="Bill_613"/>
      <sheetName val="Bill_713"/>
      <sheetName val="_09_07_10_M顅ᎆ뤀ᨇ԰13"/>
      <sheetName val="_09_07_10_M顅ᎆ뤀ᨇ԰_缀_13"/>
      <sheetName val="1_Civil-RA13"/>
      <sheetName val="Assumption_Inputs13"/>
      <sheetName val="Phase_113"/>
      <sheetName val="Pacakges_split13"/>
      <sheetName val="DEINKING(ANNEX_1)13"/>
      <sheetName val="AutoOpen_Stub_Data13"/>
      <sheetName val="Eqpmnt_Plng13"/>
      <sheetName val="Debits_as_on_12_04_0812"/>
      <sheetName val="Data_Sheet12"/>
      <sheetName val="T-P1,_FINISHES_WORKING_13"/>
      <sheetName val="Assumption_&amp;_Exclusion13"/>
      <sheetName val="External_Doors13"/>
      <sheetName val="STAFFSCHED_12"/>
      <sheetName val="LABOUR_RATE13"/>
      <sheetName val="Material_Rate13"/>
      <sheetName val="Switch_V1613"/>
      <sheetName val="India_F&amp;S_Template12"/>
      <sheetName val="_bus_bay12"/>
      <sheetName val="doq_412"/>
      <sheetName val="doq_212"/>
      <sheetName val="Grade_Slab_-113"/>
      <sheetName val="Grade_Slab_-213"/>
      <sheetName val="Grade_slab-313"/>
      <sheetName val="Grade_slab_-413"/>
      <sheetName val="Grade_slab_-513"/>
      <sheetName val="Grade_slab_-613"/>
      <sheetName val="Cat_A_Change_Control13"/>
      <sheetName val="Factor_Sheet13"/>
      <sheetName val="Theo_Cons-June'1012"/>
      <sheetName val="11B_12"/>
      <sheetName val="ACAD_Finishes12"/>
      <sheetName val="Site_Details12"/>
      <sheetName val="Site_Area_Statement12"/>
      <sheetName val="Summary_WG12"/>
      <sheetName val="BOQ_LT12"/>
      <sheetName val="14_07_10_CIVIL_W [12"/>
      <sheetName val="AFAS_12"/>
      <sheetName val="RDS_&amp;_WLD12"/>
      <sheetName val="PA_System12"/>
      <sheetName val="Server_&amp;_PAC_Room12"/>
      <sheetName val="HVAC_BOQ12"/>
      <sheetName val="Invoice_Tracker12"/>
      <sheetName val="Income_Statement12"/>
      <sheetName val="Load_Details(B2)12"/>
      <sheetName val="Works_-_Quote_Sheet12"/>
      <sheetName val="BLOCK-A_(MEA_SHEET)12"/>
      <sheetName val="Cost_Basis11"/>
      <sheetName val="Top_Sheet12"/>
      <sheetName val="Col_NUM12"/>
      <sheetName val="COLUMN_RC_12"/>
      <sheetName val="STILT_Floor_Slab_NUM12"/>
      <sheetName val="First_Floor_Slab_RC12"/>
      <sheetName val="FIRST_FLOOR_SLAB_WT_SUMMARY12"/>
      <sheetName val="Stilt_Floor_Beam_NUM12"/>
      <sheetName val="STILT_BEAM_NUM12"/>
      <sheetName val="STILT_BEAM_RC12"/>
      <sheetName val="Stilt_wall_Num12"/>
      <sheetName val="STILT_WALL_RC12"/>
      <sheetName val="Z-DETAILS_ABOVE_RAFT_UPTO_+0_13"/>
      <sheetName val="Z-DETAILS_ABOVE_RAFT_UPTO_+_(12"/>
      <sheetName val="TOTAL_CHECK12"/>
      <sheetName val="TYP___wall_Num12"/>
      <sheetName val="Z-DETAILS_TYP__+2_85_TO_+8_8512"/>
      <sheetName val="d-safe_specs11"/>
      <sheetName val="Deduction_of_assets11"/>
      <sheetName val="Blr_hire11"/>
      <sheetName val="PRECAST_lig(tconc_II11"/>
      <sheetName val="VF_Full_Recon11"/>
      <sheetName val="PITP3_COPY11"/>
      <sheetName val="Meas_11"/>
      <sheetName val="Expenses_Actual_Vs__Budgeted11"/>
      <sheetName val="Col_up_to_plinth11"/>
      <sheetName val="MASTER_RATE_ANALYSIS11"/>
      <sheetName val="RMG_-ABS11"/>
      <sheetName val="T_P_-ABS11"/>
      <sheetName val="T_P_-MB11"/>
      <sheetName val="E_P_R-ABS11"/>
      <sheetName val="E__R-MB11"/>
      <sheetName val="Bldg_6-ABS11"/>
      <sheetName val="Bldg_6-MB11"/>
      <sheetName val="Kz_Grid_Press_foundation_ABS11"/>
      <sheetName val="Kz_Grid_Press_foundation_meas11"/>
      <sheetName val="600-1200T__ABS11"/>
      <sheetName val="600-1200T_Meas11"/>
      <sheetName val="BSR-II_ABS11"/>
      <sheetName val="BSR-II_meas11"/>
      <sheetName val="Misc_ABS11"/>
      <sheetName val="Misc_MB11"/>
      <sheetName val="This_Bill11"/>
      <sheetName val="Upto_Previous11"/>
      <sheetName val="Up_to_date11"/>
      <sheetName val="Grand_Abstract11"/>
      <sheetName val="Blank_MB11"/>
      <sheetName val="cement_summary11"/>
      <sheetName val="Reinforcement_Steel11"/>
      <sheetName val="P-I_CEMENT_RECONCILIATION_11"/>
      <sheetName val="Ra-38_area_wise_summary11"/>
      <sheetName val="P-II_Cement_Reconciliation11"/>
      <sheetName val="Ra-16_P-II11"/>
      <sheetName val="RA_16-_GH11"/>
      <sheetName val="Quote_Sheet11"/>
      <sheetName val="RCC,Ret__Wall11"/>
      <sheetName val="Name_List11"/>
      <sheetName val="Intro_11"/>
      <sheetName val="Gate_211"/>
      <sheetName val="Project_Ignite11"/>
      <sheetName val="E_&amp;_R11"/>
      <sheetName val="Customize_Your_Invoice11"/>
      <sheetName val="Misc__Data11"/>
      <sheetName val="beam-reinft-machine_rm11"/>
      <sheetName val="Cash_Flow_Input_Data_ISC11"/>
      <sheetName val="Fin__Assumpt__-_SensitivitieH11"/>
      <sheetName val="PRECAST_lightconc-II17"/>
      <sheetName val="Cleaning_&amp;_Grubbing17"/>
      <sheetName val="PRECAST_lightconc_II17"/>
      <sheetName val="College_Details17"/>
      <sheetName val="Personal_17"/>
      <sheetName val="jidal_dam17"/>
      <sheetName val="fran_temp17"/>
      <sheetName val="kona_swit17"/>
      <sheetName val="template_(8)17"/>
      <sheetName val="template_(9)17"/>
      <sheetName val="OVER_HEADS17"/>
      <sheetName val="Cover_Sheet17"/>
      <sheetName val="BOQ_REV_A17"/>
      <sheetName val="PTB_(IO)17"/>
      <sheetName val="BMS_17"/>
      <sheetName val="SPT_vs_PHI17"/>
      <sheetName val="TBAL9697_-group_wise__sdpl17"/>
      <sheetName val="Quantity_Schedule16"/>
      <sheetName val="Revenue__Schedule_16"/>
      <sheetName val="Balance_works_-_Direct_Cost16"/>
      <sheetName val="Balance_works_-_Indirect_Cost16"/>
      <sheetName val="Fund_Plan16"/>
      <sheetName val="Bill_of_Resources16"/>
      <sheetName val="SITE_OVERHEADS15"/>
      <sheetName val="labour_coeff15"/>
      <sheetName val="Expenditure_plan15"/>
      <sheetName val="ORDER_BOOKING15"/>
      <sheetName val="Site_Dev_BOQ15"/>
      <sheetName val="beam-reinft-IIInd_floor15"/>
      <sheetName val="M-Book_for_Conc15"/>
      <sheetName val="M-Book_for_FW15"/>
      <sheetName val="Costing_Upto_Mar'11_(2)15"/>
      <sheetName val="Tender_Summary15"/>
      <sheetName val="TAX_BILLS15"/>
      <sheetName val="CASH_BILLS15"/>
      <sheetName val="LABOUR_BILLS15"/>
      <sheetName val="puch_order15"/>
      <sheetName val="Sheet1_(2)15"/>
      <sheetName val="Boq_Block_A15"/>
      <sheetName val="_24_07_10_RS_&amp;_SECURITY15"/>
      <sheetName val="24_07_10_CIVIL_WET15"/>
      <sheetName val="_24_07_10_CIVIL15"/>
      <sheetName val="_24_07_10_MECH-FAB15"/>
      <sheetName val="_24_07_10_MECH-TANK15"/>
      <sheetName val="_23_07_10_N_SHIFT_MECH-FAB15"/>
      <sheetName val="_23_07_10_N_SHIFT_MECH-TANK15"/>
      <sheetName val="_23_07_10_RS_&amp;_SECURITY15"/>
      <sheetName val="23_07_10_CIVIL_WET15"/>
      <sheetName val="_23_07_10_CIVIL15"/>
      <sheetName val="_23_07_10_MECH-FAB15"/>
      <sheetName val="_23_07_10_MECH-TANK15"/>
      <sheetName val="_22_07_10_N_SHIFT_MECH-FAB15"/>
      <sheetName val="_22_07_10_N_SHIFT_MECH-TANK15"/>
      <sheetName val="_22_07_10_RS_&amp;_SECURITY15"/>
      <sheetName val="22_07_10_CIVIL_WET15"/>
      <sheetName val="_22_07_10_CIVIL15"/>
      <sheetName val="_22_07_10_MECH-FAB15"/>
      <sheetName val="_22_07_10_MECH-TANK15"/>
      <sheetName val="_21_07_10_N_SHIFT_MECH-FAB15"/>
      <sheetName val="_21_07_10_N_SHIFT_MECH-TANK15"/>
      <sheetName val="_21_07_10_RS_&amp;_SECURITY15"/>
      <sheetName val="21_07_10_CIVIL_WET15"/>
      <sheetName val="_21_07_10_CIVIL15"/>
      <sheetName val="_21_07_10_MECH-FAB15"/>
      <sheetName val="_21_07_10_MECH-TANK15"/>
      <sheetName val="_20_07_10_N_SHIFT_MECH-FAB15"/>
      <sheetName val="_20_07_10_N_SHIFT_MECH-TANK15"/>
      <sheetName val="_20_07_10_RS_&amp;_SECURITY15"/>
      <sheetName val="20_07_10_CIVIL_WET15"/>
      <sheetName val="_20_07_10_CIVIL15"/>
      <sheetName val="_20_07_10_MECH-FAB15"/>
      <sheetName val="_20_07_10_MECH-TANK15"/>
      <sheetName val="_19_07_10_N_SHIFT_MECH-FAB15"/>
      <sheetName val="_19_07_10_N_SHIFT_MECH-TANK15"/>
      <sheetName val="_19_07_10_RS_&amp;_SECURITY15"/>
      <sheetName val="19_07_10_CIVIL_WET15"/>
      <sheetName val="_19_07_10_CIVIL15"/>
      <sheetName val="_19_07_10_MECH-FAB15"/>
      <sheetName val="_19_07_10_MECH-TANK15"/>
      <sheetName val="_18_07_10_N_SHIFT_MECH-FAB15"/>
      <sheetName val="_18_07_10_N_SHIFT_MECH-TANK15"/>
      <sheetName val="_18_07_10_RS_&amp;_SECURITY15"/>
      <sheetName val="18_07_10_CIVIL_WET15"/>
      <sheetName val="_18_07_10_CIVIL15"/>
      <sheetName val="_18_07_10_MECH-FAB15"/>
      <sheetName val="_18_07_10_MECH-TANK15"/>
      <sheetName val="_17_07_10_N_SHIFT_MECH-FAB15"/>
      <sheetName val="_17_07_10_N_SHIFT_MECH-TANK15"/>
      <sheetName val="_17_07_10_RS_&amp;_SECURITY15"/>
      <sheetName val="17_07_10_CIVIL_WET15"/>
      <sheetName val="_17_07_10_CIVIL15"/>
      <sheetName val="_17_07_10_MECH-FAB15"/>
      <sheetName val="_17_07_10_MECH-TANK15"/>
      <sheetName val="_16_07_10_N_SHIFT_MECH-FAB14"/>
      <sheetName val="_16_07_10_N_SHIFT_MECH-TANK14"/>
      <sheetName val="_16_07_10_RS_&amp;_SECURITY14"/>
      <sheetName val="16_07_10_CIVIL_WET14"/>
      <sheetName val="_16_07_10_CIVIL14"/>
      <sheetName val="_16_07_10_MECH-FAB14"/>
      <sheetName val="_16_07_10_MECH-TANK14"/>
      <sheetName val="_15_07_10_N_SHIFT_MECH-FAB14"/>
      <sheetName val="_15_07_10_N_SHIFT_MECH-TANK14"/>
      <sheetName val="_15_07_10_RS_&amp;_SECURITY14"/>
      <sheetName val="15_07_10_CIVIL_WET14"/>
      <sheetName val="_15_07_10_CIVIL14"/>
      <sheetName val="_15_07_10_MECH-FAB14"/>
      <sheetName val="_15_07_10_MECH-TANK14"/>
      <sheetName val="_14_07_10_N_SHIFT_MECH-FAB14"/>
      <sheetName val="_14_07_10_N_SHIFT_MECH-TANK14"/>
      <sheetName val="_14_07_10_RS_&amp;_SECURITY14"/>
      <sheetName val="14_07_10_CIVIL_WET14"/>
      <sheetName val="_14_07_10_CIVIL14"/>
      <sheetName val="_14_07_10_MECH-FAB14"/>
      <sheetName val="_14_07_10_MECH-TANK14"/>
      <sheetName val="_13_07_10_N_SHIFT_MECH-FAB14"/>
      <sheetName val="_13_07_10_N_SHIFT_MECH-TANK14"/>
      <sheetName val="_13_07_10_RS_&amp;_SECURITY14"/>
      <sheetName val="13_07_10_CIVIL_WET14"/>
      <sheetName val="_13_07_10_CIVIL14"/>
      <sheetName val="_13_07_10_MECH-FAB14"/>
      <sheetName val="_13_07_10_MECH-TANK14"/>
      <sheetName val="_12_07_10_N_SHIFT_MECH-FAB14"/>
      <sheetName val="_12_07_10_N_SHIFT_MECH-TANK14"/>
      <sheetName val="_12_07_10_RS_&amp;_SECURITY14"/>
      <sheetName val="12_07_10_CIVIL_WET14"/>
      <sheetName val="_12_07_10_CIVIL14"/>
      <sheetName val="_12_07_10_MECH-FAB14"/>
      <sheetName val="_12_07_10_MECH-TANK14"/>
      <sheetName val="_11_07_10_N_SHIFT_MECH-FAB14"/>
      <sheetName val="_11_07_10_N_SHIFT_MECH-TANK14"/>
      <sheetName val="_11_07_10_RS_&amp;_SECURITY14"/>
      <sheetName val="11_07_10_CIVIL_WET14"/>
      <sheetName val="_11_07_10_CIVIL14"/>
      <sheetName val="_11_07_10_MECH-FAB14"/>
      <sheetName val="_11_07_10_MECH-TANK14"/>
      <sheetName val="_10_07_10_N_SHIFT_MECH-FAB14"/>
      <sheetName val="_10_07_10_N_SHIFT_MECH-TANK14"/>
      <sheetName val="_10_07_10_RS_&amp;_SECURITY14"/>
      <sheetName val="10_07_10_CIVIL_WET14"/>
      <sheetName val="_10_07_10_CIVIL14"/>
      <sheetName val="_10_07_10_MECH-FAB14"/>
      <sheetName val="_10_07_10_MECH-TANK14"/>
      <sheetName val="_09_07_10_N_SHIFT_MECH-FAB14"/>
      <sheetName val="_09_07_10_N_SHIFT_MECH-TANK14"/>
      <sheetName val="_09_07_10_RS_&amp;_SECURITY14"/>
      <sheetName val="09_07_10_CIVIL_WET14"/>
      <sheetName val="_09_07_10_CIVIL14"/>
      <sheetName val="_09_07_10_MECH-FAB14"/>
      <sheetName val="_09_07_10_MECH-TANK14"/>
      <sheetName val="_08_07_10_N_SHIFT_MECH-FAB14"/>
      <sheetName val="_08_07_10_N_SHIFT_MECH-TANK14"/>
      <sheetName val="_08_07_10_RS_&amp;_SECURITY14"/>
      <sheetName val="08_07_10_CIVIL_WET14"/>
      <sheetName val="_08_07_10_CIVIL14"/>
      <sheetName val="_08_07_10_MECH-FAB14"/>
      <sheetName val="_08_07_10_MECH-TANK14"/>
      <sheetName val="_07_07_10_N_SHIFT_MECH-FAB14"/>
      <sheetName val="_07_07_10_N_SHIFT_MECH-TANK14"/>
      <sheetName val="_07_07_10_RS_&amp;_SECURITY14"/>
      <sheetName val="07_07_10_CIVIL_WET14"/>
      <sheetName val="_07_07_10_CIVIL14"/>
      <sheetName val="_07_07_10_MECH-FAB14"/>
      <sheetName val="_07_07_10_MECH-TANK14"/>
      <sheetName val="_06_07_10_N_SHIFT_MECH-FAB14"/>
      <sheetName val="_06_07_10_N_SHIFT_MECH-TANK14"/>
      <sheetName val="_06_07_10_RS_&amp;_SECURITY14"/>
      <sheetName val="06_07_10_CIVIL_WET14"/>
      <sheetName val="_06_07_10_CIVIL14"/>
      <sheetName val="_06_07_10_MECH-FAB14"/>
      <sheetName val="_06_07_10_MECH-TANK14"/>
      <sheetName val="_05_07_10_N_SHIFT_MECH-FAB14"/>
      <sheetName val="_05_07_10_N_SHIFT_MECH-TANK14"/>
      <sheetName val="_05_07_10_RS_&amp;_SECURITY14"/>
      <sheetName val="05_07_10_CIVIL_WET14"/>
      <sheetName val="_05_07_10_CIVIL14"/>
      <sheetName val="_05_07_10_MECH-FAB14"/>
      <sheetName val="_05_07_10_MECH-TANK14"/>
      <sheetName val="_04_07_10_N_SHIFT_MECH-FAB14"/>
      <sheetName val="_04_07_10_N_SHIFT_MECH-TANK14"/>
      <sheetName val="_04_07_10_RS_&amp;_SECURITY14"/>
      <sheetName val="04_07_10_CIVIL_WET14"/>
      <sheetName val="_04_07_10_CIVIL14"/>
      <sheetName val="_04_07_10_MECH-FAB14"/>
      <sheetName val="_04_07_10_MECH-TANK14"/>
      <sheetName val="_03_07_10_N_SHIFT_MECH-FAB14"/>
      <sheetName val="_03_07_10_N_SHIFT_MECH-TANK14"/>
      <sheetName val="_03_07_10_RS_&amp;_SECURITY_14"/>
      <sheetName val="03_07_10_CIVIL_WET_14"/>
      <sheetName val="_03_07_10_CIVIL_14"/>
      <sheetName val="_03_07_10_MECH-FAB_14"/>
      <sheetName val="_03_07_10_MECH-TANK_14"/>
      <sheetName val="_02_07_10_N_SHIFT_MECH-FAB_14"/>
      <sheetName val="_02_07_10_N_SHIFT_MECH-TANK_14"/>
      <sheetName val="_02_07_10_RS_&amp;_SECURITY14"/>
      <sheetName val="02_07_10_CIVIL_WET14"/>
      <sheetName val="_02_07_10_CIVIL14"/>
      <sheetName val="_02_07_10_MECH-FAB14"/>
      <sheetName val="_02_07_10_MECH-TANK14"/>
      <sheetName val="_01_07_10_N_SHIFT_MECH-FAB14"/>
      <sheetName val="_01_07_10_N_SHIFT_MECH-TANK14"/>
      <sheetName val="_01_07_10_RS_&amp;_SECURITY14"/>
      <sheetName val="01_07_10_CIVIL_WET14"/>
      <sheetName val="_01_07_10_CIVIL14"/>
      <sheetName val="_01_07_10_MECH-FAB14"/>
      <sheetName val="_01_07_10_MECH-TANK14"/>
      <sheetName val="_30_06_10_N_SHIFT_MECH-FAB14"/>
      <sheetName val="_30_06_10_N_SHIFT_MECH-TANK14"/>
      <sheetName val="scurve_calc_(2)14"/>
      <sheetName val="Meas_-Hotel_Part15"/>
      <sheetName val="BOQ_Direct_selling_cost14"/>
      <sheetName val="Direct_cost_shed_A-2_14"/>
      <sheetName val="Contract_Night_Staff14"/>
      <sheetName val="Contract_Day_Staff14"/>
      <sheetName val="Day_Shift14"/>
      <sheetName val="Night_Shift14"/>
      <sheetName val="Ave_wtd_rates14"/>
      <sheetName val="Material_14"/>
      <sheetName val="Labour_&amp;_Plant14"/>
      <sheetName val="22_12_201115"/>
      <sheetName val="BOQ_(2)15"/>
      <sheetName val="Cashflow_projection14"/>
      <sheetName val="PA-_Consutant_14"/>
      <sheetName val="Civil_Boq14"/>
      <sheetName val="Fee_Rate_Summary14"/>
      <sheetName val="Item-_Compact14"/>
      <sheetName val="final_abstract14"/>
      <sheetName val="TBAL9697__group_wise__sdpl14"/>
      <sheetName val="St_co_91_5lvl14"/>
      <sheetName val="Civil_Works14"/>
      <sheetName val="IO_List14"/>
      <sheetName val="Fill_this_out_first___14"/>
      <sheetName val="Meas__Hotel_Part14"/>
      <sheetName val="INPUT_SHEET14"/>
      <sheetName val="DI_Rate_Analysis15"/>
      <sheetName val="Economic_RisingMain__Ph-I15"/>
      <sheetName val="SP_Break_Up14"/>
      <sheetName val="Labour_productivity14"/>
      <sheetName val="_09_07_10_M顅ᎆ뤀ᨇ԰?缀?14"/>
      <sheetName val="Sales_&amp;_Prod14"/>
      <sheetName val="Cost_Index14"/>
      <sheetName val="cash_in_flow_Summary_JV_14"/>
      <sheetName val="water_prop_14"/>
      <sheetName val="GR_slab-reinft14"/>
      <sheetName val="Staff_Acco_14"/>
      <sheetName val="Rate_analysis-_BOQ_1_14"/>
      <sheetName val="MN_T_B_14"/>
      <sheetName val="Project_Details__14"/>
      <sheetName val="F20_Risk_Analysis14"/>
      <sheetName val="Change_Order_Log14"/>
      <sheetName val="2000_MOR14"/>
      <sheetName val="Driveway_Beams14"/>
      <sheetName val="Structure_Bills_Qty14"/>
      <sheetName val="Prelims_Breakup15"/>
      <sheetName val="INDIGINEOUS_ITEMS_14"/>
      <sheetName val="3cd_Annexure14"/>
      <sheetName val="Rate_Analysis14"/>
      <sheetName val="Fin__Assumpt__-_Sensitivities14"/>
      <sheetName val="Bill_114"/>
      <sheetName val="Bill_214"/>
      <sheetName val="Bill_314"/>
      <sheetName val="Bill_414"/>
      <sheetName val="Bill_514"/>
      <sheetName val="Bill_614"/>
      <sheetName val="Bill_714"/>
      <sheetName val="_09_07_10_M顅ᎆ뤀ᨇ԰14"/>
      <sheetName val="_09_07_10_M顅ᎆ뤀ᨇ԰_缀_14"/>
      <sheetName val="1_Civil-RA14"/>
      <sheetName val="Assumption_Inputs14"/>
      <sheetName val="Phase_114"/>
      <sheetName val="Pacakges_split14"/>
      <sheetName val="DEINKING(ANNEX_1)14"/>
      <sheetName val="AutoOpen_Stub_Data14"/>
      <sheetName val="Eqpmnt_Plng14"/>
      <sheetName val="Debits_as_on_12_04_0813"/>
      <sheetName val="Data_Sheet13"/>
      <sheetName val="T-P1,_FINISHES_WORKING_14"/>
      <sheetName val="Assumption_&amp;_Exclusion14"/>
      <sheetName val="External_Doors14"/>
      <sheetName val="STAFFSCHED_13"/>
      <sheetName val="LABOUR_RATE14"/>
      <sheetName val="Material_Rate14"/>
      <sheetName val="Switch_V1614"/>
      <sheetName val="India_F&amp;S_Template13"/>
      <sheetName val="_bus_bay13"/>
      <sheetName val="doq_413"/>
      <sheetName val="doq_213"/>
      <sheetName val="Grade_Slab_-114"/>
      <sheetName val="Grade_Slab_-214"/>
      <sheetName val="Grade_slab-314"/>
      <sheetName val="Grade_slab_-414"/>
      <sheetName val="Grade_slab_-514"/>
      <sheetName val="Grade_slab_-614"/>
      <sheetName val="Cat_A_Change_Control14"/>
      <sheetName val="Factor_Sheet14"/>
      <sheetName val="Theo_Cons-June'1013"/>
      <sheetName val="11B_13"/>
      <sheetName val="ACAD_Finishes13"/>
      <sheetName val="Site_Details13"/>
      <sheetName val="Site_Area_Statement13"/>
      <sheetName val="Summary_WG13"/>
      <sheetName val="BOQ_LT13"/>
      <sheetName val="14_07_10_CIVIL_W [13"/>
      <sheetName val="AFAS_13"/>
      <sheetName val="RDS_&amp;_WLD13"/>
      <sheetName val="PA_System13"/>
      <sheetName val="Server_&amp;_PAC_Room13"/>
      <sheetName val="HVAC_BOQ13"/>
      <sheetName val="Invoice_Tracker13"/>
      <sheetName val="Income_Statement13"/>
      <sheetName val="Load_Details(B2)13"/>
      <sheetName val="Works_-_Quote_Sheet13"/>
      <sheetName val="BLOCK-A_(MEA_SHEET)13"/>
      <sheetName val="Cost_Basis12"/>
      <sheetName val="Top_Sheet13"/>
      <sheetName val="Col_NUM13"/>
      <sheetName val="COLUMN_RC_13"/>
      <sheetName val="STILT_Floor_Slab_NUM13"/>
      <sheetName val="First_Floor_Slab_RC13"/>
      <sheetName val="FIRST_FLOOR_SLAB_WT_SUMMARY13"/>
      <sheetName val="Stilt_Floor_Beam_NUM13"/>
      <sheetName val="STILT_BEAM_NUM13"/>
      <sheetName val="STILT_BEAM_RC13"/>
      <sheetName val="Stilt_wall_Num13"/>
      <sheetName val="STILT_WALL_RC13"/>
      <sheetName val="Z-DETAILS_ABOVE_RAFT_UPTO_+0_14"/>
      <sheetName val="Z-DETAILS_ABOVE_RAFT_UPTO_+_(13"/>
      <sheetName val="TOTAL_CHECK13"/>
      <sheetName val="TYP___wall_Num13"/>
      <sheetName val="Z-DETAILS_TYP__+2_85_TO_+8_8513"/>
      <sheetName val="d-safe_specs12"/>
      <sheetName val="Deduction_of_assets12"/>
      <sheetName val="Blr_hire12"/>
      <sheetName val="PRECAST_lig(tconc_II12"/>
      <sheetName val="VF_Full_Recon12"/>
      <sheetName val="PITP3_COPY12"/>
      <sheetName val="Meas_12"/>
      <sheetName val="Expenses_Actual_Vs__Budgeted12"/>
      <sheetName val="Col_up_to_plinth12"/>
      <sheetName val="MASTER_RATE_ANALYSIS12"/>
      <sheetName val="RMG_-ABS12"/>
      <sheetName val="T_P_-ABS12"/>
      <sheetName val="T_P_-MB12"/>
      <sheetName val="E_P_R-ABS12"/>
      <sheetName val="E__R-MB12"/>
      <sheetName val="Bldg_6-ABS12"/>
      <sheetName val="Bldg_6-MB12"/>
      <sheetName val="Kz_Grid_Press_foundation_ABS12"/>
      <sheetName val="Kz_Grid_Press_foundation_meas12"/>
      <sheetName val="600-1200T__ABS12"/>
      <sheetName val="600-1200T_Meas12"/>
      <sheetName val="BSR-II_ABS12"/>
      <sheetName val="BSR-II_meas12"/>
      <sheetName val="Misc_ABS12"/>
      <sheetName val="Misc_MB12"/>
      <sheetName val="This_Bill12"/>
      <sheetName val="Upto_Previous12"/>
      <sheetName val="Up_to_date12"/>
      <sheetName val="Grand_Abstract12"/>
      <sheetName val="Blank_MB12"/>
      <sheetName val="cement_summary12"/>
      <sheetName val="Reinforcement_Steel12"/>
      <sheetName val="P-I_CEMENT_RECONCILIATION_12"/>
      <sheetName val="Ra-38_area_wise_summary12"/>
      <sheetName val="P-II_Cement_Reconciliation12"/>
      <sheetName val="Ra-16_P-II12"/>
      <sheetName val="RA_16-_GH12"/>
      <sheetName val="Quote_Sheet12"/>
      <sheetName val="RCC,Ret__Wall12"/>
      <sheetName val="Name_List12"/>
      <sheetName val="Intro_12"/>
      <sheetName val="Gate_212"/>
      <sheetName val="Project_Ignite12"/>
      <sheetName val="E_&amp;_R12"/>
      <sheetName val="Customize_Your_Invoice12"/>
      <sheetName val="Misc__Data12"/>
      <sheetName val="beam-reinft-machine_rm12"/>
      <sheetName val="Cash_Flow_Input_Data_ISC12"/>
      <sheetName val="Fin__Assumpt__-_SensitivitieH12"/>
      <sheetName val="PRECAST_lightconc-II18"/>
      <sheetName val="Cleaning_&amp;_Grubbing18"/>
      <sheetName val="PRECAST_lightconc_II18"/>
      <sheetName val="College_Details18"/>
      <sheetName val="Personal_18"/>
      <sheetName val="jidal_dam18"/>
      <sheetName val="fran_temp18"/>
      <sheetName val="kona_swit18"/>
      <sheetName val="template_(8)18"/>
      <sheetName val="template_(9)18"/>
      <sheetName val="OVER_HEADS18"/>
      <sheetName val="Cover_Sheet18"/>
      <sheetName val="BOQ_REV_A18"/>
      <sheetName val="PTB_(IO)18"/>
      <sheetName val="BMS_18"/>
      <sheetName val="SPT_vs_PHI18"/>
      <sheetName val="TBAL9697_-group_wise__sdpl18"/>
      <sheetName val="Quantity_Schedule17"/>
      <sheetName val="Revenue__Schedule_17"/>
      <sheetName val="Balance_works_-_Direct_Cost17"/>
      <sheetName val="Balance_works_-_Indirect_Cost17"/>
      <sheetName val="Fund_Plan17"/>
      <sheetName val="Bill_of_Resources17"/>
      <sheetName val="SITE_OVERHEADS16"/>
      <sheetName val="labour_coeff16"/>
      <sheetName val="Expenditure_plan16"/>
      <sheetName val="ORDER_BOOKING16"/>
      <sheetName val="Site_Dev_BOQ16"/>
      <sheetName val="beam-reinft-IIInd_floor16"/>
      <sheetName val="M-Book_for_Conc16"/>
      <sheetName val="M-Book_for_FW16"/>
      <sheetName val="Costing_Upto_Mar'11_(2)16"/>
      <sheetName val="Tender_Summary16"/>
      <sheetName val="TAX_BILLS16"/>
      <sheetName val="CASH_BILLS16"/>
      <sheetName val="LABOUR_BILLS16"/>
      <sheetName val="puch_order16"/>
      <sheetName val="Sheet1_(2)16"/>
      <sheetName val="Boq_Block_A16"/>
      <sheetName val="_24_07_10_RS_&amp;_SECURITY16"/>
      <sheetName val="24_07_10_CIVIL_WET16"/>
      <sheetName val="_24_07_10_CIVIL16"/>
      <sheetName val="_24_07_10_MECH-FAB16"/>
      <sheetName val="_24_07_10_MECH-TANK16"/>
      <sheetName val="_23_07_10_N_SHIFT_MECH-FAB16"/>
      <sheetName val="_23_07_10_N_SHIFT_MECH-TANK16"/>
      <sheetName val="_23_07_10_RS_&amp;_SECURITY16"/>
      <sheetName val="23_07_10_CIVIL_WET16"/>
      <sheetName val="_23_07_10_CIVIL16"/>
      <sheetName val="_23_07_10_MECH-FAB16"/>
      <sheetName val="_23_07_10_MECH-TANK16"/>
      <sheetName val="_22_07_10_N_SHIFT_MECH-FAB16"/>
      <sheetName val="_22_07_10_N_SHIFT_MECH-TANK16"/>
      <sheetName val="_22_07_10_RS_&amp;_SECURITY16"/>
      <sheetName val="22_07_10_CIVIL_WET16"/>
      <sheetName val="_22_07_10_CIVIL16"/>
      <sheetName val="_22_07_10_MECH-FAB16"/>
      <sheetName val="_22_07_10_MECH-TANK16"/>
      <sheetName val="_21_07_10_N_SHIFT_MECH-FAB16"/>
      <sheetName val="_21_07_10_N_SHIFT_MECH-TANK16"/>
      <sheetName val="_21_07_10_RS_&amp;_SECURITY16"/>
      <sheetName val="21_07_10_CIVIL_WET16"/>
      <sheetName val="_21_07_10_CIVIL16"/>
      <sheetName val="_21_07_10_MECH-FAB16"/>
      <sheetName val="_21_07_10_MECH-TANK16"/>
      <sheetName val="_20_07_10_N_SHIFT_MECH-FAB16"/>
      <sheetName val="_20_07_10_N_SHIFT_MECH-TANK16"/>
      <sheetName val="_20_07_10_RS_&amp;_SECURITY16"/>
      <sheetName val="20_07_10_CIVIL_WET16"/>
      <sheetName val="_20_07_10_CIVIL16"/>
      <sheetName val="_20_07_10_MECH-FAB16"/>
      <sheetName val="_20_07_10_MECH-TANK16"/>
      <sheetName val="_19_07_10_N_SHIFT_MECH-FAB16"/>
      <sheetName val="_19_07_10_N_SHIFT_MECH-TANK16"/>
      <sheetName val="_19_07_10_RS_&amp;_SECURITY16"/>
      <sheetName val="19_07_10_CIVIL_WET16"/>
      <sheetName val="_19_07_10_CIVIL16"/>
      <sheetName val="_19_07_10_MECH-FAB16"/>
      <sheetName val="_19_07_10_MECH-TANK16"/>
      <sheetName val="_18_07_10_N_SHIFT_MECH-FAB16"/>
      <sheetName val="_18_07_10_N_SHIFT_MECH-TANK16"/>
      <sheetName val="_18_07_10_RS_&amp;_SECURITY16"/>
      <sheetName val="18_07_10_CIVIL_WET16"/>
      <sheetName val="_18_07_10_CIVIL16"/>
      <sheetName val="_18_07_10_MECH-FAB16"/>
      <sheetName val="_18_07_10_MECH-TANK16"/>
      <sheetName val="_17_07_10_N_SHIFT_MECH-FAB16"/>
      <sheetName val="_17_07_10_N_SHIFT_MECH-TANK16"/>
      <sheetName val="_17_07_10_RS_&amp;_SECURITY16"/>
      <sheetName val="17_07_10_CIVIL_WET16"/>
      <sheetName val="_17_07_10_CIVIL16"/>
      <sheetName val="_17_07_10_MECH-FAB16"/>
      <sheetName val="_17_07_10_MECH-TANK16"/>
      <sheetName val="_16_07_10_N_SHIFT_MECH-FAB15"/>
      <sheetName val="_16_07_10_N_SHIFT_MECH-TANK15"/>
      <sheetName val="_16_07_10_RS_&amp;_SECURITY15"/>
      <sheetName val="16_07_10_CIVIL_WET15"/>
      <sheetName val="_16_07_10_CIVIL15"/>
      <sheetName val="_16_07_10_MECH-FAB15"/>
      <sheetName val="_16_07_10_MECH-TANK15"/>
      <sheetName val="_15_07_10_N_SHIFT_MECH-FAB15"/>
      <sheetName val="_15_07_10_N_SHIFT_MECH-TANK15"/>
      <sheetName val="_15_07_10_RS_&amp;_SECURITY15"/>
      <sheetName val="15_07_10_CIVIL_WET15"/>
      <sheetName val="_15_07_10_CIVIL15"/>
      <sheetName val="_15_07_10_MECH-FAB15"/>
      <sheetName val="_15_07_10_MECH-TANK15"/>
      <sheetName val="_14_07_10_N_SHIFT_MECH-FAB15"/>
      <sheetName val="_14_07_10_N_SHIFT_MECH-TANK15"/>
      <sheetName val="_14_07_10_RS_&amp;_SECURITY15"/>
      <sheetName val="14_07_10_CIVIL_WET15"/>
      <sheetName val="_14_07_10_CIVIL15"/>
      <sheetName val="_14_07_10_MECH-FAB15"/>
      <sheetName val="_14_07_10_MECH-TANK15"/>
      <sheetName val="_13_07_10_N_SHIFT_MECH-FAB15"/>
      <sheetName val="_13_07_10_N_SHIFT_MECH-TANK15"/>
      <sheetName val="_13_07_10_RS_&amp;_SECURITY15"/>
      <sheetName val="13_07_10_CIVIL_WET15"/>
      <sheetName val="_13_07_10_CIVIL15"/>
      <sheetName val="_13_07_10_MECH-FAB15"/>
      <sheetName val="_13_07_10_MECH-TANK15"/>
      <sheetName val="_12_07_10_N_SHIFT_MECH-FAB15"/>
      <sheetName val="_12_07_10_N_SHIFT_MECH-TANK15"/>
      <sheetName val="_12_07_10_RS_&amp;_SECURITY15"/>
      <sheetName val="12_07_10_CIVIL_WET15"/>
      <sheetName val="_12_07_10_CIVIL15"/>
      <sheetName val="_12_07_10_MECH-FAB15"/>
      <sheetName val="_12_07_10_MECH-TANK15"/>
      <sheetName val="_11_07_10_N_SHIFT_MECH-FAB15"/>
      <sheetName val="_11_07_10_N_SHIFT_MECH-TANK15"/>
      <sheetName val="_11_07_10_RS_&amp;_SECURITY15"/>
      <sheetName val="11_07_10_CIVIL_WET15"/>
      <sheetName val="_11_07_10_CIVIL15"/>
      <sheetName val="_11_07_10_MECH-FAB15"/>
      <sheetName val="_11_07_10_MECH-TANK15"/>
      <sheetName val="_10_07_10_N_SHIFT_MECH-FAB15"/>
      <sheetName val="_10_07_10_N_SHIFT_MECH-TANK15"/>
      <sheetName val="_10_07_10_RS_&amp;_SECURITY15"/>
      <sheetName val="10_07_10_CIVIL_WET15"/>
      <sheetName val="_10_07_10_CIVIL15"/>
      <sheetName val="_10_07_10_MECH-FAB15"/>
      <sheetName val="_10_07_10_MECH-TANK15"/>
      <sheetName val="_09_07_10_N_SHIFT_MECH-FAB15"/>
      <sheetName val="_09_07_10_N_SHIFT_MECH-TANK15"/>
      <sheetName val="_09_07_10_RS_&amp;_SECURITY15"/>
      <sheetName val="09_07_10_CIVIL_WET15"/>
      <sheetName val="_09_07_10_CIVIL15"/>
      <sheetName val="_09_07_10_MECH-FAB15"/>
      <sheetName val="_09_07_10_MECH-TANK15"/>
      <sheetName val="_08_07_10_N_SHIFT_MECH-FAB15"/>
      <sheetName val="_08_07_10_N_SHIFT_MECH-TANK15"/>
      <sheetName val="_08_07_10_RS_&amp;_SECURITY15"/>
      <sheetName val="08_07_10_CIVIL_WET15"/>
      <sheetName val="_08_07_10_CIVIL15"/>
      <sheetName val="_08_07_10_MECH-FAB15"/>
      <sheetName val="_08_07_10_MECH-TANK15"/>
      <sheetName val="_07_07_10_N_SHIFT_MECH-FAB15"/>
      <sheetName val="_07_07_10_N_SHIFT_MECH-TANK15"/>
      <sheetName val="_07_07_10_RS_&amp;_SECURITY15"/>
      <sheetName val="07_07_10_CIVIL_WET15"/>
      <sheetName val="_07_07_10_CIVIL15"/>
      <sheetName val="_07_07_10_MECH-FAB15"/>
      <sheetName val="_07_07_10_MECH-TANK15"/>
      <sheetName val="_06_07_10_N_SHIFT_MECH-FAB15"/>
      <sheetName val="_06_07_10_N_SHIFT_MECH-TANK15"/>
      <sheetName val="_06_07_10_RS_&amp;_SECURITY15"/>
      <sheetName val="06_07_10_CIVIL_WET15"/>
      <sheetName val="_06_07_10_CIVIL15"/>
      <sheetName val="_06_07_10_MECH-FAB15"/>
      <sheetName val="_06_07_10_MECH-TANK15"/>
      <sheetName val="_05_07_10_N_SHIFT_MECH-FAB15"/>
      <sheetName val="_05_07_10_N_SHIFT_MECH-TANK15"/>
      <sheetName val="_05_07_10_RS_&amp;_SECURITY15"/>
      <sheetName val="05_07_10_CIVIL_WET15"/>
      <sheetName val="_05_07_10_CIVIL15"/>
      <sheetName val="_05_07_10_MECH-FAB15"/>
      <sheetName val="_05_07_10_MECH-TANK15"/>
      <sheetName val="_04_07_10_N_SHIFT_MECH-FAB15"/>
      <sheetName val="_04_07_10_N_SHIFT_MECH-TANK15"/>
      <sheetName val="_04_07_10_RS_&amp;_SECURITY15"/>
      <sheetName val="04_07_10_CIVIL_WET15"/>
      <sheetName val="_04_07_10_CIVIL15"/>
      <sheetName val="_04_07_10_MECH-FAB15"/>
      <sheetName val="_04_07_10_MECH-TANK15"/>
      <sheetName val="_03_07_10_N_SHIFT_MECH-FAB15"/>
      <sheetName val="_03_07_10_N_SHIFT_MECH-TANK15"/>
      <sheetName val="_03_07_10_RS_&amp;_SECURITY_15"/>
      <sheetName val="03_07_10_CIVIL_WET_15"/>
      <sheetName val="_03_07_10_CIVIL_15"/>
      <sheetName val="_03_07_10_MECH-FAB_15"/>
      <sheetName val="_03_07_10_MECH-TANK_15"/>
      <sheetName val="_02_07_10_N_SHIFT_MECH-FAB_15"/>
      <sheetName val="_02_07_10_N_SHIFT_MECH-TANK_15"/>
      <sheetName val="_02_07_10_RS_&amp;_SECURITY15"/>
      <sheetName val="02_07_10_CIVIL_WET15"/>
      <sheetName val="_02_07_10_CIVIL15"/>
      <sheetName val="_02_07_10_MECH-FAB15"/>
      <sheetName val="_02_07_10_MECH-TANK15"/>
      <sheetName val="_01_07_10_N_SHIFT_MECH-FAB15"/>
      <sheetName val="_01_07_10_N_SHIFT_MECH-TANK15"/>
      <sheetName val="_01_07_10_RS_&amp;_SECURITY15"/>
      <sheetName val="01_07_10_CIVIL_WET15"/>
      <sheetName val="_01_07_10_CIVIL15"/>
      <sheetName val="_01_07_10_MECH-FAB15"/>
      <sheetName val="_01_07_10_MECH-TANK15"/>
      <sheetName val="_30_06_10_N_SHIFT_MECH-FAB15"/>
      <sheetName val="_30_06_10_N_SHIFT_MECH-TANK15"/>
      <sheetName val="scurve_calc_(2)15"/>
      <sheetName val="Meas_-Hotel_Part16"/>
      <sheetName val="BOQ_Direct_selling_cost15"/>
      <sheetName val="Direct_cost_shed_A-2_15"/>
      <sheetName val="Contract_Night_Staff15"/>
      <sheetName val="Contract_Day_Staff15"/>
      <sheetName val="Day_Shift15"/>
      <sheetName val="Night_Shift15"/>
      <sheetName val="Ave_wtd_rates15"/>
      <sheetName val="Material_15"/>
      <sheetName val="Labour_&amp;_Plant15"/>
      <sheetName val="22_12_201116"/>
      <sheetName val="BOQ_(2)16"/>
      <sheetName val="Cashflow_projection15"/>
      <sheetName val="PA-_Consutant_15"/>
      <sheetName val="Civil_Boq15"/>
      <sheetName val="Fee_Rate_Summary15"/>
      <sheetName val="Item-_Compact15"/>
      <sheetName val="final_abstract15"/>
      <sheetName val="TBAL9697__group_wise__sdpl15"/>
      <sheetName val="St_co_91_5lvl15"/>
      <sheetName val="Civil_Works15"/>
      <sheetName val="IO_List15"/>
      <sheetName val="Fill_this_out_first___15"/>
      <sheetName val="Meas__Hotel_Part15"/>
      <sheetName val="INPUT_SHEET15"/>
      <sheetName val="DI_Rate_Analysis16"/>
      <sheetName val="Economic_RisingMain__Ph-I16"/>
      <sheetName val="SP_Break_Up15"/>
      <sheetName val="Labour_productivity15"/>
      <sheetName val="_09_07_10_M顅ᎆ뤀ᨇ԰?缀?15"/>
      <sheetName val="Sales_&amp;_Prod15"/>
      <sheetName val="Cost_Index15"/>
      <sheetName val="cash_in_flow_Summary_JV_15"/>
      <sheetName val="water_prop_15"/>
      <sheetName val="GR_slab-reinft15"/>
      <sheetName val="Staff_Acco_15"/>
      <sheetName val="Rate_analysis-_BOQ_1_15"/>
      <sheetName val="MN_T_B_15"/>
      <sheetName val="Project_Details__15"/>
      <sheetName val="F20_Risk_Analysis15"/>
      <sheetName val="Change_Order_Log15"/>
      <sheetName val="2000_MOR15"/>
      <sheetName val="Driveway_Beams15"/>
      <sheetName val="Structure_Bills_Qty15"/>
      <sheetName val="Prelims_Breakup16"/>
      <sheetName val="INDIGINEOUS_ITEMS_15"/>
      <sheetName val="3cd_Annexure15"/>
      <sheetName val="Rate_Analysis15"/>
      <sheetName val="Fin__Assumpt__-_Sensitivities15"/>
      <sheetName val="Bill_115"/>
      <sheetName val="Bill_215"/>
      <sheetName val="Bill_315"/>
      <sheetName val="Bill_415"/>
      <sheetName val="Bill_515"/>
      <sheetName val="Bill_615"/>
      <sheetName val="Bill_715"/>
      <sheetName val="_09_07_10_M顅ᎆ뤀ᨇ԰15"/>
      <sheetName val="_09_07_10_M顅ᎆ뤀ᨇ԰_缀_15"/>
      <sheetName val="1_Civil-RA15"/>
      <sheetName val="Assumption_Inputs15"/>
      <sheetName val="Phase_115"/>
      <sheetName val="Pacakges_split15"/>
      <sheetName val="DEINKING(ANNEX_1)15"/>
      <sheetName val="AutoOpen_Stub_Data15"/>
      <sheetName val="Eqpmnt_Plng15"/>
      <sheetName val="Debits_as_on_12_04_0814"/>
      <sheetName val="Data_Sheet14"/>
      <sheetName val="T-P1,_FINISHES_WORKING_15"/>
      <sheetName val="Assumption_&amp;_Exclusion15"/>
      <sheetName val="External_Doors15"/>
      <sheetName val="STAFFSCHED_14"/>
      <sheetName val="LABOUR_RATE15"/>
      <sheetName val="Material_Rate15"/>
      <sheetName val="Switch_V1615"/>
      <sheetName val="India_F&amp;S_Template14"/>
      <sheetName val="_bus_bay14"/>
      <sheetName val="doq_414"/>
      <sheetName val="doq_214"/>
      <sheetName val="Grade_Slab_-115"/>
      <sheetName val="Grade_Slab_-215"/>
      <sheetName val="Grade_slab-315"/>
      <sheetName val="Grade_slab_-415"/>
      <sheetName val="Grade_slab_-515"/>
      <sheetName val="Grade_slab_-615"/>
      <sheetName val="Cat_A_Change_Control15"/>
      <sheetName val="Factor_Sheet15"/>
      <sheetName val="Theo_Cons-June'1014"/>
      <sheetName val="11B_14"/>
      <sheetName val="ACAD_Finishes14"/>
      <sheetName val="Site_Details14"/>
      <sheetName val="Site_Area_Statement14"/>
      <sheetName val="Summary_WG14"/>
      <sheetName val="BOQ_LT14"/>
      <sheetName val="14_07_10_CIVIL_W [14"/>
      <sheetName val="AFAS_14"/>
      <sheetName val="RDS_&amp;_WLD14"/>
      <sheetName val="PA_System14"/>
      <sheetName val="Server_&amp;_PAC_Room14"/>
      <sheetName val="HVAC_BOQ14"/>
      <sheetName val="Invoice_Tracker14"/>
      <sheetName val="Income_Statement14"/>
      <sheetName val="Load_Details(B2)14"/>
      <sheetName val="Works_-_Quote_Sheet14"/>
      <sheetName val="BLOCK-A_(MEA_SHEET)14"/>
      <sheetName val="Cost_Basis13"/>
      <sheetName val="Top_Sheet14"/>
      <sheetName val="Col_NUM14"/>
      <sheetName val="COLUMN_RC_14"/>
      <sheetName val="STILT_Floor_Slab_NUM14"/>
      <sheetName val="First_Floor_Slab_RC14"/>
      <sheetName val="FIRST_FLOOR_SLAB_WT_SUMMARY14"/>
      <sheetName val="Stilt_Floor_Beam_NUM14"/>
      <sheetName val="STILT_BEAM_NUM14"/>
      <sheetName val="STILT_BEAM_RC14"/>
      <sheetName val="Stilt_wall_Num14"/>
      <sheetName val="STILT_WALL_RC14"/>
      <sheetName val="Z-DETAILS_ABOVE_RAFT_UPTO_+0_15"/>
      <sheetName val="Z-DETAILS_ABOVE_RAFT_UPTO_+_(14"/>
      <sheetName val="TOTAL_CHECK14"/>
      <sheetName val="TYP___wall_Num14"/>
      <sheetName val="Z-DETAILS_TYP__+2_85_TO_+8_8514"/>
      <sheetName val="d-safe_specs13"/>
      <sheetName val="Deduction_of_assets13"/>
      <sheetName val="Blr_hire13"/>
      <sheetName val="PRECAST_lig(tconc_II13"/>
      <sheetName val="VF_Full_Recon13"/>
      <sheetName val="PITP3_COPY13"/>
      <sheetName val="Meas_13"/>
      <sheetName val="Expenses_Actual_Vs__Budgeted13"/>
      <sheetName val="Col_up_to_plinth13"/>
      <sheetName val="MASTER_RATE_ANALYSIS13"/>
      <sheetName val="RMG_-ABS13"/>
      <sheetName val="T_P_-ABS13"/>
      <sheetName val="T_P_-MB13"/>
      <sheetName val="E_P_R-ABS13"/>
      <sheetName val="E__R-MB13"/>
      <sheetName val="Bldg_6-ABS13"/>
      <sheetName val="Bldg_6-MB13"/>
      <sheetName val="Kz_Grid_Press_foundation_ABS13"/>
      <sheetName val="Kz_Grid_Press_foundation_meas13"/>
      <sheetName val="600-1200T__ABS13"/>
      <sheetName val="600-1200T_Meas13"/>
      <sheetName val="BSR-II_ABS13"/>
      <sheetName val="BSR-II_meas13"/>
      <sheetName val="Misc_ABS13"/>
      <sheetName val="Misc_MB13"/>
      <sheetName val="This_Bill13"/>
      <sheetName val="Upto_Previous13"/>
      <sheetName val="Up_to_date13"/>
      <sheetName val="Grand_Abstract13"/>
      <sheetName val="Blank_MB13"/>
      <sheetName val="cement_summary13"/>
      <sheetName val="Reinforcement_Steel13"/>
      <sheetName val="P-I_CEMENT_RECONCILIATION_13"/>
      <sheetName val="Ra-38_area_wise_summary13"/>
      <sheetName val="P-II_Cement_Reconciliation13"/>
      <sheetName val="Ra-16_P-II13"/>
      <sheetName val="RA_16-_GH13"/>
      <sheetName val="Quote_Sheet13"/>
      <sheetName val="RCC,Ret__Wall13"/>
      <sheetName val="Name_List13"/>
      <sheetName val="Intro_13"/>
      <sheetName val="Gate_213"/>
      <sheetName val="Project_Ignite13"/>
      <sheetName val="E_&amp;_R13"/>
      <sheetName val="Customize_Your_Invoice13"/>
      <sheetName val="Misc__Data13"/>
      <sheetName val="beam-reinft-machine_rm13"/>
      <sheetName val="Cash_Flow_Input_Data_ISC13"/>
      <sheetName val="Fin__Assumpt__-_SensitivitieH13"/>
      <sheetName val="PRECAST_lightconc-II25"/>
      <sheetName val="Cleaning_&amp;_Grubbing25"/>
      <sheetName val="PRECAST_lightconc_II25"/>
      <sheetName val="College_Details25"/>
      <sheetName val="Personal_25"/>
      <sheetName val="jidal_dam25"/>
      <sheetName val="fran_temp25"/>
      <sheetName val="kona_swit25"/>
      <sheetName val="template_(8)25"/>
      <sheetName val="template_(9)25"/>
      <sheetName val="OVER_HEADS25"/>
      <sheetName val="Cover_Sheet25"/>
      <sheetName val="BOQ_REV_A25"/>
      <sheetName val="PTB_(IO)25"/>
      <sheetName val="BMS_25"/>
      <sheetName val="SPT_vs_PHI25"/>
      <sheetName val="TBAL9697_-group_wise__sdpl25"/>
      <sheetName val="Quantity_Schedule24"/>
      <sheetName val="Revenue__Schedule_24"/>
      <sheetName val="Balance_works_-_Direct_Cost24"/>
      <sheetName val="Balance_works_-_Indirect_Cost24"/>
      <sheetName val="Fund_Plan24"/>
      <sheetName val="Bill_of_Resources24"/>
      <sheetName val="SITE_OVERHEADS23"/>
      <sheetName val="labour_coeff23"/>
      <sheetName val="Expenditure_plan23"/>
      <sheetName val="ORDER_BOOKING23"/>
      <sheetName val="Site_Dev_BOQ23"/>
      <sheetName val="beam-reinft-IIInd_floor23"/>
      <sheetName val="M-Book_for_Conc23"/>
      <sheetName val="M-Book_for_FW23"/>
      <sheetName val="Costing_Upto_Mar'11_(2)23"/>
      <sheetName val="Tender_Summary23"/>
      <sheetName val="TAX_BILLS23"/>
      <sheetName val="CASH_BILLS23"/>
      <sheetName val="LABOUR_BILLS23"/>
      <sheetName val="puch_order23"/>
      <sheetName val="Sheet1_(2)23"/>
      <sheetName val="Boq_Block_A23"/>
      <sheetName val="_24_07_10_RS_&amp;_SECURITY23"/>
      <sheetName val="24_07_10_CIVIL_WET23"/>
      <sheetName val="_24_07_10_CIVIL23"/>
      <sheetName val="_24_07_10_MECH-FAB23"/>
      <sheetName val="_24_07_10_MECH-TANK23"/>
      <sheetName val="_23_07_10_N_SHIFT_MECH-FAB23"/>
      <sheetName val="_23_07_10_N_SHIFT_MECH-TANK23"/>
      <sheetName val="_23_07_10_RS_&amp;_SECURITY23"/>
      <sheetName val="23_07_10_CIVIL_WET23"/>
      <sheetName val="_23_07_10_CIVIL23"/>
      <sheetName val="_23_07_10_MECH-FAB23"/>
      <sheetName val="_23_07_10_MECH-TANK23"/>
      <sheetName val="_22_07_10_N_SHIFT_MECH-FAB23"/>
      <sheetName val="_22_07_10_N_SHIFT_MECH-TANK23"/>
      <sheetName val="_22_07_10_RS_&amp;_SECURITY23"/>
      <sheetName val="22_07_10_CIVIL_WET23"/>
      <sheetName val="_22_07_10_CIVIL23"/>
      <sheetName val="_22_07_10_MECH-FAB23"/>
      <sheetName val="_22_07_10_MECH-TANK23"/>
      <sheetName val="_21_07_10_N_SHIFT_MECH-FAB23"/>
      <sheetName val="_21_07_10_N_SHIFT_MECH-TANK23"/>
      <sheetName val="_21_07_10_RS_&amp;_SECURITY23"/>
      <sheetName val="21_07_10_CIVIL_WET23"/>
      <sheetName val="_21_07_10_CIVIL23"/>
      <sheetName val="_21_07_10_MECH-FAB23"/>
      <sheetName val="_21_07_10_MECH-TANK23"/>
      <sheetName val="_20_07_10_N_SHIFT_MECH-FAB23"/>
      <sheetName val="_20_07_10_N_SHIFT_MECH-TANK23"/>
      <sheetName val="_20_07_10_RS_&amp;_SECURITY23"/>
      <sheetName val="20_07_10_CIVIL_WET23"/>
      <sheetName val="_20_07_10_CIVIL23"/>
      <sheetName val="_20_07_10_MECH-FAB23"/>
      <sheetName val="_20_07_10_MECH-TANK23"/>
      <sheetName val="_19_07_10_N_SHIFT_MECH-FAB23"/>
      <sheetName val="_19_07_10_N_SHIFT_MECH-TANK23"/>
      <sheetName val="_19_07_10_RS_&amp;_SECURITY23"/>
      <sheetName val="19_07_10_CIVIL_WET23"/>
      <sheetName val="_19_07_10_CIVIL23"/>
      <sheetName val="_19_07_10_MECH-FAB23"/>
      <sheetName val="_19_07_10_MECH-TANK23"/>
      <sheetName val="_18_07_10_N_SHIFT_MECH-FAB23"/>
      <sheetName val="_18_07_10_N_SHIFT_MECH-TANK23"/>
      <sheetName val="_18_07_10_RS_&amp;_SECURITY23"/>
      <sheetName val="18_07_10_CIVIL_WET23"/>
      <sheetName val="_18_07_10_CIVIL23"/>
      <sheetName val="_18_07_10_MECH-FAB23"/>
      <sheetName val="_18_07_10_MECH-TANK23"/>
      <sheetName val="_17_07_10_N_SHIFT_MECH-FAB23"/>
      <sheetName val="_17_07_10_N_SHIFT_MECH-TANK23"/>
      <sheetName val="_17_07_10_RS_&amp;_SECURITY23"/>
      <sheetName val="17_07_10_CIVIL_WET23"/>
      <sheetName val="_17_07_10_CIVIL23"/>
      <sheetName val="_17_07_10_MECH-FAB23"/>
      <sheetName val="_17_07_10_MECH-TANK23"/>
      <sheetName val="_16_07_10_N_SHIFT_MECH-FAB22"/>
      <sheetName val="_16_07_10_N_SHIFT_MECH-TANK22"/>
      <sheetName val="_16_07_10_RS_&amp;_SECURITY22"/>
      <sheetName val="16_07_10_CIVIL_WET22"/>
      <sheetName val="_16_07_10_CIVIL22"/>
      <sheetName val="_16_07_10_MECH-FAB22"/>
      <sheetName val="_16_07_10_MECH-TANK22"/>
      <sheetName val="_15_07_10_N_SHIFT_MECH-FAB22"/>
      <sheetName val="_15_07_10_N_SHIFT_MECH-TANK22"/>
      <sheetName val="_15_07_10_RS_&amp;_SECURITY22"/>
      <sheetName val="15_07_10_CIVIL_WET22"/>
      <sheetName val="_15_07_10_CIVIL22"/>
      <sheetName val="_15_07_10_MECH-FAB22"/>
      <sheetName val="_15_07_10_MECH-TANK22"/>
      <sheetName val="_14_07_10_N_SHIFT_MECH-FAB22"/>
      <sheetName val="_14_07_10_N_SHIFT_MECH-TANK22"/>
      <sheetName val="_14_07_10_RS_&amp;_SECURITY22"/>
      <sheetName val="14_07_10_CIVIL_WET22"/>
      <sheetName val="_14_07_10_CIVIL22"/>
      <sheetName val="_14_07_10_MECH-FAB22"/>
      <sheetName val="_14_07_10_MECH-TANK22"/>
      <sheetName val="_13_07_10_N_SHIFT_MECH-FAB22"/>
      <sheetName val="_13_07_10_N_SHIFT_MECH-TANK22"/>
      <sheetName val="_13_07_10_RS_&amp;_SECURITY22"/>
      <sheetName val="13_07_10_CIVIL_WET22"/>
      <sheetName val="_13_07_10_CIVIL22"/>
      <sheetName val="_13_07_10_MECH-FAB22"/>
      <sheetName val="_13_07_10_MECH-TANK22"/>
      <sheetName val="_12_07_10_N_SHIFT_MECH-FAB22"/>
      <sheetName val="_12_07_10_N_SHIFT_MECH-TANK22"/>
      <sheetName val="_12_07_10_RS_&amp;_SECURITY22"/>
      <sheetName val="12_07_10_CIVIL_WET22"/>
      <sheetName val="_12_07_10_CIVIL22"/>
      <sheetName val="_12_07_10_MECH-FAB22"/>
      <sheetName val="_12_07_10_MECH-TANK22"/>
      <sheetName val="_11_07_10_N_SHIFT_MECH-FAB22"/>
      <sheetName val="_11_07_10_N_SHIFT_MECH-TANK22"/>
      <sheetName val="_11_07_10_RS_&amp;_SECURITY22"/>
      <sheetName val="11_07_10_CIVIL_WET22"/>
      <sheetName val="_11_07_10_CIVIL22"/>
      <sheetName val="_11_07_10_MECH-FAB22"/>
      <sheetName val="_11_07_10_MECH-TANK22"/>
      <sheetName val="_10_07_10_N_SHIFT_MECH-FAB22"/>
      <sheetName val="_10_07_10_N_SHIFT_MECH-TANK22"/>
      <sheetName val="_10_07_10_RS_&amp;_SECURITY22"/>
      <sheetName val="10_07_10_CIVIL_WET22"/>
      <sheetName val="_10_07_10_CIVIL22"/>
      <sheetName val="_10_07_10_MECH-FAB22"/>
      <sheetName val="_10_07_10_MECH-TANK22"/>
      <sheetName val="_09_07_10_N_SHIFT_MECH-FAB22"/>
      <sheetName val="_09_07_10_N_SHIFT_MECH-TANK22"/>
      <sheetName val="_09_07_10_RS_&amp;_SECURITY22"/>
      <sheetName val="09_07_10_CIVIL_WET22"/>
      <sheetName val="_09_07_10_CIVIL22"/>
      <sheetName val="_09_07_10_MECH-FAB22"/>
      <sheetName val="_09_07_10_MECH-TANK22"/>
      <sheetName val="_08_07_10_N_SHIFT_MECH-FAB22"/>
      <sheetName val="_08_07_10_N_SHIFT_MECH-TANK22"/>
      <sheetName val="_08_07_10_RS_&amp;_SECURITY22"/>
      <sheetName val="08_07_10_CIVIL_WET22"/>
      <sheetName val="_08_07_10_CIVIL22"/>
      <sheetName val="_08_07_10_MECH-FAB22"/>
      <sheetName val="_08_07_10_MECH-TANK22"/>
      <sheetName val="_07_07_10_N_SHIFT_MECH-FAB22"/>
      <sheetName val="_07_07_10_N_SHIFT_MECH-TANK22"/>
      <sheetName val="_07_07_10_RS_&amp;_SECURITY22"/>
      <sheetName val="07_07_10_CIVIL_WET22"/>
      <sheetName val="_07_07_10_CIVIL22"/>
      <sheetName val="_07_07_10_MECH-FAB22"/>
      <sheetName val="_07_07_10_MECH-TANK22"/>
      <sheetName val="_06_07_10_N_SHIFT_MECH-FAB22"/>
      <sheetName val="_06_07_10_N_SHIFT_MECH-TANK22"/>
      <sheetName val="_06_07_10_RS_&amp;_SECURITY22"/>
      <sheetName val="06_07_10_CIVIL_WET22"/>
      <sheetName val="_06_07_10_CIVIL22"/>
      <sheetName val="_06_07_10_MECH-FAB22"/>
      <sheetName val="_06_07_10_MECH-TANK22"/>
      <sheetName val="_05_07_10_N_SHIFT_MECH-FAB22"/>
      <sheetName val="_05_07_10_N_SHIFT_MECH-TANK22"/>
      <sheetName val="_05_07_10_RS_&amp;_SECURITY22"/>
      <sheetName val="05_07_10_CIVIL_WET22"/>
      <sheetName val="_05_07_10_CIVIL22"/>
      <sheetName val="_05_07_10_MECH-FAB22"/>
      <sheetName val="_05_07_10_MECH-TANK22"/>
      <sheetName val="_04_07_10_N_SHIFT_MECH-FAB22"/>
      <sheetName val="_04_07_10_N_SHIFT_MECH-TANK22"/>
      <sheetName val="_04_07_10_RS_&amp;_SECURITY22"/>
      <sheetName val="04_07_10_CIVIL_WET22"/>
      <sheetName val="_04_07_10_CIVIL22"/>
      <sheetName val="_04_07_10_MECH-FAB22"/>
      <sheetName val="_04_07_10_MECH-TANK22"/>
      <sheetName val="_03_07_10_N_SHIFT_MECH-FAB22"/>
      <sheetName val="_03_07_10_N_SHIFT_MECH-TANK22"/>
      <sheetName val="_03_07_10_RS_&amp;_SECURITY_22"/>
      <sheetName val="03_07_10_CIVIL_WET_22"/>
      <sheetName val="_03_07_10_CIVIL_22"/>
      <sheetName val="_03_07_10_MECH-FAB_22"/>
      <sheetName val="_03_07_10_MECH-TANK_22"/>
      <sheetName val="_02_07_10_N_SHIFT_MECH-FAB_22"/>
      <sheetName val="_02_07_10_N_SHIFT_MECH-TANK_22"/>
      <sheetName val="_02_07_10_RS_&amp;_SECURITY22"/>
      <sheetName val="02_07_10_CIVIL_WET22"/>
      <sheetName val="_02_07_10_CIVIL22"/>
      <sheetName val="_02_07_10_MECH-FAB22"/>
      <sheetName val="_02_07_10_MECH-TANK22"/>
      <sheetName val="_01_07_10_N_SHIFT_MECH-FAB22"/>
      <sheetName val="_01_07_10_N_SHIFT_MECH-TANK22"/>
      <sheetName val="_01_07_10_RS_&amp;_SECURITY22"/>
      <sheetName val="01_07_10_CIVIL_WET22"/>
      <sheetName val="_01_07_10_CIVIL22"/>
      <sheetName val="_01_07_10_MECH-FAB22"/>
      <sheetName val="_01_07_10_MECH-TANK22"/>
      <sheetName val="_30_06_10_N_SHIFT_MECH-FAB22"/>
      <sheetName val="_30_06_10_N_SHIFT_MECH-TANK22"/>
      <sheetName val="scurve_calc_(2)22"/>
      <sheetName val="Meas_-Hotel_Part23"/>
      <sheetName val="BOQ_Direct_selling_cost22"/>
      <sheetName val="Direct_cost_shed_A-2_22"/>
      <sheetName val="Contract_Night_Staff22"/>
      <sheetName val="Contract_Day_Staff22"/>
      <sheetName val="Day_Shift22"/>
      <sheetName val="Night_Shift22"/>
      <sheetName val="Ave_wtd_rates22"/>
      <sheetName val="Material_22"/>
      <sheetName val="Labour_&amp;_Plant22"/>
      <sheetName val="22_12_201123"/>
      <sheetName val="BOQ_(2)23"/>
      <sheetName val="Cashflow_projection22"/>
      <sheetName val="PA-_Consutant_22"/>
      <sheetName val="Civil_Boq22"/>
      <sheetName val="Fee_Rate_Summary22"/>
      <sheetName val="Item-_Compact22"/>
      <sheetName val="final_abstract22"/>
      <sheetName val="TBAL9697__group_wise__sdpl22"/>
      <sheetName val="St_co_91_5lvl22"/>
      <sheetName val="Civil_Works22"/>
      <sheetName val="IO_List22"/>
      <sheetName val="Fill_this_out_first___22"/>
      <sheetName val="Meas__Hotel_Part22"/>
      <sheetName val="INPUT_SHEET22"/>
      <sheetName val="DI_Rate_Analysis23"/>
      <sheetName val="Economic_RisingMain__Ph-I23"/>
      <sheetName val="SP_Break_Up22"/>
      <sheetName val="Labour_productivity22"/>
      <sheetName val="_09_07_10_M顅ᎆ뤀ᨇ԰?缀?22"/>
      <sheetName val="Sales_&amp;_Prod22"/>
      <sheetName val="Cost_Index22"/>
      <sheetName val="cash_in_flow_Summary_JV_22"/>
      <sheetName val="water_prop_22"/>
      <sheetName val="GR_slab-reinft22"/>
      <sheetName val="Staff_Acco_22"/>
      <sheetName val="Rate_analysis-_BOQ_1_22"/>
      <sheetName val="MN_T_B_22"/>
      <sheetName val="Project_Details__22"/>
      <sheetName val="F20_Risk_Analysis22"/>
      <sheetName val="Change_Order_Log22"/>
      <sheetName val="2000_MOR22"/>
      <sheetName val="Driveway_Beams22"/>
      <sheetName val="Structure_Bills_Qty22"/>
      <sheetName val="Prelims_Breakup23"/>
      <sheetName val="INDIGINEOUS_ITEMS_22"/>
      <sheetName val="3cd_Annexure22"/>
      <sheetName val="Rate_Analysis22"/>
      <sheetName val="Fin__Assumpt__-_Sensitivities22"/>
      <sheetName val="Bill_122"/>
      <sheetName val="Bill_222"/>
      <sheetName val="Bill_322"/>
      <sheetName val="Bill_422"/>
      <sheetName val="Bill_522"/>
      <sheetName val="Bill_622"/>
      <sheetName val="Bill_722"/>
      <sheetName val="_09_07_10_M顅ᎆ뤀ᨇ԰22"/>
      <sheetName val="_09_07_10_M顅ᎆ뤀ᨇ԰_缀_22"/>
      <sheetName val="1_Civil-RA22"/>
      <sheetName val="Assumption_Inputs22"/>
      <sheetName val="Phase_122"/>
      <sheetName val="Pacakges_split22"/>
      <sheetName val="DEINKING(ANNEX_1)22"/>
      <sheetName val="AutoOpen_Stub_Data22"/>
      <sheetName val="Eqpmnt_Plng22"/>
      <sheetName val="Debits_as_on_12_04_0821"/>
      <sheetName val="Data_Sheet21"/>
      <sheetName val="T-P1,_FINISHES_WORKING_22"/>
      <sheetName val="Assumption_&amp;_Exclusion22"/>
      <sheetName val="External_Doors22"/>
      <sheetName val="STAFFSCHED_21"/>
      <sheetName val="LABOUR_RATE22"/>
      <sheetName val="Material_Rate22"/>
      <sheetName val="Switch_V1622"/>
      <sheetName val="India_F&amp;S_Template21"/>
      <sheetName val="_bus_bay21"/>
      <sheetName val="doq_421"/>
      <sheetName val="doq_221"/>
      <sheetName val="Grade_Slab_-122"/>
      <sheetName val="Grade_Slab_-222"/>
      <sheetName val="Grade_slab-322"/>
      <sheetName val="Grade_slab_-422"/>
      <sheetName val="Grade_slab_-522"/>
      <sheetName val="Grade_slab_-622"/>
      <sheetName val="Cat_A_Change_Control22"/>
      <sheetName val="Factor_Sheet22"/>
      <sheetName val="Theo_Cons-June'1021"/>
      <sheetName val="11B_21"/>
      <sheetName val="ACAD_Finishes21"/>
      <sheetName val="Site_Details21"/>
      <sheetName val="Site_Area_Statement21"/>
      <sheetName val="Summary_WG21"/>
      <sheetName val="BOQ_LT21"/>
      <sheetName val="14_07_10_CIVIL_W [21"/>
      <sheetName val="AFAS_21"/>
      <sheetName val="RDS_&amp;_WLD21"/>
      <sheetName val="PA_System21"/>
      <sheetName val="Server_&amp;_PAC_Room21"/>
      <sheetName val="HVAC_BOQ21"/>
      <sheetName val="Invoice_Tracker21"/>
      <sheetName val="Income_Statement21"/>
      <sheetName val="Load_Details(B2)21"/>
      <sheetName val="Works_-_Quote_Sheet21"/>
      <sheetName val="BLOCK-A_(MEA_SHEET)21"/>
      <sheetName val="Cost_Basis20"/>
      <sheetName val="Top_Sheet21"/>
      <sheetName val="Col_NUM21"/>
      <sheetName val="COLUMN_RC_21"/>
      <sheetName val="STILT_Floor_Slab_NUM21"/>
      <sheetName val="First_Floor_Slab_RC21"/>
      <sheetName val="FIRST_FLOOR_SLAB_WT_SUMMARY21"/>
      <sheetName val="Stilt_Floor_Beam_NUM21"/>
      <sheetName val="STILT_BEAM_NUM21"/>
      <sheetName val="STILT_BEAM_RC21"/>
      <sheetName val="Stilt_wall_Num21"/>
      <sheetName val="STILT_WALL_RC21"/>
      <sheetName val="Z-DETAILS_ABOVE_RAFT_UPTO_+0_22"/>
      <sheetName val="Z-DETAILS_ABOVE_RAFT_UPTO_+_(30"/>
      <sheetName val="TOTAL_CHECK21"/>
      <sheetName val="TYP___wall_Num21"/>
      <sheetName val="Z-DETAILS_TYP__+2_85_TO_+8_8521"/>
      <sheetName val="d-safe_specs20"/>
      <sheetName val="Deduction_of_assets20"/>
      <sheetName val="Blr_hire20"/>
      <sheetName val="PRECAST_lig(tconc_II20"/>
      <sheetName val="VF_Full_Recon20"/>
      <sheetName val="PITP3_COPY20"/>
      <sheetName val="Meas_20"/>
      <sheetName val="Expenses_Actual_Vs__Budgeted20"/>
      <sheetName val="Col_up_to_plinth20"/>
      <sheetName val="MASTER_RATE_ANALYSIS20"/>
      <sheetName val="RMG_-ABS20"/>
      <sheetName val="T_P_-ABS20"/>
      <sheetName val="T_P_-MB20"/>
      <sheetName val="E_P_R-ABS20"/>
      <sheetName val="E__R-MB20"/>
      <sheetName val="Bldg_6-ABS20"/>
      <sheetName val="Bldg_6-MB20"/>
      <sheetName val="Kz_Grid_Press_foundation_ABS20"/>
      <sheetName val="Kz_Grid_Press_foundation_meas20"/>
      <sheetName val="600-1200T__ABS20"/>
      <sheetName val="600-1200T_Meas20"/>
      <sheetName val="BSR-II_ABS20"/>
      <sheetName val="BSR-II_meas20"/>
      <sheetName val="Misc_ABS20"/>
      <sheetName val="Misc_MB20"/>
      <sheetName val="This_Bill20"/>
      <sheetName val="Upto_Previous20"/>
      <sheetName val="Up_to_date20"/>
      <sheetName val="Grand_Abstract20"/>
      <sheetName val="Blank_MB20"/>
      <sheetName val="cement_summary20"/>
      <sheetName val="Reinforcement_Steel20"/>
      <sheetName val="P-I_CEMENT_RECONCILIATION_20"/>
      <sheetName val="Ra-38_area_wise_summary20"/>
      <sheetName val="P-II_Cement_Reconciliation20"/>
      <sheetName val="Ra-16_P-II20"/>
      <sheetName val="RA_16-_GH20"/>
      <sheetName val="Quote_Sheet20"/>
      <sheetName val="RCC,Ret__Wall20"/>
      <sheetName val="Name_List20"/>
      <sheetName val="Intro_20"/>
      <sheetName val="Gate_220"/>
      <sheetName val="Project_Ignite20"/>
      <sheetName val="E_&amp;_R20"/>
      <sheetName val="Customize_Your_Invoice20"/>
      <sheetName val="Misc__Data20"/>
      <sheetName val="beam-reinft-machine_rm20"/>
      <sheetName val="Cash_Flow_Input_Data_ISC20"/>
      <sheetName val="Fin__Assumpt__-_SensitivitieH20"/>
      <sheetName val="PRECAST_lightconc-II20"/>
      <sheetName val="Cleaning_&amp;_Grubbing20"/>
      <sheetName val="PRECAST_lightconc_II20"/>
      <sheetName val="College_Details20"/>
      <sheetName val="Personal_20"/>
      <sheetName val="jidal_dam20"/>
      <sheetName val="fran_temp20"/>
      <sheetName val="kona_swit20"/>
      <sheetName val="template_(8)20"/>
      <sheetName val="template_(9)20"/>
      <sheetName val="OVER_HEADS20"/>
      <sheetName val="Cover_Sheet20"/>
      <sheetName val="BOQ_REV_A20"/>
      <sheetName val="PTB_(IO)20"/>
      <sheetName val="BMS_20"/>
      <sheetName val="SPT_vs_PHI20"/>
      <sheetName val="TBAL9697_-group_wise__sdpl20"/>
      <sheetName val="Quantity_Schedule19"/>
      <sheetName val="Revenue__Schedule_19"/>
      <sheetName val="Balance_works_-_Direct_Cost19"/>
      <sheetName val="Balance_works_-_Indirect_Cost19"/>
      <sheetName val="Fund_Plan19"/>
      <sheetName val="Bill_of_Resources19"/>
      <sheetName val="SITE_OVERHEADS18"/>
      <sheetName val="labour_coeff18"/>
      <sheetName val="Expenditure_plan18"/>
      <sheetName val="ORDER_BOOKING18"/>
      <sheetName val="Site_Dev_BOQ18"/>
      <sheetName val="beam-reinft-IIInd_floor18"/>
      <sheetName val="M-Book_for_Conc18"/>
      <sheetName val="M-Book_for_FW18"/>
      <sheetName val="Costing_Upto_Mar'11_(2)18"/>
      <sheetName val="Tender_Summary18"/>
      <sheetName val="TAX_BILLS18"/>
      <sheetName val="CASH_BILLS18"/>
      <sheetName val="LABOUR_BILLS18"/>
      <sheetName val="puch_order18"/>
      <sheetName val="Sheet1_(2)18"/>
      <sheetName val="Boq_Block_A18"/>
      <sheetName val="_24_07_10_RS_&amp;_SECURITY18"/>
      <sheetName val="24_07_10_CIVIL_WET18"/>
      <sheetName val="_24_07_10_CIVIL18"/>
      <sheetName val="_24_07_10_MECH-FAB18"/>
      <sheetName val="_24_07_10_MECH-TANK18"/>
      <sheetName val="_23_07_10_N_SHIFT_MECH-FAB18"/>
      <sheetName val="_23_07_10_N_SHIFT_MECH-TANK18"/>
      <sheetName val="_23_07_10_RS_&amp;_SECURITY18"/>
      <sheetName val="23_07_10_CIVIL_WET18"/>
      <sheetName val="_23_07_10_CIVIL18"/>
      <sheetName val="_23_07_10_MECH-FAB18"/>
      <sheetName val="_23_07_10_MECH-TANK18"/>
      <sheetName val="_22_07_10_N_SHIFT_MECH-FAB18"/>
      <sheetName val="_22_07_10_N_SHIFT_MECH-TANK18"/>
      <sheetName val="_22_07_10_RS_&amp;_SECURITY18"/>
      <sheetName val="22_07_10_CIVIL_WET18"/>
      <sheetName val="_22_07_10_CIVIL18"/>
      <sheetName val="_22_07_10_MECH-FAB18"/>
      <sheetName val="_22_07_10_MECH-TANK18"/>
      <sheetName val="_21_07_10_N_SHIFT_MECH-FAB18"/>
      <sheetName val="_21_07_10_N_SHIFT_MECH-TANK18"/>
      <sheetName val="_21_07_10_RS_&amp;_SECURITY18"/>
      <sheetName val="21_07_10_CIVIL_WET18"/>
      <sheetName val="_21_07_10_CIVIL18"/>
      <sheetName val="_21_07_10_MECH-FAB18"/>
      <sheetName val="_21_07_10_MECH-TANK18"/>
      <sheetName val="_20_07_10_N_SHIFT_MECH-FAB18"/>
      <sheetName val="_20_07_10_N_SHIFT_MECH-TANK18"/>
      <sheetName val="_20_07_10_RS_&amp;_SECURITY18"/>
      <sheetName val="20_07_10_CIVIL_WET18"/>
      <sheetName val="_20_07_10_CIVIL18"/>
      <sheetName val="_20_07_10_MECH-FAB18"/>
      <sheetName val="_20_07_10_MECH-TANK18"/>
      <sheetName val="_19_07_10_N_SHIFT_MECH-FAB18"/>
      <sheetName val="_19_07_10_N_SHIFT_MECH-TANK18"/>
      <sheetName val="_19_07_10_RS_&amp;_SECURITY18"/>
      <sheetName val="19_07_10_CIVIL_WET18"/>
      <sheetName val="_19_07_10_CIVIL18"/>
      <sheetName val="_19_07_10_MECH-FAB18"/>
      <sheetName val="_19_07_10_MECH-TANK18"/>
      <sheetName val="_18_07_10_N_SHIFT_MECH-FAB18"/>
      <sheetName val="_18_07_10_N_SHIFT_MECH-TANK18"/>
      <sheetName val="_18_07_10_RS_&amp;_SECURITY18"/>
      <sheetName val="18_07_10_CIVIL_WET18"/>
      <sheetName val="_18_07_10_CIVIL18"/>
      <sheetName val="_18_07_10_MECH-FAB18"/>
      <sheetName val="_18_07_10_MECH-TANK18"/>
      <sheetName val="_17_07_10_N_SHIFT_MECH-FAB18"/>
      <sheetName val="_17_07_10_N_SHIFT_MECH-TANK18"/>
      <sheetName val="_17_07_10_RS_&amp;_SECURITY18"/>
      <sheetName val="17_07_10_CIVIL_WET18"/>
      <sheetName val="_17_07_10_CIVIL18"/>
      <sheetName val="_17_07_10_MECH-FAB18"/>
      <sheetName val="_17_07_10_MECH-TANK18"/>
      <sheetName val="_16_07_10_N_SHIFT_MECH-FAB17"/>
      <sheetName val="_16_07_10_N_SHIFT_MECH-TANK17"/>
      <sheetName val="_16_07_10_RS_&amp;_SECURITY17"/>
      <sheetName val="16_07_10_CIVIL_WET17"/>
      <sheetName val="_16_07_10_CIVIL17"/>
      <sheetName val="_16_07_10_MECH-FAB17"/>
      <sheetName val="_16_07_10_MECH-TANK17"/>
      <sheetName val="_15_07_10_N_SHIFT_MECH-FAB17"/>
      <sheetName val="_15_07_10_N_SHIFT_MECH-TANK17"/>
      <sheetName val="_15_07_10_RS_&amp;_SECURITY17"/>
      <sheetName val="15_07_10_CIVIL_WET17"/>
      <sheetName val="_15_07_10_CIVIL17"/>
      <sheetName val="_15_07_10_MECH-FAB17"/>
      <sheetName val="_15_07_10_MECH-TANK17"/>
      <sheetName val="_14_07_10_N_SHIFT_MECH-FAB17"/>
      <sheetName val="_14_07_10_N_SHIFT_MECH-TANK17"/>
      <sheetName val="_14_07_10_RS_&amp;_SECURITY17"/>
      <sheetName val="14_07_10_CIVIL_WET17"/>
      <sheetName val="_14_07_10_CIVIL17"/>
      <sheetName val="_14_07_10_MECH-FAB17"/>
      <sheetName val="_14_07_10_MECH-TANK17"/>
      <sheetName val="_13_07_10_N_SHIFT_MECH-FAB17"/>
      <sheetName val="_13_07_10_N_SHIFT_MECH-TANK17"/>
      <sheetName val="_13_07_10_RS_&amp;_SECURITY17"/>
      <sheetName val="13_07_10_CIVIL_WET17"/>
      <sheetName val="_13_07_10_CIVIL17"/>
      <sheetName val="_13_07_10_MECH-FAB17"/>
      <sheetName val="_13_07_10_MECH-TANK17"/>
      <sheetName val="_12_07_10_N_SHIFT_MECH-FAB17"/>
      <sheetName val="_12_07_10_N_SHIFT_MECH-TANK17"/>
      <sheetName val="_12_07_10_RS_&amp;_SECURITY17"/>
      <sheetName val="12_07_10_CIVIL_WET17"/>
      <sheetName val="_12_07_10_CIVIL17"/>
      <sheetName val="_12_07_10_MECH-FAB17"/>
      <sheetName val="_12_07_10_MECH-TANK17"/>
      <sheetName val="_11_07_10_N_SHIFT_MECH-FAB17"/>
      <sheetName val="_11_07_10_N_SHIFT_MECH-TANK17"/>
      <sheetName val="_11_07_10_RS_&amp;_SECURITY17"/>
      <sheetName val="11_07_10_CIVIL_WET17"/>
      <sheetName val="_11_07_10_CIVIL17"/>
      <sheetName val="_11_07_10_MECH-FAB17"/>
      <sheetName val="_11_07_10_MECH-TANK17"/>
      <sheetName val="_10_07_10_N_SHIFT_MECH-FAB17"/>
      <sheetName val="_10_07_10_N_SHIFT_MECH-TANK17"/>
      <sheetName val="_10_07_10_RS_&amp;_SECURITY17"/>
      <sheetName val="10_07_10_CIVIL_WET17"/>
      <sheetName val="_10_07_10_CIVIL17"/>
      <sheetName val="_10_07_10_MECH-FAB17"/>
      <sheetName val="_10_07_10_MECH-TANK17"/>
      <sheetName val="_09_07_10_N_SHIFT_MECH-FAB17"/>
      <sheetName val="_09_07_10_N_SHIFT_MECH-TANK17"/>
      <sheetName val="_09_07_10_RS_&amp;_SECURITY17"/>
      <sheetName val="09_07_10_CIVIL_WET17"/>
      <sheetName val="_09_07_10_CIVIL17"/>
      <sheetName val="_09_07_10_MECH-FAB17"/>
      <sheetName val="_09_07_10_MECH-TANK17"/>
      <sheetName val="_08_07_10_N_SHIFT_MECH-FAB17"/>
      <sheetName val="_08_07_10_N_SHIFT_MECH-TANK17"/>
      <sheetName val="_08_07_10_RS_&amp;_SECURITY17"/>
      <sheetName val="08_07_10_CIVIL_WET17"/>
      <sheetName val="_08_07_10_CIVIL17"/>
      <sheetName val="_08_07_10_MECH-FAB17"/>
      <sheetName val="_08_07_10_MECH-TANK17"/>
      <sheetName val="_07_07_10_N_SHIFT_MECH-FAB17"/>
      <sheetName val="_07_07_10_N_SHIFT_MECH-TANK17"/>
      <sheetName val="_07_07_10_RS_&amp;_SECURITY17"/>
      <sheetName val="07_07_10_CIVIL_WET17"/>
      <sheetName val="_07_07_10_CIVIL17"/>
      <sheetName val="_07_07_10_MECH-FAB17"/>
      <sheetName val="_07_07_10_MECH-TANK17"/>
      <sheetName val="_06_07_10_N_SHIFT_MECH-FAB17"/>
      <sheetName val="_06_07_10_N_SHIFT_MECH-TANK17"/>
      <sheetName val="_06_07_10_RS_&amp;_SECURITY17"/>
      <sheetName val="06_07_10_CIVIL_WET17"/>
      <sheetName val="_06_07_10_CIVIL17"/>
      <sheetName val="_06_07_10_MECH-FAB17"/>
      <sheetName val="_06_07_10_MECH-TANK17"/>
      <sheetName val="_05_07_10_N_SHIFT_MECH-FAB17"/>
      <sheetName val="_05_07_10_N_SHIFT_MECH-TANK17"/>
      <sheetName val="_05_07_10_RS_&amp;_SECURITY17"/>
      <sheetName val="05_07_10_CIVIL_WET17"/>
      <sheetName val="_05_07_10_CIVIL17"/>
      <sheetName val="_05_07_10_MECH-FAB17"/>
      <sheetName val="_05_07_10_MECH-TANK17"/>
      <sheetName val="_04_07_10_N_SHIFT_MECH-FAB17"/>
      <sheetName val="_04_07_10_N_SHIFT_MECH-TANK17"/>
      <sheetName val="_04_07_10_RS_&amp;_SECURITY17"/>
      <sheetName val="04_07_10_CIVIL_WET17"/>
      <sheetName val="_04_07_10_CIVIL17"/>
      <sheetName val="_04_07_10_MECH-FAB17"/>
      <sheetName val="_04_07_10_MECH-TANK17"/>
      <sheetName val="_03_07_10_N_SHIFT_MECH-FAB17"/>
      <sheetName val="_03_07_10_N_SHIFT_MECH-TANK17"/>
      <sheetName val="_03_07_10_RS_&amp;_SECURITY_17"/>
      <sheetName val="03_07_10_CIVIL_WET_17"/>
      <sheetName val="_03_07_10_CIVIL_17"/>
      <sheetName val="_03_07_10_MECH-FAB_17"/>
      <sheetName val="_03_07_10_MECH-TANK_17"/>
      <sheetName val="_02_07_10_N_SHIFT_MECH-FAB_17"/>
      <sheetName val="_02_07_10_N_SHIFT_MECH-TANK_17"/>
      <sheetName val="_02_07_10_RS_&amp;_SECURITY17"/>
      <sheetName val="02_07_10_CIVIL_WET17"/>
      <sheetName val="_02_07_10_CIVIL17"/>
      <sheetName val="_02_07_10_MECH-FAB17"/>
      <sheetName val="_02_07_10_MECH-TANK17"/>
      <sheetName val="_01_07_10_N_SHIFT_MECH-FAB17"/>
      <sheetName val="_01_07_10_N_SHIFT_MECH-TANK17"/>
      <sheetName val="_01_07_10_RS_&amp;_SECURITY17"/>
      <sheetName val="01_07_10_CIVIL_WET17"/>
      <sheetName val="_01_07_10_CIVIL17"/>
      <sheetName val="_01_07_10_MECH-FAB17"/>
      <sheetName val="_01_07_10_MECH-TANK17"/>
      <sheetName val="_30_06_10_N_SHIFT_MECH-FAB17"/>
      <sheetName val="_30_06_10_N_SHIFT_MECH-TANK17"/>
      <sheetName val="scurve_calc_(2)17"/>
      <sheetName val="Meas_-Hotel_Part18"/>
      <sheetName val="BOQ_Direct_selling_cost17"/>
      <sheetName val="Direct_cost_shed_A-2_17"/>
      <sheetName val="Contract_Night_Staff17"/>
      <sheetName val="Contract_Day_Staff17"/>
      <sheetName val="Day_Shift17"/>
      <sheetName val="Night_Shift17"/>
      <sheetName val="Ave_wtd_rates17"/>
      <sheetName val="Material_17"/>
      <sheetName val="Labour_&amp;_Plant17"/>
      <sheetName val="22_12_201118"/>
      <sheetName val="BOQ_(2)18"/>
      <sheetName val="Cashflow_projection17"/>
      <sheetName val="PA-_Consutant_17"/>
      <sheetName val="Civil_Boq17"/>
      <sheetName val="Fee_Rate_Summary17"/>
      <sheetName val="Item-_Compact17"/>
      <sheetName val="final_abstract17"/>
      <sheetName val="TBAL9697__group_wise__sdpl17"/>
      <sheetName val="St_co_91_5lvl17"/>
      <sheetName val="Civil_Works17"/>
      <sheetName val="IO_List17"/>
      <sheetName val="Fill_this_out_first___17"/>
      <sheetName val="Meas__Hotel_Part17"/>
      <sheetName val="INPUT_SHEET17"/>
      <sheetName val="DI_Rate_Analysis18"/>
      <sheetName val="Economic_RisingMain__Ph-I18"/>
      <sheetName val="SP_Break_Up17"/>
      <sheetName val="Labour_productivity17"/>
      <sheetName val="_09_07_10_M顅ᎆ뤀ᨇ԰?缀?17"/>
      <sheetName val="Sales_&amp;_Prod17"/>
      <sheetName val="Cost_Index17"/>
      <sheetName val="cash_in_flow_Summary_JV_17"/>
      <sheetName val="water_prop_17"/>
      <sheetName val="GR_slab-reinft17"/>
      <sheetName val="Staff_Acco_17"/>
      <sheetName val="Rate_analysis-_BOQ_1_17"/>
      <sheetName val="MN_T_B_17"/>
      <sheetName val="Project_Details__17"/>
      <sheetName val="F20_Risk_Analysis17"/>
      <sheetName val="Change_Order_Log17"/>
      <sheetName val="2000_MOR17"/>
      <sheetName val="Driveway_Beams17"/>
      <sheetName val="Structure_Bills_Qty17"/>
      <sheetName val="Prelims_Breakup18"/>
      <sheetName val="INDIGINEOUS_ITEMS_17"/>
      <sheetName val="3cd_Annexure17"/>
      <sheetName val="Rate_Analysis17"/>
      <sheetName val="Fin__Assumpt__-_Sensitivities17"/>
      <sheetName val="Bill_117"/>
      <sheetName val="Bill_217"/>
      <sheetName val="Bill_317"/>
      <sheetName val="Bill_417"/>
      <sheetName val="Bill_517"/>
      <sheetName val="Bill_617"/>
      <sheetName val="Bill_717"/>
      <sheetName val="_09_07_10_M顅ᎆ뤀ᨇ԰17"/>
      <sheetName val="_09_07_10_M顅ᎆ뤀ᨇ԰_缀_17"/>
      <sheetName val="1_Civil-RA17"/>
      <sheetName val="Assumption_Inputs17"/>
      <sheetName val="Phase_117"/>
      <sheetName val="Pacakges_split17"/>
      <sheetName val="DEINKING(ANNEX_1)17"/>
      <sheetName val="AutoOpen_Stub_Data17"/>
      <sheetName val="Eqpmnt_Plng17"/>
      <sheetName val="Debits_as_on_12_04_0816"/>
      <sheetName val="Data_Sheet16"/>
      <sheetName val="T-P1,_FINISHES_WORKING_17"/>
      <sheetName val="Assumption_&amp;_Exclusion17"/>
      <sheetName val="External_Doors17"/>
      <sheetName val="STAFFSCHED_16"/>
      <sheetName val="LABOUR_RATE17"/>
      <sheetName val="Material_Rate17"/>
      <sheetName val="Switch_V1617"/>
      <sheetName val="India_F&amp;S_Template16"/>
      <sheetName val="_bus_bay16"/>
      <sheetName val="doq_416"/>
      <sheetName val="doq_216"/>
      <sheetName val="Grade_Slab_-117"/>
      <sheetName val="Grade_Slab_-217"/>
      <sheetName val="Grade_slab-317"/>
      <sheetName val="Grade_slab_-417"/>
      <sheetName val="Grade_slab_-517"/>
      <sheetName val="Grade_slab_-617"/>
      <sheetName val="Cat_A_Change_Control17"/>
      <sheetName val="Factor_Sheet17"/>
      <sheetName val="Theo_Cons-June'1016"/>
      <sheetName val="11B_16"/>
      <sheetName val="ACAD_Finishes16"/>
      <sheetName val="Site_Details16"/>
      <sheetName val="Site_Area_Statement16"/>
      <sheetName val="Summary_WG16"/>
      <sheetName val="BOQ_LT16"/>
      <sheetName val="14_07_10_CIVIL_W [16"/>
      <sheetName val="AFAS_16"/>
      <sheetName val="RDS_&amp;_WLD16"/>
      <sheetName val="PA_System16"/>
      <sheetName val="Server_&amp;_PAC_Room16"/>
      <sheetName val="HVAC_BOQ16"/>
      <sheetName val="Invoice_Tracker16"/>
      <sheetName val="Income_Statement16"/>
      <sheetName val="Load_Details(B2)16"/>
      <sheetName val="Works_-_Quote_Sheet16"/>
      <sheetName val="BLOCK-A_(MEA_SHEET)16"/>
      <sheetName val="Cost_Basis15"/>
      <sheetName val="Top_Sheet16"/>
      <sheetName val="Col_NUM16"/>
      <sheetName val="COLUMN_RC_16"/>
      <sheetName val="STILT_Floor_Slab_NUM16"/>
      <sheetName val="First_Floor_Slab_RC16"/>
      <sheetName val="FIRST_FLOOR_SLAB_WT_SUMMARY16"/>
      <sheetName val="Stilt_Floor_Beam_NUM16"/>
      <sheetName val="STILT_BEAM_NUM16"/>
      <sheetName val="STILT_BEAM_RC16"/>
      <sheetName val="Stilt_wall_Num16"/>
      <sheetName val="STILT_WALL_RC16"/>
      <sheetName val="Z-DETAILS_ABOVE_RAFT_UPTO_+0_17"/>
      <sheetName val="Z-DETAILS_ABOVE_RAFT_UPTO_+_(16"/>
      <sheetName val="TOTAL_CHECK16"/>
      <sheetName val="TYP___wall_Num16"/>
      <sheetName val="Z-DETAILS_TYP__+2_85_TO_+8_8516"/>
      <sheetName val="d-safe_specs15"/>
      <sheetName val="Deduction_of_assets15"/>
      <sheetName val="Blr_hire15"/>
      <sheetName val="PRECAST_lig(tconc_II15"/>
      <sheetName val="VF_Full_Recon15"/>
      <sheetName val="PITP3_COPY15"/>
      <sheetName val="Meas_15"/>
      <sheetName val="Expenses_Actual_Vs__Budgeted15"/>
      <sheetName val="Col_up_to_plinth15"/>
      <sheetName val="MASTER_RATE_ANALYSIS15"/>
      <sheetName val="RMG_-ABS15"/>
      <sheetName val="T_P_-ABS15"/>
      <sheetName val="T_P_-MB15"/>
      <sheetName val="E_P_R-ABS15"/>
      <sheetName val="E__R-MB15"/>
      <sheetName val="Bldg_6-ABS15"/>
      <sheetName val="Bldg_6-MB15"/>
      <sheetName val="Kz_Grid_Press_foundation_ABS15"/>
      <sheetName val="Kz_Grid_Press_foundation_meas15"/>
      <sheetName val="600-1200T__ABS15"/>
      <sheetName val="600-1200T_Meas15"/>
      <sheetName val="BSR-II_ABS15"/>
      <sheetName val="BSR-II_meas15"/>
      <sheetName val="Misc_ABS15"/>
      <sheetName val="Misc_MB15"/>
      <sheetName val="This_Bill15"/>
      <sheetName val="Upto_Previous15"/>
      <sheetName val="Up_to_date15"/>
      <sheetName val="Grand_Abstract15"/>
      <sheetName val="Blank_MB15"/>
      <sheetName val="cement_summary15"/>
      <sheetName val="Reinforcement_Steel15"/>
      <sheetName val="P-I_CEMENT_RECONCILIATION_15"/>
      <sheetName val="Ra-38_area_wise_summary15"/>
      <sheetName val="P-II_Cement_Reconciliation15"/>
      <sheetName val="Ra-16_P-II15"/>
      <sheetName val="RA_16-_GH15"/>
      <sheetName val="Quote_Sheet15"/>
      <sheetName val="RCC,Ret__Wall15"/>
      <sheetName val="Name_List15"/>
      <sheetName val="Intro_15"/>
      <sheetName val="Gate_215"/>
      <sheetName val="Project_Ignite15"/>
      <sheetName val="E_&amp;_R15"/>
      <sheetName val="Customize_Your_Invoice15"/>
      <sheetName val="Misc__Data15"/>
      <sheetName val="beam-reinft-machine_rm15"/>
      <sheetName val="Cash_Flow_Input_Data_ISC15"/>
      <sheetName val="Fin__Assumpt__-_SensitivitieH15"/>
      <sheetName val="PRECAST_lightconc-II21"/>
      <sheetName val="Cleaning_&amp;_Grubbing21"/>
      <sheetName val="PRECAST_lightconc_II21"/>
      <sheetName val="College_Details21"/>
      <sheetName val="Personal_21"/>
      <sheetName val="jidal_dam21"/>
      <sheetName val="fran_temp21"/>
      <sheetName val="kona_swit21"/>
      <sheetName val="template_(8)21"/>
      <sheetName val="template_(9)21"/>
      <sheetName val="OVER_HEADS21"/>
      <sheetName val="Cover_Sheet21"/>
      <sheetName val="BOQ_REV_A21"/>
      <sheetName val="PTB_(IO)21"/>
      <sheetName val="BMS_21"/>
      <sheetName val="SPT_vs_PHI21"/>
      <sheetName val="TBAL9697_-group_wise__sdpl21"/>
      <sheetName val="Quantity_Schedule20"/>
      <sheetName val="Revenue__Schedule_20"/>
      <sheetName val="Balance_works_-_Direct_Cost20"/>
      <sheetName val="Balance_works_-_Indirect_Cost20"/>
      <sheetName val="Fund_Plan20"/>
      <sheetName val="Bill_of_Resources20"/>
      <sheetName val="SITE_OVERHEADS19"/>
      <sheetName val="labour_coeff19"/>
      <sheetName val="Expenditure_plan19"/>
      <sheetName val="ORDER_BOOKING19"/>
      <sheetName val="Site_Dev_BOQ19"/>
      <sheetName val="beam-reinft-IIInd_floor19"/>
      <sheetName val="M-Book_for_Conc19"/>
      <sheetName val="M-Book_for_FW19"/>
      <sheetName val="Costing_Upto_Mar'11_(2)19"/>
      <sheetName val="Tender_Summary19"/>
      <sheetName val="TAX_BILLS19"/>
      <sheetName val="CASH_BILLS19"/>
      <sheetName val="LABOUR_BILLS19"/>
      <sheetName val="puch_order19"/>
      <sheetName val="Sheet1_(2)19"/>
      <sheetName val="Boq_Block_A19"/>
      <sheetName val="_24_07_10_RS_&amp;_SECURITY19"/>
      <sheetName val="24_07_10_CIVIL_WET19"/>
      <sheetName val="_24_07_10_CIVIL19"/>
      <sheetName val="_24_07_10_MECH-FAB19"/>
      <sheetName val="_24_07_10_MECH-TANK19"/>
      <sheetName val="_23_07_10_N_SHIFT_MECH-FAB19"/>
      <sheetName val="_23_07_10_N_SHIFT_MECH-TANK19"/>
      <sheetName val="_23_07_10_RS_&amp;_SECURITY19"/>
      <sheetName val="23_07_10_CIVIL_WET19"/>
      <sheetName val="_23_07_10_CIVIL19"/>
      <sheetName val="_23_07_10_MECH-FAB19"/>
      <sheetName val="_23_07_10_MECH-TANK19"/>
      <sheetName val="_22_07_10_N_SHIFT_MECH-FAB19"/>
      <sheetName val="_22_07_10_N_SHIFT_MECH-TANK19"/>
      <sheetName val="_22_07_10_RS_&amp;_SECURITY19"/>
      <sheetName val="22_07_10_CIVIL_WET19"/>
      <sheetName val="_22_07_10_CIVIL19"/>
      <sheetName val="_22_07_10_MECH-FAB19"/>
      <sheetName val="_22_07_10_MECH-TANK19"/>
      <sheetName val="_21_07_10_N_SHIFT_MECH-FAB19"/>
      <sheetName val="_21_07_10_N_SHIFT_MECH-TANK19"/>
      <sheetName val="_21_07_10_RS_&amp;_SECURITY19"/>
      <sheetName val="21_07_10_CIVIL_WET19"/>
      <sheetName val="_21_07_10_CIVIL19"/>
      <sheetName val="_21_07_10_MECH-FAB19"/>
      <sheetName val="_21_07_10_MECH-TANK19"/>
      <sheetName val="_20_07_10_N_SHIFT_MECH-FAB19"/>
      <sheetName val="_20_07_10_N_SHIFT_MECH-TANK19"/>
      <sheetName val="_20_07_10_RS_&amp;_SECURITY19"/>
      <sheetName val="20_07_10_CIVIL_WET19"/>
      <sheetName val="_20_07_10_CIVIL19"/>
      <sheetName val="_20_07_10_MECH-FAB19"/>
      <sheetName val="_20_07_10_MECH-TANK19"/>
      <sheetName val="_19_07_10_N_SHIFT_MECH-FAB19"/>
      <sheetName val="_19_07_10_N_SHIFT_MECH-TANK19"/>
      <sheetName val="_19_07_10_RS_&amp;_SECURITY19"/>
      <sheetName val="19_07_10_CIVIL_WET19"/>
      <sheetName val="_19_07_10_CIVIL19"/>
      <sheetName val="_19_07_10_MECH-FAB19"/>
      <sheetName val="_19_07_10_MECH-TANK19"/>
      <sheetName val="_18_07_10_N_SHIFT_MECH-FAB19"/>
      <sheetName val="_18_07_10_N_SHIFT_MECH-TANK19"/>
      <sheetName val="_18_07_10_RS_&amp;_SECURITY19"/>
      <sheetName val="18_07_10_CIVIL_WET19"/>
      <sheetName val="_18_07_10_CIVIL19"/>
      <sheetName val="_18_07_10_MECH-FAB19"/>
      <sheetName val="_18_07_10_MECH-TANK19"/>
      <sheetName val="_17_07_10_N_SHIFT_MECH-FAB19"/>
      <sheetName val="_17_07_10_N_SHIFT_MECH-TANK19"/>
      <sheetName val="_17_07_10_RS_&amp;_SECURITY19"/>
      <sheetName val="17_07_10_CIVIL_WET19"/>
      <sheetName val="_17_07_10_CIVIL19"/>
      <sheetName val="_17_07_10_MECH-FAB19"/>
      <sheetName val="_17_07_10_MECH-TANK19"/>
      <sheetName val="_16_07_10_N_SHIFT_MECH-FAB18"/>
      <sheetName val="_16_07_10_N_SHIFT_MECH-TANK18"/>
      <sheetName val="_16_07_10_RS_&amp;_SECURITY18"/>
      <sheetName val="16_07_10_CIVIL_WET18"/>
      <sheetName val="_16_07_10_CIVIL18"/>
      <sheetName val="_16_07_10_MECH-FAB18"/>
      <sheetName val="_16_07_10_MECH-TANK18"/>
      <sheetName val="_15_07_10_N_SHIFT_MECH-FAB18"/>
      <sheetName val="_15_07_10_N_SHIFT_MECH-TANK18"/>
      <sheetName val="_15_07_10_RS_&amp;_SECURITY18"/>
      <sheetName val="15_07_10_CIVIL_WET18"/>
      <sheetName val="_15_07_10_CIVIL18"/>
      <sheetName val="_15_07_10_MECH-FAB18"/>
      <sheetName val="_15_07_10_MECH-TANK18"/>
      <sheetName val="_14_07_10_N_SHIFT_MECH-FAB18"/>
      <sheetName val="_14_07_10_N_SHIFT_MECH-TANK18"/>
      <sheetName val="_14_07_10_RS_&amp;_SECURITY18"/>
      <sheetName val="14_07_10_CIVIL_WET18"/>
      <sheetName val="_14_07_10_CIVIL18"/>
      <sheetName val="_14_07_10_MECH-FAB18"/>
      <sheetName val="_14_07_10_MECH-TANK18"/>
      <sheetName val="_13_07_10_N_SHIFT_MECH-FAB18"/>
      <sheetName val="_13_07_10_N_SHIFT_MECH-TANK18"/>
      <sheetName val="_13_07_10_RS_&amp;_SECURITY18"/>
      <sheetName val="13_07_10_CIVIL_WET18"/>
      <sheetName val="_13_07_10_CIVIL18"/>
      <sheetName val="_13_07_10_MECH-FAB18"/>
      <sheetName val="_13_07_10_MECH-TANK18"/>
      <sheetName val="_12_07_10_N_SHIFT_MECH-FAB18"/>
      <sheetName val="_12_07_10_N_SHIFT_MECH-TANK18"/>
      <sheetName val="_12_07_10_RS_&amp;_SECURITY18"/>
      <sheetName val="12_07_10_CIVIL_WET18"/>
      <sheetName val="_12_07_10_CIVIL18"/>
      <sheetName val="_12_07_10_MECH-FAB18"/>
      <sheetName val="_12_07_10_MECH-TANK18"/>
      <sheetName val="_11_07_10_N_SHIFT_MECH-FAB18"/>
      <sheetName val="_11_07_10_N_SHIFT_MECH-TANK18"/>
      <sheetName val="_11_07_10_RS_&amp;_SECURITY18"/>
      <sheetName val="11_07_10_CIVIL_WET18"/>
      <sheetName val="_11_07_10_CIVIL18"/>
      <sheetName val="_11_07_10_MECH-FAB18"/>
      <sheetName val="_11_07_10_MECH-TANK18"/>
      <sheetName val="_10_07_10_N_SHIFT_MECH-FAB18"/>
      <sheetName val="_10_07_10_N_SHIFT_MECH-TANK18"/>
      <sheetName val="_10_07_10_RS_&amp;_SECURITY18"/>
      <sheetName val="10_07_10_CIVIL_WET18"/>
      <sheetName val="_10_07_10_CIVIL18"/>
      <sheetName val="_10_07_10_MECH-FAB18"/>
      <sheetName val="_10_07_10_MECH-TANK18"/>
      <sheetName val="_09_07_10_N_SHIFT_MECH-FAB18"/>
      <sheetName val="_09_07_10_N_SHIFT_MECH-TANK18"/>
      <sheetName val="_09_07_10_RS_&amp;_SECURITY18"/>
      <sheetName val="09_07_10_CIVIL_WET18"/>
      <sheetName val="_09_07_10_CIVIL18"/>
      <sheetName val="_09_07_10_MECH-FAB18"/>
      <sheetName val="_09_07_10_MECH-TANK18"/>
      <sheetName val="_08_07_10_N_SHIFT_MECH-FAB18"/>
      <sheetName val="_08_07_10_N_SHIFT_MECH-TANK18"/>
      <sheetName val="_08_07_10_RS_&amp;_SECURITY18"/>
      <sheetName val="08_07_10_CIVIL_WET18"/>
      <sheetName val="_08_07_10_CIVIL18"/>
      <sheetName val="_08_07_10_MECH-FAB18"/>
      <sheetName val="_08_07_10_MECH-TANK18"/>
      <sheetName val="_07_07_10_N_SHIFT_MECH-FAB18"/>
      <sheetName val="_07_07_10_N_SHIFT_MECH-TANK18"/>
      <sheetName val="_07_07_10_RS_&amp;_SECURITY18"/>
      <sheetName val="07_07_10_CIVIL_WET18"/>
      <sheetName val="_07_07_10_CIVIL18"/>
      <sheetName val="_07_07_10_MECH-FAB18"/>
      <sheetName val="_07_07_10_MECH-TANK18"/>
      <sheetName val="_06_07_10_N_SHIFT_MECH-FAB18"/>
      <sheetName val="_06_07_10_N_SHIFT_MECH-TANK18"/>
      <sheetName val="_06_07_10_RS_&amp;_SECURITY18"/>
      <sheetName val="06_07_10_CIVIL_WET18"/>
      <sheetName val="_06_07_10_CIVIL18"/>
      <sheetName val="_06_07_10_MECH-FAB18"/>
      <sheetName val="_06_07_10_MECH-TANK18"/>
      <sheetName val="_05_07_10_N_SHIFT_MECH-FAB18"/>
      <sheetName val="_05_07_10_N_SHIFT_MECH-TANK18"/>
      <sheetName val="_05_07_10_RS_&amp;_SECURITY18"/>
      <sheetName val="05_07_10_CIVIL_WET18"/>
      <sheetName val="_05_07_10_CIVIL18"/>
      <sheetName val="_05_07_10_MECH-FAB18"/>
      <sheetName val="_05_07_10_MECH-TANK18"/>
      <sheetName val="_04_07_10_N_SHIFT_MECH-FAB18"/>
      <sheetName val="_04_07_10_N_SHIFT_MECH-TANK18"/>
      <sheetName val="_04_07_10_RS_&amp;_SECURITY18"/>
      <sheetName val="04_07_10_CIVIL_WET18"/>
      <sheetName val="_04_07_10_CIVIL18"/>
      <sheetName val="_04_07_10_MECH-FAB18"/>
      <sheetName val="_04_07_10_MECH-TANK18"/>
      <sheetName val="_03_07_10_N_SHIFT_MECH-FAB18"/>
      <sheetName val="_03_07_10_N_SHIFT_MECH-TANK18"/>
      <sheetName val="_03_07_10_RS_&amp;_SECURITY_18"/>
      <sheetName val="03_07_10_CIVIL_WET_18"/>
      <sheetName val="_03_07_10_CIVIL_18"/>
      <sheetName val="_03_07_10_MECH-FAB_18"/>
      <sheetName val="_03_07_10_MECH-TANK_18"/>
      <sheetName val="_02_07_10_N_SHIFT_MECH-FAB_18"/>
      <sheetName val="_02_07_10_N_SHIFT_MECH-TANK_18"/>
      <sheetName val="_02_07_10_RS_&amp;_SECURITY18"/>
      <sheetName val="02_07_10_CIVIL_WET18"/>
      <sheetName val="_02_07_10_CIVIL18"/>
      <sheetName val="_02_07_10_MECH-FAB18"/>
      <sheetName val="_02_07_10_MECH-TANK18"/>
      <sheetName val="_01_07_10_N_SHIFT_MECH-FAB18"/>
      <sheetName val="_01_07_10_N_SHIFT_MECH-TANK18"/>
      <sheetName val="_01_07_10_RS_&amp;_SECURITY18"/>
      <sheetName val="01_07_10_CIVIL_WET18"/>
      <sheetName val="_01_07_10_CIVIL18"/>
      <sheetName val="_01_07_10_MECH-FAB18"/>
      <sheetName val="_01_07_10_MECH-TANK18"/>
      <sheetName val="_30_06_10_N_SHIFT_MECH-FAB18"/>
      <sheetName val="_30_06_10_N_SHIFT_MECH-TANK18"/>
      <sheetName val="scurve_calc_(2)18"/>
      <sheetName val="Meas_-Hotel_Part19"/>
      <sheetName val="BOQ_Direct_selling_cost18"/>
      <sheetName val="Direct_cost_shed_A-2_18"/>
      <sheetName val="Contract_Night_Staff18"/>
      <sheetName val="Contract_Day_Staff18"/>
      <sheetName val="Day_Shift18"/>
      <sheetName val="Night_Shift18"/>
      <sheetName val="Ave_wtd_rates18"/>
      <sheetName val="Material_18"/>
      <sheetName val="Labour_&amp;_Plant18"/>
      <sheetName val="22_12_201119"/>
      <sheetName val="BOQ_(2)19"/>
      <sheetName val="Cashflow_projection18"/>
      <sheetName val="PA-_Consutant_18"/>
      <sheetName val="Civil_Boq18"/>
      <sheetName val="Fee_Rate_Summary18"/>
      <sheetName val="Item-_Compact18"/>
      <sheetName val="final_abstract18"/>
      <sheetName val="TBAL9697__group_wise__sdpl18"/>
      <sheetName val="St_co_91_5lvl18"/>
      <sheetName val="Civil_Works18"/>
      <sheetName val="IO_List18"/>
      <sheetName val="Fill_this_out_first___18"/>
      <sheetName val="Meas__Hotel_Part18"/>
      <sheetName val="INPUT_SHEET18"/>
      <sheetName val="DI_Rate_Analysis19"/>
      <sheetName val="Economic_RisingMain__Ph-I19"/>
      <sheetName val="SP_Break_Up18"/>
      <sheetName val="Labour_productivity18"/>
      <sheetName val="_09_07_10_M顅ᎆ뤀ᨇ԰?缀?18"/>
      <sheetName val="Sales_&amp;_Prod18"/>
      <sheetName val="Cost_Index18"/>
      <sheetName val="cash_in_flow_Summary_JV_18"/>
      <sheetName val="water_prop_18"/>
      <sheetName val="GR_slab-reinft18"/>
      <sheetName val="Staff_Acco_18"/>
      <sheetName val="Rate_analysis-_BOQ_1_18"/>
      <sheetName val="MN_T_B_18"/>
      <sheetName val="Project_Details__18"/>
      <sheetName val="F20_Risk_Analysis18"/>
      <sheetName val="Change_Order_Log18"/>
      <sheetName val="2000_MOR18"/>
      <sheetName val="Driveway_Beams18"/>
      <sheetName val="Structure_Bills_Qty18"/>
      <sheetName val="Prelims_Breakup19"/>
      <sheetName val="INDIGINEOUS_ITEMS_18"/>
      <sheetName val="3cd_Annexure18"/>
      <sheetName val="Rate_Analysis18"/>
      <sheetName val="Fin__Assumpt__-_Sensitivities18"/>
      <sheetName val="Bill_118"/>
      <sheetName val="Bill_218"/>
      <sheetName val="Bill_318"/>
      <sheetName val="Bill_418"/>
      <sheetName val="Bill_518"/>
      <sheetName val="Bill_618"/>
      <sheetName val="Bill_718"/>
      <sheetName val="_09_07_10_M顅ᎆ뤀ᨇ԰18"/>
      <sheetName val="_09_07_10_M顅ᎆ뤀ᨇ԰_缀_18"/>
      <sheetName val="1_Civil-RA18"/>
      <sheetName val="Assumption_Inputs18"/>
      <sheetName val="Phase_118"/>
      <sheetName val="Pacakges_split18"/>
      <sheetName val="DEINKING(ANNEX_1)18"/>
      <sheetName val="AutoOpen_Stub_Data18"/>
      <sheetName val="Eqpmnt_Plng18"/>
      <sheetName val="Debits_as_on_12_04_0817"/>
      <sheetName val="Data_Sheet17"/>
      <sheetName val="T-P1,_FINISHES_WORKING_18"/>
      <sheetName val="Assumption_&amp;_Exclusion18"/>
      <sheetName val="External_Doors18"/>
      <sheetName val="STAFFSCHED_17"/>
      <sheetName val="LABOUR_RATE18"/>
      <sheetName val="Material_Rate18"/>
      <sheetName val="Switch_V1618"/>
      <sheetName val="India_F&amp;S_Template17"/>
      <sheetName val="_bus_bay17"/>
      <sheetName val="doq_417"/>
      <sheetName val="doq_217"/>
      <sheetName val="Grade_Slab_-118"/>
      <sheetName val="Grade_Slab_-218"/>
      <sheetName val="Grade_slab-318"/>
      <sheetName val="Grade_slab_-418"/>
      <sheetName val="Grade_slab_-518"/>
      <sheetName val="Grade_slab_-618"/>
      <sheetName val="Cat_A_Change_Control18"/>
      <sheetName val="Factor_Sheet18"/>
      <sheetName val="Theo_Cons-June'1017"/>
      <sheetName val="11B_17"/>
      <sheetName val="ACAD_Finishes17"/>
      <sheetName val="Site_Details17"/>
      <sheetName val="Site_Area_Statement17"/>
      <sheetName val="Summary_WG17"/>
      <sheetName val="BOQ_LT17"/>
      <sheetName val="14_07_10_CIVIL_W [17"/>
      <sheetName val="AFAS_17"/>
      <sheetName val="RDS_&amp;_WLD17"/>
      <sheetName val="PA_System17"/>
      <sheetName val="Server_&amp;_PAC_Room17"/>
      <sheetName val="HVAC_BOQ17"/>
      <sheetName val="Invoice_Tracker17"/>
      <sheetName val="Income_Statement17"/>
      <sheetName val="Load_Details(B2)17"/>
      <sheetName val="Works_-_Quote_Sheet17"/>
      <sheetName val="BLOCK-A_(MEA_SHEET)17"/>
      <sheetName val="Cost_Basis16"/>
      <sheetName val="Top_Sheet17"/>
      <sheetName val="Col_NUM17"/>
      <sheetName val="COLUMN_RC_17"/>
      <sheetName val="STILT_Floor_Slab_NUM17"/>
      <sheetName val="First_Floor_Slab_RC17"/>
      <sheetName val="FIRST_FLOOR_SLAB_WT_SUMMARY17"/>
      <sheetName val="Stilt_Floor_Beam_NUM17"/>
      <sheetName val="STILT_BEAM_NUM17"/>
      <sheetName val="STILT_BEAM_RC17"/>
      <sheetName val="Stilt_wall_Num17"/>
      <sheetName val="STILT_WALL_RC17"/>
      <sheetName val="Z-DETAILS_ABOVE_RAFT_UPTO_+0_18"/>
      <sheetName val="Z-DETAILS_ABOVE_RAFT_UPTO_+_(17"/>
      <sheetName val="TOTAL_CHECK17"/>
      <sheetName val="TYP___wall_Num17"/>
      <sheetName val="Z-DETAILS_TYP__+2_85_TO_+8_8517"/>
      <sheetName val="d-safe_specs16"/>
      <sheetName val="Deduction_of_assets16"/>
      <sheetName val="Blr_hire16"/>
      <sheetName val="PRECAST_lig(tconc_II16"/>
      <sheetName val="VF_Full_Recon16"/>
      <sheetName val="PITP3_COPY16"/>
      <sheetName val="Meas_16"/>
      <sheetName val="Expenses_Actual_Vs__Budgeted16"/>
      <sheetName val="Col_up_to_plinth16"/>
      <sheetName val="MASTER_RATE_ANALYSIS16"/>
      <sheetName val="RMG_-ABS16"/>
      <sheetName val="T_P_-ABS16"/>
      <sheetName val="T_P_-MB16"/>
      <sheetName val="E_P_R-ABS16"/>
      <sheetName val="E__R-MB16"/>
      <sheetName val="Bldg_6-ABS16"/>
      <sheetName val="Bldg_6-MB16"/>
      <sheetName val="Kz_Grid_Press_foundation_ABS16"/>
      <sheetName val="Kz_Grid_Press_foundation_meas16"/>
      <sheetName val="600-1200T__ABS16"/>
      <sheetName val="600-1200T_Meas16"/>
      <sheetName val="BSR-II_ABS16"/>
      <sheetName val="BSR-II_meas16"/>
      <sheetName val="Misc_ABS16"/>
      <sheetName val="Misc_MB16"/>
      <sheetName val="This_Bill16"/>
      <sheetName val="Upto_Previous16"/>
      <sheetName val="Up_to_date16"/>
      <sheetName val="Grand_Abstract16"/>
      <sheetName val="Blank_MB16"/>
      <sheetName val="cement_summary16"/>
      <sheetName val="Reinforcement_Steel16"/>
      <sheetName val="P-I_CEMENT_RECONCILIATION_16"/>
      <sheetName val="Ra-38_area_wise_summary16"/>
      <sheetName val="P-II_Cement_Reconciliation16"/>
      <sheetName val="Ra-16_P-II16"/>
      <sheetName val="RA_16-_GH16"/>
      <sheetName val="Quote_Sheet16"/>
      <sheetName val="RCC,Ret__Wall16"/>
      <sheetName val="Name_List16"/>
      <sheetName val="Intro_16"/>
      <sheetName val="Gate_216"/>
      <sheetName val="Project_Ignite16"/>
      <sheetName val="E_&amp;_R16"/>
      <sheetName val="Customize_Your_Invoice16"/>
      <sheetName val="Misc__Data16"/>
      <sheetName val="beam-reinft-machine_rm16"/>
      <sheetName val="Cash_Flow_Input_Data_ISC16"/>
      <sheetName val="Fin__Assumpt__-_SensitivitieH16"/>
      <sheetName val="공사비_내역_(가)3"/>
      <sheetName val="Raw_Data3"/>
      <sheetName val="KSt_-_Analysis_3"/>
      <sheetName val="Section_Catalogue3"/>
      <sheetName val="__¢&amp;ú5#4"/>
      <sheetName val="__¢&amp;???ú5#???????4"/>
      <sheetName val="PRECAST_lightconc-II22"/>
      <sheetName val="Cleaning_&amp;_Grubbing22"/>
      <sheetName val="PRECAST_lightconc_II22"/>
      <sheetName val="College_Details22"/>
      <sheetName val="Personal_22"/>
      <sheetName val="jidal_dam22"/>
      <sheetName val="fran_temp22"/>
      <sheetName val="kona_swit22"/>
      <sheetName val="template_(8)22"/>
      <sheetName val="template_(9)22"/>
      <sheetName val="OVER_HEADS22"/>
      <sheetName val="Cover_Sheet22"/>
      <sheetName val="BOQ_REV_A22"/>
      <sheetName val="PTB_(IO)22"/>
      <sheetName val="BMS_22"/>
      <sheetName val="SPT_vs_PHI22"/>
      <sheetName val="TBAL9697_-group_wise__sdpl22"/>
      <sheetName val="Quantity_Schedule21"/>
      <sheetName val="Revenue__Schedule_21"/>
      <sheetName val="Balance_works_-_Direct_Cost21"/>
      <sheetName val="Balance_works_-_Indirect_Cost21"/>
      <sheetName val="Fund_Plan21"/>
      <sheetName val="Bill_of_Resources21"/>
      <sheetName val="SITE_OVERHEADS20"/>
      <sheetName val="labour_coeff20"/>
      <sheetName val="Expenditure_plan20"/>
      <sheetName val="ORDER_BOOKING20"/>
      <sheetName val="Site_Dev_BOQ20"/>
      <sheetName val="beam-reinft-IIInd_floor20"/>
      <sheetName val="M-Book_for_Conc20"/>
      <sheetName val="M-Book_for_FW20"/>
      <sheetName val="Costing_Upto_Mar'11_(2)20"/>
      <sheetName val="Tender_Summary20"/>
      <sheetName val="TAX_BILLS20"/>
      <sheetName val="CASH_BILLS20"/>
      <sheetName val="LABOUR_BILLS20"/>
      <sheetName val="puch_order20"/>
      <sheetName val="Sheet1_(2)20"/>
      <sheetName val="Boq_Block_A20"/>
      <sheetName val="_24_07_10_RS_&amp;_SECURITY20"/>
      <sheetName val="24_07_10_CIVIL_WET20"/>
      <sheetName val="_24_07_10_CIVIL20"/>
      <sheetName val="_24_07_10_MECH-FAB20"/>
      <sheetName val="_24_07_10_MECH-TANK20"/>
      <sheetName val="_23_07_10_N_SHIFT_MECH-FAB20"/>
      <sheetName val="_23_07_10_N_SHIFT_MECH-TANK20"/>
      <sheetName val="_23_07_10_RS_&amp;_SECURITY20"/>
      <sheetName val="23_07_10_CIVIL_WET20"/>
      <sheetName val="_23_07_10_CIVIL20"/>
      <sheetName val="_23_07_10_MECH-FAB20"/>
      <sheetName val="_23_07_10_MECH-TANK20"/>
      <sheetName val="_22_07_10_N_SHIFT_MECH-FAB20"/>
      <sheetName val="_22_07_10_N_SHIFT_MECH-TANK20"/>
      <sheetName val="_22_07_10_RS_&amp;_SECURITY20"/>
      <sheetName val="22_07_10_CIVIL_WET20"/>
      <sheetName val="_22_07_10_CIVIL20"/>
      <sheetName val="_22_07_10_MECH-FAB20"/>
      <sheetName val="_22_07_10_MECH-TANK20"/>
      <sheetName val="_21_07_10_N_SHIFT_MECH-FAB20"/>
      <sheetName val="_21_07_10_N_SHIFT_MECH-TANK20"/>
      <sheetName val="_21_07_10_RS_&amp;_SECURITY20"/>
      <sheetName val="21_07_10_CIVIL_WET20"/>
      <sheetName val="_21_07_10_CIVIL20"/>
      <sheetName val="_21_07_10_MECH-FAB20"/>
      <sheetName val="_21_07_10_MECH-TANK20"/>
      <sheetName val="_20_07_10_N_SHIFT_MECH-FAB20"/>
      <sheetName val="_20_07_10_N_SHIFT_MECH-TANK20"/>
      <sheetName val="_20_07_10_RS_&amp;_SECURITY20"/>
      <sheetName val="20_07_10_CIVIL_WET20"/>
      <sheetName val="_20_07_10_CIVIL20"/>
      <sheetName val="_20_07_10_MECH-FAB20"/>
      <sheetName val="_20_07_10_MECH-TANK20"/>
      <sheetName val="_19_07_10_N_SHIFT_MECH-FAB20"/>
      <sheetName val="_19_07_10_N_SHIFT_MECH-TANK20"/>
      <sheetName val="_19_07_10_RS_&amp;_SECURITY20"/>
      <sheetName val="19_07_10_CIVIL_WET20"/>
      <sheetName val="_19_07_10_CIVIL20"/>
      <sheetName val="_19_07_10_MECH-FAB20"/>
      <sheetName val="_19_07_10_MECH-TANK20"/>
      <sheetName val="_18_07_10_N_SHIFT_MECH-FAB20"/>
      <sheetName val="_18_07_10_N_SHIFT_MECH-TANK20"/>
      <sheetName val="_18_07_10_RS_&amp;_SECURITY20"/>
      <sheetName val="18_07_10_CIVIL_WET20"/>
      <sheetName val="_18_07_10_CIVIL20"/>
      <sheetName val="_18_07_10_MECH-FAB20"/>
      <sheetName val="_18_07_10_MECH-TANK20"/>
      <sheetName val="_17_07_10_N_SHIFT_MECH-FAB20"/>
      <sheetName val="_17_07_10_N_SHIFT_MECH-TANK20"/>
      <sheetName val="_17_07_10_RS_&amp;_SECURITY20"/>
      <sheetName val="17_07_10_CIVIL_WET20"/>
      <sheetName val="_17_07_10_CIVIL20"/>
      <sheetName val="_17_07_10_MECH-FAB20"/>
      <sheetName val="_17_07_10_MECH-TANK20"/>
      <sheetName val="_16_07_10_N_SHIFT_MECH-FAB19"/>
      <sheetName val="_16_07_10_N_SHIFT_MECH-TANK19"/>
      <sheetName val="_16_07_10_RS_&amp;_SECURITY19"/>
      <sheetName val="16_07_10_CIVIL_WET19"/>
      <sheetName val="_16_07_10_CIVIL19"/>
      <sheetName val="_16_07_10_MECH-FAB19"/>
      <sheetName val="_16_07_10_MECH-TANK19"/>
      <sheetName val="_15_07_10_N_SHIFT_MECH-FAB19"/>
      <sheetName val="_15_07_10_N_SHIFT_MECH-TANK19"/>
      <sheetName val="_15_07_10_RS_&amp;_SECURITY19"/>
      <sheetName val="15_07_10_CIVIL_WET19"/>
      <sheetName val="_15_07_10_CIVIL19"/>
      <sheetName val="_15_07_10_MECH-FAB19"/>
      <sheetName val="_15_07_10_MECH-TANK19"/>
      <sheetName val="_14_07_10_N_SHIFT_MECH-FAB19"/>
      <sheetName val="_14_07_10_N_SHIFT_MECH-TANK19"/>
      <sheetName val="_14_07_10_RS_&amp;_SECURITY19"/>
      <sheetName val="14_07_10_CIVIL_WET19"/>
      <sheetName val="_14_07_10_CIVIL19"/>
      <sheetName val="_14_07_10_MECH-FAB19"/>
      <sheetName val="_14_07_10_MECH-TANK19"/>
      <sheetName val="_13_07_10_N_SHIFT_MECH-FAB19"/>
      <sheetName val="_13_07_10_N_SHIFT_MECH-TANK19"/>
      <sheetName val="_13_07_10_RS_&amp;_SECURITY19"/>
      <sheetName val="13_07_10_CIVIL_WET19"/>
      <sheetName val="_13_07_10_CIVIL19"/>
      <sheetName val="_13_07_10_MECH-FAB19"/>
      <sheetName val="_13_07_10_MECH-TANK19"/>
      <sheetName val="_12_07_10_N_SHIFT_MECH-FAB19"/>
      <sheetName val="_12_07_10_N_SHIFT_MECH-TANK19"/>
      <sheetName val="_12_07_10_RS_&amp;_SECURITY19"/>
      <sheetName val="12_07_10_CIVIL_WET19"/>
      <sheetName val="_12_07_10_CIVIL19"/>
      <sheetName val="_12_07_10_MECH-FAB19"/>
      <sheetName val="_12_07_10_MECH-TANK19"/>
      <sheetName val="_11_07_10_N_SHIFT_MECH-FAB19"/>
      <sheetName val="_11_07_10_N_SHIFT_MECH-TANK19"/>
      <sheetName val="_11_07_10_RS_&amp;_SECURITY19"/>
      <sheetName val="11_07_10_CIVIL_WET19"/>
      <sheetName val="_11_07_10_CIVIL19"/>
      <sheetName val="_11_07_10_MECH-FAB19"/>
      <sheetName val="_11_07_10_MECH-TANK19"/>
      <sheetName val="_10_07_10_N_SHIFT_MECH-FAB19"/>
      <sheetName val="_10_07_10_N_SHIFT_MECH-TANK19"/>
      <sheetName val="_10_07_10_RS_&amp;_SECURITY19"/>
      <sheetName val="10_07_10_CIVIL_WET19"/>
      <sheetName val="_10_07_10_CIVIL19"/>
      <sheetName val="_10_07_10_MECH-FAB19"/>
      <sheetName val="_10_07_10_MECH-TANK19"/>
      <sheetName val="_09_07_10_N_SHIFT_MECH-FAB19"/>
      <sheetName val="_09_07_10_N_SHIFT_MECH-TANK19"/>
      <sheetName val="_09_07_10_RS_&amp;_SECURITY19"/>
      <sheetName val="09_07_10_CIVIL_WET19"/>
      <sheetName val="_09_07_10_CIVIL19"/>
      <sheetName val="_09_07_10_MECH-FAB19"/>
      <sheetName val="_09_07_10_MECH-TANK19"/>
      <sheetName val="_08_07_10_N_SHIFT_MECH-FAB19"/>
      <sheetName val="_08_07_10_N_SHIFT_MECH-TANK19"/>
      <sheetName val="_08_07_10_RS_&amp;_SECURITY19"/>
      <sheetName val="08_07_10_CIVIL_WET19"/>
      <sheetName val="_08_07_10_CIVIL19"/>
      <sheetName val="_08_07_10_MECH-FAB19"/>
      <sheetName val="_08_07_10_MECH-TANK19"/>
      <sheetName val="_07_07_10_N_SHIFT_MECH-FAB19"/>
      <sheetName val="_07_07_10_N_SHIFT_MECH-TANK19"/>
      <sheetName val="_07_07_10_RS_&amp;_SECURITY19"/>
      <sheetName val="07_07_10_CIVIL_WET19"/>
      <sheetName val="_07_07_10_CIVIL19"/>
      <sheetName val="_07_07_10_MECH-FAB19"/>
      <sheetName val="_07_07_10_MECH-TANK19"/>
      <sheetName val="_06_07_10_N_SHIFT_MECH-FAB19"/>
      <sheetName val="_06_07_10_N_SHIFT_MECH-TANK19"/>
      <sheetName val="_06_07_10_RS_&amp;_SECURITY19"/>
      <sheetName val="06_07_10_CIVIL_WET19"/>
      <sheetName val="_06_07_10_CIVIL19"/>
      <sheetName val="_06_07_10_MECH-FAB19"/>
      <sheetName val="_06_07_10_MECH-TANK19"/>
      <sheetName val="_05_07_10_N_SHIFT_MECH-FAB19"/>
      <sheetName val="_05_07_10_N_SHIFT_MECH-TANK19"/>
      <sheetName val="_05_07_10_RS_&amp;_SECURITY19"/>
      <sheetName val="05_07_10_CIVIL_WET19"/>
      <sheetName val="_05_07_10_CIVIL19"/>
      <sheetName val="_05_07_10_MECH-FAB19"/>
      <sheetName val="_05_07_10_MECH-TANK19"/>
      <sheetName val="_04_07_10_N_SHIFT_MECH-FAB19"/>
      <sheetName val="_04_07_10_N_SHIFT_MECH-TANK19"/>
      <sheetName val="_04_07_10_RS_&amp;_SECURITY19"/>
      <sheetName val="04_07_10_CIVIL_WET19"/>
      <sheetName val="_04_07_10_CIVIL19"/>
      <sheetName val="_04_07_10_MECH-FAB19"/>
      <sheetName val="_04_07_10_MECH-TANK19"/>
      <sheetName val="_03_07_10_N_SHIFT_MECH-FAB19"/>
      <sheetName val="_03_07_10_N_SHIFT_MECH-TANK19"/>
      <sheetName val="_03_07_10_RS_&amp;_SECURITY_19"/>
      <sheetName val="03_07_10_CIVIL_WET_19"/>
      <sheetName val="_03_07_10_CIVIL_19"/>
      <sheetName val="_03_07_10_MECH-FAB_19"/>
      <sheetName val="_03_07_10_MECH-TANK_19"/>
      <sheetName val="_02_07_10_N_SHIFT_MECH-FAB_19"/>
      <sheetName val="_02_07_10_N_SHIFT_MECH-TANK_19"/>
      <sheetName val="_02_07_10_RS_&amp;_SECURITY19"/>
      <sheetName val="02_07_10_CIVIL_WET19"/>
      <sheetName val="_02_07_10_CIVIL19"/>
      <sheetName val="_02_07_10_MECH-FAB19"/>
      <sheetName val="_02_07_10_MECH-TANK19"/>
      <sheetName val="_01_07_10_N_SHIFT_MECH-FAB19"/>
      <sheetName val="_01_07_10_N_SHIFT_MECH-TANK19"/>
      <sheetName val="_01_07_10_RS_&amp;_SECURITY19"/>
      <sheetName val="01_07_10_CIVIL_WET19"/>
      <sheetName val="_01_07_10_CIVIL19"/>
      <sheetName val="_01_07_10_MECH-FAB19"/>
      <sheetName val="_01_07_10_MECH-TANK19"/>
      <sheetName val="_30_06_10_N_SHIFT_MECH-FAB19"/>
      <sheetName val="_30_06_10_N_SHIFT_MECH-TANK19"/>
      <sheetName val="scurve_calc_(2)19"/>
      <sheetName val="Meas_-Hotel_Part20"/>
      <sheetName val="BOQ_Direct_selling_cost19"/>
      <sheetName val="Direct_cost_shed_A-2_19"/>
      <sheetName val="Contract_Night_Staff19"/>
      <sheetName val="Contract_Day_Staff19"/>
      <sheetName val="Day_Shift19"/>
      <sheetName val="Night_Shift19"/>
      <sheetName val="Ave_wtd_rates19"/>
      <sheetName val="Material_19"/>
      <sheetName val="Labour_&amp;_Plant19"/>
      <sheetName val="22_12_201120"/>
      <sheetName val="BOQ_(2)20"/>
      <sheetName val="Cashflow_projection19"/>
      <sheetName val="PA-_Consutant_19"/>
      <sheetName val="Civil_Boq19"/>
      <sheetName val="Fee_Rate_Summary19"/>
      <sheetName val="Item-_Compact19"/>
      <sheetName val="final_abstract19"/>
      <sheetName val="TBAL9697__group_wise__sdpl19"/>
      <sheetName val="St_co_91_5lvl19"/>
      <sheetName val="Civil_Works19"/>
      <sheetName val="IO_List19"/>
      <sheetName val="Fill_this_out_first___19"/>
      <sheetName val="Meas__Hotel_Part19"/>
      <sheetName val="INPUT_SHEET19"/>
      <sheetName val="DI_Rate_Analysis20"/>
      <sheetName val="Economic_RisingMain__Ph-I20"/>
      <sheetName val="SP_Break_Up19"/>
      <sheetName val="Labour_productivity19"/>
      <sheetName val="_09_07_10_M顅ᎆ뤀ᨇ԰?缀?19"/>
      <sheetName val="Sales_&amp;_Prod19"/>
      <sheetName val="Cost_Index19"/>
      <sheetName val="cash_in_flow_Summary_JV_19"/>
      <sheetName val="water_prop_19"/>
      <sheetName val="GR_slab-reinft19"/>
      <sheetName val="Staff_Acco_19"/>
      <sheetName val="Rate_analysis-_BOQ_1_19"/>
      <sheetName val="MN_T_B_19"/>
      <sheetName val="Project_Details__19"/>
      <sheetName val="F20_Risk_Analysis19"/>
      <sheetName val="Change_Order_Log19"/>
      <sheetName val="2000_MOR19"/>
      <sheetName val="Driveway_Beams19"/>
      <sheetName val="Structure_Bills_Qty19"/>
      <sheetName val="Prelims_Breakup20"/>
      <sheetName val="INDIGINEOUS_ITEMS_19"/>
      <sheetName val="3cd_Annexure19"/>
      <sheetName val="Rate_Analysis19"/>
      <sheetName val="Fin__Assumpt__-_Sensitivities19"/>
      <sheetName val="Bill_119"/>
      <sheetName val="Bill_219"/>
      <sheetName val="Bill_319"/>
      <sheetName val="Bill_419"/>
      <sheetName val="Bill_519"/>
      <sheetName val="Bill_619"/>
      <sheetName val="Bill_719"/>
      <sheetName val="_09_07_10_M顅ᎆ뤀ᨇ԰19"/>
      <sheetName val="_09_07_10_M顅ᎆ뤀ᨇ԰_缀_19"/>
      <sheetName val="1_Civil-RA19"/>
      <sheetName val="Assumption_Inputs19"/>
      <sheetName val="Phase_119"/>
      <sheetName val="Pacakges_split19"/>
      <sheetName val="DEINKING(ANNEX_1)19"/>
      <sheetName val="AutoOpen_Stub_Data19"/>
      <sheetName val="Eqpmnt_Plng19"/>
      <sheetName val="Debits_as_on_12_04_0818"/>
      <sheetName val="Data_Sheet18"/>
      <sheetName val="T-P1,_FINISHES_WORKING_19"/>
      <sheetName val="Assumption_&amp;_Exclusion19"/>
      <sheetName val="External_Doors19"/>
      <sheetName val="STAFFSCHED_18"/>
      <sheetName val="LABOUR_RATE19"/>
      <sheetName val="Material_Rate19"/>
      <sheetName val="Switch_V1619"/>
      <sheetName val="India_F&amp;S_Template18"/>
      <sheetName val="_bus_bay18"/>
      <sheetName val="doq_418"/>
      <sheetName val="doq_218"/>
      <sheetName val="Grade_Slab_-119"/>
      <sheetName val="Grade_Slab_-219"/>
      <sheetName val="Grade_slab-319"/>
      <sheetName val="Grade_slab_-419"/>
      <sheetName val="Grade_slab_-519"/>
      <sheetName val="Grade_slab_-619"/>
      <sheetName val="Cat_A_Change_Control19"/>
      <sheetName val="Factor_Sheet19"/>
      <sheetName val="Theo_Cons-June'1018"/>
      <sheetName val="11B_18"/>
      <sheetName val="ACAD_Finishes18"/>
      <sheetName val="Site_Details18"/>
      <sheetName val="Site_Area_Statement18"/>
      <sheetName val="Summary_WG18"/>
      <sheetName val="BOQ_LT18"/>
      <sheetName val="14_07_10_CIVIL_W [18"/>
      <sheetName val="AFAS_18"/>
      <sheetName val="RDS_&amp;_WLD18"/>
      <sheetName val="PA_System18"/>
      <sheetName val="Server_&amp;_PAC_Room18"/>
      <sheetName val="HVAC_BOQ18"/>
      <sheetName val="Invoice_Tracker18"/>
      <sheetName val="Income_Statement18"/>
      <sheetName val="Load_Details(B2)18"/>
      <sheetName val="Works_-_Quote_Sheet18"/>
      <sheetName val="BLOCK-A_(MEA_SHEET)18"/>
      <sheetName val="Cost_Basis17"/>
      <sheetName val="Top_Sheet18"/>
      <sheetName val="Col_NUM18"/>
      <sheetName val="COLUMN_RC_18"/>
      <sheetName val="STILT_Floor_Slab_NUM18"/>
      <sheetName val="First_Floor_Slab_RC18"/>
      <sheetName val="FIRST_FLOOR_SLAB_WT_SUMMARY18"/>
      <sheetName val="Stilt_Floor_Beam_NUM18"/>
      <sheetName val="STILT_BEAM_NUM18"/>
      <sheetName val="STILT_BEAM_RC18"/>
      <sheetName val="Stilt_wall_Num18"/>
      <sheetName val="STILT_WALL_RC18"/>
      <sheetName val="Z-DETAILS_ABOVE_RAFT_UPTO_+0_19"/>
      <sheetName val="Z-DETAILS_ABOVE_RAFT_UPTO_+_(18"/>
      <sheetName val="TOTAL_CHECK18"/>
      <sheetName val="TYP___wall_Num18"/>
      <sheetName val="Z-DETAILS_TYP__+2_85_TO_+8_8518"/>
      <sheetName val="d-safe_specs17"/>
      <sheetName val="Deduction_of_assets17"/>
      <sheetName val="Blr_hire17"/>
      <sheetName val="PRECAST_lig(tconc_II17"/>
      <sheetName val="VF_Full_Recon17"/>
      <sheetName val="PITP3_COPY17"/>
      <sheetName val="Meas_17"/>
      <sheetName val="Expenses_Actual_Vs__Budgeted17"/>
      <sheetName val="Col_up_to_plinth17"/>
      <sheetName val="MASTER_RATE_ANALYSIS17"/>
      <sheetName val="RMG_-ABS17"/>
      <sheetName val="T_P_-ABS17"/>
      <sheetName val="T_P_-MB17"/>
      <sheetName val="E_P_R-ABS17"/>
      <sheetName val="E__R-MB17"/>
      <sheetName val="Bldg_6-ABS17"/>
      <sheetName val="Bldg_6-MB17"/>
      <sheetName val="Kz_Grid_Press_foundation_ABS17"/>
      <sheetName val="Kz_Grid_Press_foundation_meas17"/>
      <sheetName val="600-1200T__ABS17"/>
      <sheetName val="600-1200T_Meas17"/>
      <sheetName val="BSR-II_ABS17"/>
      <sheetName val="BSR-II_meas17"/>
      <sheetName val="Misc_ABS17"/>
      <sheetName val="Misc_MB17"/>
      <sheetName val="This_Bill17"/>
      <sheetName val="Upto_Previous17"/>
      <sheetName val="Up_to_date17"/>
      <sheetName val="Grand_Abstract17"/>
      <sheetName val="Blank_MB17"/>
      <sheetName val="cement_summary17"/>
      <sheetName val="Reinforcement_Steel17"/>
      <sheetName val="P-I_CEMENT_RECONCILIATION_17"/>
      <sheetName val="Ra-38_area_wise_summary17"/>
      <sheetName val="P-II_Cement_Reconciliation17"/>
      <sheetName val="Ra-16_P-II17"/>
      <sheetName val="RA_16-_GH17"/>
      <sheetName val="Quote_Sheet17"/>
      <sheetName val="RCC,Ret__Wall17"/>
      <sheetName val="Name_List17"/>
      <sheetName val="Intro_17"/>
      <sheetName val="Gate_217"/>
      <sheetName val="Project_Ignite17"/>
      <sheetName val="E_&amp;_R17"/>
      <sheetName val="Customize_Your_Invoice17"/>
      <sheetName val="Misc__Data17"/>
      <sheetName val="beam-reinft-machine_rm17"/>
      <sheetName val="Cash_Flow_Input_Data_ISC17"/>
      <sheetName val="Fin__Assumpt__-_SensitivitieH17"/>
      <sheetName val="공사비_내역_(가)"/>
      <sheetName val="Raw_Data"/>
      <sheetName val="KSt_-_Analysis_"/>
      <sheetName val="Section_Catalogue"/>
      <sheetName val="__¢&amp;ú5#1"/>
      <sheetName val="__¢&amp;???ú5#???????1"/>
      <sheetName val="PRECAST_lightconc-II23"/>
      <sheetName val="Cleaning_&amp;_Grubbing23"/>
      <sheetName val="PRECAST_lightconc_II23"/>
      <sheetName val="College_Details23"/>
      <sheetName val="Personal_23"/>
      <sheetName val="jidal_dam23"/>
      <sheetName val="fran_temp23"/>
      <sheetName val="kona_swit23"/>
      <sheetName val="template_(8)23"/>
      <sheetName val="template_(9)23"/>
      <sheetName val="OVER_HEADS23"/>
      <sheetName val="Cover_Sheet23"/>
      <sheetName val="BOQ_REV_A23"/>
      <sheetName val="PTB_(IO)23"/>
      <sheetName val="BMS_23"/>
      <sheetName val="SPT_vs_PHI23"/>
      <sheetName val="TBAL9697_-group_wise__sdpl23"/>
      <sheetName val="Quantity_Schedule22"/>
      <sheetName val="Revenue__Schedule_22"/>
      <sheetName val="Balance_works_-_Direct_Cost22"/>
      <sheetName val="Balance_works_-_Indirect_Cost22"/>
      <sheetName val="Fund_Plan22"/>
      <sheetName val="Bill_of_Resources22"/>
      <sheetName val="SITE_OVERHEADS21"/>
      <sheetName val="labour_coeff21"/>
      <sheetName val="Expenditure_plan21"/>
      <sheetName val="ORDER_BOOKING21"/>
      <sheetName val="Site_Dev_BOQ21"/>
      <sheetName val="beam-reinft-IIInd_floor21"/>
      <sheetName val="M-Book_for_Conc21"/>
      <sheetName val="M-Book_for_FW21"/>
      <sheetName val="Costing_Upto_Mar'11_(2)21"/>
      <sheetName val="Tender_Summary21"/>
      <sheetName val="TAX_BILLS21"/>
      <sheetName val="CASH_BILLS21"/>
      <sheetName val="LABOUR_BILLS21"/>
      <sheetName val="puch_order21"/>
      <sheetName val="Sheet1_(2)21"/>
      <sheetName val="Boq_Block_A21"/>
      <sheetName val="_24_07_10_RS_&amp;_SECURITY21"/>
      <sheetName val="24_07_10_CIVIL_WET21"/>
      <sheetName val="_24_07_10_CIVIL21"/>
      <sheetName val="_24_07_10_MECH-FAB21"/>
      <sheetName val="_24_07_10_MECH-TANK21"/>
      <sheetName val="_23_07_10_N_SHIFT_MECH-FAB21"/>
      <sheetName val="_23_07_10_N_SHIFT_MECH-TANK21"/>
      <sheetName val="_23_07_10_RS_&amp;_SECURITY21"/>
      <sheetName val="23_07_10_CIVIL_WET21"/>
      <sheetName val="_23_07_10_CIVIL21"/>
      <sheetName val="_23_07_10_MECH-FAB21"/>
      <sheetName val="_23_07_10_MECH-TANK21"/>
      <sheetName val="_22_07_10_N_SHIFT_MECH-FAB21"/>
      <sheetName val="_22_07_10_N_SHIFT_MECH-TANK21"/>
      <sheetName val="_22_07_10_RS_&amp;_SECURITY21"/>
      <sheetName val="22_07_10_CIVIL_WET21"/>
      <sheetName val="_22_07_10_CIVIL21"/>
      <sheetName val="_22_07_10_MECH-FAB21"/>
      <sheetName val="_22_07_10_MECH-TANK21"/>
      <sheetName val="_21_07_10_N_SHIFT_MECH-FAB21"/>
      <sheetName val="_21_07_10_N_SHIFT_MECH-TANK21"/>
      <sheetName val="_21_07_10_RS_&amp;_SECURITY21"/>
      <sheetName val="21_07_10_CIVIL_WET21"/>
      <sheetName val="_21_07_10_CIVIL21"/>
      <sheetName val="_21_07_10_MECH-FAB21"/>
      <sheetName val="_21_07_10_MECH-TANK21"/>
      <sheetName val="_20_07_10_N_SHIFT_MECH-FAB21"/>
      <sheetName val="_20_07_10_N_SHIFT_MECH-TANK21"/>
      <sheetName val="_20_07_10_RS_&amp;_SECURITY21"/>
      <sheetName val="20_07_10_CIVIL_WET21"/>
      <sheetName val="_20_07_10_CIVIL21"/>
      <sheetName val="_20_07_10_MECH-FAB21"/>
      <sheetName val="_20_07_10_MECH-TANK21"/>
      <sheetName val="_19_07_10_N_SHIFT_MECH-FAB21"/>
      <sheetName val="_19_07_10_N_SHIFT_MECH-TANK21"/>
      <sheetName val="_19_07_10_RS_&amp;_SECURITY21"/>
      <sheetName val="19_07_10_CIVIL_WET21"/>
      <sheetName val="_19_07_10_CIVIL21"/>
      <sheetName val="_19_07_10_MECH-FAB21"/>
      <sheetName val="_19_07_10_MECH-TANK21"/>
      <sheetName val="_18_07_10_N_SHIFT_MECH-FAB21"/>
      <sheetName val="_18_07_10_N_SHIFT_MECH-TANK21"/>
      <sheetName val="_18_07_10_RS_&amp;_SECURITY21"/>
      <sheetName val="18_07_10_CIVIL_WET21"/>
      <sheetName val="_18_07_10_CIVIL21"/>
      <sheetName val="_18_07_10_MECH-FAB21"/>
      <sheetName val="_18_07_10_MECH-TANK21"/>
      <sheetName val="_17_07_10_N_SHIFT_MECH-FAB21"/>
      <sheetName val="_17_07_10_N_SHIFT_MECH-TANK21"/>
      <sheetName val="_17_07_10_RS_&amp;_SECURITY21"/>
      <sheetName val="17_07_10_CIVIL_WET21"/>
      <sheetName val="_17_07_10_CIVIL21"/>
      <sheetName val="_17_07_10_MECH-FAB21"/>
      <sheetName val="_17_07_10_MECH-TANK21"/>
      <sheetName val="_16_07_10_N_SHIFT_MECH-FAB20"/>
      <sheetName val="_16_07_10_N_SHIFT_MECH-TANK20"/>
      <sheetName val="_16_07_10_RS_&amp;_SECURITY20"/>
      <sheetName val="16_07_10_CIVIL_WET20"/>
      <sheetName val="_16_07_10_CIVIL20"/>
      <sheetName val="_16_07_10_MECH-FAB20"/>
      <sheetName val="_16_07_10_MECH-TANK20"/>
      <sheetName val="_15_07_10_N_SHIFT_MECH-FAB20"/>
      <sheetName val="_15_07_10_N_SHIFT_MECH-TANK20"/>
      <sheetName val="_15_07_10_RS_&amp;_SECURITY20"/>
      <sheetName val="15_07_10_CIVIL_WET20"/>
      <sheetName val="_15_07_10_CIVIL20"/>
      <sheetName val="_15_07_10_MECH-FAB20"/>
      <sheetName val="_15_07_10_MECH-TANK20"/>
      <sheetName val="_14_07_10_N_SHIFT_MECH-FAB20"/>
      <sheetName val="_14_07_10_N_SHIFT_MECH-TANK20"/>
      <sheetName val="_14_07_10_RS_&amp;_SECURITY20"/>
      <sheetName val="14_07_10_CIVIL_WET20"/>
      <sheetName val="_14_07_10_CIVIL20"/>
      <sheetName val="_14_07_10_MECH-FAB20"/>
      <sheetName val="_14_07_10_MECH-TANK20"/>
      <sheetName val="_13_07_10_N_SHIFT_MECH-FAB20"/>
      <sheetName val="_13_07_10_N_SHIFT_MECH-TANK20"/>
      <sheetName val="_13_07_10_RS_&amp;_SECURITY20"/>
      <sheetName val="13_07_10_CIVIL_WET20"/>
      <sheetName val="_13_07_10_CIVIL20"/>
      <sheetName val="_13_07_10_MECH-FAB20"/>
      <sheetName val="_13_07_10_MECH-TANK20"/>
      <sheetName val="_12_07_10_N_SHIFT_MECH-FAB20"/>
      <sheetName val="_12_07_10_N_SHIFT_MECH-TANK20"/>
      <sheetName val="_12_07_10_RS_&amp;_SECURITY20"/>
      <sheetName val="12_07_10_CIVIL_WET20"/>
      <sheetName val="_12_07_10_CIVIL20"/>
      <sheetName val="_12_07_10_MECH-FAB20"/>
      <sheetName val="_12_07_10_MECH-TANK20"/>
      <sheetName val="_11_07_10_N_SHIFT_MECH-FAB20"/>
      <sheetName val="_11_07_10_N_SHIFT_MECH-TANK20"/>
      <sheetName val="_11_07_10_RS_&amp;_SECURITY20"/>
      <sheetName val="11_07_10_CIVIL_WET20"/>
      <sheetName val="_11_07_10_CIVIL20"/>
      <sheetName val="_11_07_10_MECH-FAB20"/>
      <sheetName val="_11_07_10_MECH-TANK20"/>
      <sheetName val="_10_07_10_N_SHIFT_MECH-FAB20"/>
      <sheetName val="_10_07_10_N_SHIFT_MECH-TANK20"/>
      <sheetName val="_10_07_10_RS_&amp;_SECURITY20"/>
      <sheetName val="10_07_10_CIVIL_WET20"/>
      <sheetName val="_10_07_10_CIVIL20"/>
      <sheetName val="_10_07_10_MECH-FAB20"/>
      <sheetName val="_10_07_10_MECH-TANK20"/>
      <sheetName val="_09_07_10_N_SHIFT_MECH-FAB20"/>
      <sheetName val="_09_07_10_N_SHIFT_MECH-TANK20"/>
      <sheetName val="_09_07_10_RS_&amp;_SECURITY20"/>
      <sheetName val="09_07_10_CIVIL_WET20"/>
      <sheetName val="_09_07_10_CIVIL20"/>
      <sheetName val="_09_07_10_MECH-FAB20"/>
      <sheetName val="_09_07_10_MECH-TANK20"/>
      <sheetName val="_08_07_10_N_SHIFT_MECH-FAB20"/>
      <sheetName val="_08_07_10_N_SHIFT_MECH-TANK20"/>
      <sheetName val="_08_07_10_RS_&amp;_SECURITY20"/>
      <sheetName val="08_07_10_CIVIL_WET20"/>
      <sheetName val="_08_07_10_CIVIL20"/>
      <sheetName val="_08_07_10_MECH-FAB20"/>
      <sheetName val="_08_07_10_MECH-TANK20"/>
      <sheetName val="_07_07_10_N_SHIFT_MECH-FAB20"/>
      <sheetName val="_07_07_10_N_SHIFT_MECH-TANK20"/>
      <sheetName val="_07_07_10_RS_&amp;_SECURITY20"/>
      <sheetName val="07_07_10_CIVIL_WET20"/>
      <sheetName val="_07_07_10_CIVIL20"/>
      <sheetName val="_07_07_10_MECH-FAB20"/>
      <sheetName val="_07_07_10_MECH-TANK20"/>
      <sheetName val="_06_07_10_N_SHIFT_MECH-FAB20"/>
      <sheetName val="_06_07_10_N_SHIFT_MECH-TANK20"/>
      <sheetName val="_06_07_10_RS_&amp;_SECURITY20"/>
      <sheetName val="06_07_10_CIVIL_WET20"/>
      <sheetName val="_06_07_10_CIVIL20"/>
      <sheetName val="_06_07_10_MECH-FAB20"/>
      <sheetName val="_06_07_10_MECH-TANK20"/>
      <sheetName val="_05_07_10_N_SHIFT_MECH-FAB20"/>
      <sheetName val="_05_07_10_N_SHIFT_MECH-TANK20"/>
      <sheetName val="_05_07_10_RS_&amp;_SECURITY20"/>
      <sheetName val="05_07_10_CIVIL_WET20"/>
      <sheetName val="_05_07_10_CIVIL20"/>
      <sheetName val="_05_07_10_MECH-FAB20"/>
      <sheetName val="_05_07_10_MECH-TANK20"/>
      <sheetName val="_04_07_10_N_SHIFT_MECH-FAB20"/>
      <sheetName val="_04_07_10_N_SHIFT_MECH-TANK20"/>
      <sheetName val="_04_07_10_RS_&amp;_SECURITY20"/>
      <sheetName val="04_07_10_CIVIL_WET20"/>
      <sheetName val="_04_07_10_CIVIL20"/>
      <sheetName val="_04_07_10_MECH-FAB20"/>
      <sheetName val="_04_07_10_MECH-TANK20"/>
      <sheetName val="_03_07_10_N_SHIFT_MECH-FAB20"/>
      <sheetName val="_03_07_10_N_SHIFT_MECH-TANK20"/>
      <sheetName val="_03_07_10_RS_&amp;_SECURITY_20"/>
      <sheetName val="03_07_10_CIVIL_WET_20"/>
      <sheetName val="_03_07_10_CIVIL_20"/>
      <sheetName val="_03_07_10_MECH-FAB_20"/>
      <sheetName val="_03_07_10_MECH-TANK_20"/>
      <sheetName val="_02_07_10_N_SHIFT_MECH-FAB_20"/>
      <sheetName val="_02_07_10_N_SHIFT_MECH-TANK_20"/>
      <sheetName val="_02_07_10_RS_&amp;_SECURITY20"/>
      <sheetName val="02_07_10_CIVIL_WET20"/>
      <sheetName val="_02_07_10_CIVIL20"/>
      <sheetName val="_02_07_10_MECH-FAB20"/>
      <sheetName val="_02_07_10_MECH-TANK20"/>
      <sheetName val="_01_07_10_N_SHIFT_MECH-FAB20"/>
      <sheetName val="_01_07_10_N_SHIFT_MECH-TANK20"/>
      <sheetName val="_01_07_10_RS_&amp;_SECURITY20"/>
      <sheetName val="01_07_10_CIVIL_WET20"/>
      <sheetName val="_01_07_10_CIVIL20"/>
      <sheetName val="_01_07_10_MECH-FAB20"/>
      <sheetName val="_01_07_10_MECH-TANK20"/>
      <sheetName val="_30_06_10_N_SHIFT_MECH-FAB20"/>
      <sheetName val="_30_06_10_N_SHIFT_MECH-TANK20"/>
      <sheetName val="scurve_calc_(2)20"/>
      <sheetName val="Meas_-Hotel_Part21"/>
      <sheetName val="BOQ_Direct_selling_cost20"/>
      <sheetName val="Direct_cost_shed_A-2_20"/>
      <sheetName val="Contract_Night_Staff20"/>
      <sheetName val="Contract_Day_Staff20"/>
      <sheetName val="Day_Shift20"/>
      <sheetName val="Night_Shift20"/>
      <sheetName val="Ave_wtd_rates20"/>
      <sheetName val="Material_20"/>
      <sheetName val="Labour_&amp;_Plant20"/>
      <sheetName val="22_12_201121"/>
      <sheetName val="BOQ_(2)21"/>
      <sheetName val="Cashflow_projection20"/>
      <sheetName val="PA-_Consutant_20"/>
      <sheetName val="Civil_Boq20"/>
      <sheetName val="Fee_Rate_Summary20"/>
      <sheetName val="Item-_Compact20"/>
      <sheetName val="final_abstract20"/>
      <sheetName val="TBAL9697__group_wise__sdpl20"/>
      <sheetName val="St_co_91_5lvl20"/>
      <sheetName val="Civil_Works20"/>
      <sheetName val="IO_List20"/>
      <sheetName val="Fill_this_out_first___20"/>
      <sheetName val="Meas__Hotel_Part20"/>
      <sheetName val="INPUT_SHEET20"/>
      <sheetName val="DI_Rate_Analysis21"/>
      <sheetName val="Economic_RisingMain__Ph-I21"/>
      <sheetName val="SP_Break_Up20"/>
      <sheetName val="Labour_productivity20"/>
      <sheetName val="_09_07_10_M顅ᎆ뤀ᨇ԰?缀?20"/>
      <sheetName val="Sales_&amp;_Prod20"/>
      <sheetName val="Cost_Index20"/>
      <sheetName val="cash_in_flow_Summary_JV_20"/>
      <sheetName val="water_prop_20"/>
      <sheetName val="GR_slab-reinft20"/>
      <sheetName val="Staff_Acco_20"/>
      <sheetName val="Rate_analysis-_BOQ_1_20"/>
      <sheetName val="MN_T_B_20"/>
      <sheetName val="Project_Details__20"/>
      <sheetName val="F20_Risk_Analysis20"/>
      <sheetName val="Change_Order_Log20"/>
      <sheetName val="2000_MOR20"/>
      <sheetName val="Driveway_Beams20"/>
      <sheetName val="Structure_Bills_Qty20"/>
      <sheetName val="Prelims_Breakup21"/>
      <sheetName val="INDIGINEOUS_ITEMS_20"/>
      <sheetName val="3cd_Annexure20"/>
      <sheetName val="Rate_Analysis20"/>
      <sheetName val="Fin__Assumpt__-_Sensitivities20"/>
      <sheetName val="Bill_120"/>
      <sheetName val="Bill_220"/>
      <sheetName val="Bill_320"/>
      <sheetName val="Bill_420"/>
      <sheetName val="Bill_520"/>
      <sheetName val="Bill_620"/>
      <sheetName val="Bill_720"/>
      <sheetName val="_09_07_10_M顅ᎆ뤀ᨇ԰20"/>
      <sheetName val="_09_07_10_M顅ᎆ뤀ᨇ԰_缀_20"/>
      <sheetName val="1_Civil-RA20"/>
      <sheetName val="Assumption_Inputs20"/>
      <sheetName val="Phase_120"/>
      <sheetName val="Pacakges_split20"/>
      <sheetName val="DEINKING(ANNEX_1)20"/>
      <sheetName val="AutoOpen_Stub_Data20"/>
      <sheetName val="Eqpmnt_Plng20"/>
      <sheetName val="Debits_as_on_12_04_0819"/>
      <sheetName val="Data_Sheet19"/>
      <sheetName val="T-P1,_FINISHES_WORKING_20"/>
      <sheetName val="Assumption_&amp;_Exclusion20"/>
      <sheetName val="External_Doors20"/>
      <sheetName val="STAFFSCHED_19"/>
      <sheetName val="LABOUR_RATE20"/>
      <sheetName val="Material_Rate20"/>
      <sheetName val="Switch_V1620"/>
      <sheetName val="India_F&amp;S_Template19"/>
      <sheetName val="_bus_bay19"/>
      <sheetName val="doq_419"/>
      <sheetName val="doq_219"/>
      <sheetName val="Grade_Slab_-120"/>
      <sheetName val="Grade_Slab_-220"/>
      <sheetName val="Grade_slab-320"/>
      <sheetName val="Grade_slab_-420"/>
      <sheetName val="Grade_slab_-520"/>
      <sheetName val="Grade_slab_-620"/>
      <sheetName val="Cat_A_Change_Control20"/>
      <sheetName val="Factor_Sheet20"/>
      <sheetName val="Theo_Cons-June'1019"/>
      <sheetName val="11B_19"/>
      <sheetName val="ACAD_Finishes19"/>
      <sheetName val="Site_Details19"/>
      <sheetName val="Site_Area_Statement19"/>
      <sheetName val="Summary_WG19"/>
      <sheetName val="BOQ_LT19"/>
      <sheetName val="14_07_10_CIVIL_W [19"/>
      <sheetName val="AFAS_19"/>
      <sheetName val="RDS_&amp;_WLD19"/>
      <sheetName val="PA_System19"/>
      <sheetName val="Server_&amp;_PAC_Room19"/>
      <sheetName val="HVAC_BOQ19"/>
      <sheetName val="Invoice_Tracker19"/>
      <sheetName val="Income_Statement19"/>
      <sheetName val="Load_Details(B2)19"/>
      <sheetName val="Works_-_Quote_Sheet19"/>
      <sheetName val="BLOCK-A_(MEA_SHEET)19"/>
      <sheetName val="Cost_Basis18"/>
      <sheetName val="Top_Sheet19"/>
      <sheetName val="Col_NUM19"/>
      <sheetName val="COLUMN_RC_19"/>
      <sheetName val="STILT_Floor_Slab_NUM19"/>
      <sheetName val="First_Floor_Slab_RC19"/>
      <sheetName val="FIRST_FLOOR_SLAB_WT_SUMMARY19"/>
      <sheetName val="Stilt_Floor_Beam_NUM19"/>
      <sheetName val="STILT_BEAM_NUM19"/>
      <sheetName val="STILT_BEAM_RC19"/>
      <sheetName val="Stilt_wall_Num19"/>
      <sheetName val="STILT_WALL_RC19"/>
      <sheetName val="Z-DETAILS_ABOVE_RAFT_UPTO_+0_20"/>
      <sheetName val="Z-DETAILS_ABOVE_RAFT_UPTO_+_(19"/>
      <sheetName val="TOTAL_CHECK19"/>
      <sheetName val="TYP___wall_Num19"/>
      <sheetName val="Z-DETAILS_TYP__+2_85_TO_+8_8519"/>
      <sheetName val="d-safe_specs18"/>
      <sheetName val="Deduction_of_assets18"/>
      <sheetName val="Blr_hire18"/>
      <sheetName val="PRECAST_lig(tconc_II18"/>
      <sheetName val="VF_Full_Recon18"/>
      <sheetName val="PITP3_COPY18"/>
      <sheetName val="Meas_18"/>
      <sheetName val="Expenses_Actual_Vs__Budgeted18"/>
      <sheetName val="Col_up_to_plinth18"/>
      <sheetName val="MASTER_RATE_ANALYSIS18"/>
      <sheetName val="RMG_-ABS18"/>
      <sheetName val="T_P_-ABS18"/>
      <sheetName val="T_P_-MB18"/>
      <sheetName val="E_P_R-ABS18"/>
      <sheetName val="E__R-MB18"/>
      <sheetName val="Bldg_6-ABS18"/>
      <sheetName val="Bldg_6-MB18"/>
      <sheetName val="Kz_Grid_Press_foundation_ABS18"/>
      <sheetName val="Kz_Grid_Press_foundation_meas18"/>
      <sheetName val="600-1200T__ABS18"/>
      <sheetName val="600-1200T_Meas18"/>
      <sheetName val="BSR-II_ABS18"/>
      <sheetName val="BSR-II_meas18"/>
      <sheetName val="Misc_ABS18"/>
      <sheetName val="Misc_MB18"/>
      <sheetName val="This_Bill18"/>
      <sheetName val="Upto_Previous18"/>
      <sheetName val="Up_to_date18"/>
      <sheetName val="Grand_Abstract18"/>
      <sheetName val="Blank_MB18"/>
      <sheetName val="cement_summary18"/>
      <sheetName val="Reinforcement_Steel18"/>
      <sheetName val="P-I_CEMENT_RECONCILIATION_18"/>
      <sheetName val="Ra-38_area_wise_summary18"/>
      <sheetName val="P-II_Cement_Reconciliation18"/>
      <sheetName val="Ra-16_P-II18"/>
      <sheetName val="RA_16-_GH18"/>
      <sheetName val="Quote_Sheet18"/>
      <sheetName val="RCC,Ret__Wall18"/>
      <sheetName val="Name_List18"/>
      <sheetName val="Intro_18"/>
      <sheetName val="Gate_218"/>
      <sheetName val="Project_Ignite18"/>
      <sheetName val="E_&amp;_R18"/>
      <sheetName val="Customize_Your_Invoice18"/>
      <sheetName val="Misc__Data18"/>
      <sheetName val="beam-reinft-machine_rm18"/>
      <sheetName val="Cash_Flow_Input_Data_ISC18"/>
      <sheetName val="Fin__Assumpt__-_SensitivitieH18"/>
      <sheetName val="공사비_내역_(가)1"/>
      <sheetName val="Raw_Data1"/>
      <sheetName val="KSt_-_Analysis_1"/>
      <sheetName val="Section_Catalogue1"/>
      <sheetName val="__¢&amp;ú5#2"/>
      <sheetName val="__¢&amp;???ú5#???????2"/>
      <sheetName val="PRECAST_lightconc-II24"/>
      <sheetName val="Cleaning_&amp;_Grubbing24"/>
      <sheetName val="PRECAST_lightconc_II24"/>
      <sheetName val="College_Details24"/>
      <sheetName val="Personal_24"/>
      <sheetName val="jidal_dam24"/>
      <sheetName val="fran_temp24"/>
      <sheetName val="kona_swit24"/>
      <sheetName val="template_(8)24"/>
      <sheetName val="template_(9)24"/>
      <sheetName val="OVER_HEADS24"/>
      <sheetName val="Cover_Sheet24"/>
      <sheetName val="BOQ_REV_A24"/>
      <sheetName val="PTB_(IO)24"/>
      <sheetName val="BMS_24"/>
      <sheetName val="SPT_vs_PHI24"/>
      <sheetName val="TBAL9697_-group_wise__sdpl24"/>
      <sheetName val="Quantity_Schedule23"/>
      <sheetName val="Revenue__Schedule_23"/>
      <sheetName val="Balance_works_-_Direct_Cost23"/>
      <sheetName val="Balance_works_-_Indirect_Cost23"/>
      <sheetName val="Fund_Plan23"/>
      <sheetName val="Bill_of_Resources23"/>
      <sheetName val="SITE_OVERHEADS22"/>
      <sheetName val="labour_coeff22"/>
      <sheetName val="Expenditure_plan22"/>
      <sheetName val="ORDER_BOOKING22"/>
      <sheetName val="Site_Dev_BOQ22"/>
      <sheetName val="beam-reinft-IIInd_floor22"/>
      <sheetName val="M-Book_for_Conc22"/>
      <sheetName val="M-Book_for_FW22"/>
      <sheetName val="Costing_Upto_Mar'11_(2)22"/>
      <sheetName val="Tender_Summary22"/>
      <sheetName val="TAX_BILLS22"/>
      <sheetName val="CASH_BILLS22"/>
      <sheetName val="LABOUR_BILLS22"/>
      <sheetName val="puch_order22"/>
      <sheetName val="Sheet1_(2)22"/>
      <sheetName val="Boq_Block_A22"/>
      <sheetName val="_24_07_10_RS_&amp;_SECURITY22"/>
      <sheetName val="24_07_10_CIVIL_WET22"/>
      <sheetName val="_24_07_10_CIVIL22"/>
      <sheetName val="_24_07_10_MECH-FAB22"/>
      <sheetName val="_24_07_10_MECH-TANK22"/>
      <sheetName val="_23_07_10_N_SHIFT_MECH-FAB22"/>
      <sheetName val="_23_07_10_N_SHIFT_MECH-TANK22"/>
      <sheetName val="_23_07_10_RS_&amp;_SECURITY22"/>
      <sheetName val="23_07_10_CIVIL_WET22"/>
      <sheetName val="_23_07_10_CIVIL22"/>
      <sheetName val="_23_07_10_MECH-FAB22"/>
      <sheetName val="_23_07_10_MECH-TANK22"/>
      <sheetName val="_22_07_10_N_SHIFT_MECH-FAB22"/>
      <sheetName val="_22_07_10_N_SHIFT_MECH-TANK22"/>
      <sheetName val="_22_07_10_RS_&amp;_SECURITY22"/>
      <sheetName val="22_07_10_CIVIL_WET22"/>
      <sheetName val="_22_07_10_CIVIL22"/>
      <sheetName val="_22_07_10_MECH-FAB22"/>
      <sheetName val="_22_07_10_MECH-TANK22"/>
      <sheetName val="_21_07_10_N_SHIFT_MECH-FAB22"/>
      <sheetName val="_21_07_10_N_SHIFT_MECH-TANK22"/>
      <sheetName val="_21_07_10_RS_&amp;_SECURITY22"/>
      <sheetName val="21_07_10_CIVIL_WET22"/>
      <sheetName val="_21_07_10_CIVIL22"/>
      <sheetName val="_21_07_10_MECH-FAB22"/>
      <sheetName val="_21_07_10_MECH-TANK22"/>
      <sheetName val="_20_07_10_N_SHIFT_MECH-FAB22"/>
      <sheetName val="_20_07_10_N_SHIFT_MECH-TANK22"/>
      <sheetName val="_20_07_10_RS_&amp;_SECURITY22"/>
      <sheetName val="20_07_10_CIVIL_WET22"/>
      <sheetName val="_20_07_10_CIVIL22"/>
      <sheetName val="_20_07_10_MECH-FAB22"/>
      <sheetName val="_20_07_10_MECH-TANK22"/>
      <sheetName val="_19_07_10_N_SHIFT_MECH-FAB22"/>
      <sheetName val="_19_07_10_N_SHIFT_MECH-TANK22"/>
      <sheetName val="_19_07_10_RS_&amp;_SECURITY22"/>
      <sheetName val="19_07_10_CIVIL_WET22"/>
      <sheetName val="_19_07_10_CIVIL22"/>
      <sheetName val="_19_07_10_MECH-FAB22"/>
      <sheetName val="_19_07_10_MECH-TANK22"/>
      <sheetName val="_18_07_10_N_SHIFT_MECH-FAB22"/>
      <sheetName val="_18_07_10_N_SHIFT_MECH-TANK22"/>
      <sheetName val="_18_07_10_RS_&amp;_SECURITY22"/>
      <sheetName val="18_07_10_CIVIL_WET22"/>
      <sheetName val="_18_07_10_CIVIL22"/>
      <sheetName val="_18_07_10_MECH-FAB22"/>
      <sheetName val="_18_07_10_MECH-TANK22"/>
      <sheetName val="_17_07_10_N_SHIFT_MECH-FAB22"/>
      <sheetName val="_17_07_10_N_SHIFT_MECH-TANK22"/>
      <sheetName val="_17_07_10_RS_&amp;_SECURITY22"/>
      <sheetName val="17_07_10_CIVIL_WET22"/>
      <sheetName val="_17_07_10_CIVIL22"/>
      <sheetName val="_17_07_10_MECH-FAB22"/>
      <sheetName val="_17_07_10_MECH-TANK22"/>
      <sheetName val="_16_07_10_N_SHIFT_MECH-FAB21"/>
      <sheetName val="_16_07_10_N_SHIFT_MECH-TANK21"/>
      <sheetName val="_16_07_10_RS_&amp;_SECURITY21"/>
      <sheetName val="16_07_10_CIVIL_WET21"/>
      <sheetName val="_16_07_10_CIVIL21"/>
      <sheetName val="_16_07_10_MECH-FAB21"/>
      <sheetName val="_16_07_10_MECH-TANK21"/>
      <sheetName val="_15_07_10_N_SHIFT_MECH-FAB21"/>
      <sheetName val="_15_07_10_N_SHIFT_MECH-TANK21"/>
      <sheetName val="_15_07_10_RS_&amp;_SECURITY21"/>
      <sheetName val="15_07_10_CIVIL_WET21"/>
      <sheetName val="_15_07_10_CIVIL21"/>
      <sheetName val="_15_07_10_MECH-FAB21"/>
      <sheetName val="_15_07_10_MECH-TANK21"/>
      <sheetName val="_14_07_10_N_SHIFT_MECH-FAB21"/>
      <sheetName val="_14_07_10_N_SHIFT_MECH-TANK21"/>
      <sheetName val="_14_07_10_RS_&amp;_SECURITY21"/>
      <sheetName val="14_07_10_CIVIL_WET21"/>
      <sheetName val="_14_07_10_CIVIL21"/>
      <sheetName val="_14_07_10_MECH-FAB21"/>
      <sheetName val="_14_07_10_MECH-TANK21"/>
      <sheetName val="_13_07_10_N_SHIFT_MECH-FAB21"/>
      <sheetName val="_13_07_10_N_SHIFT_MECH-TANK21"/>
      <sheetName val="_13_07_10_RS_&amp;_SECURITY21"/>
      <sheetName val="13_07_10_CIVIL_WET21"/>
      <sheetName val="_13_07_10_CIVIL21"/>
      <sheetName val="_13_07_10_MECH-FAB21"/>
      <sheetName val="_13_07_10_MECH-TANK21"/>
      <sheetName val="_12_07_10_N_SHIFT_MECH-FAB21"/>
      <sheetName val="_12_07_10_N_SHIFT_MECH-TANK21"/>
      <sheetName val="_12_07_10_RS_&amp;_SECURITY21"/>
      <sheetName val="12_07_10_CIVIL_WET21"/>
      <sheetName val="_12_07_10_CIVIL21"/>
      <sheetName val="_12_07_10_MECH-FAB21"/>
      <sheetName val="_12_07_10_MECH-TANK21"/>
      <sheetName val="_11_07_10_N_SHIFT_MECH-FAB21"/>
      <sheetName val="_11_07_10_N_SHIFT_MECH-TANK21"/>
      <sheetName val="_11_07_10_RS_&amp;_SECURITY21"/>
      <sheetName val="11_07_10_CIVIL_WET21"/>
      <sheetName val="_11_07_10_CIVIL21"/>
      <sheetName val="_11_07_10_MECH-FAB21"/>
      <sheetName val="_11_07_10_MECH-TANK21"/>
      <sheetName val="_10_07_10_N_SHIFT_MECH-FAB21"/>
      <sheetName val="_10_07_10_N_SHIFT_MECH-TANK21"/>
      <sheetName val="_10_07_10_RS_&amp;_SECURITY21"/>
      <sheetName val="10_07_10_CIVIL_WET21"/>
      <sheetName val="_10_07_10_CIVIL21"/>
      <sheetName val="_10_07_10_MECH-FAB21"/>
      <sheetName val="_10_07_10_MECH-TANK21"/>
      <sheetName val="_09_07_10_N_SHIFT_MECH-FAB21"/>
      <sheetName val="_09_07_10_N_SHIFT_MECH-TANK21"/>
      <sheetName val="_09_07_10_RS_&amp;_SECURITY21"/>
      <sheetName val="09_07_10_CIVIL_WET21"/>
      <sheetName val="_09_07_10_CIVIL21"/>
      <sheetName val="_09_07_10_MECH-FAB21"/>
      <sheetName val="_09_07_10_MECH-TANK21"/>
      <sheetName val="_08_07_10_N_SHIFT_MECH-FAB21"/>
      <sheetName val="_08_07_10_N_SHIFT_MECH-TANK21"/>
      <sheetName val="_08_07_10_RS_&amp;_SECURITY21"/>
      <sheetName val="08_07_10_CIVIL_WET21"/>
      <sheetName val="_08_07_10_CIVIL21"/>
      <sheetName val="_08_07_10_MECH-FAB21"/>
      <sheetName val="_08_07_10_MECH-TANK21"/>
      <sheetName val="_07_07_10_N_SHIFT_MECH-FAB21"/>
      <sheetName val="_07_07_10_N_SHIFT_MECH-TANK21"/>
      <sheetName val="_07_07_10_RS_&amp;_SECURITY21"/>
      <sheetName val="07_07_10_CIVIL_WET21"/>
      <sheetName val="_07_07_10_CIVIL21"/>
      <sheetName val="_07_07_10_MECH-FAB21"/>
      <sheetName val="_07_07_10_MECH-TANK21"/>
      <sheetName val="_06_07_10_N_SHIFT_MECH-FAB21"/>
      <sheetName val="_06_07_10_N_SHIFT_MECH-TANK21"/>
      <sheetName val="_06_07_10_RS_&amp;_SECURITY21"/>
      <sheetName val="06_07_10_CIVIL_WET21"/>
      <sheetName val="_06_07_10_CIVIL21"/>
      <sheetName val="_06_07_10_MECH-FAB21"/>
      <sheetName val="_06_07_10_MECH-TANK21"/>
      <sheetName val="_05_07_10_N_SHIFT_MECH-FAB21"/>
      <sheetName val="_05_07_10_N_SHIFT_MECH-TANK21"/>
      <sheetName val="_05_07_10_RS_&amp;_SECURITY21"/>
      <sheetName val="05_07_10_CIVIL_WET21"/>
      <sheetName val="_05_07_10_CIVIL21"/>
      <sheetName val="_05_07_10_MECH-FAB21"/>
      <sheetName val="_05_07_10_MECH-TANK21"/>
      <sheetName val="_04_07_10_N_SHIFT_MECH-FAB21"/>
      <sheetName val="_04_07_10_N_SHIFT_MECH-TANK21"/>
      <sheetName val="_04_07_10_RS_&amp;_SECURITY21"/>
      <sheetName val="04_07_10_CIVIL_WET21"/>
      <sheetName val="_04_07_10_CIVIL21"/>
      <sheetName val="_04_07_10_MECH-FAB21"/>
      <sheetName val="_04_07_10_MECH-TANK21"/>
      <sheetName val="_03_07_10_N_SHIFT_MECH-FAB21"/>
      <sheetName val="_03_07_10_N_SHIFT_MECH-TANK21"/>
      <sheetName val="_03_07_10_RS_&amp;_SECURITY_21"/>
      <sheetName val="03_07_10_CIVIL_WET_21"/>
      <sheetName val="_03_07_10_CIVIL_21"/>
      <sheetName val="_03_07_10_MECH-FAB_21"/>
      <sheetName val="_03_07_10_MECH-TANK_21"/>
      <sheetName val="_02_07_10_N_SHIFT_MECH-FAB_21"/>
      <sheetName val="_02_07_10_N_SHIFT_MECH-TANK_21"/>
      <sheetName val="_02_07_10_RS_&amp;_SECURITY21"/>
      <sheetName val="02_07_10_CIVIL_WET21"/>
      <sheetName val="_02_07_10_CIVIL21"/>
      <sheetName val="_02_07_10_MECH-FAB21"/>
      <sheetName val="_02_07_10_MECH-TANK21"/>
      <sheetName val="_01_07_10_N_SHIFT_MECH-FAB21"/>
      <sheetName val="_01_07_10_N_SHIFT_MECH-TANK21"/>
      <sheetName val="_01_07_10_RS_&amp;_SECURITY21"/>
      <sheetName val="01_07_10_CIVIL_WET21"/>
      <sheetName val="_01_07_10_CIVIL21"/>
      <sheetName val="_01_07_10_MECH-FAB21"/>
      <sheetName val="_01_07_10_MECH-TANK21"/>
      <sheetName val="_30_06_10_N_SHIFT_MECH-FAB21"/>
      <sheetName val="_30_06_10_N_SHIFT_MECH-TANK21"/>
      <sheetName val="scurve_calc_(2)21"/>
      <sheetName val="Meas_-Hotel_Part22"/>
      <sheetName val="BOQ_Direct_selling_cost21"/>
      <sheetName val="Direct_cost_shed_A-2_21"/>
      <sheetName val="Contract_Night_Staff21"/>
      <sheetName val="Contract_Day_Staff21"/>
      <sheetName val="Day_Shift21"/>
      <sheetName val="Night_Shift21"/>
      <sheetName val="Ave_wtd_rates21"/>
      <sheetName val="Material_21"/>
      <sheetName val="Labour_&amp;_Plant21"/>
      <sheetName val="22_12_201122"/>
      <sheetName val="BOQ_(2)22"/>
      <sheetName val="Cashflow_projection21"/>
      <sheetName val="PA-_Consutant_21"/>
      <sheetName val="Civil_Boq21"/>
      <sheetName val="Fee_Rate_Summary21"/>
      <sheetName val="Item-_Compact21"/>
      <sheetName val="final_abstract21"/>
      <sheetName val="TBAL9697__group_wise__sdpl21"/>
      <sheetName val="St_co_91_5lvl21"/>
      <sheetName val="Civil_Works21"/>
      <sheetName val="IO_List21"/>
      <sheetName val="Fill_this_out_first___21"/>
      <sheetName val="Meas__Hotel_Part21"/>
      <sheetName val="INPUT_SHEET21"/>
      <sheetName val="DI_Rate_Analysis22"/>
      <sheetName val="Economic_RisingMain__Ph-I22"/>
      <sheetName val="SP_Break_Up21"/>
      <sheetName val="Labour_productivity21"/>
      <sheetName val="_09_07_10_M顅ᎆ뤀ᨇ԰?缀?21"/>
      <sheetName val="Sales_&amp;_Prod21"/>
      <sheetName val="Cost_Index21"/>
      <sheetName val="cash_in_flow_Summary_JV_21"/>
      <sheetName val="water_prop_21"/>
      <sheetName val="GR_slab-reinft21"/>
      <sheetName val="Staff_Acco_21"/>
      <sheetName val="Rate_analysis-_BOQ_1_21"/>
      <sheetName val="MN_T_B_21"/>
      <sheetName val="Project_Details__21"/>
      <sheetName val="F20_Risk_Analysis21"/>
      <sheetName val="Change_Order_Log21"/>
      <sheetName val="2000_MOR21"/>
      <sheetName val="Driveway_Beams21"/>
      <sheetName val="Structure_Bills_Qty21"/>
      <sheetName val="Prelims_Breakup22"/>
      <sheetName val="INDIGINEOUS_ITEMS_21"/>
      <sheetName val="3cd_Annexure21"/>
      <sheetName val="Rate_Analysis21"/>
      <sheetName val="Fin__Assumpt__-_Sensitivities21"/>
      <sheetName val="Bill_121"/>
      <sheetName val="Bill_221"/>
      <sheetName val="Bill_321"/>
      <sheetName val="Bill_421"/>
      <sheetName val="Bill_521"/>
      <sheetName val="Bill_621"/>
      <sheetName val="Bill_721"/>
      <sheetName val="_09_07_10_M顅ᎆ뤀ᨇ԰21"/>
      <sheetName val="_09_07_10_M顅ᎆ뤀ᨇ԰_缀_21"/>
      <sheetName val="1_Civil-RA21"/>
      <sheetName val="Assumption_Inputs21"/>
      <sheetName val="Phase_121"/>
      <sheetName val="Pacakges_split21"/>
      <sheetName val="DEINKING(ANNEX_1)21"/>
      <sheetName val="AutoOpen_Stub_Data21"/>
      <sheetName val="Eqpmnt_Plng21"/>
      <sheetName val="Debits_as_on_12_04_0820"/>
      <sheetName val="Data_Sheet20"/>
      <sheetName val="T-P1,_FINISHES_WORKING_21"/>
      <sheetName val="Assumption_&amp;_Exclusion21"/>
      <sheetName val="External_Doors21"/>
      <sheetName val="STAFFSCHED_20"/>
      <sheetName val="LABOUR_RATE21"/>
      <sheetName val="Material_Rate21"/>
      <sheetName val="Switch_V1621"/>
      <sheetName val="India_F&amp;S_Template20"/>
      <sheetName val="_bus_bay20"/>
      <sheetName val="doq_420"/>
      <sheetName val="doq_220"/>
      <sheetName val="Grade_Slab_-121"/>
      <sheetName val="Grade_Slab_-221"/>
      <sheetName val="Grade_slab-321"/>
      <sheetName val="Grade_slab_-421"/>
      <sheetName val="Grade_slab_-521"/>
      <sheetName val="Grade_slab_-621"/>
      <sheetName val="Cat_A_Change_Control21"/>
      <sheetName val="Factor_Sheet21"/>
      <sheetName val="Theo_Cons-June'1020"/>
      <sheetName val="11B_20"/>
      <sheetName val="ACAD_Finishes20"/>
      <sheetName val="Site_Details20"/>
      <sheetName val="Site_Area_Statement20"/>
      <sheetName val="Summary_WG20"/>
      <sheetName val="BOQ_LT20"/>
      <sheetName val="14_07_10_CIVIL_W [20"/>
      <sheetName val="AFAS_20"/>
      <sheetName val="RDS_&amp;_WLD20"/>
      <sheetName val="PA_System20"/>
      <sheetName val="Server_&amp;_PAC_Room20"/>
      <sheetName val="HVAC_BOQ20"/>
      <sheetName val="Invoice_Tracker20"/>
      <sheetName val="Income_Statement20"/>
      <sheetName val="Load_Details(B2)20"/>
      <sheetName val="Works_-_Quote_Sheet20"/>
      <sheetName val="BLOCK-A_(MEA_SHEET)20"/>
      <sheetName val="Cost_Basis19"/>
      <sheetName val="Top_Sheet20"/>
      <sheetName val="Col_NUM20"/>
      <sheetName val="COLUMN_RC_20"/>
      <sheetName val="STILT_Floor_Slab_NUM20"/>
      <sheetName val="First_Floor_Slab_RC20"/>
      <sheetName val="FIRST_FLOOR_SLAB_WT_SUMMARY20"/>
      <sheetName val="Stilt_Floor_Beam_NUM20"/>
      <sheetName val="STILT_BEAM_NUM20"/>
      <sheetName val="STILT_BEAM_RC20"/>
      <sheetName val="Stilt_wall_Num20"/>
      <sheetName val="STILT_WALL_RC20"/>
      <sheetName val="Z-DETAILS_ABOVE_RAFT_UPTO_+0_21"/>
      <sheetName val="Z-DETAILS_ABOVE_RAFT_UPTO_+_(20"/>
      <sheetName val="TOTAL_CHECK20"/>
      <sheetName val="TYP___wall_Num20"/>
      <sheetName val="Z-DETAILS_TYP__+2_85_TO_+8_8520"/>
      <sheetName val="d-safe_specs19"/>
      <sheetName val="Deduction_of_assets19"/>
      <sheetName val="Blr_hire19"/>
      <sheetName val="PRECAST_lig(tconc_II19"/>
      <sheetName val="VF_Full_Recon19"/>
      <sheetName val="PITP3_COPY19"/>
      <sheetName val="Meas_19"/>
      <sheetName val="Expenses_Actual_Vs__Budgeted19"/>
      <sheetName val="Col_up_to_plinth19"/>
      <sheetName val="MASTER_RATE_ANALYSIS19"/>
      <sheetName val="RMG_-ABS19"/>
      <sheetName val="T_P_-ABS19"/>
      <sheetName val="T_P_-MB19"/>
      <sheetName val="E_P_R-ABS19"/>
      <sheetName val="E__R-MB19"/>
      <sheetName val="Bldg_6-ABS19"/>
      <sheetName val="Bldg_6-MB19"/>
      <sheetName val="Kz_Grid_Press_foundation_ABS19"/>
      <sheetName val="Kz_Grid_Press_foundation_meas19"/>
      <sheetName val="600-1200T__ABS19"/>
      <sheetName val="600-1200T_Meas19"/>
      <sheetName val="BSR-II_ABS19"/>
      <sheetName val="BSR-II_meas19"/>
      <sheetName val="Misc_ABS19"/>
      <sheetName val="Misc_MB19"/>
      <sheetName val="This_Bill19"/>
      <sheetName val="Upto_Previous19"/>
      <sheetName val="Up_to_date19"/>
      <sheetName val="Grand_Abstract19"/>
      <sheetName val="Blank_MB19"/>
      <sheetName val="cement_summary19"/>
      <sheetName val="Reinforcement_Steel19"/>
      <sheetName val="P-I_CEMENT_RECONCILIATION_19"/>
      <sheetName val="Ra-38_area_wise_summary19"/>
      <sheetName val="P-II_Cement_Reconciliation19"/>
      <sheetName val="Ra-16_P-II19"/>
      <sheetName val="RA_16-_GH19"/>
      <sheetName val="Quote_Sheet19"/>
      <sheetName val="RCC,Ret__Wall19"/>
      <sheetName val="Name_List19"/>
      <sheetName val="Intro_19"/>
      <sheetName val="Gate_219"/>
      <sheetName val="Project_Ignite19"/>
      <sheetName val="E_&amp;_R19"/>
      <sheetName val="Customize_Your_Invoice19"/>
      <sheetName val="Misc__Data19"/>
      <sheetName val="beam-reinft-machine_rm19"/>
      <sheetName val="Cash_Flow_Input_Data_ISC19"/>
      <sheetName val="Fin__Assumpt__-_SensitivitieH19"/>
      <sheetName val="공사비_내역_(가)2"/>
      <sheetName val="Raw_Data2"/>
      <sheetName val="KSt_-_Analysis_2"/>
      <sheetName val="Section_Catalogue2"/>
      <sheetName val="__¢&amp;ú5#3"/>
      <sheetName val="__¢&amp;???ú5#???????3"/>
      <sheetName val="PRECAST_lightconc-II26"/>
      <sheetName val="Cleaning_&amp;_Grubbing26"/>
      <sheetName val="PRECAST_lightconc_II26"/>
      <sheetName val="College_Details26"/>
      <sheetName val="Personal_26"/>
      <sheetName val="jidal_dam26"/>
      <sheetName val="fran_temp26"/>
      <sheetName val="kona_swit26"/>
      <sheetName val="template_(8)26"/>
      <sheetName val="template_(9)26"/>
      <sheetName val="OVER_HEADS26"/>
      <sheetName val="Cover_Sheet26"/>
      <sheetName val="BOQ_REV_A26"/>
      <sheetName val="PTB_(IO)26"/>
      <sheetName val="BMS_26"/>
      <sheetName val="SPT_vs_PHI26"/>
      <sheetName val="TBAL9697_-group_wise__sdpl26"/>
      <sheetName val="Quantity_Schedule25"/>
      <sheetName val="Revenue__Schedule_25"/>
      <sheetName val="Balance_works_-_Direct_Cost25"/>
      <sheetName val="Balance_works_-_Indirect_Cost25"/>
      <sheetName val="Fund_Plan25"/>
      <sheetName val="Bill_of_Resources25"/>
      <sheetName val="SITE_OVERHEADS24"/>
      <sheetName val="labour_coeff24"/>
      <sheetName val="Expenditure_plan24"/>
      <sheetName val="ORDER_BOOKING24"/>
      <sheetName val="Site_Dev_BOQ24"/>
      <sheetName val="beam-reinft-IIInd_floor24"/>
      <sheetName val="M-Book_for_Conc24"/>
      <sheetName val="M-Book_for_FW24"/>
      <sheetName val="Costing_Upto_Mar'11_(2)24"/>
      <sheetName val="Tender_Summary24"/>
      <sheetName val="TAX_BILLS24"/>
      <sheetName val="CASH_BILLS24"/>
      <sheetName val="LABOUR_BILLS24"/>
      <sheetName val="puch_order24"/>
      <sheetName val="Sheet1_(2)24"/>
      <sheetName val="Boq_Block_A24"/>
      <sheetName val="_24_07_10_RS_&amp;_SECURITY24"/>
      <sheetName val="24_07_10_CIVIL_WET24"/>
      <sheetName val="_24_07_10_CIVIL24"/>
      <sheetName val="_24_07_10_MECH-FAB24"/>
      <sheetName val="_24_07_10_MECH-TANK24"/>
      <sheetName val="_23_07_10_N_SHIFT_MECH-FAB24"/>
      <sheetName val="_23_07_10_N_SHIFT_MECH-TANK24"/>
      <sheetName val="_23_07_10_RS_&amp;_SECURITY24"/>
      <sheetName val="23_07_10_CIVIL_WET24"/>
      <sheetName val="_23_07_10_CIVIL24"/>
      <sheetName val="_23_07_10_MECH-FAB24"/>
      <sheetName val="_23_07_10_MECH-TANK24"/>
      <sheetName val="_22_07_10_N_SHIFT_MECH-FAB24"/>
      <sheetName val="_22_07_10_N_SHIFT_MECH-TANK24"/>
      <sheetName val="_22_07_10_RS_&amp;_SECURITY24"/>
      <sheetName val="22_07_10_CIVIL_WET24"/>
      <sheetName val="_22_07_10_CIVIL24"/>
      <sheetName val="_22_07_10_MECH-FAB24"/>
      <sheetName val="_22_07_10_MECH-TANK24"/>
      <sheetName val="_21_07_10_N_SHIFT_MECH-FAB24"/>
      <sheetName val="_21_07_10_N_SHIFT_MECH-TANK24"/>
      <sheetName val="_21_07_10_RS_&amp;_SECURITY24"/>
      <sheetName val="21_07_10_CIVIL_WET24"/>
      <sheetName val="_21_07_10_CIVIL24"/>
      <sheetName val="_21_07_10_MECH-FAB24"/>
      <sheetName val="_21_07_10_MECH-TANK24"/>
      <sheetName val="_20_07_10_N_SHIFT_MECH-FAB24"/>
      <sheetName val="_20_07_10_N_SHIFT_MECH-TANK24"/>
      <sheetName val="_20_07_10_RS_&amp;_SECURITY24"/>
      <sheetName val="20_07_10_CIVIL_WET24"/>
      <sheetName val="_20_07_10_CIVIL24"/>
      <sheetName val="_20_07_10_MECH-FAB24"/>
      <sheetName val="_20_07_10_MECH-TANK24"/>
      <sheetName val="_19_07_10_N_SHIFT_MECH-FAB24"/>
      <sheetName val="_19_07_10_N_SHIFT_MECH-TANK24"/>
      <sheetName val="_19_07_10_RS_&amp;_SECURITY24"/>
      <sheetName val="19_07_10_CIVIL_WET24"/>
      <sheetName val="_19_07_10_CIVIL24"/>
      <sheetName val="_19_07_10_MECH-FAB24"/>
      <sheetName val="_19_07_10_MECH-TANK24"/>
      <sheetName val="_18_07_10_N_SHIFT_MECH-FAB24"/>
      <sheetName val="_18_07_10_N_SHIFT_MECH-TANK24"/>
      <sheetName val="_18_07_10_RS_&amp;_SECURITY24"/>
      <sheetName val="18_07_10_CIVIL_WET24"/>
      <sheetName val="_18_07_10_CIVIL24"/>
      <sheetName val="_18_07_10_MECH-FAB24"/>
      <sheetName val="_18_07_10_MECH-TANK24"/>
      <sheetName val="_17_07_10_N_SHIFT_MECH-FAB24"/>
      <sheetName val="_17_07_10_N_SHIFT_MECH-TANK24"/>
      <sheetName val="_17_07_10_RS_&amp;_SECURITY24"/>
      <sheetName val="17_07_10_CIVIL_WET24"/>
      <sheetName val="_17_07_10_CIVIL24"/>
      <sheetName val="_17_07_10_MECH-FAB24"/>
      <sheetName val="_17_07_10_MECH-TANK24"/>
      <sheetName val="_16_07_10_N_SHIFT_MECH-FAB23"/>
      <sheetName val="_16_07_10_N_SHIFT_MECH-TANK23"/>
      <sheetName val="_16_07_10_RS_&amp;_SECURITY23"/>
      <sheetName val="16_07_10_CIVIL_WET23"/>
      <sheetName val="_16_07_10_CIVIL23"/>
      <sheetName val="_16_07_10_MECH-FAB23"/>
      <sheetName val="_16_07_10_MECH-TANK23"/>
      <sheetName val="_15_07_10_N_SHIFT_MECH-FAB23"/>
      <sheetName val="_15_07_10_N_SHIFT_MECH-TANK23"/>
      <sheetName val="_15_07_10_RS_&amp;_SECURITY23"/>
      <sheetName val="15_07_10_CIVIL_WET23"/>
      <sheetName val="_15_07_10_CIVIL23"/>
      <sheetName val="_15_07_10_MECH-FAB23"/>
      <sheetName val="_15_07_10_MECH-TANK23"/>
      <sheetName val="_14_07_10_N_SHIFT_MECH-FAB23"/>
      <sheetName val="_14_07_10_N_SHIFT_MECH-TANK23"/>
      <sheetName val="_14_07_10_RS_&amp;_SECURITY23"/>
      <sheetName val="14_07_10_CIVIL_WET23"/>
      <sheetName val="_14_07_10_CIVIL23"/>
      <sheetName val="_14_07_10_MECH-FAB23"/>
      <sheetName val="_14_07_10_MECH-TANK23"/>
      <sheetName val="_13_07_10_N_SHIFT_MECH-FAB23"/>
      <sheetName val="_13_07_10_N_SHIFT_MECH-TANK23"/>
      <sheetName val="_13_07_10_RS_&amp;_SECURITY23"/>
      <sheetName val="13_07_10_CIVIL_WET23"/>
      <sheetName val="_13_07_10_CIVIL23"/>
      <sheetName val="_13_07_10_MECH-FAB23"/>
      <sheetName val="_13_07_10_MECH-TANK23"/>
      <sheetName val="_12_07_10_N_SHIFT_MECH-FAB23"/>
      <sheetName val="_12_07_10_N_SHIFT_MECH-TANK23"/>
      <sheetName val="_12_07_10_RS_&amp;_SECURITY23"/>
      <sheetName val="12_07_10_CIVIL_WET23"/>
      <sheetName val="_12_07_10_CIVIL23"/>
      <sheetName val="_12_07_10_MECH-FAB23"/>
      <sheetName val="_12_07_10_MECH-TANK23"/>
      <sheetName val="_11_07_10_N_SHIFT_MECH-FAB23"/>
      <sheetName val="_11_07_10_N_SHIFT_MECH-TANK23"/>
      <sheetName val="_11_07_10_RS_&amp;_SECURITY23"/>
      <sheetName val="11_07_10_CIVIL_WET23"/>
      <sheetName val="_11_07_10_CIVIL23"/>
      <sheetName val="_11_07_10_MECH-FAB23"/>
      <sheetName val="_11_07_10_MECH-TANK23"/>
      <sheetName val="_10_07_10_N_SHIFT_MECH-FAB23"/>
      <sheetName val="_10_07_10_N_SHIFT_MECH-TANK23"/>
      <sheetName val="_10_07_10_RS_&amp;_SECURITY23"/>
      <sheetName val="10_07_10_CIVIL_WET23"/>
      <sheetName val="_10_07_10_CIVIL23"/>
      <sheetName val="_10_07_10_MECH-FAB23"/>
      <sheetName val="_10_07_10_MECH-TANK23"/>
      <sheetName val="_09_07_10_N_SHIFT_MECH-FAB23"/>
      <sheetName val="_09_07_10_N_SHIFT_MECH-TANK23"/>
      <sheetName val="_09_07_10_RS_&amp;_SECURITY23"/>
      <sheetName val="09_07_10_CIVIL_WET23"/>
      <sheetName val="_09_07_10_CIVIL23"/>
      <sheetName val="_09_07_10_MECH-FAB23"/>
      <sheetName val="_09_07_10_MECH-TANK23"/>
      <sheetName val="_08_07_10_N_SHIFT_MECH-FAB23"/>
      <sheetName val="_08_07_10_N_SHIFT_MECH-TANK23"/>
      <sheetName val="_08_07_10_RS_&amp;_SECURITY23"/>
      <sheetName val="08_07_10_CIVIL_WET23"/>
      <sheetName val="_08_07_10_CIVIL23"/>
      <sheetName val="_08_07_10_MECH-FAB23"/>
      <sheetName val="_08_07_10_MECH-TANK23"/>
      <sheetName val="_07_07_10_N_SHIFT_MECH-FAB23"/>
      <sheetName val="_07_07_10_N_SHIFT_MECH-TANK23"/>
      <sheetName val="_07_07_10_RS_&amp;_SECURITY23"/>
      <sheetName val="07_07_10_CIVIL_WET23"/>
      <sheetName val="_07_07_10_CIVIL23"/>
      <sheetName val="_07_07_10_MECH-FAB23"/>
      <sheetName val="_07_07_10_MECH-TANK23"/>
      <sheetName val="_06_07_10_N_SHIFT_MECH-FAB23"/>
      <sheetName val="_06_07_10_N_SHIFT_MECH-TANK23"/>
      <sheetName val="_06_07_10_RS_&amp;_SECURITY23"/>
      <sheetName val="06_07_10_CIVIL_WET23"/>
      <sheetName val="_06_07_10_CIVIL23"/>
      <sheetName val="_06_07_10_MECH-FAB23"/>
      <sheetName val="_06_07_10_MECH-TANK23"/>
      <sheetName val="_05_07_10_N_SHIFT_MECH-FAB23"/>
      <sheetName val="_05_07_10_N_SHIFT_MECH-TANK23"/>
      <sheetName val="_05_07_10_RS_&amp;_SECURITY23"/>
      <sheetName val="05_07_10_CIVIL_WET23"/>
      <sheetName val="_05_07_10_CIVIL23"/>
      <sheetName val="_05_07_10_MECH-FAB23"/>
      <sheetName val="_05_07_10_MECH-TANK23"/>
      <sheetName val="_04_07_10_N_SHIFT_MECH-FAB23"/>
      <sheetName val="_04_07_10_N_SHIFT_MECH-TANK23"/>
      <sheetName val="_04_07_10_RS_&amp;_SECURITY23"/>
      <sheetName val="04_07_10_CIVIL_WET23"/>
      <sheetName val="_04_07_10_CIVIL23"/>
      <sheetName val="_04_07_10_MECH-FAB23"/>
      <sheetName val="_04_07_10_MECH-TANK23"/>
      <sheetName val="_03_07_10_N_SHIFT_MECH-FAB23"/>
      <sheetName val="_03_07_10_N_SHIFT_MECH-TANK23"/>
      <sheetName val="_03_07_10_RS_&amp;_SECURITY_23"/>
      <sheetName val="03_07_10_CIVIL_WET_23"/>
      <sheetName val="_03_07_10_CIVIL_23"/>
      <sheetName val="_03_07_10_MECH-FAB_23"/>
      <sheetName val="_03_07_10_MECH-TANK_23"/>
      <sheetName val="_02_07_10_N_SHIFT_MECH-FAB_23"/>
      <sheetName val="_02_07_10_N_SHIFT_MECH-TANK_23"/>
      <sheetName val="_02_07_10_RS_&amp;_SECURITY23"/>
      <sheetName val="02_07_10_CIVIL_WET23"/>
      <sheetName val="_02_07_10_CIVIL23"/>
      <sheetName val="_02_07_10_MECH-FAB23"/>
      <sheetName val="_02_07_10_MECH-TANK23"/>
      <sheetName val="_01_07_10_N_SHIFT_MECH-FAB23"/>
      <sheetName val="_01_07_10_N_SHIFT_MECH-TANK23"/>
      <sheetName val="_01_07_10_RS_&amp;_SECURITY23"/>
      <sheetName val="01_07_10_CIVIL_WET23"/>
      <sheetName val="_01_07_10_CIVIL23"/>
      <sheetName val="_01_07_10_MECH-FAB23"/>
      <sheetName val="_01_07_10_MECH-TANK23"/>
      <sheetName val="_30_06_10_N_SHIFT_MECH-FAB23"/>
      <sheetName val="_30_06_10_N_SHIFT_MECH-TANK23"/>
      <sheetName val="scurve_calc_(2)23"/>
      <sheetName val="Meas_-Hotel_Part24"/>
      <sheetName val="BOQ_Direct_selling_cost23"/>
      <sheetName val="Direct_cost_shed_A-2_23"/>
      <sheetName val="Contract_Night_Staff23"/>
      <sheetName val="Contract_Day_Staff23"/>
      <sheetName val="Day_Shift23"/>
      <sheetName val="Night_Shift23"/>
      <sheetName val="Ave_wtd_rates23"/>
      <sheetName val="Material_23"/>
      <sheetName val="Labour_&amp;_Plant23"/>
      <sheetName val="22_12_201124"/>
      <sheetName val="BOQ_(2)24"/>
      <sheetName val="Cashflow_projection23"/>
      <sheetName val="PA-_Consutant_23"/>
      <sheetName val="Civil_Boq23"/>
      <sheetName val="Fee_Rate_Summary23"/>
      <sheetName val="Item-_Compact23"/>
      <sheetName val="final_abstract23"/>
      <sheetName val="TBAL9697__group_wise__sdpl23"/>
      <sheetName val="St_co_91_5lvl23"/>
      <sheetName val="Civil_Works23"/>
      <sheetName val="IO_List23"/>
      <sheetName val="Fill_this_out_first___23"/>
      <sheetName val="Meas__Hotel_Part23"/>
      <sheetName val="INPUT_SHEET23"/>
      <sheetName val="DI_Rate_Analysis24"/>
      <sheetName val="Economic_RisingMain__Ph-I24"/>
      <sheetName val="SP_Break_Up23"/>
      <sheetName val="Labour_productivity23"/>
      <sheetName val="_09_07_10_M顅ᎆ뤀ᨇ԰?缀?23"/>
      <sheetName val="Sales_&amp;_Prod23"/>
      <sheetName val="Cost_Index23"/>
      <sheetName val="cash_in_flow_Summary_JV_23"/>
      <sheetName val="water_prop_23"/>
      <sheetName val="GR_slab-reinft23"/>
      <sheetName val="Staff_Acco_23"/>
      <sheetName val="Rate_analysis-_BOQ_1_23"/>
      <sheetName val="MN_T_B_23"/>
      <sheetName val="Project_Details__23"/>
      <sheetName val="F20_Risk_Analysis23"/>
      <sheetName val="Change_Order_Log23"/>
      <sheetName val="2000_MOR23"/>
      <sheetName val="Driveway_Beams23"/>
      <sheetName val="Structure_Bills_Qty23"/>
      <sheetName val="Prelims_Breakup24"/>
      <sheetName val="INDIGINEOUS_ITEMS_23"/>
      <sheetName val="3cd_Annexure23"/>
      <sheetName val="Rate_Analysis23"/>
      <sheetName val="Fin__Assumpt__-_Sensitivities23"/>
      <sheetName val="Bill_123"/>
      <sheetName val="Bill_223"/>
      <sheetName val="Bill_323"/>
      <sheetName val="Bill_423"/>
      <sheetName val="Bill_523"/>
      <sheetName val="Bill_623"/>
      <sheetName val="Bill_723"/>
      <sheetName val="_09_07_10_M顅ᎆ뤀ᨇ԰23"/>
      <sheetName val="_09_07_10_M顅ᎆ뤀ᨇ԰_缀_23"/>
      <sheetName val="1_Civil-RA23"/>
      <sheetName val="Assumption_Inputs23"/>
      <sheetName val="Phase_123"/>
      <sheetName val="Pacakges_split23"/>
      <sheetName val="DEINKING(ANNEX_1)23"/>
      <sheetName val="AutoOpen_Stub_Data23"/>
      <sheetName val="Eqpmnt_Plng23"/>
      <sheetName val="Debits_as_on_12_04_0822"/>
      <sheetName val="Data_Sheet22"/>
      <sheetName val="T-P1,_FINISHES_WORKING_23"/>
      <sheetName val="Assumption_&amp;_Exclusion23"/>
      <sheetName val="External_Doors23"/>
      <sheetName val="STAFFSCHED_22"/>
      <sheetName val="LABOUR_RATE23"/>
      <sheetName val="Material_Rate23"/>
      <sheetName val="Switch_V1623"/>
      <sheetName val="India_F&amp;S_Template22"/>
      <sheetName val="_bus_bay22"/>
      <sheetName val="doq_422"/>
      <sheetName val="doq_222"/>
      <sheetName val="Grade_Slab_-123"/>
      <sheetName val="Grade_Slab_-223"/>
      <sheetName val="Grade_slab-323"/>
      <sheetName val="Grade_slab_-423"/>
      <sheetName val="Grade_slab_-523"/>
      <sheetName val="Grade_slab_-623"/>
      <sheetName val="Cat_A_Change_Control23"/>
      <sheetName val="Factor_Sheet23"/>
      <sheetName val="Theo_Cons-June'1022"/>
      <sheetName val="11B_22"/>
      <sheetName val="ACAD_Finishes22"/>
      <sheetName val="Site_Details22"/>
      <sheetName val="Site_Area_Statement22"/>
      <sheetName val="Summary_WG22"/>
      <sheetName val="BOQ_LT22"/>
      <sheetName val="14_07_10_CIVIL_W [22"/>
      <sheetName val="AFAS_22"/>
      <sheetName val="RDS_&amp;_WLD22"/>
      <sheetName val="PA_System22"/>
      <sheetName val="Server_&amp;_PAC_Room22"/>
      <sheetName val="HVAC_BOQ22"/>
      <sheetName val="Invoice_Tracker22"/>
      <sheetName val="Income_Statement22"/>
      <sheetName val="Load_Details(B2)22"/>
      <sheetName val="Works_-_Quote_Sheet22"/>
      <sheetName val="BLOCK-A_(MEA_SHEET)22"/>
      <sheetName val="Cost_Basis21"/>
      <sheetName val="Top_Sheet22"/>
      <sheetName val="Col_NUM22"/>
      <sheetName val="COLUMN_RC_22"/>
      <sheetName val="STILT_Floor_Slab_NUM22"/>
      <sheetName val="First_Floor_Slab_RC22"/>
      <sheetName val="FIRST_FLOOR_SLAB_WT_SUMMARY22"/>
      <sheetName val="Stilt_Floor_Beam_NUM22"/>
      <sheetName val="STILT_BEAM_NUM22"/>
      <sheetName val="STILT_BEAM_RC22"/>
      <sheetName val="Stilt_wall_Num22"/>
      <sheetName val="STILT_WALL_RC22"/>
      <sheetName val="Z-DETAILS_ABOVE_RAFT_UPTO_+0_23"/>
      <sheetName val="Z-DETAILS_ABOVE_RAFT_UPTO_+_(31"/>
      <sheetName val="TOTAL_CHECK22"/>
      <sheetName val="TYP___wall_Num22"/>
      <sheetName val="Z-DETAILS_TYP__+2_85_TO_+8_8522"/>
      <sheetName val="d-safe_specs21"/>
      <sheetName val="Deduction_of_assets21"/>
      <sheetName val="Blr_hire21"/>
      <sheetName val="PRECAST_lig(tconc_II21"/>
      <sheetName val="VF_Full_Recon21"/>
      <sheetName val="PITP3_COPY21"/>
      <sheetName val="Meas_21"/>
      <sheetName val="Expenses_Actual_Vs__Budgeted21"/>
      <sheetName val="Col_up_to_plinth21"/>
      <sheetName val="MASTER_RATE_ANALYSIS21"/>
      <sheetName val="RMG_-ABS21"/>
      <sheetName val="T_P_-ABS21"/>
      <sheetName val="T_P_-MB21"/>
      <sheetName val="E_P_R-ABS21"/>
      <sheetName val="E__R-MB21"/>
      <sheetName val="Bldg_6-ABS21"/>
      <sheetName val="Bldg_6-MB21"/>
      <sheetName val="Kz_Grid_Press_foundation_ABS21"/>
      <sheetName val="Kz_Grid_Press_foundation_meas21"/>
      <sheetName val="600-1200T__ABS21"/>
      <sheetName val="600-1200T_Meas21"/>
      <sheetName val="BSR-II_ABS21"/>
      <sheetName val="BSR-II_meas21"/>
      <sheetName val="Misc_ABS21"/>
      <sheetName val="Misc_MB21"/>
      <sheetName val="This_Bill21"/>
      <sheetName val="Upto_Previous21"/>
      <sheetName val="Up_to_date21"/>
      <sheetName val="Grand_Abstract21"/>
      <sheetName val="Blank_MB21"/>
      <sheetName val="cement_summary21"/>
      <sheetName val="Reinforcement_Steel21"/>
      <sheetName val="P-I_CEMENT_RECONCILIATION_21"/>
      <sheetName val="Ra-38_area_wise_summary21"/>
      <sheetName val="P-II_Cement_Reconciliation21"/>
      <sheetName val="Ra-16_P-II21"/>
      <sheetName val="RA_16-_GH21"/>
      <sheetName val="Quote_Sheet21"/>
      <sheetName val="RCC,Ret__Wall21"/>
      <sheetName val="Name_List21"/>
      <sheetName val="Intro_21"/>
      <sheetName val="Gate_221"/>
      <sheetName val="Project_Ignite21"/>
      <sheetName val="E_&amp;_R21"/>
      <sheetName val="Customize_Your_Invoice21"/>
      <sheetName val="Misc__Data21"/>
      <sheetName val="beam-reinft-machine_rm21"/>
      <sheetName val="Cash_Flow_Input_Data_ISC21"/>
      <sheetName val="Fin__Assumpt__-_SensitivitieH21"/>
      <sheetName val="공사비_내역_(가)4"/>
      <sheetName val="Raw_Data4"/>
      <sheetName val="KSt_-_Analysis_4"/>
      <sheetName val="Section_Catalogue4"/>
      <sheetName val="__¢&amp;ú5#5"/>
      <sheetName val="__¢&amp;???ú5#???????5"/>
      <sheetName val="PRECAST_lightconc-II27"/>
      <sheetName val="Cleaning_&amp;_Grubbing27"/>
      <sheetName val="PRECAST_lightconc_II27"/>
      <sheetName val="College_Details27"/>
      <sheetName val="Personal_27"/>
      <sheetName val="jidal_dam27"/>
      <sheetName val="fran_temp27"/>
      <sheetName val="kona_swit27"/>
      <sheetName val="template_(8)27"/>
      <sheetName val="template_(9)27"/>
      <sheetName val="OVER_HEADS27"/>
      <sheetName val="Cover_Sheet27"/>
      <sheetName val="BOQ_REV_A27"/>
      <sheetName val="PTB_(IO)27"/>
      <sheetName val="BMS_27"/>
      <sheetName val="SPT_vs_PHI27"/>
      <sheetName val="TBAL9697_-group_wise__sdpl27"/>
      <sheetName val="Quantity_Schedule26"/>
      <sheetName val="Revenue__Schedule_26"/>
      <sheetName val="Balance_works_-_Direct_Cost26"/>
      <sheetName val="Balance_works_-_Indirect_Cost26"/>
      <sheetName val="Fund_Plan26"/>
      <sheetName val="Bill_of_Resources26"/>
      <sheetName val="SITE_OVERHEADS25"/>
      <sheetName val="labour_coeff25"/>
      <sheetName val="Expenditure_plan25"/>
      <sheetName val="ORDER_BOOKING25"/>
      <sheetName val="Site_Dev_BOQ25"/>
      <sheetName val="beam-reinft-IIInd_floor25"/>
      <sheetName val="M-Book_for_Conc25"/>
      <sheetName val="M-Book_for_FW25"/>
      <sheetName val="Costing_Upto_Mar'11_(2)25"/>
      <sheetName val="Tender_Summary25"/>
      <sheetName val="TAX_BILLS25"/>
      <sheetName val="CASH_BILLS25"/>
      <sheetName val="LABOUR_BILLS25"/>
      <sheetName val="puch_order25"/>
      <sheetName val="Sheet1_(2)25"/>
      <sheetName val="Boq_Block_A25"/>
      <sheetName val="_24_07_10_RS_&amp;_SECURITY25"/>
      <sheetName val="24_07_10_CIVIL_WET25"/>
      <sheetName val="_24_07_10_CIVIL25"/>
      <sheetName val="_24_07_10_MECH-FAB25"/>
      <sheetName val="_24_07_10_MECH-TANK25"/>
      <sheetName val="_23_07_10_N_SHIFT_MECH-FAB25"/>
      <sheetName val="_23_07_10_N_SHIFT_MECH-TANK25"/>
      <sheetName val="_23_07_10_RS_&amp;_SECURITY25"/>
      <sheetName val="23_07_10_CIVIL_WET25"/>
      <sheetName val="_23_07_10_CIVIL25"/>
      <sheetName val="_23_07_10_MECH-FAB25"/>
      <sheetName val="_23_07_10_MECH-TANK25"/>
      <sheetName val="_22_07_10_N_SHIFT_MECH-FAB25"/>
      <sheetName val="_22_07_10_N_SHIFT_MECH-TANK25"/>
      <sheetName val="_22_07_10_RS_&amp;_SECURITY25"/>
      <sheetName val="22_07_10_CIVIL_WET25"/>
      <sheetName val="_22_07_10_CIVIL25"/>
      <sheetName val="_22_07_10_MECH-FAB25"/>
      <sheetName val="_22_07_10_MECH-TANK25"/>
      <sheetName val="_21_07_10_N_SHIFT_MECH-FAB25"/>
      <sheetName val="_21_07_10_N_SHIFT_MECH-TANK25"/>
      <sheetName val="_21_07_10_RS_&amp;_SECURITY25"/>
      <sheetName val="21_07_10_CIVIL_WET25"/>
      <sheetName val="_21_07_10_CIVIL25"/>
      <sheetName val="_21_07_10_MECH-FAB25"/>
      <sheetName val="_21_07_10_MECH-TANK25"/>
      <sheetName val="_20_07_10_N_SHIFT_MECH-FAB25"/>
      <sheetName val="_20_07_10_N_SHIFT_MECH-TANK25"/>
      <sheetName val="_20_07_10_RS_&amp;_SECURITY25"/>
      <sheetName val="20_07_10_CIVIL_WET25"/>
      <sheetName val="_20_07_10_CIVIL25"/>
      <sheetName val="_20_07_10_MECH-FAB25"/>
      <sheetName val="_20_07_10_MECH-TANK25"/>
      <sheetName val="_19_07_10_N_SHIFT_MECH-FAB25"/>
      <sheetName val="_19_07_10_N_SHIFT_MECH-TANK25"/>
      <sheetName val="_19_07_10_RS_&amp;_SECURITY25"/>
      <sheetName val="19_07_10_CIVIL_WET25"/>
      <sheetName val="_19_07_10_CIVIL25"/>
      <sheetName val="_19_07_10_MECH-FAB25"/>
      <sheetName val="_19_07_10_MECH-TANK25"/>
      <sheetName val="_18_07_10_N_SHIFT_MECH-FAB25"/>
      <sheetName val="_18_07_10_N_SHIFT_MECH-TANK25"/>
      <sheetName val="_18_07_10_RS_&amp;_SECURITY25"/>
      <sheetName val="18_07_10_CIVIL_WET25"/>
      <sheetName val="_18_07_10_CIVIL25"/>
      <sheetName val="_18_07_10_MECH-FAB25"/>
      <sheetName val="_18_07_10_MECH-TANK25"/>
      <sheetName val="_17_07_10_N_SHIFT_MECH-FAB25"/>
      <sheetName val="_17_07_10_N_SHIFT_MECH-TANK25"/>
      <sheetName val="_17_07_10_RS_&amp;_SECURITY25"/>
      <sheetName val="17_07_10_CIVIL_WET25"/>
      <sheetName val="_17_07_10_CIVIL25"/>
      <sheetName val="_17_07_10_MECH-FAB25"/>
      <sheetName val="_17_07_10_MECH-TANK25"/>
      <sheetName val="_16_07_10_N_SHIFT_MECH-FAB24"/>
      <sheetName val="_16_07_10_N_SHIFT_MECH-TANK24"/>
      <sheetName val="_16_07_10_RS_&amp;_SECURITY24"/>
      <sheetName val="16_07_10_CIVIL_WET24"/>
      <sheetName val="_16_07_10_CIVIL24"/>
      <sheetName val="_16_07_10_MECH-FAB24"/>
      <sheetName val="_16_07_10_MECH-TANK24"/>
      <sheetName val="_15_07_10_N_SHIFT_MECH-FAB24"/>
      <sheetName val="_15_07_10_N_SHIFT_MECH-TANK24"/>
      <sheetName val="_15_07_10_RS_&amp;_SECURITY24"/>
      <sheetName val="15_07_10_CIVIL_WET24"/>
      <sheetName val="_15_07_10_CIVIL24"/>
      <sheetName val="_15_07_10_MECH-FAB24"/>
      <sheetName val="_15_07_10_MECH-TANK24"/>
      <sheetName val="_14_07_10_N_SHIFT_MECH-FAB24"/>
      <sheetName val="_14_07_10_N_SHIFT_MECH-TANK24"/>
      <sheetName val="_14_07_10_RS_&amp;_SECURITY24"/>
      <sheetName val="14_07_10_CIVIL_WET24"/>
      <sheetName val="_14_07_10_CIVIL24"/>
      <sheetName val="_14_07_10_MECH-FAB24"/>
      <sheetName val="_14_07_10_MECH-TANK24"/>
      <sheetName val="_13_07_10_N_SHIFT_MECH-FAB24"/>
      <sheetName val="_13_07_10_N_SHIFT_MECH-TANK24"/>
      <sheetName val="_13_07_10_RS_&amp;_SECURITY24"/>
      <sheetName val="13_07_10_CIVIL_WET24"/>
      <sheetName val="_13_07_10_CIVIL24"/>
      <sheetName val="_13_07_10_MECH-FAB24"/>
      <sheetName val="_13_07_10_MECH-TANK24"/>
      <sheetName val="_12_07_10_N_SHIFT_MECH-FAB24"/>
      <sheetName val="_12_07_10_N_SHIFT_MECH-TANK24"/>
      <sheetName val="_12_07_10_RS_&amp;_SECURITY24"/>
      <sheetName val="12_07_10_CIVIL_WET24"/>
      <sheetName val="_12_07_10_CIVIL24"/>
      <sheetName val="_12_07_10_MECH-FAB24"/>
      <sheetName val="_12_07_10_MECH-TANK24"/>
      <sheetName val="_11_07_10_N_SHIFT_MECH-FAB24"/>
      <sheetName val="_11_07_10_N_SHIFT_MECH-TANK24"/>
      <sheetName val="_11_07_10_RS_&amp;_SECURITY24"/>
      <sheetName val="11_07_10_CIVIL_WET24"/>
      <sheetName val="_11_07_10_CIVIL24"/>
      <sheetName val="_11_07_10_MECH-FAB24"/>
      <sheetName val="_11_07_10_MECH-TANK24"/>
      <sheetName val="_10_07_10_N_SHIFT_MECH-FAB24"/>
      <sheetName val="_10_07_10_N_SHIFT_MECH-TANK24"/>
      <sheetName val="_10_07_10_RS_&amp;_SECURITY24"/>
      <sheetName val="10_07_10_CIVIL_WET24"/>
      <sheetName val="_10_07_10_CIVIL24"/>
      <sheetName val="_10_07_10_MECH-FAB24"/>
      <sheetName val="_10_07_10_MECH-TANK24"/>
      <sheetName val="_09_07_10_N_SHIFT_MECH-FAB24"/>
      <sheetName val="_09_07_10_N_SHIFT_MECH-TANK24"/>
      <sheetName val="_09_07_10_RS_&amp;_SECURITY24"/>
      <sheetName val="09_07_10_CIVIL_WET24"/>
      <sheetName val="_09_07_10_CIVIL24"/>
      <sheetName val="_09_07_10_MECH-FAB24"/>
      <sheetName val="_09_07_10_MECH-TANK24"/>
      <sheetName val="_08_07_10_N_SHIFT_MECH-FAB24"/>
      <sheetName val="_08_07_10_N_SHIFT_MECH-TANK24"/>
      <sheetName val="_08_07_10_RS_&amp;_SECURITY24"/>
      <sheetName val="08_07_10_CIVIL_WET24"/>
      <sheetName val="_08_07_10_CIVIL24"/>
      <sheetName val="_08_07_10_MECH-FAB24"/>
      <sheetName val="_08_07_10_MECH-TANK24"/>
      <sheetName val="_07_07_10_N_SHIFT_MECH-FAB24"/>
      <sheetName val="_07_07_10_N_SHIFT_MECH-TANK24"/>
      <sheetName val="_07_07_10_RS_&amp;_SECURITY24"/>
      <sheetName val="07_07_10_CIVIL_WET24"/>
      <sheetName val="_07_07_10_CIVIL24"/>
      <sheetName val="_07_07_10_MECH-FAB24"/>
      <sheetName val="_07_07_10_MECH-TANK24"/>
      <sheetName val="_06_07_10_N_SHIFT_MECH-FAB24"/>
      <sheetName val="_06_07_10_N_SHIFT_MECH-TANK24"/>
      <sheetName val="_06_07_10_RS_&amp;_SECURITY24"/>
      <sheetName val="06_07_10_CIVIL_WET24"/>
      <sheetName val="_06_07_10_CIVIL24"/>
      <sheetName val="_06_07_10_MECH-FAB24"/>
      <sheetName val="_06_07_10_MECH-TANK24"/>
      <sheetName val="_05_07_10_N_SHIFT_MECH-FAB24"/>
      <sheetName val="_05_07_10_N_SHIFT_MECH-TANK24"/>
      <sheetName val="_05_07_10_RS_&amp;_SECURITY24"/>
      <sheetName val="05_07_10_CIVIL_WET24"/>
      <sheetName val="_05_07_10_CIVIL24"/>
      <sheetName val="_05_07_10_MECH-FAB24"/>
      <sheetName val="_05_07_10_MECH-TANK24"/>
      <sheetName val="_04_07_10_N_SHIFT_MECH-FAB24"/>
      <sheetName val="_04_07_10_N_SHIFT_MECH-TANK24"/>
      <sheetName val="_04_07_10_RS_&amp;_SECURITY24"/>
      <sheetName val="04_07_10_CIVIL_WET24"/>
      <sheetName val="_04_07_10_CIVIL24"/>
      <sheetName val="_04_07_10_MECH-FAB24"/>
      <sheetName val="_04_07_10_MECH-TANK24"/>
      <sheetName val="_03_07_10_N_SHIFT_MECH-FAB24"/>
      <sheetName val="_03_07_10_N_SHIFT_MECH-TANK24"/>
      <sheetName val="_03_07_10_RS_&amp;_SECURITY_24"/>
      <sheetName val="03_07_10_CIVIL_WET_24"/>
      <sheetName val="_03_07_10_CIVIL_24"/>
      <sheetName val="_03_07_10_MECH-FAB_24"/>
      <sheetName val="_03_07_10_MECH-TANK_24"/>
      <sheetName val="_02_07_10_N_SHIFT_MECH-FAB_24"/>
      <sheetName val="_02_07_10_N_SHIFT_MECH-TANK_24"/>
      <sheetName val="_02_07_10_RS_&amp;_SECURITY24"/>
      <sheetName val="02_07_10_CIVIL_WET24"/>
      <sheetName val="_02_07_10_CIVIL24"/>
      <sheetName val="_02_07_10_MECH-FAB24"/>
      <sheetName val="_02_07_10_MECH-TANK24"/>
      <sheetName val="_01_07_10_N_SHIFT_MECH-FAB24"/>
      <sheetName val="_01_07_10_N_SHIFT_MECH-TANK24"/>
      <sheetName val="_01_07_10_RS_&amp;_SECURITY24"/>
      <sheetName val="01_07_10_CIVIL_WET24"/>
      <sheetName val="_01_07_10_CIVIL24"/>
      <sheetName val="_01_07_10_MECH-FAB24"/>
      <sheetName val="_01_07_10_MECH-TANK24"/>
      <sheetName val="_30_06_10_N_SHIFT_MECH-FAB24"/>
      <sheetName val="_30_06_10_N_SHIFT_MECH-TANK24"/>
      <sheetName val="scurve_calc_(2)24"/>
      <sheetName val="Meas_-Hotel_Part25"/>
      <sheetName val="BOQ_Direct_selling_cost24"/>
      <sheetName val="Direct_cost_shed_A-2_24"/>
      <sheetName val="Contract_Night_Staff24"/>
      <sheetName val="Contract_Day_Staff24"/>
      <sheetName val="Day_Shift24"/>
      <sheetName val="Night_Shift24"/>
      <sheetName val="Ave_wtd_rates24"/>
      <sheetName val="Material_24"/>
      <sheetName val="Labour_&amp;_Plant24"/>
      <sheetName val="22_12_201125"/>
      <sheetName val="BOQ_(2)25"/>
      <sheetName val="Cashflow_projection24"/>
      <sheetName val="PA-_Consutant_24"/>
      <sheetName val="Civil_Boq24"/>
      <sheetName val="Fee_Rate_Summary24"/>
      <sheetName val="Item-_Compact24"/>
      <sheetName val="final_abstract24"/>
      <sheetName val="TBAL9697__group_wise__sdpl24"/>
      <sheetName val="St_co_91_5lvl24"/>
      <sheetName val="Civil_Works24"/>
      <sheetName val="IO_List24"/>
      <sheetName val="Fill_this_out_first___24"/>
      <sheetName val="Meas__Hotel_Part24"/>
      <sheetName val="INPUT_SHEET24"/>
      <sheetName val="DI_Rate_Analysis25"/>
      <sheetName val="Economic_RisingMain__Ph-I25"/>
      <sheetName val="SP_Break_Up24"/>
      <sheetName val="Labour_productivity24"/>
      <sheetName val="_09_07_10_M顅ᎆ뤀ᨇ԰?缀?24"/>
      <sheetName val="Sales_&amp;_Prod24"/>
      <sheetName val="Cost_Index24"/>
      <sheetName val="cash_in_flow_Summary_JV_24"/>
      <sheetName val="water_prop_24"/>
      <sheetName val="GR_slab-reinft24"/>
      <sheetName val="Staff_Acco_24"/>
      <sheetName val="Rate_analysis-_BOQ_1_24"/>
      <sheetName val="MN_T_B_24"/>
      <sheetName val="Project_Details__24"/>
      <sheetName val="F20_Risk_Analysis24"/>
      <sheetName val="Change_Order_Log24"/>
      <sheetName val="2000_MOR24"/>
      <sheetName val="Driveway_Beams24"/>
      <sheetName val="Structure_Bills_Qty24"/>
      <sheetName val="Prelims_Breakup25"/>
      <sheetName val="INDIGINEOUS_ITEMS_24"/>
      <sheetName val="3cd_Annexure24"/>
      <sheetName val="Rate_Analysis24"/>
      <sheetName val="Fin__Assumpt__-_Sensitivities24"/>
      <sheetName val="Bill_124"/>
      <sheetName val="Bill_224"/>
      <sheetName val="Bill_324"/>
      <sheetName val="Bill_424"/>
      <sheetName val="Bill_524"/>
      <sheetName val="Bill_624"/>
      <sheetName val="Bill_724"/>
      <sheetName val="_09_07_10_M顅ᎆ뤀ᨇ԰24"/>
      <sheetName val="_09_07_10_M顅ᎆ뤀ᨇ԰_缀_24"/>
      <sheetName val="1_Civil-RA24"/>
      <sheetName val="Assumption_Inputs24"/>
      <sheetName val="Phase_124"/>
      <sheetName val="Pacakges_split24"/>
      <sheetName val="DEINKING(ANNEX_1)24"/>
      <sheetName val="AutoOpen_Stub_Data24"/>
      <sheetName val="Eqpmnt_Plng24"/>
      <sheetName val="Debits_as_on_12_04_0823"/>
      <sheetName val="Data_Sheet23"/>
      <sheetName val="T-P1,_FINISHES_WORKING_24"/>
      <sheetName val="Assumption_&amp;_Exclusion24"/>
      <sheetName val="External_Doors24"/>
      <sheetName val="STAFFSCHED_23"/>
      <sheetName val="LABOUR_RATE24"/>
      <sheetName val="Material_Rate24"/>
      <sheetName val="Switch_V1624"/>
      <sheetName val="India_F&amp;S_Template23"/>
      <sheetName val="_bus_bay23"/>
      <sheetName val="doq_423"/>
      <sheetName val="doq_223"/>
      <sheetName val="Grade_Slab_-124"/>
      <sheetName val="Grade_Slab_-224"/>
      <sheetName val="Grade_slab-324"/>
      <sheetName val="Grade_slab_-424"/>
      <sheetName val="Grade_slab_-524"/>
      <sheetName val="Grade_slab_-624"/>
      <sheetName val="Cat_A_Change_Control24"/>
      <sheetName val="Factor_Sheet24"/>
      <sheetName val="Theo_Cons-June'1023"/>
      <sheetName val="11B_23"/>
      <sheetName val="ACAD_Finishes23"/>
      <sheetName val="Site_Details23"/>
      <sheetName val="Site_Area_Statement23"/>
      <sheetName val="Summary_WG23"/>
      <sheetName val="BOQ_LT23"/>
      <sheetName val="14_07_10_CIVIL_W [23"/>
      <sheetName val="AFAS_23"/>
      <sheetName val="RDS_&amp;_WLD23"/>
      <sheetName val="PA_System23"/>
      <sheetName val="Server_&amp;_PAC_Room23"/>
      <sheetName val="HVAC_BOQ23"/>
      <sheetName val="Invoice_Tracker23"/>
      <sheetName val="Income_Statement23"/>
      <sheetName val="Load_Details(B2)23"/>
      <sheetName val="Works_-_Quote_Sheet23"/>
      <sheetName val="BLOCK-A_(MEA_SHEET)23"/>
      <sheetName val="Cost_Basis22"/>
      <sheetName val="Top_Sheet23"/>
      <sheetName val="Col_NUM23"/>
      <sheetName val="COLUMN_RC_23"/>
      <sheetName val="STILT_Floor_Slab_NUM23"/>
      <sheetName val="First_Floor_Slab_RC23"/>
      <sheetName val="FIRST_FLOOR_SLAB_WT_SUMMARY23"/>
      <sheetName val="Stilt_Floor_Beam_NUM23"/>
      <sheetName val="STILT_BEAM_NUM23"/>
      <sheetName val="STILT_BEAM_RC23"/>
      <sheetName val="Stilt_wall_Num23"/>
      <sheetName val="STILT_WALL_RC23"/>
      <sheetName val="Z-DETAILS_ABOVE_RAFT_UPTO_+0_24"/>
      <sheetName val="Z-DETAILS_ABOVE_RAFT_UPTO_+_(32"/>
      <sheetName val="TOTAL_CHECK23"/>
      <sheetName val="TYP___wall_Num23"/>
      <sheetName val="Z-DETAILS_TYP__+2_85_TO_+8_8523"/>
      <sheetName val="d-safe_specs22"/>
      <sheetName val="Deduction_of_assets22"/>
      <sheetName val="Blr_hire22"/>
      <sheetName val="PRECAST_lig(tconc_II22"/>
      <sheetName val="VF_Full_Recon22"/>
      <sheetName val="PITP3_COPY22"/>
      <sheetName val="Meas_22"/>
      <sheetName val="Expenses_Actual_Vs__Budgeted22"/>
      <sheetName val="Col_up_to_plinth22"/>
      <sheetName val="MASTER_RATE_ANALYSIS22"/>
      <sheetName val="RMG_-ABS22"/>
      <sheetName val="T_P_-ABS22"/>
      <sheetName val="T_P_-MB22"/>
      <sheetName val="E_P_R-ABS22"/>
      <sheetName val="E__R-MB22"/>
      <sheetName val="Bldg_6-ABS22"/>
      <sheetName val="Bldg_6-MB22"/>
      <sheetName val="Kz_Grid_Press_foundation_ABS22"/>
      <sheetName val="Kz_Grid_Press_foundation_meas22"/>
      <sheetName val="600-1200T__ABS22"/>
      <sheetName val="600-1200T_Meas22"/>
      <sheetName val="BSR-II_ABS22"/>
      <sheetName val="BSR-II_meas22"/>
      <sheetName val="Misc_ABS22"/>
      <sheetName val="Misc_MB22"/>
      <sheetName val="This_Bill22"/>
      <sheetName val="Upto_Previous22"/>
      <sheetName val="Up_to_date22"/>
      <sheetName val="Grand_Abstract22"/>
      <sheetName val="Blank_MB22"/>
      <sheetName val="cement_summary22"/>
      <sheetName val="Reinforcement_Steel22"/>
      <sheetName val="P-I_CEMENT_RECONCILIATION_22"/>
      <sheetName val="Ra-38_area_wise_summary22"/>
      <sheetName val="P-II_Cement_Reconciliation22"/>
      <sheetName val="Ra-16_P-II22"/>
      <sheetName val="RA_16-_GH22"/>
      <sheetName val="Quote_Sheet22"/>
      <sheetName val="RCC,Ret__Wall22"/>
      <sheetName val="Name_List22"/>
      <sheetName val="Intro_22"/>
      <sheetName val="Gate_222"/>
      <sheetName val="Project_Ignite22"/>
      <sheetName val="E_&amp;_R22"/>
      <sheetName val="Customize_Your_Invoice22"/>
      <sheetName val="Misc__Data22"/>
      <sheetName val="beam-reinft-machine_rm22"/>
      <sheetName val="Cash_Flow_Input_Data_ISC22"/>
      <sheetName val="Fin__Assumpt__-_SensitivitieH22"/>
      <sheetName val="공사비_내역_(가)5"/>
      <sheetName val="Raw_Data5"/>
      <sheetName val="KSt_-_Analysis_5"/>
      <sheetName val="Section_Catalogue5"/>
      <sheetName val="__¢&amp;ú5#6"/>
      <sheetName val="__¢&amp;???ú5#???????6"/>
      <sheetName val="Varthur 1"/>
      <sheetName val="Basement Budget"/>
      <sheetName val="RES-PLANNING"/>
      <sheetName val="dummy"/>
      <sheetName val="inter"/>
      <sheetName val="COP Final"/>
      <sheetName val="PRECAST_lightconc-II28"/>
      <sheetName val="Cleaning_&amp;_Grubbing28"/>
      <sheetName val="PRECAST_lightconc_II28"/>
      <sheetName val="College_Details28"/>
      <sheetName val="Personal_28"/>
      <sheetName val="jidal_dam28"/>
      <sheetName val="fran_temp28"/>
      <sheetName val="kona_swit28"/>
      <sheetName val="template_(8)28"/>
      <sheetName val="template_(9)28"/>
      <sheetName val="OVER_HEADS28"/>
      <sheetName val="Cover_Sheet28"/>
      <sheetName val="BOQ_REV_A28"/>
      <sheetName val="PTB_(IO)28"/>
      <sheetName val="BMS_28"/>
      <sheetName val="SPT_vs_PHI28"/>
      <sheetName val="TBAL9697_-group_wise__sdpl28"/>
      <sheetName val="Quantity_Schedule27"/>
      <sheetName val="Revenue__Schedule_27"/>
      <sheetName val="Balance_works_-_Direct_Cost27"/>
      <sheetName val="Balance_works_-_Indirect_Cost27"/>
      <sheetName val="Fund_Plan27"/>
      <sheetName val="Bill_of_Resources27"/>
      <sheetName val="SITE_OVERHEADS26"/>
      <sheetName val="labour_coeff26"/>
      <sheetName val="Expenditure_plan26"/>
      <sheetName val="ORDER_BOOKING26"/>
      <sheetName val="Site_Dev_BOQ26"/>
      <sheetName val="beam-reinft-IIInd_floor26"/>
      <sheetName val="M-Book_for_Conc26"/>
      <sheetName val="M-Book_for_FW26"/>
      <sheetName val="Costing_Upto_Mar'11_(2)26"/>
      <sheetName val="Tender_Summary26"/>
      <sheetName val="TAX_BILLS26"/>
      <sheetName val="CASH_BILLS26"/>
      <sheetName val="LABOUR_BILLS26"/>
      <sheetName val="puch_order26"/>
      <sheetName val="Sheet1_(2)26"/>
      <sheetName val="Boq_Block_A26"/>
      <sheetName val="_24_07_10_RS_&amp;_SECURITY26"/>
      <sheetName val="24_07_10_CIVIL_WET26"/>
      <sheetName val="_24_07_10_CIVIL26"/>
      <sheetName val="_24_07_10_MECH-FAB26"/>
      <sheetName val="_24_07_10_MECH-TANK26"/>
      <sheetName val="_23_07_10_N_SHIFT_MECH-FAB26"/>
      <sheetName val="_23_07_10_N_SHIFT_MECH-TANK26"/>
      <sheetName val="_23_07_10_RS_&amp;_SECURITY26"/>
      <sheetName val="23_07_10_CIVIL_WET26"/>
      <sheetName val="_23_07_10_CIVIL26"/>
      <sheetName val="_23_07_10_MECH-FAB26"/>
      <sheetName val="_23_07_10_MECH-TANK26"/>
      <sheetName val="_22_07_10_N_SHIFT_MECH-FAB26"/>
      <sheetName val="_22_07_10_N_SHIFT_MECH-TANK26"/>
      <sheetName val="_22_07_10_RS_&amp;_SECURITY26"/>
      <sheetName val="22_07_10_CIVIL_WET26"/>
      <sheetName val="_22_07_10_CIVIL26"/>
      <sheetName val="_22_07_10_MECH-FAB26"/>
      <sheetName val="_22_07_10_MECH-TANK26"/>
      <sheetName val="_21_07_10_N_SHIFT_MECH-FAB26"/>
      <sheetName val="_21_07_10_N_SHIFT_MECH-TANK26"/>
      <sheetName val="_21_07_10_RS_&amp;_SECURITY26"/>
      <sheetName val="21_07_10_CIVIL_WET26"/>
      <sheetName val="_21_07_10_CIVIL26"/>
      <sheetName val="_21_07_10_MECH-FAB26"/>
      <sheetName val="_21_07_10_MECH-TANK26"/>
      <sheetName val="_20_07_10_N_SHIFT_MECH-FAB26"/>
      <sheetName val="_20_07_10_N_SHIFT_MECH-TANK26"/>
      <sheetName val="_20_07_10_RS_&amp;_SECURITY26"/>
      <sheetName val="20_07_10_CIVIL_WET26"/>
      <sheetName val="_20_07_10_CIVIL26"/>
      <sheetName val="_20_07_10_MECH-FAB26"/>
      <sheetName val="_20_07_10_MECH-TANK26"/>
      <sheetName val="_19_07_10_N_SHIFT_MECH-FAB26"/>
      <sheetName val="_19_07_10_N_SHIFT_MECH-TANK26"/>
      <sheetName val="_19_07_10_RS_&amp;_SECURITY26"/>
      <sheetName val="19_07_10_CIVIL_WET26"/>
      <sheetName val="_19_07_10_CIVIL26"/>
      <sheetName val="_19_07_10_MECH-FAB26"/>
      <sheetName val="_19_07_10_MECH-TANK26"/>
      <sheetName val="_18_07_10_N_SHIFT_MECH-FAB26"/>
      <sheetName val="_18_07_10_N_SHIFT_MECH-TANK26"/>
      <sheetName val="_18_07_10_RS_&amp;_SECURITY26"/>
      <sheetName val="18_07_10_CIVIL_WET26"/>
      <sheetName val="_18_07_10_CIVIL26"/>
      <sheetName val="_18_07_10_MECH-FAB26"/>
      <sheetName val="_18_07_10_MECH-TANK26"/>
      <sheetName val="_17_07_10_N_SHIFT_MECH-FAB26"/>
      <sheetName val="_17_07_10_N_SHIFT_MECH-TANK26"/>
      <sheetName val="_17_07_10_RS_&amp;_SECURITY26"/>
      <sheetName val="17_07_10_CIVIL_WET26"/>
      <sheetName val="_17_07_10_CIVIL26"/>
      <sheetName val="_17_07_10_MECH-FAB26"/>
      <sheetName val="_17_07_10_MECH-TANK26"/>
      <sheetName val="_16_07_10_N_SHIFT_MECH-FAB25"/>
      <sheetName val="_16_07_10_N_SHIFT_MECH-TANK25"/>
      <sheetName val="_16_07_10_RS_&amp;_SECURITY25"/>
      <sheetName val="16_07_10_CIVIL_WET25"/>
      <sheetName val="_16_07_10_CIVIL25"/>
      <sheetName val="_16_07_10_MECH-FAB25"/>
      <sheetName val="_16_07_10_MECH-TANK25"/>
      <sheetName val="_15_07_10_N_SHIFT_MECH-FAB25"/>
      <sheetName val="_15_07_10_N_SHIFT_MECH-TANK25"/>
      <sheetName val="_15_07_10_RS_&amp;_SECURITY25"/>
      <sheetName val="15_07_10_CIVIL_WET25"/>
      <sheetName val="_15_07_10_CIVIL25"/>
      <sheetName val="_15_07_10_MECH-FAB25"/>
      <sheetName val="_15_07_10_MECH-TANK25"/>
      <sheetName val="_14_07_10_N_SHIFT_MECH-FAB25"/>
      <sheetName val="_14_07_10_N_SHIFT_MECH-TANK25"/>
      <sheetName val="_14_07_10_RS_&amp;_SECURITY25"/>
      <sheetName val="14_07_10_CIVIL_WET25"/>
      <sheetName val="_14_07_10_CIVIL25"/>
      <sheetName val="_14_07_10_MECH-FAB25"/>
      <sheetName val="_14_07_10_MECH-TANK25"/>
      <sheetName val="_13_07_10_N_SHIFT_MECH-FAB25"/>
      <sheetName val="_13_07_10_N_SHIFT_MECH-TANK25"/>
      <sheetName val="_13_07_10_RS_&amp;_SECURITY25"/>
      <sheetName val="13_07_10_CIVIL_WET25"/>
      <sheetName val="_13_07_10_CIVIL25"/>
      <sheetName val="_13_07_10_MECH-FAB25"/>
      <sheetName val="_13_07_10_MECH-TANK25"/>
      <sheetName val="_12_07_10_N_SHIFT_MECH-FAB25"/>
      <sheetName val="_12_07_10_N_SHIFT_MECH-TANK25"/>
      <sheetName val="_12_07_10_RS_&amp;_SECURITY25"/>
      <sheetName val="12_07_10_CIVIL_WET25"/>
      <sheetName val="_12_07_10_CIVIL25"/>
      <sheetName val="_12_07_10_MECH-FAB25"/>
      <sheetName val="_12_07_10_MECH-TANK25"/>
      <sheetName val="_11_07_10_N_SHIFT_MECH-FAB25"/>
      <sheetName val="_11_07_10_N_SHIFT_MECH-TANK25"/>
      <sheetName val="_11_07_10_RS_&amp;_SECURITY25"/>
      <sheetName val="11_07_10_CIVIL_WET25"/>
      <sheetName val="_11_07_10_CIVIL25"/>
      <sheetName val="_11_07_10_MECH-FAB25"/>
      <sheetName val="_11_07_10_MECH-TANK25"/>
      <sheetName val="_10_07_10_N_SHIFT_MECH-FAB25"/>
      <sheetName val="_10_07_10_N_SHIFT_MECH-TANK25"/>
      <sheetName val="_10_07_10_RS_&amp;_SECURITY25"/>
      <sheetName val="10_07_10_CIVIL_WET25"/>
      <sheetName val="_10_07_10_CIVIL25"/>
      <sheetName val="_10_07_10_MECH-FAB25"/>
      <sheetName val="_10_07_10_MECH-TANK25"/>
      <sheetName val="_09_07_10_N_SHIFT_MECH-FAB25"/>
      <sheetName val="_09_07_10_N_SHIFT_MECH-TANK25"/>
      <sheetName val="_09_07_10_RS_&amp;_SECURITY25"/>
      <sheetName val="09_07_10_CIVIL_WET25"/>
      <sheetName val="_09_07_10_CIVIL25"/>
      <sheetName val="_09_07_10_MECH-FAB25"/>
      <sheetName val="_09_07_10_MECH-TANK25"/>
      <sheetName val="_08_07_10_N_SHIFT_MECH-FAB25"/>
      <sheetName val="_08_07_10_N_SHIFT_MECH-TANK25"/>
      <sheetName val="_08_07_10_RS_&amp;_SECURITY25"/>
      <sheetName val="08_07_10_CIVIL_WET25"/>
      <sheetName val="_08_07_10_CIVIL25"/>
      <sheetName val="_08_07_10_MECH-FAB25"/>
      <sheetName val="_08_07_10_MECH-TANK25"/>
      <sheetName val="_07_07_10_N_SHIFT_MECH-FAB25"/>
      <sheetName val="_07_07_10_N_SHIFT_MECH-TANK25"/>
      <sheetName val="_07_07_10_RS_&amp;_SECURITY25"/>
      <sheetName val="07_07_10_CIVIL_WET25"/>
      <sheetName val="_07_07_10_CIVIL25"/>
      <sheetName val="_07_07_10_MECH-FAB25"/>
      <sheetName val="_07_07_10_MECH-TANK25"/>
      <sheetName val="_06_07_10_N_SHIFT_MECH-FAB25"/>
      <sheetName val="_06_07_10_N_SHIFT_MECH-TANK25"/>
      <sheetName val="_06_07_10_RS_&amp;_SECURITY25"/>
      <sheetName val="06_07_10_CIVIL_WET25"/>
      <sheetName val="_06_07_10_CIVIL25"/>
      <sheetName val="_06_07_10_MECH-FAB25"/>
      <sheetName val="_06_07_10_MECH-TANK25"/>
      <sheetName val="_05_07_10_N_SHIFT_MECH-FAB25"/>
      <sheetName val="_05_07_10_N_SHIFT_MECH-TANK25"/>
      <sheetName val="_05_07_10_RS_&amp;_SECURITY25"/>
      <sheetName val="05_07_10_CIVIL_WET25"/>
      <sheetName val="_05_07_10_CIVIL25"/>
      <sheetName val="_05_07_10_MECH-FAB25"/>
      <sheetName val="_05_07_10_MECH-TANK25"/>
      <sheetName val="_04_07_10_N_SHIFT_MECH-FAB25"/>
      <sheetName val="_04_07_10_N_SHIFT_MECH-TANK25"/>
      <sheetName val="_04_07_10_RS_&amp;_SECURITY25"/>
      <sheetName val="04_07_10_CIVIL_WET25"/>
      <sheetName val="_04_07_10_CIVIL25"/>
      <sheetName val="_04_07_10_MECH-FAB25"/>
      <sheetName val="_04_07_10_MECH-TANK25"/>
      <sheetName val="_03_07_10_N_SHIFT_MECH-FAB25"/>
      <sheetName val="_03_07_10_N_SHIFT_MECH-TANK25"/>
      <sheetName val="_03_07_10_RS_&amp;_SECURITY_25"/>
      <sheetName val="03_07_10_CIVIL_WET_25"/>
      <sheetName val="_03_07_10_CIVIL_25"/>
      <sheetName val="_03_07_10_MECH-FAB_25"/>
      <sheetName val="_03_07_10_MECH-TANK_25"/>
      <sheetName val="_02_07_10_N_SHIFT_MECH-FAB_25"/>
      <sheetName val="_02_07_10_N_SHIFT_MECH-TANK_25"/>
      <sheetName val="_02_07_10_RS_&amp;_SECURITY25"/>
      <sheetName val="02_07_10_CIVIL_WET25"/>
      <sheetName val="_02_07_10_CIVIL25"/>
      <sheetName val="_02_07_10_MECH-FAB25"/>
      <sheetName val="_02_07_10_MECH-TANK25"/>
      <sheetName val="_01_07_10_N_SHIFT_MECH-FAB25"/>
      <sheetName val="_01_07_10_N_SHIFT_MECH-TANK25"/>
      <sheetName val="_01_07_10_RS_&amp;_SECURITY25"/>
      <sheetName val="01_07_10_CIVIL_WET25"/>
      <sheetName val="_01_07_10_CIVIL25"/>
      <sheetName val="_01_07_10_MECH-FAB25"/>
      <sheetName val="_01_07_10_MECH-TANK25"/>
      <sheetName val="_30_06_10_N_SHIFT_MECH-FAB25"/>
      <sheetName val="_30_06_10_N_SHIFT_MECH-TANK25"/>
      <sheetName val="scurve_calc_(2)25"/>
      <sheetName val="Meas_-Hotel_Part26"/>
      <sheetName val="BOQ_Direct_selling_cost25"/>
      <sheetName val="Direct_cost_shed_A-2_25"/>
      <sheetName val="Contract_Night_Staff25"/>
      <sheetName val="Contract_Day_Staff25"/>
      <sheetName val="Day_Shift25"/>
      <sheetName val="Night_Shift25"/>
      <sheetName val="Ave_wtd_rates25"/>
      <sheetName val="Material_25"/>
      <sheetName val="Labour_&amp;_Plant25"/>
      <sheetName val="22_12_201126"/>
      <sheetName val="BOQ_(2)26"/>
      <sheetName val="Cashflow_projection25"/>
      <sheetName val="PA-_Consutant_25"/>
      <sheetName val="Civil_Boq25"/>
      <sheetName val="Fee_Rate_Summary25"/>
      <sheetName val="Item-_Compact25"/>
      <sheetName val="final_abstract25"/>
      <sheetName val="TBAL9697__group_wise__sdpl25"/>
      <sheetName val="St_co_91_5lvl25"/>
      <sheetName val="Civil_Works25"/>
      <sheetName val="IO_List25"/>
      <sheetName val="Fill_this_out_first___25"/>
      <sheetName val="Meas__Hotel_Part25"/>
      <sheetName val="INPUT_SHEET25"/>
      <sheetName val="DI_Rate_Analysis26"/>
      <sheetName val="Economic_RisingMain__Ph-I26"/>
      <sheetName val="SP_Break_Up25"/>
      <sheetName val="Labour_productivity25"/>
      <sheetName val="_09_07_10_M顅ᎆ뤀ᨇ԰?缀?25"/>
      <sheetName val="Sales_&amp;_Prod25"/>
      <sheetName val="Cost_Index25"/>
      <sheetName val="cash_in_flow_Summary_JV_25"/>
      <sheetName val="water_prop_25"/>
      <sheetName val="GR_slab-reinft25"/>
      <sheetName val="Staff_Acco_25"/>
      <sheetName val="Rate_analysis-_BOQ_1_25"/>
      <sheetName val="MN_T_B_25"/>
      <sheetName val="Project_Details__25"/>
      <sheetName val="F20_Risk_Analysis25"/>
      <sheetName val="Change_Order_Log25"/>
      <sheetName val="2000_MOR25"/>
      <sheetName val="Driveway_Beams25"/>
      <sheetName val="Structure_Bills_Qty25"/>
      <sheetName val="Prelims_Breakup26"/>
      <sheetName val="INDIGINEOUS_ITEMS_25"/>
      <sheetName val="3cd_Annexure25"/>
      <sheetName val="Rate_Analysis25"/>
      <sheetName val="Fin__Assumpt__-_Sensitivities25"/>
      <sheetName val="Bill_125"/>
      <sheetName val="Bill_225"/>
      <sheetName val="Bill_325"/>
      <sheetName val="Bill_425"/>
      <sheetName val="Bill_525"/>
      <sheetName val="Bill_625"/>
      <sheetName val="Bill_725"/>
      <sheetName val="_09_07_10_M顅ᎆ뤀ᨇ԰25"/>
      <sheetName val="_09_07_10_M顅ᎆ뤀ᨇ԰_缀_25"/>
      <sheetName val="1_Civil-RA25"/>
      <sheetName val="Assumption_Inputs25"/>
      <sheetName val="Phase_125"/>
      <sheetName val="Pacakges_split25"/>
      <sheetName val="DEINKING(ANNEX_1)25"/>
      <sheetName val="AutoOpen_Stub_Data25"/>
      <sheetName val="Eqpmnt_Plng25"/>
      <sheetName val="Debits_as_on_12_04_0824"/>
      <sheetName val="Data_Sheet24"/>
      <sheetName val="T-P1,_FINISHES_WORKING_25"/>
      <sheetName val="Assumption_&amp;_Exclusion25"/>
      <sheetName val="External_Doors25"/>
      <sheetName val="STAFFSCHED_24"/>
      <sheetName val="LABOUR_RATE25"/>
      <sheetName val="Material_Rate25"/>
      <sheetName val="Switch_V1625"/>
      <sheetName val="India_F&amp;S_Template24"/>
      <sheetName val="_bus_bay24"/>
      <sheetName val="doq_424"/>
      <sheetName val="doq_224"/>
      <sheetName val="Grade_Slab_-125"/>
      <sheetName val="Grade_Slab_-225"/>
      <sheetName val="Grade_slab-325"/>
      <sheetName val="Grade_slab_-425"/>
      <sheetName val="Grade_slab_-525"/>
      <sheetName val="Grade_slab_-625"/>
      <sheetName val="Cat_A_Change_Control25"/>
      <sheetName val="Factor_Sheet25"/>
      <sheetName val="Theo_Cons-June'1024"/>
      <sheetName val="11B_24"/>
      <sheetName val="ACAD_Finishes24"/>
      <sheetName val="Site_Details24"/>
      <sheetName val="Site_Area_Statement24"/>
      <sheetName val="Summary_WG24"/>
      <sheetName val="BOQ_LT24"/>
      <sheetName val="14_07_10_CIVIL_W [24"/>
      <sheetName val="AFAS_24"/>
      <sheetName val="RDS_&amp;_WLD24"/>
      <sheetName val="PA_System24"/>
      <sheetName val="Server_&amp;_PAC_Room24"/>
      <sheetName val="HVAC_BOQ24"/>
      <sheetName val="Invoice_Tracker24"/>
      <sheetName val="Income_Statement24"/>
      <sheetName val="Load_Details(B2)24"/>
      <sheetName val="Works_-_Quote_Sheet24"/>
      <sheetName val="BLOCK-A_(MEA_SHEET)24"/>
      <sheetName val="Cost_Basis23"/>
      <sheetName val="Top_Sheet24"/>
      <sheetName val="Col_NUM24"/>
      <sheetName val="COLUMN_RC_24"/>
      <sheetName val="STILT_Floor_Slab_NUM24"/>
      <sheetName val="First_Floor_Slab_RC24"/>
      <sheetName val="FIRST_FLOOR_SLAB_WT_SUMMARY24"/>
      <sheetName val="Stilt_Floor_Beam_NUM24"/>
      <sheetName val="STILT_BEAM_NUM24"/>
      <sheetName val="STILT_BEAM_RC24"/>
      <sheetName val="Stilt_wall_Num24"/>
      <sheetName val="STILT_WALL_RC24"/>
      <sheetName val="Z-DETAILS_ABOVE_RAFT_UPTO_+0_25"/>
      <sheetName val="Z-DETAILS_ABOVE_RAFT_UPTO_+_(33"/>
      <sheetName val="TOTAL_CHECK24"/>
      <sheetName val="TYP___wall_Num24"/>
      <sheetName val="Z-DETAILS_TYP__+2_85_TO_+8_8524"/>
      <sheetName val="d-safe_specs23"/>
      <sheetName val="Deduction_of_assets23"/>
      <sheetName val="Blr_hire23"/>
      <sheetName val="PRECAST_lig(tconc_II23"/>
      <sheetName val="VF_Full_Recon23"/>
      <sheetName val="PITP3_COPY23"/>
      <sheetName val="Meas_23"/>
      <sheetName val="Expenses_Actual_Vs__Budgeted23"/>
      <sheetName val="Col_up_to_plinth23"/>
      <sheetName val="MASTER_RATE_ANALYSIS23"/>
      <sheetName val="RMG_-ABS23"/>
      <sheetName val="T_P_-ABS23"/>
      <sheetName val="T_P_-MB23"/>
      <sheetName val="E_P_R-ABS23"/>
      <sheetName val="E__R-MB23"/>
      <sheetName val="Bldg_6-ABS23"/>
      <sheetName val="Bldg_6-MB23"/>
      <sheetName val="Kz_Grid_Press_foundation_ABS23"/>
      <sheetName val="Kz_Grid_Press_foundation_meas23"/>
      <sheetName val="600-1200T__ABS23"/>
      <sheetName val="600-1200T_Meas23"/>
      <sheetName val="BSR-II_ABS23"/>
      <sheetName val="BSR-II_meas23"/>
      <sheetName val="Misc_ABS23"/>
      <sheetName val="Misc_MB23"/>
      <sheetName val="This_Bill23"/>
      <sheetName val="Upto_Previous23"/>
      <sheetName val="Up_to_date23"/>
      <sheetName val="Grand_Abstract23"/>
      <sheetName val="Blank_MB23"/>
      <sheetName val="cement_summary23"/>
      <sheetName val="Reinforcement_Steel23"/>
      <sheetName val="P-I_CEMENT_RECONCILIATION_23"/>
      <sheetName val="Ra-38_area_wise_summary23"/>
      <sheetName val="P-II_Cement_Reconciliation23"/>
      <sheetName val="Ra-16_P-II23"/>
      <sheetName val="RA_16-_GH23"/>
      <sheetName val="Quote_Sheet23"/>
      <sheetName val="RCC,Ret__Wall23"/>
      <sheetName val="Name_List23"/>
      <sheetName val="Intro_23"/>
      <sheetName val="Gate_223"/>
      <sheetName val="Project_Ignite23"/>
      <sheetName val="E_&amp;_R23"/>
      <sheetName val="Customize_Your_Invoice23"/>
      <sheetName val="Misc__Data23"/>
      <sheetName val="beam-reinft-machine_rm23"/>
      <sheetName val="Cash_Flow_Input_Data_ISC23"/>
      <sheetName val="Fin__Assumpt__-_SensitivitieH23"/>
      <sheetName val="공사비_내역_(가)6"/>
      <sheetName val="Raw_Data6"/>
      <sheetName val="KSt_-_Analysis_6"/>
      <sheetName val="Section_Catalogue6"/>
      <sheetName val="__¢&amp;ú5#7"/>
      <sheetName val="__¢&amp;???ú5#???????7"/>
      <sheetName val="PRECAST_lightconc-II29"/>
      <sheetName val="Cleaning_&amp;_Grubbing29"/>
      <sheetName val="PRECAST_lightconc_II29"/>
      <sheetName val="College_Details29"/>
      <sheetName val="Personal_29"/>
      <sheetName val="jidal_dam29"/>
      <sheetName val="fran_temp29"/>
      <sheetName val="kona_swit29"/>
      <sheetName val="template_(8)29"/>
      <sheetName val="template_(9)29"/>
      <sheetName val="OVER_HEADS29"/>
      <sheetName val="Cover_Sheet29"/>
      <sheetName val="BOQ_REV_A29"/>
      <sheetName val="PTB_(IO)29"/>
      <sheetName val="BMS_29"/>
      <sheetName val="SPT_vs_PHI29"/>
      <sheetName val="TBAL9697_-group_wise__sdpl29"/>
      <sheetName val="Quantity_Schedule28"/>
      <sheetName val="Revenue__Schedule_28"/>
      <sheetName val="Balance_works_-_Direct_Cost28"/>
      <sheetName val="Balance_works_-_Indirect_Cost28"/>
      <sheetName val="Fund_Plan28"/>
      <sheetName val="Bill_of_Resources28"/>
      <sheetName val="SITE_OVERHEADS27"/>
      <sheetName val="labour_coeff27"/>
      <sheetName val="Expenditure_plan27"/>
      <sheetName val="ORDER_BOOKING27"/>
      <sheetName val="Site_Dev_BOQ27"/>
      <sheetName val="beam-reinft-IIInd_floor27"/>
      <sheetName val="M-Book_for_Conc27"/>
      <sheetName val="M-Book_for_FW27"/>
      <sheetName val="Costing_Upto_Mar'11_(2)27"/>
      <sheetName val="Tender_Summary27"/>
      <sheetName val="TAX_BILLS27"/>
      <sheetName val="CASH_BILLS27"/>
      <sheetName val="LABOUR_BILLS27"/>
      <sheetName val="puch_order27"/>
      <sheetName val="Sheet1_(2)27"/>
      <sheetName val="Boq_Block_A27"/>
      <sheetName val="_24_07_10_RS_&amp;_SECURITY27"/>
      <sheetName val="24_07_10_CIVIL_WET27"/>
      <sheetName val="_24_07_10_CIVIL27"/>
      <sheetName val="_24_07_10_MECH-FAB27"/>
      <sheetName val="_24_07_10_MECH-TANK27"/>
      <sheetName val="_23_07_10_N_SHIFT_MECH-FAB27"/>
      <sheetName val="_23_07_10_N_SHIFT_MECH-TANK27"/>
      <sheetName val="_23_07_10_RS_&amp;_SECURITY27"/>
      <sheetName val="23_07_10_CIVIL_WET27"/>
      <sheetName val="_23_07_10_CIVIL27"/>
      <sheetName val="_23_07_10_MECH-FAB27"/>
      <sheetName val="_23_07_10_MECH-TANK27"/>
      <sheetName val="_22_07_10_N_SHIFT_MECH-FAB27"/>
      <sheetName val="_22_07_10_N_SHIFT_MECH-TANK27"/>
      <sheetName val="_22_07_10_RS_&amp;_SECURITY27"/>
      <sheetName val="22_07_10_CIVIL_WET27"/>
      <sheetName val="_22_07_10_CIVIL27"/>
      <sheetName val="_22_07_10_MECH-FAB27"/>
      <sheetName val="_22_07_10_MECH-TANK27"/>
      <sheetName val="_21_07_10_N_SHIFT_MECH-FAB27"/>
      <sheetName val="_21_07_10_N_SHIFT_MECH-TANK27"/>
      <sheetName val="_21_07_10_RS_&amp;_SECURITY27"/>
      <sheetName val="21_07_10_CIVIL_WET27"/>
      <sheetName val="_21_07_10_CIVIL27"/>
      <sheetName val="_21_07_10_MECH-FAB27"/>
      <sheetName val="_21_07_10_MECH-TANK27"/>
      <sheetName val="_20_07_10_N_SHIFT_MECH-FAB27"/>
      <sheetName val="_20_07_10_N_SHIFT_MECH-TANK27"/>
      <sheetName val="_20_07_10_RS_&amp;_SECURITY27"/>
      <sheetName val="20_07_10_CIVIL_WET27"/>
      <sheetName val="_20_07_10_CIVIL27"/>
      <sheetName val="_20_07_10_MECH-FAB27"/>
      <sheetName val="_20_07_10_MECH-TANK27"/>
      <sheetName val="_19_07_10_N_SHIFT_MECH-FAB27"/>
      <sheetName val="_19_07_10_N_SHIFT_MECH-TANK27"/>
      <sheetName val="_19_07_10_RS_&amp;_SECURITY27"/>
      <sheetName val="19_07_10_CIVIL_WET27"/>
      <sheetName val="_19_07_10_CIVIL27"/>
      <sheetName val="_19_07_10_MECH-FAB27"/>
      <sheetName val="_19_07_10_MECH-TANK27"/>
      <sheetName val="_18_07_10_N_SHIFT_MECH-FAB27"/>
      <sheetName val="_18_07_10_N_SHIFT_MECH-TANK27"/>
      <sheetName val="_18_07_10_RS_&amp;_SECURITY27"/>
      <sheetName val="18_07_10_CIVIL_WET27"/>
      <sheetName val="_18_07_10_CIVIL27"/>
      <sheetName val="_18_07_10_MECH-FAB27"/>
      <sheetName val="_18_07_10_MECH-TANK27"/>
      <sheetName val="_17_07_10_N_SHIFT_MECH-FAB27"/>
      <sheetName val="_17_07_10_N_SHIFT_MECH-TANK27"/>
      <sheetName val="_17_07_10_RS_&amp;_SECURITY27"/>
      <sheetName val="17_07_10_CIVIL_WET27"/>
      <sheetName val="_17_07_10_CIVIL27"/>
      <sheetName val="_17_07_10_MECH-FAB27"/>
      <sheetName val="_17_07_10_MECH-TANK27"/>
      <sheetName val="_16_07_10_N_SHIFT_MECH-FAB26"/>
      <sheetName val="_16_07_10_N_SHIFT_MECH-TANK26"/>
      <sheetName val="_16_07_10_RS_&amp;_SECURITY26"/>
      <sheetName val="16_07_10_CIVIL_WET26"/>
      <sheetName val="_16_07_10_CIVIL26"/>
      <sheetName val="_16_07_10_MECH-FAB26"/>
      <sheetName val="_16_07_10_MECH-TANK26"/>
      <sheetName val="_15_07_10_N_SHIFT_MECH-FAB26"/>
      <sheetName val="_15_07_10_N_SHIFT_MECH-TANK26"/>
      <sheetName val="_15_07_10_RS_&amp;_SECURITY26"/>
      <sheetName val="15_07_10_CIVIL_WET26"/>
      <sheetName val="_15_07_10_CIVIL26"/>
      <sheetName val="_15_07_10_MECH-FAB26"/>
      <sheetName val="_15_07_10_MECH-TANK26"/>
      <sheetName val="_14_07_10_N_SHIFT_MECH-FAB26"/>
      <sheetName val="_14_07_10_N_SHIFT_MECH-TANK26"/>
      <sheetName val="_14_07_10_RS_&amp;_SECURITY26"/>
      <sheetName val="14_07_10_CIVIL_WET26"/>
      <sheetName val="_14_07_10_CIVIL26"/>
      <sheetName val="_14_07_10_MECH-FAB26"/>
      <sheetName val="_14_07_10_MECH-TANK26"/>
      <sheetName val="_13_07_10_N_SHIFT_MECH-FAB26"/>
      <sheetName val="_13_07_10_N_SHIFT_MECH-TANK26"/>
      <sheetName val="_13_07_10_RS_&amp;_SECURITY26"/>
      <sheetName val="13_07_10_CIVIL_WET26"/>
      <sheetName val="_13_07_10_CIVIL26"/>
      <sheetName val="_13_07_10_MECH-FAB26"/>
      <sheetName val="_13_07_10_MECH-TANK26"/>
      <sheetName val="_12_07_10_N_SHIFT_MECH-FAB26"/>
      <sheetName val="_12_07_10_N_SHIFT_MECH-TANK26"/>
      <sheetName val="_12_07_10_RS_&amp;_SECURITY26"/>
      <sheetName val="12_07_10_CIVIL_WET26"/>
      <sheetName val="_12_07_10_CIVIL26"/>
      <sheetName val="_12_07_10_MECH-FAB26"/>
      <sheetName val="_12_07_10_MECH-TANK26"/>
      <sheetName val="_11_07_10_N_SHIFT_MECH-FAB26"/>
      <sheetName val="_11_07_10_N_SHIFT_MECH-TANK26"/>
      <sheetName val="_11_07_10_RS_&amp;_SECURITY26"/>
      <sheetName val="11_07_10_CIVIL_WET26"/>
      <sheetName val="_11_07_10_CIVIL26"/>
      <sheetName val="_11_07_10_MECH-FAB26"/>
      <sheetName val="_11_07_10_MECH-TANK26"/>
      <sheetName val="_10_07_10_N_SHIFT_MECH-FAB26"/>
      <sheetName val="_10_07_10_N_SHIFT_MECH-TANK26"/>
      <sheetName val="_10_07_10_RS_&amp;_SECURITY26"/>
      <sheetName val="10_07_10_CIVIL_WET26"/>
      <sheetName val="_10_07_10_CIVIL26"/>
      <sheetName val="_10_07_10_MECH-FAB26"/>
      <sheetName val="_10_07_10_MECH-TANK26"/>
      <sheetName val="_09_07_10_N_SHIFT_MECH-FAB26"/>
      <sheetName val="_09_07_10_N_SHIFT_MECH-TANK26"/>
      <sheetName val="_09_07_10_RS_&amp;_SECURITY26"/>
      <sheetName val="09_07_10_CIVIL_WET26"/>
      <sheetName val="_09_07_10_CIVIL26"/>
      <sheetName val="_09_07_10_MECH-FAB26"/>
      <sheetName val="_09_07_10_MECH-TANK26"/>
      <sheetName val="_08_07_10_N_SHIFT_MECH-FAB26"/>
      <sheetName val="_08_07_10_N_SHIFT_MECH-TANK26"/>
      <sheetName val="_08_07_10_RS_&amp;_SECURITY26"/>
      <sheetName val="08_07_10_CIVIL_WET26"/>
      <sheetName val="_08_07_10_CIVIL26"/>
      <sheetName val="_08_07_10_MECH-FAB26"/>
      <sheetName val="_08_07_10_MECH-TANK26"/>
      <sheetName val="_07_07_10_N_SHIFT_MECH-FAB26"/>
      <sheetName val="_07_07_10_N_SHIFT_MECH-TANK26"/>
      <sheetName val="_07_07_10_RS_&amp;_SECURITY26"/>
      <sheetName val="07_07_10_CIVIL_WET26"/>
      <sheetName val="_07_07_10_CIVIL26"/>
      <sheetName val="_07_07_10_MECH-FAB26"/>
      <sheetName val="_07_07_10_MECH-TANK26"/>
      <sheetName val="_06_07_10_N_SHIFT_MECH-FAB26"/>
      <sheetName val="_06_07_10_N_SHIFT_MECH-TANK26"/>
      <sheetName val="_06_07_10_RS_&amp;_SECURITY26"/>
      <sheetName val="06_07_10_CIVIL_WET26"/>
      <sheetName val="_06_07_10_CIVIL26"/>
      <sheetName val="_06_07_10_MECH-FAB26"/>
      <sheetName val="_06_07_10_MECH-TANK26"/>
      <sheetName val="_05_07_10_N_SHIFT_MECH-FAB26"/>
      <sheetName val="_05_07_10_N_SHIFT_MECH-TANK26"/>
      <sheetName val="_05_07_10_RS_&amp;_SECURITY26"/>
      <sheetName val="05_07_10_CIVIL_WET26"/>
      <sheetName val="_05_07_10_CIVIL26"/>
      <sheetName val="_05_07_10_MECH-FAB26"/>
      <sheetName val="_05_07_10_MECH-TANK26"/>
      <sheetName val="_04_07_10_N_SHIFT_MECH-FAB26"/>
      <sheetName val="_04_07_10_N_SHIFT_MECH-TANK26"/>
      <sheetName val="_04_07_10_RS_&amp;_SECURITY26"/>
      <sheetName val="04_07_10_CIVIL_WET26"/>
      <sheetName val="_04_07_10_CIVIL26"/>
      <sheetName val="_04_07_10_MECH-FAB26"/>
      <sheetName val="_04_07_10_MECH-TANK26"/>
      <sheetName val="_03_07_10_N_SHIFT_MECH-FAB26"/>
      <sheetName val="_03_07_10_N_SHIFT_MECH-TANK26"/>
      <sheetName val="_03_07_10_RS_&amp;_SECURITY_26"/>
      <sheetName val="03_07_10_CIVIL_WET_26"/>
      <sheetName val="_03_07_10_CIVIL_26"/>
      <sheetName val="_03_07_10_MECH-FAB_26"/>
      <sheetName val="_03_07_10_MECH-TANK_26"/>
      <sheetName val="_02_07_10_N_SHIFT_MECH-FAB_26"/>
      <sheetName val="_02_07_10_N_SHIFT_MECH-TANK_26"/>
      <sheetName val="_02_07_10_RS_&amp;_SECURITY26"/>
      <sheetName val="02_07_10_CIVIL_WET26"/>
      <sheetName val="_02_07_10_CIVIL26"/>
      <sheetName val="_02_07_10_MECH-FAB26"/>
      <sheetName val="_02_07_10_MECH-TANK26"/>
      <sheetName val="_01_07_10_N_SHIFT_MECH-FAB26"/>
      <sheetName val="_01_07_10_N_SHIFT_MECH-TANK26"/>
      <sheetName val="_01_07_10_RS_&amp;_SECURITY26"/>
      <sheetName val="01_07_10_CIVIL_WET26"/>
      <sheetName val="_01_07_10_CIVIL26"/>
      <sheetName val="_01_07_10_MECH-FAB26"/>
      <sheetName val="_01_07_10_MECH-TANK26"/>
      <sheetName val="_30_06_10_N_SHIFT_MECH-FAB26"/>
      <sheetName val="_30_06_10_N_SHIFT_MECH-TANK26"/>
      <sheetName val="scurve_calc_(2)26"/>
      <sheetName val="Meas_-Hotel_Part27"/>
      <sheetName val="BOQ_Direct_selling_cost26"/>
      <sheetName val="Direct_cost_shed_A-2_26"/>
      <sheetName val="Contract_Night_Staff26"/>
      <sheetName val="Contract_Day_Staff26"/>
      <sheetName val="Day_Shift26"/>
      <sheetName val="Night_Shift26"/>
      <sheetName val="Ave_wtd_rates26"/>
      <sheetName val="Material_26"/>
      <sheetName val="Labour_&amp;_Plant26"/>
      <sheetName val="22_12_201127"/>
      <sheetName val="BOQ_(2)27"/>
      <sheetName val="Cashflow_projection26"/>
      <sheetName val="PA-_Consutant_26"/>
      <sheetName val="Civil_Boq26"/>
      <sheetName val="Fee_Rate_Summary26"/>
      <sheetName val="Item-_Compact26"/>
      <sheetName val="final_abstract26"/>
      <sheetName val="TBAL9697__group_wise__sdpl26"/>
      <sheetName val="St_co_91_5lvl26"/>
      <sheetName val="Civil_Works26"/>
      <sheetName val="IO_List26"/>
      <sheetName val="Fill_this_out_first___26"/>
      <sheetName val="Meas__Hotel_Part26"/>
      <sheetName val="INPUT_SHEET26"/>
      <sheetName val="DI_Rate_Analysis27"/>
      <sheetName val="Economic_RisingMain__Ph-I27"/>
      <sheetName val="SP_Break_Up26"/>
      <sheetName val="Labour_productivity26"/>
      <sheetName val="_09_07_10_M顅ᎆ뤀ᨇ԰?缀?26"/>
      <sheetName val="Sales_&amp;_Prod26"/>
      <sheetName val="Cost_Index26"/>
      <sheetName val="cash_in_flow_Summary_JV_26"/>
      <sheetName val="water_prop_26"/>
      <sheetName val="GR_slab-reinft26"/>
      <sheetName val="Staff_Acco_26"/>
      <sheetName val="Rate_analysis-_BOQ_1_26"/>
      <sheetName val="MN_T_B_26"/>
      <sheetName val="Project_Details__26"/>
      <sheetName val="F20_Risk_Analysis26"/>
      <sheetName val="Change_Order_Log26"/>
      <sheetName val="2000_MOR26"/>
      <sheetName val="Driveway_Beams26"/>
      <sheetName val="Structure_Bills_Qty26"/>
      <sheetName val="Prelims_Breakup27"/>
      <sheetName val="INDIGINEOUS_ITEMS_26"/>
      <sheetName val="3cd_Annexure26"/>
      <sheetName val="Rate_Analysis26"/>
      <sheetName val="Fin__Assumpt__-_Sensitivities26"/>
      <sheetName val="Bill_126"/>
      <sheetName val="Bill_226"/>
      <sheetName val="Bill_326"/>
      <sheetName val="Bill_426"/>
      <sheetName val="Bill_526"/>
      <sheetName val="Bill_626"/>
      <sheetName val="Bill_726"/>
      <sheetName val="_09_07_10_M顅ᎆ뤀ᨇ԰26"/>
      <sheetName val="_09_07_10_M顅ᎆ뤀ᨇ԰_缀_26"/>
      <sheetName val="1_Civil-RA26"/>
      <sheetName val="Assumption_Inputs26"/>
      <sheetName val="Phase_126"/>
      <sheetName val="Pacakges_split26"/>
      <sheetName val="DEINKING(ANNEX_1)26"/>
      <sheetName val="AutoOpen_Stub_Data26"/>
      <sheetName val="Eqpmnt_Plng26"/>
      <sheetName val="Debits_as_on_12_04_0825"/>
      <sheetName val="Data_Sheet25"/>
      <sheetName val="T-P1,_FINISHES_WORKING_26"/>
      <sheetName val="Assumption_&amp;_Exclusion26"/>
      <sheetName val="External_Doors26"/>
      <sheetName val="STAFFSCHED_25"/>
      <sheetName val="LABOUR_RATE26"/>
      <sheetName val="Material_Rate26"/>
      <sheetName val="Switch_V1626"/>
      <sheetName val="India_F&amp;S_Template25"/>
      <sheetName val="_bus_bay25"/>
      <sheetName val="doq_425"/>
      <sheetName val="doq_225"/>
      <sheetName val="Grade_Slab_-126"/>
      <sheetName val="Grade_Slab_-226"/>
      <sheetName val="Grade_slab-326"/>
      <sheetName val="Grade_slab_-426"/>
      <sheetName val="Grade_slab_-526"/>
      <sheetName val="Grade_slab_-626"/>
      <sheetName val="Cat_A_Change_Control26"/>
      <sheetName val="Factor_Sheet26"/>
      <sheetName val="Theo_Cons-June'1025"/>
      <sheetName val="11B_25"/>
      <sheetName val="ACAD_Finishes25"/>
      <sheetName val="Site_Details25"/>
      <sheetName val="Site_Area_Statement25"/>
      <sheetName val="Summary_WG25"/>
      <sheetName val="BOQ_LT25"/>
      <sheetName val="14_07_10_CIVIL_W [25"/>
      <sheetName val="AFAS_25"/>
      <sheetName val="RDS_&amp;_WLD25"/>
      <sheetName val="PA_System25"/>
      <sheetName val="Server_&amp;_PAC_Room25"/>
      <sheetName val="HVAC_BOQ25"/>
      <sheetName val="Invoice_Tracker25"/>
      <sheetName val="Income_Statement25"/>
      <sheetName val="Load_Details(B2)25"/>
      <sheetName val="Works_-_Quote_Sheet25"/>
      <sheetName val="BLOCK-A_(MEA_SHEET)25"/>
      <sheetName val="Cost_Basis24"/>
      <sheetName val="Top_Sheet25"/>
      <sheetName val="Col_NUM25"/>
      <sheetName val="COLUMN_RC_25"/>
      <sheetName val="STILT_Floor_Slab_NUM25"/>
      <sheetName val="First_Floor_Slab_RC25"/>
      <sheetName val="FIRST_FLOOR_SLAB_WT_SUMMARY25"/>
      <sheetName val="Stilt_Floor_Beam_NUM25"/>
      <sheetName val="STILT_BEAM_NUM25"/>
      <sheetName val="STILT_BEAM_RC25"/>
      <sheetName val="Stilt_wall_Num25"/>
      <sheetName val="STILT_WALL_RC25"/>
      <sheetName val="Z-DETAILS_ABOVE_RAFT_UPTO_+0_26"/>
      <sheetName val="Z-DETAILS_ABOVE_RAFT_UPTO_+_(34"/>
      <sheetName val="TOTAL_CHECK25"/>
      <sheetName val="TYP___wall_Num25"/>
      <sheetName val="Z-DETAILS_TYP__+2_85_TO_+8_8525"/>
      <sheetName val="d-safe_specs24"/>
      <sheetName val="Deduction_of_assets24"/>
      <sheetName val="Blr_hire24"/>
      <sheetName val="PRECAST_lig(tconc_II24"/>
      <sheetName val="VF_Full_Recon24"/>
      <sheetName val="PITP3_COPY24"/>
      <sheetName val="Meas_24"/>
      <sheetName val="Expenses_Actual_Vs__Budgeted24"/>
      <sheetName val="Col_up_to_plinth24"/>
      <sheetName val="MASTER_RATE_ANALYSIS24"/>
      <sheetName val="RMG_-ABS24"/>
      <sheetName val="T_P_-ABS24"/>
      <sheetName val="T_P_-MB24"/>
      <sheetName val="E_P_R-ABS24"/>
      <sheetName val="E__R-MB24"/>
      <sheetName val="Bldg_6-ABS24"/>
      <sheetName val="Bldg_6-MB24"/>
      <sheetName val="Kz_Grid_Press_foundation_ABS24"/>
      <sheetName val="Kz_Grid_Press_foundation_meas24"/>
      <sheetName val="600-1200T__ABS24"/>
      <sheetName val="600-1200T_Meas24"/>
      <sheetName val="BSR-II_ABS24"/>
      <sheetName val="BSR-II_meas24"/>
      <sheetName val="Misc_ABS24"/>
      <sheetName val="Misc_MB24"/>
      <sheetName val="This_Bill24"/>
      <sheetName val="Upto_Previous24"/>
      <sheetName val="Up_to_date24"/>
      <sheetName val="Grand_Abstract24"/>
      <sheetName val="Blank_MB24"/>
      <sheetName val="cement_summary24"/>
      <sheetName val="Reinforcement_Steel24"/>
      <sheetName val="P-I_CEMENT_RECONCILIATION_24"/>
      <sheetName val="Ra-38_area_wise_summary24"/>
      <sheetName val="P-II_Cement_Reconciliation24"/>
      <sheetName val="Ra-16_P-II24"/>
      <sheetName val="RA_16-_GH24"/>
      <sheetName val="Quote_Sheet24"/>
      <sheetName val="RCC,Ret__Wall24"/>
      <sheetName val="Name_List24"/>
      <sheetName val="Intro_24"/>
      <sheetName val="Gate_224"/>
      <sheetName val="Project_Ignite24"/>
      <sheetName val="Misc__Data24"/>
      <sheetName val="Customize_Your_Invoice24"/>
      <sheetName val="E_&amp;_R24"/>
      <sheetName val="beam-reinft-machine_rm24"/>
      <sheetName val="Cash_Flow_Input_Data_ISC24"/>
      <sheetName val="Fin__Assumpt__-_SensitivitieH24"/>
      <sheetName val="공사비_내역_(가)7"/>
      <sheetName val="Raw_Data7"/>
      <sheetName val="KSt_-_Analysis_7"/>
      <sheetName val="Section_Catalogue7"/>
      <sheetName val="__¢&amp;ú5#8"/>
      <sheetName val="__¢&amp;???ú5#???????8"/>
      <sheetName val="LEVEL_SHEET"/>
      <sheetName val="Form_6"/>
      <sheetName val="TEXT"/>
      <sheetName val="abst-of -cost"/>
      <sheetName val="MFG"/>
      <sheetName val="08.07.10 CIVIՌ_x0000_缀_x0000__x0000_"/>
      <sheetName val="MS Loan repayments"/>
      <sheetName val="Con0304"/>
      <sheetName val="S1BOQ"/>
      <sheetName val="Input"/>
      <sheetName val="Detail In Door Stad"/>
      <sheetName val="Footing "/>
      <sheetName val=" _¢_x0002_&amp;_x0000__x0000__x0000"/>
      <sheetName val="PROG_DATA"/>
      <sheetName val="Array"/>
      <sheetName val="Array (2)"/>
      <sheetName val="ST CODE"/>
      <sheetName val="Substation"/>
      <sheetName val="Master data"/>
      <sheetName val="PointNo.5"/>
      <sheetName val="sept-plan"/>
      <sheetName val="WORK TABLE"/>
      <sheetName val="Deprec_"/>
      <sheetName val="Lifts_&amp;_Escal-BOQ"/>
      <sheetName val="FIRE_BOQ"/>
      <sheetName val="Form_61"/>
      <sheetName val="Lifts_&amp;_Escal-BOQ1"/>
      <sheetName val="FIRE_BOQ1"/>
      <sheetName val="Deprec_1"/>
      <sheetName val="R_A_"/>
      <sheetName val="Fin__Assumpt__-_Sensitivitie"/>
      <sheetName val="Combined Results "/>
      <sheetName val="Cashflow"/>
      <sheetName val="Deprec_2"/>
      <sheetName val="Form_62"/>
      <sheetName val="Lifts_&amp;_Escal-BOQ2"/>
      <sheetName val="FIRE_BOQ2"/>
      <sheetName val="Temporary"/>
      <sheetName val="Progress"/>
      <sheetName val="P-II_Cement_Reconkiliation2"/>
      <sheetName val="Rate_analysis_civil"/>
      <sheetName val=" _x000a_¢_x0002_&amp;_x0000__x0000_"/>
      <sheetName val="BL Staff"/>
      <sheetName val="14.07.10@"/>
      <sheetName val="14.07.10Á_x000c__x0003_&amp;"/>
      <sheetName val="08.07.10헾】_x0005_____菈_x0013_"/>
      <sheetName val="  ¢_x0002_&amp;"/>
      <sheetName val="  ¢_x0002_&amp;___ú5#_______"/>
      <sheetName val="14.07.10 CIVIL W _"/>
      <sheetName val="14.07.10@^__x0001_&amp;"/>
      <sheetName val="_x0001_"/>
      <sheetName val="PIPELINE"/>
      <sheetName val="CIVIL"/>
      <sheetName val=" "/>
      <sheetName val="  ¢_x0002_&amp;_x0000__x0000_"/>
      <sheetName val="Jafiliya"/>
      <sheetName val="Oud Metha"/>
      <sheetName val="Port Saeed"/>
      <sheetName val="Al Wasl"/>
      <sheetName val="Zabeel"/>
      <sheetName val="œheet3"/>
      <sheetName val="SALA-002"/>
      <sheetName val="TBEAM"/>
      <sheetName val="Ring Details"/>
      <sheetName val="Material List "/>
      <sheetName val="Balustrade"/>
      <sheetName val="08.07.10헾】_x0005_??睮は_x0005__x0000_"/>
      <sheetName val="Shuttering Material"/>
      <sheetName val="BBS-Residential"/>
      <sheetName val="old_serial no."/>
      <sheetName val="tot_ass_9697"/>
      <sheetName val="Basis"/>
      <sheetName val="Summary output"/>
      <sheetName val="3LBHK RA"/>
      <sheetName val="Equipment Master"/>
      <sheetName val="Material Master"/>
      <sheetName val="PriceSummary"/>
      <sheetName val="HK"/>
      <sheetName val="Calendar"/>
      <sheetName val="measure"/>
      <sheetName val="Keyword"/>
      <sheetName val="SALE&amp;COST"/>
      <sheetName val="ABB"/>
      <sheetName val="GE"/>
      <sheetName val="SC Cost MAR 02"/>
      <sheetName val="High Rise Abstract "/>
      <sheetName val="Eartwork Item (1.1.1)"/>
      <sheetName val="Sand Filling Item (1.3)"/>
      <sheetName val="Raft Con. M 40 Item(2.3.1 C)"/>
      <sheetName val="Raft Con. M 40 Item(2.3.1 d)"/>
      <sheetName val="Raft Shut.Item (2.6.1 a)"/>
      <sheetName val="Slab Conc. M 50 2.3.2 f"/>
      <sheetName val="Slab Conc. M 60 Item (2.3.2 d)"/>
      <sheetName val="Slab Conc. M 40 Item (2.3.2 d)"/>
      <sheetName val="Pkg - 3 staircase Kota 2.8.1.4"/>
      <sheetName val="Pkg - 3 staircase Kota 2.8.2.4"/>
      <sheetName val="Slab Shut. Item 2.5.1 (c)"/>
      <sheetName val="Col Conc. M 40 Item 2.3.3(e )"/>
      <sheetName val="Col &amp; Wall Shutt. Item(2.5.1d)"/>
      <sheetName val="Col Conc. M 50 Item 2.3.3(e)"/>
      <sheetName val="Col Conc. M 60 Item 2.3.3(f)"/>
      <sheetName val="Cir. Col. Shutt. Item(2.6.1.g)"/>
      <sheetName val="Bw 115 (3.4.1 a) Flr 1st-15th"/>
      <sheetName val="Bw 115 (3.4.1 b) 16th-28th"/>
      <sheetName val="Bw 115 (3.4.1 c) 29th-Terrace"/>
      <sheetName val="Bw 230 (3.2.1 a) Flr 1st to15th"/>
      <sheetName val="Bw 230 (3.2.1 b) Flr 16 to 28th"/>
      <sheetName val="Bw 230 (3.2.1 c) Flr 29th-Terra"/>
      <sheetName val="Water Tank Wall WP 4.3.2"/>
      <sheetName val="Core Cutting 8.17"/>
      <sheetName val="HT Wall Cemnt Plaster 6.1.1"/>
      <sheetName val="External Wall Cement plaster6.3"/>
      <sheetName val="Ceiling Cement Plaster 6.2"/>
      <sheetName val="Wood Door frame"/>
      <sheetName val="Extra Item 15(Dism. of DF)"/>
      <sheetName val="Anchor Fastner 2.11.1"/>
      <sheetName val="Item 4.1.1Railing (Pckg - 03)"/>
      <sheetName val="IPS Flooring Item 5.6"/>
      <sheetName val="Sunken Water Proofing Item 4.01"/>
      <sheetName val="Sunken Filling Item 4.10"/>
      <sheetName val="Raft Water Proofing Item 4.01A"/>
      <sheetName val="PVC water stop Item 8.8.1"/>
      <sheetName val="HT MS Sleeves 8.13"/>
      <sheetName val="Rebaring Details 2.7.5"/>
      <sheetName val="HT PVC Sleeves 8.14"/>
      <sheetName val="Chipping Item 2.7.6"/>
      <sheetName val="NITO BOND Item 2.7.7"/>
      <sheetName val="IMACO COncrete Item 2.7.8"/>
      <sheetName val="HT MS puddle Flange "/>
      <sheetName val="Full Brk Dismantling Work 9.1"/>
      <sheetName val="Half Brk Dismantling Work 9.2"/>
      <sheetName val="Conc Dismantling Work 9.3"/>
      <sheetName val="Steel Lintel 8.18.1 (i)"/>
      <sheetName val="Steel Lintel8.18.1 (ii)"/>
      <sheetName val="Steel Lintel 8.18.1 (iii)"/>
      <sheetName val="Steel Lintel 8.18.1(iv)"/>
      <sheetName val="Shaft Plaster 6.4"/>
      <sheetName val="White Wash 7.1"/>
      <sheetName val="Gypsum Plaster Wall 6.5.1"/>
      <sheetName val="Gypsum Plaster Ceiling 6.5.2"/>
      <sheetName val="Making of Khura 4.9"/>
      <sheetName val="RWP cutout encasing (13)"/>
      <sheetName val="Extra Item (11)"/>
      <sheetName val="Extra Item (12)"/>
      <sheetName val="MSU"/>
      <sheetName val="FINOLEX"/>
      <sheetName val="Sheet7"/>
      <sheetName val="macros"/>
      <sheetName val="banilad"/>
      <sheetName val="Mactan"/>
      <sheetName val="Mandaue"/>
      <sheetName val="Measurment"/>
      <sheetName val="w't table"/>
      <sheetName val="cover page"/>
      <sheetName val="Material recovery"/>
      <sheetName val="AREAS"/>
      <sheetName val="ITB COST"/>
      <sheetName val=" _x000a_¢_x0002_&amp;"/>
      <sheetName val="Contract Status"/>
      <sheetName val="Sch-3"/>
      <sheetName val="08.07.10헾】_x0005_?︀ᇕ԰_x0000_缀"/>
      <sheetName val="08.07.10헾】_x0005_?蠄ሹꠀ䁮_xdc02_"/>
      <sheetName val="08.07.10헾】_x0005_?/_x0000_退Ý_x0000_"/>
      <sheetName val="08.07.10헾】_x0005_?蠌ሹ⠀䁫_xdc02_"/>
      <sheetName val="activit-graph  "/>
      <sheetName val="Theme"/>
      <sheetName val="08.07.10헾】_x0005____x0005__x0000__x0000_"/>
      <sheetName val="14.07.10@_x0000__x0003_&amp;_x0000__x0000__x0000_Ò."/>
      <sheetName val="_x0000__x0000__x0000__x0000__x0000__x0000__x0000_8!_x0000_;bÂ_Ò.!_x0000_Ò8!_x0000_&amp;_x0000__x0000__x0000_&amp;_x0000__x0000__x0000_"/>
      <sheetName val="_x0000__x0000__x0000__x0000__x0000__x0000__x0000_¸._x001f__x0000_;b+_î&lt;_x001f__x0000_î._x001f__x0000_&amp;_x0000__x0000__x0000_&amp;_x0000__x0000__x0000_"/>
      <sheetName val="14.07.10@^__x0001_&amp;_x0000__x0000__x0000__x0012_8"/>
      <sheetName val="_x0000__x0000__x0000__x0000__x0000__x0000__x0000_Ü5)_x0000__x001e_bÝ__x0012_8)_x0000__x0012_6)_x0000_&amp;_x0000__x0000__x0000_&amp;_x0000__x0000__x0000_"/>
      <sheetName val="08.07.10헾】_x0005___壀&quot;夌&quot;"/>
      <sheetName val="08.07.10헾】_x0005___헾⿂_x0005__x0000_"/>
      <sheetName val="08.07.10헾】_x0005___ꮸ⽚_x0005__x0000_"/>
      <sheetName val="_ ¢&amp;___ú5#_______"/>
      <sheetName val=" _x000d_¢_x0002_&amp;___ú5#_______"/>
      <sheetName val="08.07.10헾】_x0005_____懇"/>
      <sheetName val="08.07.10헾】_x0005___丵⼽_x0005__x0000_"/>
      <sheetName val="08.07.10헾】_x0005_____癠_"/>
      <sheetName val="08.07.10헾】_x0005___헾⽀_x0005__x0000_"/>
      <sheetName val="08.07.10헾】_x0005___헾⾑_x0005__x0000_"/>
      <sheetName val="08.07.10헾】_x0005___壀$夌$"/>
      <sheetName val="08.07.10헾】_x0005___헾　_x0005__x0000_"/>
      <sheetName val="IDCCALHYD-GOO"/>
      <sheetName val="GF Columns"/>
      <sheetName val="08.07.10_x0000__x0000_쪸_x0000__x0000__x0000_㱗褰譬'"/>
      <sheetName val="Reinforcement"/>
      <sheetName val="Pilling_24"/>
      <sheetName val="Steel-Circular"/>
      <sheetName val="_x0000__x0017__x0000__x0012__x0000__x000f__x0000__x0012__x0000__x0013__x0000__x000a__x0000__x001a__x0000__x001b__x0000__x0012__x0000_"/>
      <sheetName val="_x0000_ _x0000__x000e__x0000__x0003__x0000__x0017__x0000__x0012__x0000__x000f__x0000__x0012__x0000__x0013__x0000__x001a__x0000__x001b__x0000__x0017__x0000_"/>
      <sheetName val="ᬀᜀሀༀሀጀᨀᬀᜀሀༀሀጀᨀᬀᜀሀༀ"/>
      <sheetName val="BOM"/>
      <sheetName val="Model"/>
      <sheetName val="CONSTRUCTION COMPONENT"/>
      <sheetName val="WORD"/>
      <sheetName val="Forecast"/>
      <sheetName val="Database"/>
      <sheetName val="Abstract"/>
      <sheetName val="Interior"/>
      <sheetName val="Electrical"/>
      <sheetName val="Mechanical"/>
      <sheetName val="Fire Hydrant"/>
      <sheetName val="Material Spec."/>
      <sheetName val="Terms &amp; conditions"/>
      <sheetName val=" _x000a_¢_x0002_&amp;___ú5#_______"/>
      <sheetName val="14.07.10@_x0000__x0003_&amp;_x0000"/>
      <sheetName val="_x0000__x0000__x0000__x0000__x0"/>
      <sheetName val="14.07.10Á_x000c__x0003_&amp;_x0000"/>
      <sheetName val="  ¢_x0002_&amp;_x0000__x0000__x0000"/>
      <sheetName val="08.07.10헾】_x0005____x0005__x00"/>
      <sheetName val=" _x000d_¢_x0002_&amp;_x0000__x0000_"/>
      <sheetName val="__x000a_¢&amp;___ú5#_______"/>
      <sheetName val="14.07.10@^__x0001_&amp;_x0000__x000"/>
      <sheetName val="08.07.10헾】_x0005___헾⿂_x0005__x"/>
      <sheetName val="08.07.10헾】_x0005___ꮸ⽚_x0005__x"/>
      <sheetName val="08.07.10헾】_x0005___丵⼽_x0005__x"/>
      <sheetName val="08.07.10헾】_x0005___헾⽀_x0005__x"/>
      <sheetName val="_x0000__x0017__x0000__x0012__x0"/>
      <sheetName val="ᬀᜀሀༀሀ_x0000__x0000__x0000__x000"/>
      <sheetName val="08.07.10헾】_x0005___헾⾑_x0005__x"/>
      <sheetName val="08.07.10_x0000__x0000_ⴠ_x0000__"/>
      <sheetName val="08.07.10 CIVIՌ_x0000_缀_x0000__x"/>
      <sheetName val="14_07_10@&amp;Ò_"/>
      <sheetName val="¸_;b+_î&lt;î_&amp;&amp;"/>
      <sheetName val="14_07_10_CIVIL_W _"/>
      <sheetName val="08_07_10헾】____菈"/>
      <sheetName val="08_07_10헾】__"/>
      <sheetName val="14_07_10@^_&amp;8"/>
      <sheetName val="Ü5)bÝ_8)6)&amp;&amp;"/>
      <sheetName val="08_07_10헾】__壀&quot;夌&quot;"/>
      <sheetName val="08.07.10헾】_x0005___헾　_x0005__x"/>
      <sheetName val="08.07.10헾】_x0005___苈ô헾⼤"/>
      <sheetName val="08_07_10헾】__헾⿂"/>
      <sheetName val="08_07_10헾】____懇"/>
      <sheetName val="08_07_10헾】__ꮸ⽚"/>
      <sheetName val="08_07_10헾】__丵⼽"/>
      <sheetName val="08_07_10헾】____癠_"/>
      <sheetName val="08_07_10헾】__헾⽀"/>
      <sheetName val="08_07_10헾】__헾⾑"/>
      <sheetName val="08_07_10헾】__壀$夌$"/>
      <sheetName val="14_07_10_CIVIL_W _1"/>
      <sheetName val="14_07_10_CIVIL_W _3"/>
      <sheetName val="14_07_10_CIVIL_W _2"/>
      <sheetName val="14_07_10_CIVIL_W _4"/>
      <sheetName val="14_07_10_CIVIL_W _5"/>
      <sheetName val="14_07_10_CIVIL_W _6"/>
      <sheetName val="14_07_10_CIVIL_W _7"/>
      <sheetName val="14_07_10_CIVIL_W _8"/>
      <sheetName val="14_07_10_CIVIL_W _9"/>
      <sheetName val="08.07.10헾】_x0005____x0005_"/>
      <sheetName val="08.07.10헾】_x0005___헾⿂_x0005_"/>
      <sheetName val="08.07.10헾】_x0005___ꮸ⽚_x0005_"/>
      <sheetName val="08.07.10헾】_x0005___丵⼽_x0005_"/>
      <sheetName val="08.07.10헾】_x0005___헾⽀_x0005_"/>
      <sheetName val="08.07.10헾】_x0005___헾⾑_x0005_"/>
      <sheetName val="B3-B4-B5-_x0006_"/>
      <sheetName val="08.07.10"/>
      <sheetName val="08.07.10 CIVIՌ"/>
      <sheetName val="08.07.10헾】_x0005___헾　_x0005_"/>
      <sheetName val="_"/>
      <sheetName val="Eqpmnt Pln"/>
      <sheetName val=" 09.07.10 M顅ᎆ뤀ᨇ԰_x0000_v喐"/>
      <sheetName val=" 09.07.10 M顅ᎆ뤀ᨇ԰_x0000_È盰"/>
      <sheetName val="collections plan 0401"/>
      <sheetName val="reference"/>
      <sheetName val="DataSheet"/>
      <sheetName val="Variations"/>
      <sheetName val="Criteria"/>
      <sheetName val=" _¢_x0002_&amp;_x0000__x0000_"/>
      <sheetName val="Basic Rates"/>
      <sheetName val="PROCURE"/>
      <sheetName val="단면가정"/>
      <sheetName val="설계조건"/>
      <sheetName val="wordsdatþ"/>
      <sheetName val="Main Abs (3)"/>
      <sheetName val="Main Abs"/>
      <sheetName val="Ltg Abs"/>
      <sheetName val="BBT Abs"/>
      <sheetName val="Cables"/>
      <sheetName val="Ear"/>
      <sheetName val="PC Raceway "/>
      <sheetName val="Raceway Flr GI "/>
      <sheetName val="PERFORATED TRAY"/>
      <sheetName val="bbt"/>
      <sheetName val="Earthing "/>
      <sheetName val="LT Panel"/>
      <sheetName val="Temp Cable"/>
      <sheetName val="Junction Box"/>
      <sheetName val="DB's &amp; MCB's"/>
      <sheetName val="SOCKETS"/>
      <sheetName val="Point Wiring"/>
      <sheetName val="Floor Chipping"/>
      <sheetName val="Light Fixtures"/>
      <sheetName val="Conduit"/>
      <sheetName val="2C 1 SQMM"/>
      <sheetName val="1R 4C 2.5SQMM"/>
      <sheetName val="3c x 2.5(RP) 5.1"/>
      <sheetName val="4c x 6sqmm"/>
      <sheetName val="3c X 2.5 (UPS)"/>
      <sheetName val="3c x 6 sqmm"/>
      <sheetName val="3C X 1.5SQMM"/>
      <sheetName val="GEN_LOOKUPS"/>
      <sheetName val="CMSBM"/>
      <sheetName val="CIF_COST_ITEM"/>
      <sheetName val="Adimi bldg"/>
      <sheetName val="Pump House"/>
      <sheetName val="Fuel Regu Station"/>
      <sheetName val="0200 Siteworks"/>
      <sheetName val="BLR 1"/>
      <sheetName val="GAS"/>
      <sheetName val="DEAE"/>
      <sheetName val="BLR2"/>
      <sheetName val="BLR3"/>
      <sheetName val="BLR4"/>
      <sheetName val="BLR5"/>
      <sheetName val="DEM"/>
      <sheetName val="SAM"/>
      <sheetName val="CHEM"/>
      <sheetName val="COP"/>
      <sheetName val="Proposal"/>
      <sheetName val="PROCESS"/>
      <sheetName val="변수적용"/>
      <sheetName val="HRSG PRINT"/>
      <sheetName val="CAT_5"/>
      <sheetName val="SCHEDULE"/>
      <sheetName val="Conversions"/>
      <sheetName val="csdim"/>
      <sheetName val="cdsload"/>
      <sheetName val="chsload"/>
      <sheetName val="CLAMP"/>
      <sheetName val="cvsload"/>
      <sheetName val="pipe"/>
      <sheetName val="보일러"/>
      <sheetName val="견적"/>
      <sheetName val="Cost control"/>
      <sheetName val="CondPol"/>
      <sheetName val="14.07.10@^\_x0001_&amp;"/>
      <sheetName val="08.07.10헾】_x0005_??_x0005_"/>
      <sheetName val="08.07.10헾】_x0005_??헾⿂_x0005_"/>
      <sheetName val="08.07.10헾】_x0005_??ꮸ⽚_x0005_"/>
      <sheetName val="08.07.10헾】_x0005_??丵⼽_x0005_"/>
      <sheetName val="08.07.10헾】_x0005_??헾⽀_x0005_"/>
      <sheetName val="08.07.10헾】_x0005_??헾⾑_x0005_"/>
      <sheetName val=" _x000d_¢_x0002_&amp;"/>
      <sheetName val="08.07.10헾】_x0005_??헾　_x0005_"/>
      <sheetName val="Main Gate House"/>
      <sheetName val="ICO_budzet_97"/>
      <sheetName val="Infrastructure"/>
      <sheetName val="NetBQ"/>
      <sheetName val="unit.cost."/>
      <sheetName val="PPA Summary"/>
      <sheetName val="SC Cost FEB 03"/>
      <sheetName val=" 09.07.10 M蕸\헾⿓_x0005_"/>
      <sheetName val="SCH99"/>
      <sheetName val="ASSET_99 "/>
      <sheetName val="Material"/>
      <sheetName val="Lookup"/>
      <sheetName val="DM tANK Allow"/>
      <sheetName val="WPC"/>
      <sheetName val="Labels"/>
      <sheetName val="Hardware"/>
      <sheetName val="Employee Details"/>
      <sheetName val="A1-Continuous"/>
      <sheetName val="[temp.xls]14.07.10@_x0000__x0003_&amp;_x0000__x0000__x0000_Ò:"/>
      <sheetName val="[temp.xls]14.07.10@^\_x0001_&amp;_x0000__x0000__x0000__x0012_8"/>
      <sheetName val="[temp.xls]14_07_10@&amp;Ò:"/>
      <sheetName val="[temp.xls]¸:;b+/î&lt;î:&amp;&amp;"/>
      <sheetName val="[temp.xls]14_07_10@^\&amp;8"/>
      <sheetName val="[temp.xls]Ü5)bÝ/8)6)&amp;&amp;"/>
      <sheetName val="[temp.xls]08.07.10헾】_x0005_?/_x0000_退Ý_x0000_"/>
      <sheetName val="M.R.List (2)"/>
      <sheetName val="Building_List"/>
      <sheetName val="08.07.10헾】_x0005_??睮は_x0005_"/>
      <sheetName val="08.07.10헾】_x0005_?︀ᇕ԰"/>
      <sheetName val="08.07.10헾】_x0005_?蠄ሹꠀ䁮?"/>
      <sheetName val="08.07.10헾】_x0005_?/"/>
      <sheetName val="08.07.10헾】_x0005_?蠌ሹ⠀䁫?"/>
      <sheetName val="_x0017_"/>
      <sheetName val="SB_SCH_A3"/>
      <sheetName val="SB SCH_A7"/>
      <sheetName val="Door"/>
      <sheetName val="13. Steel - Ratio"/>
      <sheetName val="14_07_10_CIVIL_W _15"/>
      <sheetName val="14_07_10_CIVIL_W _11"/>
      <sheetName val="14_07_10_CIVIL_W _10"/>
      <sheetName val="14_07_10_CIVIL_W _12"/>
      <sheetName val="14_07_10_CIVIL_W _13"/>
      <sheetName val="14_07_10_CIVIL_W _14"/>
      <sheetName val="14_07_10_CIVIL_W _21"/>
      <sheetName val="14_07_10_CIVIL_W _16"/>
      <sheetName val="14_07_10_CIVIL_W _17"/>
      <sheetName val="__¢&amp;___ú5#_______4"/>
      <sheetName val="14_07_10_CIVIL_W _18"/>
      <sheetName val="__¢&amp;___ú5#_______1"/>
      <sheetName val="14_07_10_CIVIL_W _19"/>
      <sheetName val="__¢&amp;___ú5#_______2"/>
      <sheetName val="14_07_10_CIVIL_W _20"/>
      <sheetName val="__¢&amp;___ú5#_______3"/>
      <sheetName val="14_07_10_CIVIL_W _22"/>
      <sheetName val="__¢&amp;___ú5#_______5"/>
      <sheetName val="14_07_10_CIVIL_W _23"/>
      <sheetName val="__¢&amp;___ú5#_______6"/>
      <sheetName val="14_07_10_CIVIL_W _24"/>
      <sheetName val="__¢&amp;___ú5#_______7"/>
      <sheetName val="14_07_10_CIVIL_W _25"/>
      <sheetName val="__¢&amp;___ú5#_______8"/>
      <sheetName val="Main Summary"/>
      <sheetName val="Site_Dev_BO䡑3"/>
      <sheetName val="PMS"/>
      <sheetName val="DISTRIBUTION"/>
      <sheetName val="s"/>
      <sheetName val="wdr bldg"/>
      <sheetName val="FdnDes_Soil"/>
      <sheetName val="Fin Sum"/>
      <sheetName val="Field Values"/>
      <sheetName val="9. Package split - Cost "/>
      <sheetName val="CIF_COST_ITEM1"/>
      <sheetName val="CIF_COST_ITEM2"/>
      <sheetName val="Initial Data"/>
      <sheetName val="CIF_COST_ITEM3"/>
      <sheetName val="Oud_Metha"/>
      <sheetName val="Port_Saeed"/>
      <sheetName val="Al_Wasl"/>
      <sheetName val="Sum6Jun99"/>
      <sheetName val="CIF_COST_ITEM4"/>
      <sheetName val="Oud_Metha1"/>
      <sheetName val="Port_Saeed1"/>
      <sheetName val="Al_Wasl1"/>
      <sheetName val="Basement_Budget"/>
      <sheetName val="Initial_Data"/>
      <sheetName val="CIF_COST_ITEM5"/>
      <sheetName val="Oud_Metha2"/>
      <sheetName val="Port_Saeed2"/>
      <sheetName val="Al_Wasl2"/>
      <sheetName val="Initial_Data1"/>
      <sheetName val="Basement_Budget1"/>
      <sheetName val="CIF_COST_ITEM6"/>
      <sheetName val="Oud_Metha3"/>
      <sheetName val="Port_Saeed3"/>
      <sheetName val="Al_Wasl3"/>
      <sheetName val="Initial_Data2"/>
      <sheetName val="Basement_Budget2"/>
      <sheetName val="CIF_COST_ITEM7"/>
      <sheetName val="Oud_Metha4"/>
      <sheetName val="Port_Saeed4"/>
      <sheetName val="Al_Wasl4"/>
      <sheetName val="Initial_Data3"/>
      <sheetName val="Basement_Budget3"/>
      <sheetName val="공사비_내역_(가)8"/>
      <sheetName val="Raw_Data8"/>
      <sheetName val="CIF_COST_ITEM8"/>
      <sheetName val="Oud_Metha5"/>
      <sheetName val="Port_Saeed5"/>
      <sheetName val="Al_Wasl5"/>
      <sheetName val="Basement_Budget4"/>
      <sheetName val="Initial_Data4"/>
      <sheetName val="B2"/>
      <sheetName val="B3"/>
      <sheetName val="B4"/>
      <sheetName val="B5"/>
      <sheetName val="B6"/>
      <sheetName val="B7"/>
      <sheetName val="B8"/>
      <sheetName val="B9"/>
      <sheetName val="B10"/>
      <sheetName val="공사비_내역_(가)9"/>
      <sheetName val="Raw_Data9"/>
      <sheetName val="CIF_COST_ITEM9"/>
      <sheetName val="Oud_Metha6"/>
      <sheetName val="Port_Saeed6"/>
      <sheetName val="Al_Wasl6"/>
      <sheetName val="Basement_Budget5"/>
      <sheetName val="Initial_Data5"/>
      <sheetName val="3"/>
      <sheetName val="공사비_내역_(가)10"/>
      <sheetName val="Raw_Data10"/>
      <sheetName val="CIF_COST_ITEM10"/>
      <sheetName val="Oud_Metha7"/>
      <sheetName val="Port_Saeed7"/>
      <sheetName val="Al_Wasl7"/>
      <sheetName val="Basement_Budget6"/>
      <sheetName val="Initial_Data6"/>
      <sheetName val="ST_CODE"/>
      <sheetName val="Contents"/>
      <sheetName val="F4.13"/>
      <sheetName val="TOTAL"/>
      <sheetName val="MENSUAL"/>
      <sheetName val="Gym AV"/>
      <sheetName val="OPENINGS"/>
      <sheetName val="Break up Sheet"/>
      <sheetName val="_Data"/>
      <sheetName val="Labour List "/>
      <sheetName val="Plant List"/>
      <sheetName val="Material List"/>
      <sheetName val="Cable Data"/>
      <sheetName val="Sheet"/>
      <sheetName val="08.07.10헾】_x0005___睮は_x0005_"/>
      <sheetName val="08.07.10헾】_x0005__︀ᇕ԰"/>
      <sheetName val="08.07.10헾】_x0005__蠄ሹꠀ䁮�"/>
      <sheetName val="08.07.10헾】_x0005___"/>
      <sheetName val="08.07.10헾】_x0005__蠌ሹ⠀䁫�"/>
      <sheetName val="TITLES"/>
      <sheetName val="Rate"/>
      <sheetName val="Summary year Plan"/>
      <sheetName val="PANEL ANNEXURE"/>
      <sheetName val="labour rates"/>
      <sheetName val="PRECAST_lightconc-II30"/>
      <sheetName val="PRECAST_lightconc_II30"/>
      <sheetName val="College_Details30"/>
      <sheetName val="Personal_30"/>
      <sheetName val="Cleaning_&amp;_Grubbing30"/>
      <sheetName val="jidal_dam30"/>
      <sheetName val="fran_temp30"/>
      <sheetName val="kona_swit30"/>
      <sheetName val="template_(8)30"/>
      <sheetName val="template_(9)30"/>
      <sheetName val="OVER_HEADS30"/>
      <sheetName val="Cover_Sheet30"/>
      <sheetName val="BOQ_REV_A30"/>
      <sheetName val="PTB_(IO)30"/>
      <sheetName val="BMS_30"/>
      <sheetName val="TBAL9697_-group_wise__sdpl30"/>
      <sheetName val="SPT_vs_PHI30"/>
      <sheetName val="Quantity_Schedule29"/>
      <sheetName val="Revenue__Schedule_29"/>
      <sheetName val="Balance_works_-_Direct_Cost29"/>
      <sheetName val="Balance_works_-_Indirect_Cost29"/>
      <sheetName val="Fund_Plan29"/>
      <sheetName val="Bill_of_Resources29"/>
      <sheetName val="SITE_OVERHEADS28"/>
      <sheetName val="labour_coeff28"/>
      <sheetName val="Site_Dev_BOQ28"/>
      <sheetName val="Costing_Upto_Mar'11_(2)28"/>
      <sheetName val="Tender_Summary28"/>
      <sheetName val="beam-reinft-IIInd_floor28"/>
      <sheetName val="TAX_BILLS28"/>
      <sheetName val="CASH_BILLS28"/>
      <sheetName val="LABOUR_BILLS28"/>
      <sheetName val="puch_order28"/>
      <sheetName val="Sheet1_(2)28"/>
      <sheetName val="Expenditure_plan28"/>
      <sheetName val="ORDER_BOOKING28"/>
      <sheetName val="M-Book_for_Conc28"/>
      <sheetName val="M-Book_for_FW28"/>
      <sheetName val="Boq_Block_A28"/>
      <sheetName val="_24_07_10_RS_&amp;_SECURITY28"/>
      <sheetName val="24_07_10_CIVIL_WET28"/>
      <sheetName val="_24_07_10_CIVIL28"/>
      <sheetName val="_24_07_10_MECH-FAB28"/>
      <sheetName val="_24_07_10_MECH-TANK28"/>
      <sheetName val="_23_07_10_N_SHIFT_MECH-FAB28"/>
      <sheetName val="_23_07_10_N_SHIFT_MECH-TANK28"/>
      <sheetName val="_23_07_10_RS_&amp;_SECURITY28"/>
      <sheetName val="23_07_10_CIVIL_WET28"/>
      <sheetName val="_23_07_10_CIVIL28"/>
      <sheetName val="_23_07_10_MECH-FAB28"/>
      <sheetName val="_23_07_10_MECH-TANK28"/>
      <sheetName val="_22_07_10_N_SHIFT_MECH-FAB28"/>
      <sheetName val="_22_07_10_N_SHIFT_MECH-TANK28"/>
      <sheetName val="_22_07_10_RS_&amp;_SECURITY28"/>
      <sheetName val="22_07_10_CIVIL_WET28"/>
      <sheetName val="_22_07_10_CIVIL28"/>
      <sheetName val="_22_07_10_MECH-FAB28"/>
      <sheetName val="_22_07_10_MECH-TANK28"/>
      <sheetName val="_21_07_10_N_SHIFT_MECH-FAB28"/>
      <sheetName val="_21_07_10_N_SHIFT_MECH-TANK28"/>
      <sheetName val="_21_07_10_RS_&amp;_SECURITY28"/>
      <sheetName val="21_07_10_CIVIL_WET28"/>
      <sheetName val="_21_07_10_CIVIL28"/>
      <sheetName val="_21_07_10_MECH-FAB28"/>
      <sheetName val="_21_07_10_MECH-TANK28"/>
      <sheetName val="_20_07_10_N_SHIFT_MECH-FAB28"/>
      <sheetName val="_20_07_10_N_SHIFT_MECH-TANK28"/>
      <sheetName val="_20_07_10_RS_&amp;_SECURITY28"/>
      <sheetName val="20_07_10_CIVIL_WET28"/>
      <sheetName val="_20_07_10_CIVIL28"/>
      <sheetName val="_20_07_10_MECH-FAB28"/>
      <sheetName val="_20_07_10_MECH-TANK28"/>
      <sheetName val="_19_07_10_N_SHIFT_MECH-FAB28"/>
      <sheetName val="_19_07_10_N_SHIFT_MECH-TANK28"/>
      <sheetName val="_19_07_10_RS_&amp;_SECURITY28"/>
      <sheetName val="19_07_10_CIVIL_WET28"/>
      <sheetName val="_19_07_10_CIVIL28"/>
      <sheetName val="_19_07_10_MECH-FAB28"/>
      <sheetName val="_19_07_10_MECH-TANK28"/>
      <sheetName val="_18_07_10_N_SHIFT_MECH-FAB28"/>
      <sheetName val="_18_07_10_N_SHIFT_MECH-TANK28"/>
      <sheetName val="_18_07_10_RS_&amp;_SECURITY28"/>
      <sheetName val="18_07_10_CIVIL_WET28"/>
      <sheetName val="_18_07_10_CIVIL28"/>
      <sheetName val="_18_07_10_MECH-FAB28"/>
      <sheetName val="_18_07_10_MECH-TANK28"/>
      <sheetName val="_17_07_10_N_SHIFT_MECH-FAB28"/>
      <sheetName val="_17_07_10_N_SHIFT_MECH-TANK28"/>
      <sheetName val="_17_07_10_RS_&amp;_SECURITY28"/>
      <sheetName val="17_07_10_CIVIL_WET28"/>
      <sheetName val="_17_07_10_CIVIL28"/>
      <sheetName val="_17_07_10_MECH-FAB28"/>
      <sheetName val="_17_07_10_MECH-TANK28"/>
      <sheetName val="_16_07_10_N_SHIFT_MECH-FAB27"/>
      <sheetName val="_16_07_10_N_SHIFT_MECH-TANK27"/>
      <sheetName val="_16_07_10_RS_&amp;_SECURITY27"/>
      <sheetName val="16_07_10_CIVIL_WET27"/>
      <sheetName val="_16_07_10_CIVIL27"/>
      <sheetName val="_16_07_10_MECH-FAB27"/>
      <sheetName val="_16_07_10_MECH-TANK27"/>
      <sheetName val="_15_07_10_N_SHIFT_MECH-FAB27"/>
      <sheetName val="_15_07_10_N_SHIFT_MECH-TANK27"/>
      <sheetName val="_15_07_10_RS_&amp;_SECURITY27"/>
      <sheetName val="15_07_10_CIVIL_WET27"/>
      <sheetName val="_15_07_10_CIVIL27"/>
      <sheetName val="_15_07_10_MECH-FAB27"/>
      <sheetName val="_15_07_10_MECH-TANK27"/>
      <sheetName val="_14_07_10_N_SHIFT_MECH-FAB27"/>
      <sheetName val="_14_07_10_N_SHIFT_MECH-TANK27"/>
      <sheetName val="_14_07_10_RS_&amp;_SECURITY27"/>
      <sheetName val="14_07_10_CIVIL_WET27"/>
      <sheetName val="_14_07_10_CIVIL27"/>
      <sheetName val="_14_07_10_MECH-FAB27"/>
      <sheetName val="_14_07_10_MECH-TANK27"/>
      <sheetName val="_13_07_10_N_SHIFT_MECH-FAB27"/>
      <sheetName val="_13_07_10_N_SHIFT_MECH-TANK27"/>
      <sheetName val="_13_07_10_RS_&amp;_SECURITY27"/>
      <sheetName val="13_07_10_CIVIL_WET27"/>
      <sheetName val="_13_07_10_CIVIL27"/>
      <sheetName val="_13_07_10_MECH-FAB27"/>
      <sheetName val="_13_07_10_MECH-TANK27"/>
      <sheetName val="_12_07_10_N_SHIFT_MECH-FAB27"/>
      <sheetName val="_12_07_10_N_SHIFT_MECH-TANK27"/>
      <sheetName val="_12_07_10_RS_&amp;_SECURITY27"/>
      <sheetName val="12_07_10_CIVIL_WET27"/>
      <sheetName val="_12_07_10_CIVIL27"/>
      <sheetName val="_12_07_10_MECH-FAB27"/>
      <sheetName val="_12_07_10_MECH-TANK27"/>
      <sheetName val="_11_07_10_N_SHIFT_MECH-FAB27"/>
      <sheetName val="_11_07_10_N_SHIFT_MECH-TANK27"/>
      <sheetName val="_11_07_10_RS_&amp;_SECURITY27"/>
      <sheetName val="11_07_10_CIVIL_WET27"/>
      <sheetName val="_11_07_10_CIVIL27"/>
      <sheetName val="_11_07_10_MECH-FAB27"/>
      <sheetName val="_11_07_10_MECH-TANK27"/>
      <sheetName val="_10_07_10_N_SHIFT_MECH-FAB27"/>
      <sheetName val="_10_07_10_N_SHIFT_MECH-TANK27"/>
      <sheetName val="_10_07_10_RS_&amp;_SECURITY27"/>
      <sheetName val="10_07_10_CIVIL_WET27"/>
      <sheetName val="_10_07_10_CIVIL27"/>
      <sheetName val="_10_07_10_MECH-FAB27"/>
      <sheetName val="_10_07_10_MECH-TANK27"/>
      <sheetName val="_09_07_10_N_SHIFT_MECH-FAB27"/>
      <sheetName val="_09_07_10_N_SHIFT_MECH-TANK27"/>
      <sheetName val="_09_07_10_RS_&amp;_SECURITY27"/>
      <sheetName val="09_07_10_CIVIL_WET27"/>
      <sheetName val="_09_07_10_CIVIL27"/>
      <sheetName val="_09_07_10_MECH-FAB27"/>
      <sheetName val="_09_07_10_MECH-TANK27"/>
      <sheetName val="_08_07_10_N_SHIFT_MECH-FAB27"/>
      <sheetName val="_08_07_10_N_SHIFT_MECH-TANK27"/>
      <sheetName val="_08_07_10_RS_&amp;_SECURITY27"/>
      <sheetName val="08_07_10_CIVIL_WET27"/>
      <sheetName val="_08_07_10_CIVIL27"/>
      <sheetName val="_08_07_10_MECH-FAB27"/>
      <sheetName val="_08_07_10_MECH-TANK27"/>
      <sheetName val="_07_07_10_N_SHIFT_MECH-FAB27"/>
      <sheetName val="_07_07_10_N_SHIFT_MECH-TANK27"/>
      <sheetName val="_07_07_10_RS_&amp;_SECURITY27"/>
      <sheetName val="07_07_10_CIVIL_WET27"/>
      <sheetName val="_07_07_10_CIVIL27"/>
      <sheetName val="_07_07_10_MECH-FAB27"/>
      <sheetName val="_07_07_10_MECH-TANK27"/>
      <sheetName val="_06_07_10_N_SHIFT_MECH-FAB27"/>
      <sheetName val="_06_07_10_N_SHIFT_MECH-TANK27"/>
      <sheetName val="_06_07_10_RS_&amp;_SECURITY27"/>
      <sheetName val="06_07_10_CIVIL_WET27"/>
      <sheetName val="_06_07_10_CIVIL27"/>
      <sheetName val="_06_07_10_MECH-FAB27"/>
      <sheetName val="_06_07_10_MECH-TANK27"/>
      <sheetName val="_05_07_10_N_SHIFT_MECH-FAB27"/>
      <sheetName val="_05_07_10_N_SHIFT_MECH-TANK27"/>
      <sheetName val="_05_07_10_RS_&amp;_SECURITY27"/>
      <sheetName val="05_07_10_CIVIL_WET27"/>
      <sheetName val="_05_07_10_CIVIL27"/>
      <sheetName val="_05_07_10_MECH-FAB27"/>
      <sheetName val="_05_07_10_MECH-TANK27"/>
      <sheetName val="_04_07_10_N_SHIFT_MECH-FAB27"/>
      <sheetName val="_04_07_10_N_SHIFT_MECH-TANK27"/>
      <sheetName val="_04_07_10_RS_&amp;_SECURITY27"/>
      <sheetName val="04_07_10_CIVIL_WET27"/>
      <sheetName val="_04_07_10_CIVIL27"/>
      <sheetName val="_04_07_10_MECH-FAB27"/>
      <sheetName val="_04_07_10_MECH-TANK27"/>
      <sheetName val="_03_07_10_N_SHIFT_MECH-FAB27"/>
      <sheetName val="_03_07_10_N_SHIFT_MECH-TANK27"/>
      <sheetName val="_03_07_10_RS_&amp;_SECURITY_27"/>
      <sheetName val="03_07_10_CIVIL_WET_27"/>
      <sheetName val="_03_07_10_CIVIL_27"/>
      <sheetName val="_03_07_10_MECH-FAB_27"/>
      <sheetName val="_03_07_10_MECH-TANK_27"/>
      <sheetName val="_02_07_10_N_SHIFT_MECH-FAB_27"/>
      <sheetName val="_02_07_10_N_SHIFT_MECH-TANK_27"/>
      <sheetName val="_02_07_10_RS_&amp;_SECURITY27"/>
      <sheetName val="02_07_10_CIVIL_WET27"/>
      <sheetName val="_02_07_10_CIVIL27"/>
      <sheetName val="_02_07_10_MECH-FAB27"/>
      <sheetName val="_02_07_10_MECH-TANK27"/>
      <sheetName val="_01_07_10_N_SHIFT_MECH-FAB27"/>
      <sheetName val="_01_07_10_N_SHIFT_MECH-TANK27"/>
      <sheetName val="_01_07_10_RS_&amp;_SECURITY27"/>
      <sheetName val="01_07_10_CIVIL_WET27"/>
      <sheetName val="_01_07_10_CIVIL27"/>
      <sheetName val="_01_07_10_MECH-FAB27"/>
      <sheetName val="_01_07_10_MECH-TANK27"/>
      <sheetName val="_30_06_10_N_SHIFT_MECH-FAB27"/>
      <sheetName val="_30_06_10_N_SHIFT_MECH-TANK27"/>
      <sheetName val="BOQ_Direct_selling_cost27"/>
      <sheetName val="22_12_201128"/>
      <sheetName val="scurve_calc_(2)27"/>
      <sheetName val="Direct_cost_shed_A-2_27"/>
      <sheetName val="BOQ_(2)28"/>
      <sheetName val="Fee_Rate_Summary27"/>
      <sheetName val="Civil_Boq27"/>
      <sheetName val="Meas_-Hotel_Part28"/>
      <sheetName val="Contract_Night_Staff27"/>
      <sheetName val="Contract_Day_Staff27"/>
      <sheetName val="Day_Shift27"/>
      <sheetName val="Night_Shift27"/>
      <sheetName val="IO_List27"/>
      <sheetName val="Meas__Hotel_Part27"/>
      <sheetName val="Fill_this_out_first___27"/>
      <sheetName val="Labour_productivity27"/>
      <sheetName val="INPUT_SHEET27"/>
      <sheetName val="final_abstract27"/>
      <sheetName val="Ave_wtd_rates27"/>
      <sheetName val="Material_27"/>
      <sheetName val="Labour_&amp;_Plant27"/>
      <sheetName val="St_co_91_5lvl27"/>
      <sheetName val="Cashflow_projection27"/>
      <sheetName val="Item-_Compact27"/>
      <sheetName val="PA-_Consutant_27"/>
      <sheetName val="TBAL9697__group_wise__sdpl27"/>
      <sheetName val="Civil_Works27"/>
      <sheetName val="SP_Break_Up27"/>
      <sheetName val="INDIGINEOUS_ITEMS_27"/>
      <sheetName val="MN_T_B_27"/>
      <sheetName val="2_civil-RA"/>
      <sheetName val="P&amp;L-BDMC"/>
      <sheetName val="Macro custom function"/>
      <sheetName val="w't_table"/>
      <sheetName val="cover_page"/>
      <sheetName val="DM_tANK_Allow"/>
      <sheetName val="w't_table1"/>
      <sheetName val="cover_page1"/>
      <sheetName val="ST_CODE1"/>
      <sheetName val="Rate_analysis_civil1"/>
      <sheetName val="DM_tANK_Allow1"/>
      <sheetName val="w't_table3"/>
      <sheetName val="cover_page3"/>
      <sheetName val="ST_CODE3"/>
      <sheetName val="Deprec_3"/>
      <sheetName val="Rate_analysis_civil3"/>
      <sheetName val="DM_tANK_Allow3"/>
      <sheetName val="w't_table2"/>
      <sheetName val="cover_page2"/>
      <sheetName val="ST_CODE2"/>
      <sheetName val="Rate_analysis_civil2"/>
      <sheetName val="DM_tANK_Allow2"/>
      <sheetName val="w't_table4"/>
      <sheetName val="cover_page4"/>
      <sheetName val="ST_CODE4"/>
      <sheetName val="Deprec_4"/>
      <sheetName val="Rate_analysis_civil4"/>
      <sheetName val="DM_tANK_Allow4"/>
      <sheetName val="Macro_custom_function"/>
      <sheetName val="Gym_AV"/>
      <sheetName val="Rates"/>
      <sheetName val="@risk rents and incentives"/>
      <sheetName val="Car park lease"/>
      <sheetName val="Net rent analysis"/>
      <sheetName val="BOQ T4B"/>
      <sheetName val="Walk Across"/>
      <sheetName val="Cost summary"/>
      <sheetName val="shuttering"/>
      <sheetName val="COMPLEXALL"/>
      <sheetName val="doc-specific"/>
      <sheetName val="det_est"/>
      <sheetName val="abs_est"/>
      <sheetName val="specials for pumping main"/>
      <sheetName val="EWE_Anne 1"/>
      <sheetName val="xxx"/>
      <sheetName val="DI,CI&amp;RUBBER RINGS_Pipes"/>
      <sheetName val="ASPECIALS AND valveS"/>
      <sheetName val="lowering&amp;fixing"/>
      <sheetName val="MBQ"/>
      <sheetName val="drg study"/>
      <sheetName val="RA"/>
      <sheetName val="block"/>
      <sheetName val="BP"/>
      <sheetName val="Technicla manpower"/>
      <sheetName val="Mixer"/>
      <sheetName val="KSt_-_Analysis_8"/>
      <sheetName val="Section_Catalogue8"/>
      <sheetName val="Deprec_8"/>
      <sheetName val="Deprec_7"/>
      <sheetName val="2_civil-RA5"/>
      <sheetName val="08_07_10ⴠ㭮㢝輜"/>
      <sheetName val="08_07_10_CIVIՌ缀"/>
      <sheetName val="Lifts_&amp;_Escal-BOQ5"/>
      <sheetName val="FIRE_BOQ5"/>
      <sheetName val="Fin__Assumpt__-_Sensitivitie5"/>
      <sheetName val="Form_65"/>
      <sheetName val="Frango_Work_sheet5"/>
      <sheetName val="TCMO_(2)5"/>
      <sheetName val="Advance_tax5"/>
      <sheetName val="Cashflow_5"/>
      <sheetName val="ITDEP_revised5"/>
      <sheetName val="Deferred_tax5"/>
      <sheetName val="grp_5"/>
      <sheetName val="Debtors_Ageing_5"/>
      <sheetName val="08_07_10헾】??헾　"/>
      <sheetName val="Rate_analysis_civil5"/>
      <sheetName val="2_civil-RA1"/>
      <sheetName val="Fin__Assumpt__-_Sensitivitie1"/>
      <sheetName val="Frango_Work_sheet1"/>
      <sheetName val="TCMO_(2)1"/>
      <sheetName val="Advance_tax1"/>
      <sheetName val="Cashflow_1"/>
      <sheetName val="ITDEP_revised1"/>
      <sheetName val="Deferred_tax1"/>
      <sheetName val="grp_1"/>
      <sheetName val="Debtors_Ageing_1"/>
      <sheetName val="Frango_Work_sheet"/>
      <sheetName val="TCMO_(2)"/>
      <sheetName val="Advance_tax"/>
      <sheetName val="Cashflow_"/>
      <sheetName val="ITDEP_revised"/>
      <sheetName val="Deferred_tax"/>
      <sheetName val="grp_"/>
      <sheetName val="Debtors_Ageing_"/>
      <sheetName val="__¢&amp;_x0000"/>
      <sheetName val="Deprec_6"/>
      <sheetName val="2_civil-RA4"/>
      <sheetName val="Lifts_&amp;_Escal-BOQ4"/>
      <sheetName val="FIRE_BOQ4"/>
      <sheetName val="Fin__Assumpt__-_Sensitivitie4"/>
      <sheetName val="Form_64"/>
      <sheetName val="Frango_Work_sheet4"/>
      <sheetName val="TCMO_(2)4"/>
      <sheetName val="Advance_tax4"/>
      <sheetName val="Cashflow_4"/>
      <sheetName val="ITDEP_revised4"/>
      <sheetName val="Deferred_tax4"/>
      <sheetName val="grp_4"/>
      <sheetName val="Debtors_Ageing_4"/>
      <sheetName val="2_civil-RA2"/>
      <sheetName val="Fin__Assumpt__-_Sensitivitie2"/>
      <sheetName val="Frango_Work_sheet2"/>
      <sheetName val="TCMO_(2)2"/>
      <sheetName val="Advance_tax2"/>
      <sheetName val="Cashflow_2"/>
      <sheetName val="ITDEP_revised2"/>
      <sheetName val="Deferred_tax2"/>
      <sheetName val="grp_2"/>
      <sheetName val="Debtors_Ageing_2"/>
      <sheetName val="Deprec_5"/>
      <sheetName val="2_civil-RA3"/>
      <sheetName val="Lifts_&amp;_Escal-BOQ3"/>
      <sheetName val="FIRE_BOQ3"/>
      <sheetName val="Fin__Assumpt__-_Sensitivitie3"/>
      <sheetName val="Form_63"/>
      <sheetName val="Frango_Work_sheet3"/>
      <sheetName val="TCMO_(2)3"/>
      <sheetName val="Advance_tax3"/>
      <sheetName val="Cashflow_3"/>
      <sheetName val="ITDEP_revised3"/>
      <sheetName val="Deferred_tax3"/>
      <sheetName val="grp_3"/>
      <sheetName val="Debtors_Ageing_3"/>
      <sheetName val="KSt_-_Analysis_9"/>
      <sheetName val="Section_Catalogue9"/>
      <sheetName val="Deprec_9"/>
      <sheetName val="2_civil-RA6"/>
      <sheetName val="Lifts_&amp;_Escal-BOQ6"/>
      <sheetName val="FIRE_BOQ6"/>
      <sheetName val="Fin__Assumpt__-_Sensitivitie6"/>
      <sheetName val="Form_66"/>
      <sheetName val="Frango_Work_sheet6"/>
      <sheetName val="TCMO_(2)6"/>
      <sheetName val="Advance_tax6"/>
      <sheetName val="Cashflow_6"/>
      <sheetName val="ITDEP_revised6"/>
      <sheetName val="Deferred_tax6"/>
      <sheetName val="grp_6"/>
      <sheetName val="Debtors_Ageing_6"/>
      <sheetName val="Rate_analysis_civil6"/>
      <sheetName val="KSt_-_Analysis_10"/>
      <sheetName val="Section_Catalogue10"/>
      <sheetName val="Deprec_10"/>
      <sheetName val="2_civil-RA7"/>
      <sheetName val="Lifts_&amp;_Escal-BOQ7"/>
      <sheetName val="FIRE_BOQ7"/>
      <sheetName val="Fin__Assumpt__-_Sensitivitie7"/>
      <sheetName val="Form_67"/>
      <sheetName val="Frango_Work_sheet7"/>
      <sheetName val="TCMO_(2)7"/>
      <sheetName val="Advance_tax7"/>
      <sheetName val="Cashflow_7"/>
      <sheetName val="ITDEP_revised7"/>
      <sheetName val="Deferred_tax7"/>
      <sheetName val="grp_7"/>
      <sheetName val="Debtors_Ageing_7"/>
      <sheetName val="Rate_analysis_civil7"/>
      <sheetName val="KSt_-_Analysis_12"/>
      <sheetName val="Section_Catalogue12"/>
      <sheetName val="Deprec_12"/>
      <sheetName val="2_civil-RA9"/>
      <sheetName val="Lifts_&amp;_Escal-BOQ8"/>
      <sheetName val="FIRE_BOQ8"/>
      <sheetName val="Fin__Assumpt__-_Sensitivitie8"/>
      <sheetName val="Form_68"/>
      <sheetName val="Frango_Work_sheet8"/>
      <sheetName val="TCMO_(2)8"/>
      <sheetName val="Advance_tax8"/>
      <sheetName val="Cashflow_8"/>
      <sheetName val="ITDEP_revised8"/>
      <sheetName val="Deferred_tax8"/>
      <sheetName val="grp_8"/>
      <sheetName val="Debtors_Ageing_8"/>
      <sheetName val="Rate_analysis_civil8"/>
      <sheetName val="KSt_-_Analysis_11"/>
      <sheetName val="Section_Catalogue11"/>
      <sheetName val="Deprec_11"/>
      <sheetName val="2_civil-RA8"/>
      <sheetName val="KSt_-_Analysis_14"/>
      <sheetName val="Section_Catalogue14"/>
      <sheetName val="Deprec_14"/>
      <sheetName val="2_civil-RA11"/>
      <sheetName val="Frango_Work_sheet10"/>
      <sheetName val="TCMO_(2)10"/>
      <sheetName val="Advance_tax10"/>
      <sheetName val="Cashflow_10"/>
      <sheetName val="ITDEP_revised10"/>
      <sheetName val="Deferred_tax10"/>
      <sheetName val="grp_10"/>
      <sheetName val="Debtors_Ageing_10"/>
      <sheetName val="LEVEL_SHEET1"/>
      <sheetName val="Form_610"/>
      <sheetName val="Fin__Assumpt__-_Sensitivitie10"/>
      <sheetName val="Lifts_&amp;_Escal-BOQ10"/>
      <sheetName val="FIRE_BOQ10"/>
      <sheetName val="Rate_analysis_civil10"/>
      <sheetName val="KSt_-_Analysis_13"/>
      <sheetName val="Section_Catalogue13"/>
      <sheetName val="Deprec_13"/>
      <sheetName val="2_civil-RA10"/>
      <sheetName val="Lifts_&amp;_Escal-BOQ9"/>
      <sheetName val="FIRE_BOQ9"/>
      <sheetName val="Fin__Assumpt__-_Sensitivitie9"/>
      <sheetName val="Form_69"/>
      <sheetName val="Frango_Work_sheet9"/>
      <sheetName val="TCMO_(2)9"/>
      <sheetName val="Advance_tax9"/>
      <sheetName val="Cashflow_9"/>
      <sheetName val="ITDEP_revised9"/>
      <sheetName val="Deferred_tax9"/>
      <sheetName val="grp_9"/>
      <sheetName val="Debtors_Ageing_9"/>
      <sheetName val="Rate_analysis_civil9"/>
      <sheetName val="KSt_-_Analysis_15"/>
      <sheetName val="Section_Catalogue15"/>
      <sheetName val="Deprec_15"/>
      <sheetName val="2_civil-RA12"/>
      <sheetName val="Lifts_&amp;_Escal-BOQ11"/>
      <sheetName val="FIRE_BOQ11"/>
      <sheetName val="Raw_Data11"/>
      <sheetName val="Fin__Assumpt__-_Sensitivitie11"/>
      <sheetName val="Form_611"/>
      <sheetName val="Frango_Work_sheet11"/>
      <sheetName val="TCMO_(2)11"/>
      <sheetName val="Advance_tax11"/>
      <sheetName val="Cashflow_11"/>
      <sheetName val="ITDEP_revised11"/>
      <sheetName val="Deferred_tax11"/>
      <sheetName val="grp_11"/>
      <sheetName val="Debtors_Ageing_11"/>
      <sheetName val="Rate_analysis_civil11"/>
      <sheetName val="Eqpmnt_Pln"/>
      <sheetName val="Eqpmnt_PlnH"/>
      <sheetName val="Eqpmnt_PlnÄ"/>
      <sheetName val="PointNo_5"/>
      <sheetName val="precast_RC_element"/>
      <sheetName val="General_Input"/>
      <sheetName val="08_07_10헾】??苈ô헾⼤"/>
      <sheetName val="RA_BILL_-_1"/>
      <sheetName val="Tax_Inv"/>
      <sheetName val="Tax_Inv_(Client)"/>
      <sheetName val="foot-slab_reinft"/>
      <sheetName val="LEVEL_SHEET2"/>
      <sheetName val="7_Other_Costs"/>
      <sheetName val="Vind_-_BtB"/>
      <sheetName val="WORK_TABLE"/>
      <sheetName val="KSt_-_Analysis_16"/>
      <sheetName val="Section_Catalogue16"/>
      <sheetName val="Deprec_16"/>
      <sheetName val="2_civil-RA13"/>
      <sheetName val="Lifts_&amp;_Escal-BOQ12"/>
      <sheetName val="FIRE_BOQ12"/>
      <sheetName val="Raw_Data12"/>
      <sheetName val="Fin__Assumpt__-_Sensitivitie12"/>
      <sheetName val="Form_612"/>
      <sheetName val="Frango_Work_sheet12"/>
      <sheetName val="TCMO_(2)12"/>
      <sheetName val="Advance_tax12"/>
      <sheetName val="Cashflow_12"/>
      <sheetName val="ITDEP_revised12"/>
      <sheetName val="Deferred_tax12"/>
      <sheetName val="grp_12"/>
      <sheetName val="Debtors_Ageing_12"/>
      <sheetName val="Rate_analysis_civil12"/>
      <sheetName val="Eqpmnt_PlnH1"/>
      <sheetName val="Eqpmnt_PlnÄ1"/>
      <sheetName val="PointNo_51"/>
      <sheetName val="precast_RC_element1"/>
      <sheetName val="General_Input1"/>
      <sheetName val="RA_BILL_-_11"/>
      <sheetName val="Tax_Inv1"/>
      <sheetName val="Tax_Inv_(Client)1"/>
      <sheetName val="foot-slab_reinft1"/>
      <sheetName val="LEVEL_SHEET3"/>
      <sheetName val="7_Other_Costs1"/>
      <sheetName val="Vind_-_BtB1"/>
      <sheetName val="WORK_TABLE1"/>
      <sheetName val="KSt_-_Analysis_17"/>
      <sheetName val="Section_Catalogue17"/>
      <sheetName val="Deprec_17"/>
      <sheetName val="2_civil-RA14"/>
      <sheetName val="Frango_Work_sheet13"/>
      <sheetName val="TCMO_(2)13"/>
      <sheetName val="Advance_tax13"/>
      <sheetName val="Cashflow_13"/>
      <sheetName val="ITDEP_revised13"/>
      <sheetName val="Deferred_tax13"/>
      <sheetName val="grp_13"/>
      <sheetName val="Debtors_Ageing_13"/>
      <sheetName val="LEVEL_SHEET4"/>
      <sheetName val="Form_613"/>
      <sheetName val="Fin__Assumpt__-_Sensitivitie13"/>
      <sheetName val="Lifts_&amp;_Escal-BOQ13"/>
      <sheetName val="FIRE_BOQ13"/>
      <sheetName val="Raw_Data13"/>
      <sheetName val="Rate_analysis_civil13"/>
      <sheetName val="Eqpmnt_PlnH2"/>
      <sheetName val="Eqpmnt_PlnÄ2"/>
      <sheetName val="PointNo_52"/>
      <sheetName val="precast_RC_element2"/>
      <sheetName val="General_Input2"/>
      <sheetName val="RA_BILL_-_12"/>
      <sheetName val="Tax_Inv2"/>
      <sheetName val="Tax_Inv_(Client)2"/>
      <sheetName val="foot-slab_reinft2"/>
      <sheetName val="7_Other_Costs2"/>
      <sheetName val="Vind_-_BtB2"/>
      <sheetName val="WORK_TABLE2"/>
      <sheetName val="KSt_-_Analysis_18"/>
      <sheetName val="Section_Catalogue18"/>
      <sheetName val="Deprec_18"/>
      <sheetName val="2_civil-RA15"/>
      <sheetName val="Frango_Work_sheet14"/>
      <sheetName val="TCMO_(2)14"/>
      <sheetName val="Advance_tax14"/>
      <sheetName val="Cashflow_14"/>
      <sheetName val="ITDEP_revised14"/>
      <sheetName val="Deferred_tax14"/>
      <sheetName val="grp_14"/>
      <sheetName val="Debtors_Ageing_14"/>
      <sheetName val="LEVEL_SHEET5"/>
      <sheetName val="Form_614"/>
      <sheetName val="Fin__Assumpt__-_Sensitivitie14"/>
      <sheetName val="Lifts_&amp;_Escal-BOQ14"/>
      <sheetName val="FIRE_BOQ14"/>
      <sheetName val="Raw_Data14"/>
      <sheetName val="Rate_analysis_civil14"/>
      <sheetName val="Eqpmnt_PlnH3"/>
      <sheetName val="Eqpmnt_PlnÄ3"/>
      <sheetName val="PointNo_53"/>
      <sheetName val="precast_RC_element3"/>
      <sheetName val="General_Input3"/>
      <sheetName val="RA_BILL_-_13"/>
      <sheetName val="Tax_Inv3"/>
      <sheetName val="Tax_Inv_(Client)3"/>
      <sheetName val="foot-slab_reinft3"/>
      <sheetName val="7_Other_Costs3"/>
      <sheetName val="Vind_-_BtB3"/>
      <sheetName val="WORK_TABLE3"/>
      <sheetName val="KSt_-_Analysis_19"/>
      <sheetName val="Section_Catalogue19"/>
      <sheetName val="Deprec_19"/>
      <sheetName val="2_civil-RA16"/>
      <sheetName val="Frango_Work_sheet15"/>
      <sheetName val="TCMO_(2)15"/>
      <sheetName val="Advance_tax15"/>
      <sheetName val="Cashflow_15"/>
      <sheetName val="ITDEP_revised15"/>
      <sheetName val="Deferred_tax15"/>
      <sheetName val="grp_15"/>
      <sheetName val="Debtors_Ageing_15"/>
      <sheetName val="LEVEL_SHEET6"/>
      <sheetName val="Form_615"/>
      <sheetName val="Fin__Assumpt__-_Sensitivitie15"/>
      <sheetName val="Lifts_&amp;_Escal-BOQ15"/>
      <sheetName val="FIRE_BOQ15"/>
      <sheetName val="Raw_Data15"/>
      <sheetName val="Rate_analysis_civil15"/>
      <sheetName val="Eqpmnt_PlnH4"/>
      <sheetName val="Eqpmnt_PlnÄ4"/>
      <sheetName val="PointNo_54"/>
      <sheetName val="precast_RC_element4"/>
      <sheetName val="General_Input4"/>
      <sheetName val="RA_BILL_-_14"/>
      <sheetName val="Tax_Inv4"/>
      <sheetName val="Tax_Inv_(Client)4"/>
      <sheetName val="foot-slab_reinft4"/>
      <sheetName val="7_Other_Costs4"/>
      <sheetName val="Vind_-_BtB4"/>
      <sheetName val="WORK_TABLE4"/>
      <sheetName val="VARIABLE"/>
      <sheetName val="FITZ MORT 94"/>
      <sheetName val="DCI-STR"/>
      <sheetName val="RMes"/>
      <sheetName val="RateAnalysis"/>
      <sheetName val="PRSH"/>
      <sheetName val="Inter Co Balances"/>
      <sheetName val="Masters"/>
      <sheetName val="General"/>
      <sheetName val="Costs"/>
      <sheetName val="accom cash"/>
      <sheetName val="08.07.10헾】_x0005__蠄ሹꠀ䁮"/>
      <sheetName val="08.07.10헾】_x0005__蠌ሹ⠀䁫"/>
      <sheetName val="B1"/>
      <sheetName val="Ward areas"/>
      <sheetName val="co_5"/>
      <sheetName val="Exc"/>
      <sheetName val="RCC"/>
      <sheetName val="Xenon(R2)"/>
      <sheetName val="Timesheet"/>
      <sheetName val="1.01 (a)"/>
      <sheetName val=" COP 100%"/>
      <sheetName val="INTSHEET"/>
      <sheetName val="INTSHEET3"/>
      <sheetName val="Internet"/>
      <sheetName val="Ground Floor"/>
      <sheetName val="2.0 Floor Area Summary"/>
      <sheetName val="Angebot18.7."/>
      <sheetName val="Footings"/>
      <sheetName val="App_6"/>
      <sheetName val="Quantity Freeze"/>
      <sheetName val="Chipping RCC"/>
      <sheetName val="_x0000__x0017__x0000__x0012__x0000__x000f__x0000__x0012__x0000__x0013__x0000_ _x0000__x001a__x0000__x001b__x0000__x0012__x0000_"/>
      <sheetName val="Grouping TB"/>
      <sheetName val="Profile"/>
      <sheetName val="GM &amp; TA"/>
      <sheetName val="細目"/>
      <sheetName val="Elect."/>
      <sheetName val="oresreqsum"/>
      <sheetName val="Project Brief"/>
      <sheetName val="Sump"/>
      <sheetName val="ETC_Plant_Cost"/>
      <sheetName val="RMR"/>
      <sheetName val="pvc_basic"/>
      <sheetName val="PROGRAMME"/>
      <sheetName val="PROG SUMMARY"/>
      <sheetName val=" AnalysisPCC"/>
      <sheetName val="Analysis-NH-Culverts"/>
      <sheetName val="Analysis-NH-Roads"/>
      <sheetName val="Analysis-NH-Bridges"/>
      <sheetName val="tie beam"/>
      <sheetName val="Labour Rate "/>
      <sheetName val="(M+L)"/>
    </sheetNames>
    <sheetDataSet>
      <sheetData sheetId="0" refreshError="1"/>
      <sheetData sheetId="1" refreshError="1"/>
      <sheetData sheetId="2" refreshError="1"/>
      <sheetData sheetId="3">
        <row r="19">
          <cell r="J19">
            <v>1.0499999999999999E-3</v>
          </cell>
        </row>
      </sheetData>
      <sheetData sheetId="4">
        <row r="19">
          <cell r="J19">
            <v>1.0499999999999999E-3</v>
          </cell>
        </row>
      </sheetData>
      <sheetData sheetId="5">
        <row r="19">
          <cell r="J19">
            <v>1.0499999999999999E-3</v>
          </cell>
        </row>
      </sheetData>
      <sheetData sheetId="6">
        <row r="19">
          <cell r="J19">
            <v>1.0499999999999999E-3</v>
          </cell>
        </row>
      </sheetData>
      <sheetData sheetId="7" refreshError="1"/>
      <sheetData sheetId="8" refreshError="1"/>
      <sheetData sheetId="9" refreshError="1"/>
      <sheetData sheetId="10">
        <row r="19">
          <cell r="J19">
            <v>1.0499999999999999E-3</v>
          </cell>
        </row>
      </sheetData>
      <sheetData sheetId="11">
        <row r="19">
          <cell r="J19">
            <v>1.0499999999999999E-3</v>
          </cell>
        </row>
      </sheetData>
      <sheetData sheetId="12">
        <row r="19">
          <cell r="J19">
            <v>1.0499999999999999E-3</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ow r="19">
          <cell r="J19">
            <v>1.0499999999999999E-3</v>
          </cell>
        </row>
      </sheetData>
      <sheetData sheetId="50">
        <row r="19">
          <cell r="J19">
            <v>1.0499999999999999E-3</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19">
          <cell r="J19">
            <v>1.0499999999999999E-3</v>
          </cell>
        </row>
      </sheetData>
      <sheetData sheetId="62">
        <row r="19">
          <cell r="J19">
            <v>1.0499999999999999E-3</v>
          </cell>
        </row>
      </sheetData>
      <sheetData sheetId="63">
        <row r="19">
          <cell r="J19">
            <v>1.0499999999999999E-3</v>
          </cell>
        </row>
      </sheetData>
      <sheetData sheetId="64">
        <row r="19">
          <cell r="J19">
            <v>1.0499999999999999E-3</v>
          </cell>
        </row>
      </sheetData>
      <sheetData sheetId="65">
        <row r="19">
          <cell r="J19">
            <v>1.0499999999999999E-3</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refreshError="1"/>
      <sheetData sheetId="89">
        <row r="19">
          <cell r="J19">
            <v>1.0499999999999999E-3</v>
          </cell>
        </row>
      </sheetData>
      <sheetData sheetId="90"/>
      <sheetData sheetId="91" refreshError="1"/>
      <sheetData sheetId="92" refreshError="1"/>
      <sheetData sheetId="93" refreshError="1"/>
      <sheetData sheetId="94" refreshError="1"/>
      <sheetData sheetId="95" refreshError="1"/>
      <sheetData sheetId="96">
        <row r="19">
          <cell r="J19">
            <v>1.0499999999999999E-3</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ow r="19">
          <cell r="J19">
            <v>1.0499999999999999E-3</v>
          </cell>
        </row>
      </sheetData>
      <sheetData sheetId="718">
        <row r="19">
          <cell r="J19">
            <v>1.0499999999999999E-3</v>
          </cell>
        </row>
      </sheetData>
      <sheetData sheetId="719">
        <row r="19">
          <cell r="J19">
            <v>1.0499999999999999E-3</v>
          </cell>
        </row>
      </sheetData>
      <sheetData sheetId="720">
        <row r="19">
          <cell r="J19">
            <v>1.0499999999999999E-3</v>
          </cell>
        </row>
      </sheetData>
      <sheetData sheetId="721">
        <row r="19">
          <cell r="J19">
            <v>1.0499999999999999E-3</v>
          </cell>
        </row>
      </sheetData>
      <sheetData sheetId="722">
        <row r="19">
          <cell r="J19">
            <v>1.0499999999999999E-3</v>
          </cell>
        </row>
      </sheetData>
      <sheetData sheetId="723">
        <row r="19">
          <cell r="J19">
            <v>1.0499999999999999E-3</v>
          </cell>
        </row>
      </sheetData>
      <sheetData sheetId="724">
        <row r="19">
          <cell r="J19">
            <v>1.0499999999999999E-3</v>
          </cell>
        </row>
      </sheetData>
      <sheetData sheetId="725">
        <row r="19">
          <cell r="J19">
            <v>1.0499999999999999E-3</v>
          </cell>
        </row>
      </sheetData>
      <sheetData sheetId="726">
        <row r="19">
          <cell r="J19">
            <v>1.0499999999999999E-3</v>
          </cell>
        </row>
      </sheetData>
      <sheetData sheetId="727">
        <row r="19">
          <cell r="J19">
            <v>1.0499999999999999E-3</v>
          </cell>
        </row>
      </sheetData>
      <sheetData sheetId="728">
        <row r="19">
          <cell r="J19">
            <v>1.0499999999999999E-3</v>
          </cell>
        </row>
      </sheetData>
      <sheetData sheetId="729">
        <row r="19">
          <cell r="J19">
            <v>1.0499999999999999E-3</v>
          </cell>
        </row>
      </sheetData>
      <sheetData sheetId="730">
        <row r="19">
          <cell r="J19">
            <v>1.0499999999999999E-3</v>
          </cell>
        </row>
      </sheetData>
      <sheetData sheetId="731">
        <row r="19">
          <cell r="J19">
            <v>1.0499999999999999E-3</v>
          </cell>
        </row>
      </sheetData>
      <sheetData sheetId="732">
        <row r="19">
          <cell r="J19">
            <v>1.0499999999999999E-3</v>
          </cell>
        </row>
      </sheetData>
      <sheetData sheetId="733">
        <row r="19">
          <cell r="J19">
            <v>1.0499999999999999E-3</v>
          </cell>
        </row>
      </sheetData>
      <sheetData sheetId="734">
        <row r="19">
          <cell r="J19">
            <v>1.0499999999999999E-3</v>
          </cell>
        </row>
      </sheetData>
      <sheetData sheetId="735">
        <row r="19">
          <cell r="J19">
            <v>1.0499999999999999E-3</v>
          </cell>
        </row>
      </sheetData>
      <sheetData sheetId="736">
        <row r="19">
          <cell r="J19">
            <v>1.0499999999999999E-3</v>
          </cell>
        </row>
      </sheetData>
      <sheetData sheetId="737">
        <row r="19">
          <cell r="J19">
            <v>1.0499999999999999E-3</v>
          </cell>
        </row>
      </sheetData>
      <sheetData sheetId="738">
        <row r="19">
          <cell r="J19">
            <v>1.0499999999999999E-3</v>
          </cell>
        </row>
      </sheetData>
      <sheetData sheetId="739">
        <row r="19">
          <cell r="J19">
            <v>1.0499999999999999E-3</v>
          </cell>
        </row>
      </sheetData>
      <sheetData sheetId="740">
        <row r="19">
          <cell r="J19">
            <v>1.0499999999999999E-3</v>
          </cell>
        </row>
      </sheetData>
      <sheetData sheetId="741">
        <row r="19">
          <cell r="J19">
            <v>1.0499999999999999E-3</v>
          </cell>
        </row>
      </sheetData>
      <sheetData sheetId="742">
        <row r="19">
          <cell r="J19">
            <v>1.0499999999999999E-3</v>
          </cell>
        </row>
      </sheetData>
      <sheetData sheetId="743">
        <row r="19">
          <cell r="J19">
            <v>1.0499999999999999E-3</v>
          </cell>
        </row>
      </sheetData>
      <sheetData sheetId="744">
        <row r="19">
          <cell r="J19">
            <v>1.0499999999999999E-3</v>
          </cell>
        </row>
      </sheetData>
      <sheetData sheetId="745">
        <row r="19">
          <cell r="J19">
            <v>1.0499999999999999E-3</v>
          </cell>
        </row>
      </sheetData>
      <sheetData sheetId="746">
        <row r="19">
          <cell r="J19">
            <v>1.0499999999999999E-3</v>
          </cell>
        </row>
      </sheetData>
      <sheetData sheetId="747">
        <row r="19">
          <cell r="J19">
            <v>1.0499999999999999E-3</v>
          </cell>
        </row>
      </sheetData>
      <sheetData sheetId="748">
        <row r="19">
          <cell r="J19">
            <v>1.0499999999999999E-3</v>
          </cell>
        </row>
      </sheetData>
      <sheetData sheetId="749">
        <row r="19">
          <cell r="J19">
            <v>1.0499999999999999E-3</v>
          </cell>
        </row>
      </sheetData>
      <sheetData sheetId="750">
        <row r="19">
          <cell r="J19">
            <v>1.0499999999999999E-3</v>
          </cell>
        </row>
      </sheetData>
      <sheetData sheetId="751">
        <row r="19">
          <cell r="J19">
            <v>1.0499999999999999E-3</v>
          </cell>
        </row>
      </sheetData>
      <sheetData sheetId="752">
        <row r="19">
          <cell r="J19">
            <v>1.0499999999999999E-3</v>
          </cell>
        </row>
      </sheetData>
      <sheetData sheetId="753">
        <row r="19">
          <cell r="J19">
            <v>1.0499999999999999E-3</v>
          </cell>
        </row>
      </sheetData>
      <sheetData sheetId="754">
        <row r="19">
          <cell r="J19">
            <v>1.0499999999999999E-3</v>
          </cell>
        </row>
      </sheetData>
      <sheetData sheetId="755">
        <row r="19">
          <cell r="J19">
            <v>1.0499999999999999E-3</v>
          </cell>
        </row>
      </sheetData>
      <sheetData sheetId="756">
        <row r="19">
          <cell r="J19">
            <v>1.0499999999999999E-3</v>
          </cell>
        </row>
      </sheetData>
      <sheetData sheetId="757">
        <row r="19">
          <cell r="J19">
            <v>1.0499999999999999E-3</v>
          </cell>
        </row>
      </sheetData>
      <sheetData sheetId="758">
        <row r="19">
          <cell r="J19">
            <v>1.0499999999999999E-3</v>
          </cell>
        </row>
      </sheetData>
      <sheetData sheetId="759">
        <row r="19">
          <cell r="J19">
            <v>1.0499999999999999E-3</v>
          </cell>
        </row>
      </sheetData>
      <sheetData sheetId="760">
        <row r="19">
          <cell r="J19">
            <v>1.0499999999999999E-3</v>
          </cell>
        </row>
      </sheetData>
      <sheetData sheetId="761">
        <row r="19">
          <cell r="J19">
            <v>1.0499999999999999E-3</v>
          </cell>
        </row>
      </sheetData>
      <sheetData sheetId="762">
        <row r="19">
          <cell r="J19">
            <v>1.0499999999999999E-3</v>
          </cell>
        </row>
      </sheetData>
      <sheetData sheetId="763">
        <row r="19">
          <cell r="J19">
            <v>1.0499999999999999E-3</v>
          </cell>
        </row>
      </sheetData>
      <sheetData sheetId="764">
        <row r="19">
          <cell r="J19">
            <v>1.0499999999999999E-3</v>
          </cell>
        </row>
      </sheetData>
      <sheetData sheetId="765">
        <row r="19">
          <cell r="J19">
            <v>1.0499999999999999E-3</v>
          </cell>
        </row>
      </sheetData>
      <sheetData sheetId="766">
        <row r="19">
          <cell r="J19">
            <v>1.0499999999999999E-3</v>
          </cell>
        </row>
      </sheetData>
      <sheetData sheetId="767">
        <row r="19">
          <cell r="J19">
            <v>1.0499999999999999E-3</v>
          </cell>
        </row>
      </sheetData>
      <sheetData sheetId="768">
        <row r="19">
          <cell r="J19">
            <v>1.0499999999999999E-3</v>
          </cell>
        </row>
      </sheetData>
      <sheetData sheetId="769">
        <row r="19">
          <cell r="J19">
            <v>1.0499999999999999E-3</v>
          </cell>
        </row>
      </sheetData>
      <sheetData sheetId="770">
        <row r="19">
          <cell r="J19">
            <v>1.0499999999999999E-3</v>
          </cell>
        </row>
      </sheetData>
      <sheetData sheetId="771">
        <row r="19">
          <cell r="J19">
            <v>1.0499999999999999E-3</v>
          </cell>
        </row>
      </sheetData>
      <sheetData sheetId="772">
        <row r="19">
          <cell r="J19">
            <v>1.0499999999999999E-3</v>
          </cell>
        </row>
      </sheetData>
      <sheetData sheetId="773">
        <row r="19">
          <cell r="J19">
            <v>1.0499999999999999E-3</v>
          </cell>
        </row>
      </sheetData>
      <sheetData sheetId="774">
        <row r="19">
          <cell r="J19">
            <v>1.0499999999999999E-3</v>
          </cell>
        </row>
      </sheetData>
      <sheetData sheetId="775">
        <row r="19">
          <cell r="J19">
            <v>1.0499999999999999E-3</v>
          </cell>
        </row>
      </sheetData>
      <sheetData sheetId="776">
        <row r="19">
          <cell r="J19">
            <v>1.0499999999999999E-3</v>
          </cell>
        </row>
      </sheetData>
      <sheetData sheetId="777">
        <row r="19">
          <cell r="J19">
            <v>1.0499999999999999E-3</v>
          </cell>
        </row>
      </sheetData>
      <sheetData sheetId="778">
        <row r="19">
          <cell r="J19">
            <v>1.0499999999999999E-3</v>
          </cell>
        </row>
      </sheetData>
      <sheetData sheetId="779">
        <row r="19">
          <cell r="J19">
            <v>1.0499999999999999E-3</v>
          </cell>
        </row>
      </sheetData>
      <sheetData sheetId="780">
        <row r="19">
          <cell r="J19">
            <v>1.0499999999999999E-3</v>
          </cell>
        </row>
      </sheetData>
      <sheetData sheetId="781">
        <row r="19">
          <cell r="J19">
            <v>1.0499999999999999E-3</v>
          </cell>
        </row>
      </sheetData>
      <sheetData sheetId="782">
        <row r="19">
          <cell r="J19">
            <v>1.0499999999999999E-3</v>
          </cell>
        </row>
      </sheetData>
      <sheetData sheetId="783">
        <row r="19">
          <cell r="J19">
            <v>1.0499999999999999E-3</v>
          </cell>
        </row>
      </sheetData>
      <sheetData sheetId="784">
        <row r="19">
          <cell r="J19">
            <v>1.0499999999999999E-3</v>
          </cell>
        </row>
      </sheetData>
      <sheetData sheetId="785">
        <row r="19">
          <cell r="J19">
            <v>1.0499999999999999E-3</v>
          </cell>
        </row>
      </sheetData>
      <sheetData sheetId="786">
        <row r="19">
          <cell r="J19">
            <v>1.0499999999999999E-3</v>
          </cell>
        </row>
      </sheetData>
      <sheetData sheetId="787">
        <row r="19">
          <cell r="J19">
            <v>1.0499999999999999E-3</v>
          </cell>
        </row>
      </sheetData>
      <sheetData sheetId="788">
        <row r="19">
          <cell r="J19">
            <v>1.0499999999999999E-3</v>
          </cell>
        </row>
      </sheetData>
      <sheetData sheetId="789">
        <row r="19">
          <cell r="J19">
            <v>1.0499999999999999E-3</v>
          </cell>
        </row>
      </sheetData>
      <sheetData sheetId="790">
        <row r="19">
          <cell r="J19">
            <v>1.0499999999999999E-3</v>
          </cell>
        </row>
      </sheetData>
      <sheetData sheetId="791">
        <row r="19">
          <cell r="J19">
            <v>1.0499999999999999E-3</v>
          </cell>
        </row>
      </sheetData>
      <sheetData sheetId="792">
        <row r="19">
          <cell r="J19">
            <v>1.0499999999999999E-3</v>
          </cell>
        </row>
      </sheetData>
      <sheetData sheetId="793">
        <row r="19">
          <cell r="J19">
            <v>1.0499999999999999E-3</v>
          </cell>
        </row>
      </sheetData>
      <sheetData sheetId="794">
        <row r="19">
          <cell r="J19">
            <v>1.0499999999999999E-3</v>
          </cell>
        </row>
      </sheetData>
      <sheetData sheetId="795">
        <row r="19">
          <cell r="J19">
            <v>1.0499999999999999E-3</v>
          </cell>
        </row>
      </sheetData>
      <sheetData sheetId="796">
        <row r="19">
          <cell r="J19">
            <v>1.0499999999999999E-3</v>
          </cell>
        </row>
      </sheetData>
      <sheetData sheetId="797">
        <row r="19">
          <cell r="J19">
            <v>1.0499999999999999E-3</v>
          </cell>
        </row>
      </sheetData>
      <sheetData sheetId="798">
        <row r="19">
          <cell r="J19">
            <v>1.0499999999999999E-3</v>
          </cell>
        </row>
      </sheetData>
      <sheetData sheetId="799">
        <row r="19">
          <cell r="J19">
            <v>1.0499999999999999E-3</v>
          </cell>
        </row>
      </sheetData>
      <sheetData sheetId="800">
        <row r="19">
          <cell r="J19">
            <v>1.0499999999999999E-3</v>
          </cell>
        </row>
      </sheetData>
      <sheetData sheetId="801">
        <row r="19">
          <cell r="J19">
            <v>1.0499999999999999E-3</v>
          </cell>
        </row>
      </sheetData>
      <sheetData sheetId="802">
        <row r="19">
          <cell r="J19">
            <v>1.0499999999999999E-3</v>
          </cell>
        </row>
      </sheetData>
      <sheetData sheetId="803">
        <row r="19">
          <cell r="J19">
            <v>1.0499999999999999E-3</v>
          </cell>
        </row>
      </sheetData>
      <sheetData sheetId="804">
        <row r="19">
          <cell r="J19">
            <v>1.0499999999999999E-3</v>
          </cell>
        </row>
      </sheetData>
      <sheetData sheetId="805">
        <row r="19">
          <cell r="J19">
            <v>1.0499999999999999E-3</v>
          </cell>
        </row>
      </sheetData>
      <sheetData sheetId="806">
        <row r="19">
          <cell r="J19">
            <v>1.0499999999999999E-3</v>
          </cell>
        </row>
      </sheetData>
      <sheetData sheetId="807">
        <row r="19">
          <cell r="J19">
            <v>1.0499999999999999E-3</v>
          </cell>
        </row>
      </sheetData>
      <sheetData sheetId="808">
        <row r="19">
          <cell r="J19">
            <v>1.0499999999999999E-3</v>
          </cell>
        </row>
      </sheetData>
      <sheetData sheetId="809">
        <row r="19">
          <cell r="J19">
            <v>1.0499999999999999E-3</v>
          </cell>
        </row>
      </sheetData>
      <sheetData sheetId="810">
        <row r="19">
          <cell r="J19">
            <v>1.0499999999999999E-3</v>
          </cell>
        </row>
      </sheetData>
      <sheetData sheetId="811">
        <row r="19">
          <cell r="J19">
            <v>1.0499999999999999E-3</v>
          </cell>
        </row>
      </sheetData>
      <sheetData sheetId="812">
        <row r="19">
          <cell r="J19">
            <v>1.0499999999999999E-3</v>
          </cell>
        </row>
      </sheetData>
      <sheetData sheetId="813">
        <row r="19">
          <cell r="J19">
            <v>1.0499999999999999E-3</v>
          </cell>
        </row>
      </sheetData>
      <sheetData sheetId="814">
        <row r="19">
          <cell r="J19">
            <v>1.0499999999999999E-3</v>
          </cell>
        </row>
      </sheetData>
      <sheetData sheetId="815">
        <row r="19">
          <cell r="J19">
            <v>1.0499999999999999E-3</v>
          </cell>
        </row>
      </sheetData>
      <sheetData sheetId="816">
        <row r="19">
          <cell r="J19">
            <v>1.0499999999999999E-3</v>
          </cell>
        </row>
      </sheetData>
      <sheetData sheetId="817">
        <row r="19">
          <cell r="J19">
            <v>1.0499999999999999E-3</v>
          </cell>
        </row>
      </sheetData>
      <sheetData sheetId="818">
        <row r="19">
          <cell r="J19">
            <v>1.0499999999999999E-3</v>
          </cell>
        </row>
      </sheetData>
      <sheetData sheetId="819">
        <row r="19">
          <cell r="J19">
            <v>1.0499999999999999E-3</v>
          </cell>
        </row>
      </sheetData>
      <sheetData sheetId="820">
        <row r="19">
          <cell r="J19">
            <v>1.0499999999999999E-3</v>
          </cell>
        </row>
      </sheetData>
      <sheetData sheetId="821">
        <row r="19">
          <cell r="J19">
            <v>1.0499999999999999E-3</v>
          </cell>
        </row>
      </sheetData>
      <sheetData sheetId="822">
        <row r="19">
          <cell r="J19">
            <v>1.0499999999999999E-3</v>
          </cell>
        </row>
      </sheetData>
      <sheetData sheetId="823">
        <row r="19">
          <cell r="J19">
            <v>1.0499999999999999E-3</v>
          </cell>
        </row>
      </sheetData>
      <sheetData sheetId="824">
        <row r="19">
          <cell r="J19">
            <v>1.0499999999999999E-3</v>
          </cell>
        </row>
      </sheetData>
      <sheetData sheetId="825">
        <row r="19">
          <cell r="J19">
            <v>1.0499999999999999E-3</v>
          </cell>
        </row>
      </sheetData>
      <sheetData sheetId="826">
        <row r="19">
          <cell r="J19">
            <v>1.0499999999999999E-3</v>
          </cell>
        </row>
      </sheetData>
      <sheetData sheetId="827">
        <row r="19">
          <cell r="J19">
            <v>1.0499999999999999E-3</v>
          </cell>
        </row>
      </sheetData>
      <sheetData sheetId="828">
        <row r="19">
          <cell r="J19">
            <v>1.0499999999999999E-3</v>
          </cell>
        </row>
      </sheetData>
      <sheetData sheetId="829">
        <row r="19">
          <cell r="J19">
            <v>1.0499999999999999E-3</v>
          </cell>
        </row>
      </sheetData>
      <sheetData sheetId="830">
        <row r="19">
          <cell r="J19">
            <v>1.0499999999999999E-3</v>
          </cell>
        </row>
      </sheetData>
      <sheetData sheetId="831">
        <row r="19">
          <cell r="J19">
            <v>1.0499999999999999E-3</v>
          </cell>
        </row>
      </sheetData>
      <sheetData sheetId="832">
        <row r="19">
          <cell r="J19">
            <v>1.0499999999999999E-3</v>
          </cell>
        </row>
      </sheetData>
      <sheetData sheetId="833">
        <row r="19">
          <cell r="J19">
            <v>1.0499999999999999E-3</v>
          </cell>
        </row>
      </sheetData>
      <sheetData sheetId="834">
        <row r="19">
          <cell r="J19">
            <v>1.0499999999999999E-3</v>
          </cell>
        </row>
      </sheetData>
      <sheetData sheetId="835">
        <row r="19">
          <cell r="J19">
            <v>1.0499999999999999E-3</v>
          </cell>
        </row>
      </sheetData>
      <sheetData sheetId="836">
        <row r="19">
          <cell r="J19">
            <v>1.0499999999999999E-3</v>
          </cell>
        </row>
      </sheetData>
      <sheetData sheetId="837">
        <row r="19">
          <cell r="J19">
            <v>1.0499999999999999E-3</v>
          </cell>
        </row>
      </sheetData>
      <sheetData sheetId="838">
        <row r="19">
          <cell r="J19">
            <v>1.0499999999999999E-3</v>
          </cell>
        </row>
      </sheetData>
      <sheetData sheetId="839">
        <row r="19">
          <cell r="J19">
            <v>1.0499999999999999E-3</v>
          </cell>
        </row>
      </sheetData>
      <sheetData sheetId="840">
        <row r="19">
          <cell r="J19">
            <v>1.0499999999999999E-3</v>
          </cell>
        </row>
      </sheetData>
      <sheetData sheetId="841">
        <row r="19">
          <cell r="J19">
            <v>1.0499999999999999E-3</v>
          </cell>
        </row>
      </sheetData>
      <sheetData sheetId="842">
        <row r="19">
          <cell r="J19">
            <v>1.0499999999999999E-3</v>
          </cell>
        </row>
      </sheetData>
      <sheetData sheetId="843">
        <row r="19">
          <cell r="J19">
            <v>1.0499999999999999E-3</v>
          </cell>
        </row>
      </sheetData>
      <sheetData sheetId="844">
        <row r="19">
          <cell r="J19">
            <v>1.0499999999999999E-3</v>
          </cell>
        </row>
      </sheetData>
      <sheetData sheetId="845">
        <row r="19">
          <cell r="J19">
            <v>1.0499999999999999E-3</v>
          </cell>
        </row>
      </sheetData>
      <sheetData sheetId="846">
        <row r="19">
          <cell r="J19">
            <v>1.0499999999999999E-3</v>
          </cell>
        </row>
      </sheetData>
      <sheetData sheetId="847">
        <row r="19">
          <cell r="J19">
            <v>1.0499999999999999E-3</v>
          </cell>
        </row>
      </sheetData>
      <sheetData sheetId="848">
        <row r="19">
          <cell r="J19">
            <v>1.0499999999999999E-3</v>
          </cell>
        </row>
      </sheetData>
      <sheetData sheetId="849">
        <row r="19">
          <cell r="J19">
            <v>1.0499999999999999E-3</v>
          </cell>
        </row>
      </sheetData>
      <sheetData sheetId="850">
        <row r="19">
          <cell r="J19">
            <v>1.0499999999999999E-3</v>
          </cell>
        </row>
      </sheetData>
      <sheetData sheetId="851">
        <row r="19">
          <cell r="J19">
            <v>1.0499999999999999E-3</v>
          </cell>
        </row>
      </sheetData>
      <sheetData sheetId="852">
        <row r="19">
          <cell r="J19">
            <v>1.0499999999999999E-3</v>
          </cell>
        </row>
      </sheetData>
      <sheetData sheetId="853">
        <row r="19">
          <cell r="J19">
            <v>1.0499999999999999E-3</v>
          </cell>
        </row>
      </sheetData>
      <sheetData sheetId="854">
        <row r="19">
          <cell r="J19">
            <v>1.0499999999999999E-3</v>
          </cell>
        </row>
      </sheetData>
      <sheetData sheetId="855">
        <row r="19">
          <cell r="J19">
            <v>1.0499999999999999E-3</v>
          </cell>
        </row>
      </sheetData>
      <sheetData sheetId="856">
        <row r="19">
          <cell r="J19">
            <v>1.0499999999999999E-3</v>
          </cell>
        </row>
      </sheetData>
      <sheetData sheetId="857">
        <row r="19">
          <cell r="J19">
            <v>1.0499999999999999E-3</v>
          </cell>
        </row>
      </sheetData>
      <sheetData sheetId="858">
        <row r="19">
          <cell r="J19">
            <v>1.0499999999999999E-3</v>
          </cell>
        </row>
      </sheetData>
      <sheetData sheetId="859">
        <row r="19">
          <cell r="J19">
            <v>1.0499999999999999E-3</v>
          </cell>
        </row>
      </sheetData>
      <sheetData sheetId="860">
        <row r="19">
          <cell r="J19">
            <v>1.0499999999999999E-3</v>
          </cell>
        </row>
      </sheetData>
      <sheetData sheetId="861">
        <row r="19">
          <cell r="J19">
            <v>1.0499999999999999E-3</v>
          </cell>
        </row>
      </sheetData>
      <sheetData sheetId="862">
        <row r="19">
          <cell r="J19">
            <v>1.0499999999999999E-3</v>
          </cell>
        </row>
      </sheetData>
      <sheetData sheetId="863">
        <row r="19">
          <cell r="J19">
            <v>1.0499999999999999E-3</v>
          </cell>
        </row>
      </sheetData>
      <sheetData sheetId="864">
        <row r="19">
          <cell r="J19">
            <v>1.0499999999999999E-3</v>
          </cell>
        </row>
      </sheetData>
      <sheetData sheetId="865">
        <row r="19">
          <cell r="J19">
            <v>1.0499999999999999E-3</v>
          </cell>
        </row>
      </sheetData>
      <sheetData sheetId="866">
        <row r="19">
          <cell r="J19">
            <v>1.0499999999999999E-3</v>
          </cell>
        </row>
      </sheetData>
      <sheetData sheetId="867">
        <row r="19">
          <cell r="J19">
            <v>1.0499999999999999E-3</v>
          </cell>
        </row>
      </sheetData>
      <sheetData sheetId="868">
        <row r="19">
          <cell r="J19">
            <v>1.0499999999999999E-3</v>
          </cell>
        </row>
      </sheetData>
      <sheetData sheetId="869">
        <row r="19">
          <cell r="J19">
            <v>1.0499999999999999E-3</v>
          </cell>
        </row>
      </sheetData>
      <sheetData sheetId="870">
        <row r="19">
          <cell r="J19">
            <v>1.0499999999999999E-3</v>
          </cell>
        </row>
      </sheetData>
      <sheetData sheetId="871">
        <row r="19">
          <cell r="J19">
            <v>1.0499999999999999E-3</v>
          </cell>
        </row>
      </sheetData>
      <sheetData sheetId="872">
        <row r="19">
          <cell r="J19">
            <v>1.0499999999999999E-3</v>
          </cell>
        </row>
      </sheetData>
      <sheetData sheetId="873">
        <row r="19">
          <cell r="J19">
            <v>1.0499999999999999E-3</v>
          </cell>
        </row>
      </sheetData>
      <sheetData sheetId="874">
        <row r="19">
          <cell r="J19">
            <v>1.0499999999999999E-3</v>
          </cell>
        </row>
      </sheetData>
      <sheetData sheetId="875">
        <row r="19">
          <cell r="J19">
            <v>1.0499999999999999E-3</v>
          </cell>
        </row>
      </sheetData>
      <sheetData sheetId="876">
        <row r="19">
          <cell r="J19">
            <v>1.0499999999999999E-3</v>
          </cell>
        </row>
      </sheetData>
      <sheetData sheetId="877">
        <row r="19">
          <cell r="J19">
            <v>1.0499999999999999E-3</v>
          </cell>
        </row>
      </sheetData>
      <sheetData sheetId="878">
        <row r="19">
          <cell r="J19">
            <v>1.0499999999999999E-3</v>
          </cell>
        </row>
      </sheetData>
      <sheetData sheetId="879">
        <row r="19">
          <cell r="J19">
            <v>1.0499999999999999E-3</v>
          </cell>
        </row>
      </sheetData>
      <sheetData sheetId="880">
        <row r="19">
          <cell r="J19">
            <v>1.0499999999999999E-3</v>
          </cell>
        </row>
      </sheetData>
      <sheetData sheetId="881">
        <row r="19">
          <cell r="J19">
            <v>1.0499999999999999E-3</v>
          </cell>
        </row>
      </sheetData>
      <sheetData sheetId="882">
        <row r="19">
          <cell r="J19">
            <v>1.0499999999999999E-3</v>
          </cell>
        </row>
      </sheetData>
      <sheetData sheetId="883">
        <row r="19">
          <cell r="J19">
            <v>1.0499999999999999E-3</v>
          </cell>
        </row>
      </sheetData>
      <sheetData sheetId="884">
        <row r="19">
          <cell r="J19">
            <v>1.0499999999999999E-3</v>
          </cell>
        </row>
      </sheetData>
      <sheetData sheetId="885">
        <row r="19">
          <cell r="J19">
            <v>1.0499999999999999E-3</v>
          </cell>
        </row>
      </sheetData>
      <sheetData sheetId="886">
        <row r="19">
          <cell r="J19">
            <v>1.0499999999999999E-3</v>
          </cell>
        </row>
      </sheetData>
      <sheetData sheetId="887">
        <row r="19">
          <cell r="J19">
            <v>1.0499999999999999E-3</v>
          </cell>
        </row>
      </sheetData>
      <sheetData sheetId="888">
        <row r="19">
          <cell r="J19">
            <v>1.0499999999999999E-3</v>
          </cell>
        </row>
      </sheetData>
      <sheetData sheetId="889">
        <row r="19">
          <cell r="J19">
            <v>1.0499999999999999E-3</v>
          </cell>
        </row>
      </sheetData>
      <sheetData sheetId="890">
        <row r="19">
          <cell r="J19">
            <v>1.0499999999999999E-3</v>
          </cell>
        </row>
      </sheetData>
      <sheetData sheetId="891">
        <row r="19">
          <cell r="J19">
            <v>1.0499999999999999E-3</v>
          </cell>
        </row>
      </sheetData>
      <sheetData sheetId="892">
        <row r="19">
          <cell r="J19">
            <v>1.0499999999999999E-3</v>
          </cell>
        </row>
      </sheetData>
      <sheetData sheetId="893">
        <row r="19">
          <cell r="J19">
            <v>1.0499999999999999E-3</v>
          </cell>
        </row>
      </sheetData>
      <sheetData sheetId="894">
        <row r="19">
          <cell r="J19">
            <v>1.0499999999999999E-3</v>
          </cell>
        </row>
      </sheetData>
      <sheetData sheetId="895">
        <row r="19">
          <cell r="J19">
            <v>1.0499999999999999E-3</v>
          </cell>
        </row>
      </sheetData>
      <sheetData sheetId="896">
        <row r="19">
          <cell r="J19">
            <v>1.0499999999999999E-3</v>
          </cell>
        </row>
      </sheetData>
      <sheetData sheetId="897">
        <row r="19">
          <cell r="J19">
            <v>1.0499999999999999E-3</v>
          </cell>
        </row>
      </sheetData>
      <sheetData sheetId="898">
        <row r="19">
          <cell r="J19">
            <v>1.0499999999999999E-3</v>
          </cell>
        </row>
      </sheetData>
      <sheetData sheetId="899">
        <row r="19">
          <cell r="J19">
            <v>1.0499999999999999E-3</v>
          </cell>
        </row>
      </sheetData>
      <sheetData sheetId="900">
        <row r="19">
          <cell r="J19">
            <v>1.0499999999999999E-3</v>
          </cell>
        </row>
      </sheetData>
      <sheetData sheetId="901">
        <row r="19">
          <cell r="J19">
            <v>1.0499999999999999E-3</v>
          </cell>
        </row>
      </sheetData>
      <sheetData sheetId="902">
        <row r="19">
          <cell r="J19">
            <v>1.0499999999999999E-3</v>
          </cell>
        </row>
      </sheetData>
      <sheetData sheetId="903">
        <row r="19">
          <cell r="J19">
            <v>1.0499999999999999E-3</v>
          </cell>
        </row>
      </sheetData>
      <sheetData sheetId="904">
        <row r="19">
          <cell r="J19">
            <v>1.0499999999999999E-3</v>
          </cell>
        </row>
      </sheetData>
      <sheetData sheetId="905">
        <row r="19">
          <cell r="J19">
            <v>1.0499999999999999E-3</v>
          </cell>
        </row>
      </sheetData>
      <sheetData sheetId="906">
        <row r="19">
          <cell r="J19">
            <v>1.0499999999999999E-3</v>
          </cell>
        </row>
      </sheetData>
      <sheetData sheetId="907">
        <row r="19">
          <cell r="J19">
            <v>1.0499999999999999E-3</v>
          </cell>
        </row>
      </sheetData>
      <sheetData sheetId="908">
        <row r="19">
          <cell r="J19">
            <v>1.0499999999999999E-3</v>
          </cell>
        </row>
      </sheetData>
      <sheetData sheetId="909">
        <row r="19">
          <cell r="J19">
            <v>1.0499999999999999E-3</v>
          </cell>
        </row>
      </sheetData>
      <sheetData sheetId="910">
        <row r="19">
          <cell r="J19">
            <v>1.0499999999999999E-3</v>
          </cell>
        </row>
      </sheetData>
      <sheetData sheetId="911">
        <row r="19">
          <cell r="J19">
            <v>1.0499999999999999E-3</v>
          </cell>
        </row>
      </sheetData>
      <sheetData sheetId="912">
        <row r="19">
          <cell r="J19">
            <v>1.0499999999999999E-3</v>
          </cell>
        </row>
      </sheetData>
      <sheetData sheetId="913">
        <row r="19">
          <cell r="J19">
            <v>1.0499999999999999E-3</v>
          </cell>
        </row>
      </sheetData>
      <sheetData sheetId="914">
        <row r="19">
          <cell r="J19">
            <v>1.0499999999999999E-3</v>
          </cell>
        </row>
      </sheetData>
      <sheetData sheetId="915">
        <row r="19">
          <cell r="J19">
            <v>1.0499999999999999E-3</v>
          </cell>
        </row>
      </sheetData>
      <sheetData sheetId="916">
        <row r="19">
          <cell r="J19">
            <v>1.0499999999999999E-3</v>
          </cell>
        </row>
      </sheetData>
      <sheetData sheetId="917">
        <row r="19">
          <cell r="J19">
            <v>1.0499999999999999E-3</v>
          </cell>
        </row>
      </sheetData>
      <sheetData sheetId="918">
        <row r="19">
          <cell r="J19">
            <v>1.0499999999999999E-3</v>
          </cell>
        </row>
      </sheetData>
      <sheetData sheetId="919">
        <row r="19">
          <cell r="J19">
            <v>1.0499999999999999E-3</v>
          </cell>
        </row>
      </sheetData>
      <sheetData sheetId="920">
        <row r="19">
          <cell r="J19">
            <v>1.0499999999999999E-3</v>
          </cell>
        </row>
      </sheetData>
      <sheetData sheetId="921">
        <row r="19">
          <cell r="J19">
            <v>1.0499999999999999E-3</v>
          </cell>
        </row>
      </sheetData>
      <sheetData sheetId="922">
        <row r="19">
          <cell r="J19">
            <v>1.0499999999999999E-3</v>
          </cell>
        </row>
      </sheetData>
      <sheetData sheetId="923">
        <row r="19">
          <cell r="J19">
            <v>1.0499999999999999E-3</v>
          </cell>
        </row>
      </sheetData>
      <sheetData sheetId="924">
        <row r="19">
          <cell r="J19">
            <v>1.0499999999999999E-3</v>
          </cell>
        </row>
      </sheetData>
      <sheetData sheetId="925">
        <row r="19">
          <cell r="J19">
            <v>1.0499999999999999E-3</v>
          </cell>
        </row>
      </sheetData>
      <sheetData sheetId="926">
        <row r="19">
          <cell r="J19">
            <v>1.0499999999999999E-3</v>
          </cell>
        </row>
      </sheetData>
      <sheetData sheetId="927">
        <row r="19">
          <cell r="J19">
            <v>1.0499999999999999E-3</v>
          </cell>
        </row>
      </sheetData>
      <sheetData sheetId="928">
        <row r="19">
          <cell r="J19">
            <v>1.0499999999999999E-3</v>
          </cell>
        </row>
      </sheetData>
      <sheetData sheetId="929">
        <row r="19">
          <cell r="J19">
            <v>1.0499999999999999E-3</v>
          </cell>
        </row>
      </sheetData>
      <sheetData sheetId="930">
        <row r="19">
          <cell r="J19">
            <v>1.0499999999999999E-3</v>
          </cell>
        </row>
      </sheetData>
      <sheetData sheetId="931">
        <row r="19">
          <cell r="J19">
            <v>1.0499999999999999E-3</v>
          </cell>
        </row>
      </sheetData>
      <sheetData sheetId="932">
        <row r="19">
          <cell r="J19">
            <v>1.0499999999999999E-3</v>
          </cell>
        </row>
      </sheetData>
      <sheetData sheetId="933">
        <row r="19">
          <cell r="J19">
            <v>1.0499999999999999E-3</v>
          </cell>
        </row>
      </sheetData>
      <sheetData sheetId="934">
        <row r="19">
          <cell r="J19">
            <v>1.0499999999999999E-3</v>
          </cell>
        </row>
      </sheetData>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ow r="19">
          <cell r="J19">
            <v>1.0499999999999999E-3</v>
          </cell>
        </row>
      </sheetData>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ow r="19">
          <cell r="J19">
            <v>1.0499999999999999E-3</v>
          </cell>
        </row>
      </sheetData>
      <sheetData sheetId="1671">
        <row r="19">
          <cell r="J19">
            <v>1.0499999999999999E-3</v>
          </cell>
        </row>
      </sheetData>
      <sheetData sheetId="1672">
        <row r="19">
          <cell r="J19">
            <v>1.0499999999999999E-3</v>
          </cell>
        </row>
      </sheetData>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sheetData sheetId="1699">
        <row r="19">
          <cell r="J19">
            <v>1.0499999999999999E-3</v>
          </cell>
        </row>
      </sheetData>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ow r="19">
          <cell r="J19">
            <v>1.0499999999999999E-3</v>
          </cell>
        </row>
      </sheetData>
      <sheetData sheetId="2295">
        <row r="19">
          <cell r="J19">
            <v>1.0499999999999999E-3</v>
          </cell>
        </row>
      </sheetData>
      <sheetData sheetId="2296">
        <row r="19">
          <cell r="J19">
            <v>1.0499999999999999E-3</v>
          </cell>
        </row>
      </sheetData>
      <sheetData sheetId="2297">
        <row r="19">
          <cell r="J19">
            <v>1.0499999999999999E-3</v>
          </cell>
        </row>
      </sheetData>
      <sheetData sheetId="2298">
        <row r="19">
          <cell r="J19">
            <v>1.0499999999999999E-3</v>
          </cell>
        </row>
      </sheetData>
      <sheetData sheetId="2299">
        <row r="19">
          <cell r="J19">
            <v>1.0499999999999999E-3</v>
          </cell>
        </row>
      </sheetData>
      <sheetData sheetId="2300">
        <row r="19">
          <cell r="J19">
            <v>1.0499999999999999E-3</v>
          </cell>
        </row>
      </sheetData>
      <sheetData sheetId="2301">
        <row r="19">
          <cell r="J19">
            <v>1.0499999999999999E-3</v>
          </cell>
        </row>
      </sheetData>
      <sheetData sheetId="2302">
        <row r="19">
          <cell r="J19">
            <v>1.0499999999999999E-3</v>
          </cell>
        </row>
      </sheetData>
      <sheetData sheetId="2303">
        <row r="19">
          <cell r="J19">
            <v>1.0499999999999999E-3</v>
          </cell>
        </row>
      </sheetData>
      <sheetData sheetId="2304">
        <row r="19">
          <cell r="J19">
            <v>1.0499999999999999E-3</v>
          </cell>
        </row>
      </sheetData>
      <sheetData sheetId="2305">
        <row r="19">
          <cell r="J19">
            <v>1.0499999999999999E-3</v>
          </cell>
        </row>
      </sheetData>
      <sheetData sheetId="2306">
        <row r="19">
          <cell r="J19">
            <v>1.0499999999999999E-3</v>
          </cell>
        </row>
      </sheetData>
      <sheetData sheetId="2307">
        <row r="19">
          <cell r="J19">
            <v>1.0499999999999999E-3</v>
          </cell>
        </row>
      </sheetData>
      <sheetData sheetId="2308">
        <row r="19">
          <cell r="J19">
            <v>1.0499999999999999E-3</v>
          </cell>
        </row>
      </sheetData>
      <sheetData sheetId="2309">
        <row r="19">
          <cell r="J19">
            <v>1.0499999999999999E-3</v>
          </cell>
        </row>
      </sheetData>
      <sheetData sheetId="2310">
        <row r="19">
          <cell r="J19">
            <v>1.0499999999999999E-3</v>
          </cell>
        </row>
      </sheetData>
      <sheetData sheetId="2311">
        <row r="19">
          <cell r="J19">
            <v>1.0499999999999999E-3</v>
          </cell>
        </row>
      </sheetData>
      <sheetData sheetId="2312">
        <row r="19">
          <cell r="J19">
            <v>1.0499999999999999E-3</v>
          </cell>
        </row>
      </sheetData>
      <sheetData sheetId="2313">
        <row r="19">
          <cell r="J19">
            <v>1.0499999999999999E-3</v>
          </cell>
        </row>
      </sheetData>
      <sheetData sheetId="2314">
        <row r="19">
          <cell r="J19">
            <v>1.0499999999999999E-3</v>
          </cell>
        </row>
      </sheetData>
      <sheetData sheetId="2315">
        <row r="19">
          <cell r="J19">
            <v>1.0499999999999999E-3</v>
          </cell>
        </row>
      </sheetData>
      <sheetData sheetId="2316">
        <row r="19">
          <cell r="J19">
            <v>1.0499999999999999E-3</v>
          </cell>
        </row>
      </sheetData>
      <sheetData sheetId="2317">
        <row r="19">
          <cell r="J19">
            <v>1.0499999999999999E-3</v>
          </cell>
        </row>
      </sheetData>
      <sheetData sheetId="2318">
        <row r="19">
          <cell r="J19">
            <v>1.0499999999999999E-3</v>
          </cell>
        </row>
      </sheetData>
      <sheetData sheetId="2319">
        <row r="19">
          <cell r="J19">
            <v>1.0499999999999999E-3</v>
          </cell>
        </row>
      </sheetData>
      <sheetData sheetId="2320">
        <row r="19">
          <cell r="J19">
            <v>1.0499999999999999E-3</v>
          </cell>
        </row>
      </sheetData>
      <sheetData sheetId="2321">
        <row r="19">
          <cell r="J19">
            <v>1.0499999999999999E-3</v>
          </cell>
        </row>
      </sheetData>
      <sheetData sheetId="2322">
        <row r="19">
          <cell r="J19">
            <v>1.0499999999999999E-3</v>
          </cell>
        </row>
      </sheetData>
      <sheetData sheetId="2323">
        <row r="19">
          <cell r="J19">
            <v>1.0499999999999999E-3</v>
          </cell>
        </row>
      </sheetData>
      <sheetData sheetId="2324">
        <row r="19">
          <cell r="J19">
            <v>1.0499999999999999E-3</v>
          </cell>
        </row>
      </sheetData>
      <sheetData sheetId="2325">
        <row r="19">
          <cell r="J19">
            <v>1.0499999999999999E-3</v>
          </cell>
        </row>
      </sheetData>
      <sheetData sheetId="2326">
        <row r="19">
          <cell r="J19">
            <v>1.0499999999999999E-3</v>
          </cell>
        </row>
      </sheetData>
      <sheetData sheetId="2327">
        <row r="19">
          <cell r="J19">
            <v>1.0499999999999999E-3</v>
          </cell>
        </row>
      </sheetData>
      <sheetData sheetId="2328">
        <row r="19">
          <cell r="J19">
            <v>1.0499999999999999E-3</v>
          </cell>
        </row>
      </sheetData>
      <sheetData sheetId="2329">
        <row r="19">
          <cell r="J19">
            <v>1.0499999999999999E-3</v>
          </cell>
        </row>
      </sheetData>
      <sheetData sheetId="2330">
        <row r="19">
          <cell r="J19">
            <v>1.0499999999999999E-3</v>
          </cell>
        </row>
      </sheetData>
      <sheetData sheetId="2331">
        <row r="19">
          <cell r="J19">
            <v>1.0499999999999999E-3</v>
          </cell>
        </row>
      </sheetData>
      <sheetData sheetId="2332">
        <row r="19">
          <cell r="J19">
            <v>1.0499999999999999E-3</v>
          </cell>
        </row>
      </sheetData>
      <sheetData sheetId="2333">
        <row r="19">
          <cell r="J19">
            <v>1.0499999999999999E-3</v>
          </cell>
        </row>
      </sheetData>
      <sheetData sheetId="2334">
        <row r="19">
          <cell r="J19">
            <v>1.0499999999999999E-3</v>
          </cell>
        </row>
      </sheetData>
      <sheetData sheetId="2335">
        <row r="19">
          <cell r="J19">
            <v>1.0499999999999999E-3</v>
          </cell>
        </row>
      </sheetData>
      <sheetData sheetId="2336">
        <row r="19">
          <cell r="J19">
            <v>1.0499999999999999E-3</v>
          </cell>
        </row>
      </sheetData>
      <sheetData sheetId="2337">
        <row r="19">
          <cell r="J19">
            <v>1.0499999999999999E-3</v>
          </cell>
        </row>
      </sheetData>
      <sheetData sheetId="2338">
        <row r="19">
          <cell r="J19">
            <v>1.0499999999999999E-3</v>
          </cell>
        </row>
      </sheetData>
      <sheetData sheetId="2339">
        <row r="19">
          <cell r="J19">
            <v>1.0499999999999999E-3</v>
          </cell>
        </row>
      </sheetData>
      <sheetData sheetId="2340">
        <row r="19">
          <cell r="J19">
            <v>1.0499999999999999E-3</v>
          </cell>
        </row>
      </sheetData>
      <sheetData sheetId="2341">
        <row r="19">
          <cell r="J19">
            <v>1.0499999999999999E-3</v>
          </cell>
        </row>
      </sheetData>
      <sheetData sheetId="2342">
        <row r="19">
          <cell r="J19">
            <v>1.0499999999999999E-3</v>
          </cell>
        </row>
      </sheetData>
      <sheetData sheetId="2343">
        <row r="19">
          <cell r="J19">
            <v>1.0499999999999999E-3</v>
          </cell>
        </row>
      </sheetData>
      <sheetData sheetId="2344">
        <row r="19">
          <cell r="J19">
            <v>1.0499999999999999E-3</v>
          </cell>
        </row>
      </sheetData>
      <sheetData sheetId="2345">
        <row r="19">
          <cell r="J19">
            <v>1.0499999999999999E-3</v>
          </cell>
        </row>
      </sheetData>
      <sheetData sheetId="2346">
        <row r="19">
          <cell r="J19">
            <v>1.0499999999999999E-3</v>
          </cell>
        </row>
      </sheetData>
      <sheetData sheetId="2347">
        <row r="19">
          <cell r="J19">
            <v>1.0499999999999999E-3</v>
          </cell>
        </row>
      </sheetData>
      <sheetData sheetId="2348">
        <row r="19">
          <cell r="J19">
            <v>1.0499999999999999E-3</v>
          </cell>
        </row>
      </sheetData>
      <sheetData sheetId="2349">
        <row r="19">
          <cell r="J19">
            <v>1.0499999999999999E-3</v>
          </cell>
        </row>
      </sheetData>
      <sheetData sheetId="2350">
        <row r="19">
          <cell r="J19">
            <v>1.0499999999999999E-3</v>
          </cell>
        </row>
      </sheetData>
      <sheetData sheetId="2351">
        <row r="19">
          <cell r="J19">
            <v>1.0499999999999999E-3</v>
          </cell>
        </row>
      </sheetData>
      <sheetData sheetId="2352">
        <row r="19">
          <cell r="J19">
            <v>1.0499999999999999E-3</v>
          </cell>
        </row>
      </sheetData>
      <sheetData sheetId="2353">
        <row r="19">
          <cell r="J19">
            <v>1.0499999999999999E-3</v>
          </cell>
        </row>
      </sheetData>
      <sheetData sheetId="2354">
        <row r="19">
          <cell r="J19">
            <v>1.0499999999999999E-3</v>
          </cell>
        </row>
      </sheetData>
      <sheetData sheetId="2355">
        <row r="19">
          <cell r="J19">
            <v>1.0499999999999999E-3</v>
          </cell>
        </row>
      </sheetData>
      <sheetData sheetId="2356">
        <row r="19">
          <cell r="J19">
            <v>1.0499999999999999E-3</v>
          </cell>
        </row>
      </sheetData>
      <sheetData sheetId="2357">
        <row r="19">
          <cell r="J19">
            <v>1.0499999999999999E-3</v>
          </cell>
        </row>
      </sheetData>
      <sheetData sheetId="2358">
        <row r="19">
          <cell r="J19">
            <v>1.0499999999999999E-3</v>
          </cell>
        </row>
      </sheetData>
      <sheetData sheetId="2359">
        <row r="19">
          <cell r="J19">
            <v>1.0499999999999999E-3</v>
          </cell>
        </row>
      </sheetData>
      <sheetData sheetId="2360">
        <row r="19">
          <cell r="J19">
            <v>1.0499999999999999E-3</v>
          </cell>
        </row>
      </sheetData>
      <sheetData sheetId="2361">
        <row r="19">
          <cell r="J19">
            <v>1.0499999999999999E-3</v>
          </cell>
        </row>
      </sheetData>
      <sheetData sheetId="2362">
        <row r="19">
          <cell r="J19">
            <v>1.0499999999999999E-3</v>
          </cell>
        </row>
      </sheetData>
      <sheetData sheetId="2363">
        <row r="19">
          <cell r="J19">
            <v>1.0499999999999999E-3</v>
          </cell>
        </row>
      </sheetData>
      <sheetData sheetId="2364">
        <row r="19">
          <cell r="J19">
            <v>1.0499999999999999E-3</v>
          </cell>
        </row>
      </sheetData>
      <sheetData sheetId="2365">
        <row r="19">
          <cell r="J19">
            <v>1.0499999999999999E-3</v>
          </cell>
        </row>
      </sheetData>
      <sheetData sheetId="2366">
        <row r="19">
          <cell r="J19">
            <v>1.0499999999999999E-3</v>
          </cell>
        </row>
      </sheetData>
      <sheetData sheetId="2367">
        <row r="19">
          <cell r="J19">
            <v>1.0499999999999999E-3</v>
          </cell>
        </row>
      </sheetData>
      <sheetData sheetId="2368">
        <row r="19">
          <cell r="J19">
            <v>1.0499999999999999E-3</v>
          </cell>
        </row>
      </sheetData>
      <sheetData sheetId="2369">
        <row r="19">
          <cell r="J19">
            <v>1.0499999999999999E-3</v>
          </cell>
        </row>
      </sheetData>
      <sheetData sheetId="2370">
        <row r="19">
          <cell r="J19">
            <v>1.0499999999999999E-3</v>
          </cell>
        </row>
      </sheetData>
      <sheetData sheetId="2371">
        <row r="19">
          <cell r="J19">
            <v>1.0499999999999999E-3</v>
          </cell>
        </row>
      </sheetData>
      <sheetData sheetId="2372">
        <row r="19">
          <cell r="J19">
            <v>1.0499999999999999E-3</v>
          </cell>
        </row>
      </sheetData>
      <sheetData sheetId="2373">
        <row r="19">
          <cell r="J19">
            <v>1.0499999999999999E-3</v>
          </cell>
        </row>
      </sheetData>
      <sheetData sheetId="2374">
        <row r="19">
          <cell r="J19">
            <v>1.0499999999999999E-3</v>
          </cell>
        </row>
      </sheetData>
      <sheetData sheetId="2375">
        <row r="19">
          <cell r="J19">
            <v>1.0499999999999999E-3</v>
          </cell>
        </row>
      </sheetData>
      <sheetData sheetId="2376">
        <row r="19">
          <cell r="J19">
            <v>1.0499999999999999E-3</v>
          </cell>
        </row>
      </sheetData>
      <sheetData sheetId="2377">
        <row r="19">
          <cell r="J19">
            <v>1.0499999999999999E-3</v>
          </cell>
        </row>
      </sheetData>
      <sheetData sheetId="2378">
        <row r="19">
          <cell r="J19">
            <v>1.0499999999999999E-3</v>
          </cell>
        </row>
      </sheetData>
      <sheetData sheetId="2379">
        <row r="19">
          <cell r="J19">
            <v>1.0499999999999999E-3</v>
          </cell>
        </row>
      </sheetData>
      <sheetData sheetId="2380">
        <row r="19">
          <cell r="J19">
            <v>1.0499999999999999E-3</v>
          </cell>
        </row>
      </sheetData>
      <sheetData sheetId="2381">
        <row r="19">
          <cell r="J19">
            <v>1.0499999999999999E-3</v>
          </cell>
        </row>
      </sheetData>
      <sheetData sheetId="2382">
        <row r="19">
          <cell r="J19">
            <v>1.0499999999999999E-3</v>
          </cell>
        </row>
      </sheetData>
      <sheetData sheetId="2383">
        <row r="19">
          <cell r="J19">
            <v>1.0499999999999999E-3</v>
          </cell>
        </row>
      </sheetData>
      <sheetData sheetId="2384">
        <row r="19">
          <cell r="J19">
            <v>1.0499999999999999E-3</v>
          </cell>
        </row>
      </sheetData>
      <sheetData sheetId="2385">
        <row r="19">
          <cell r="J19">
            <v>1.0499999999999999E-3</v>
          </cell>
        </row>
      </sheetData>
      <sheetData sheetId="2386">
        <row r="19">
          <cell r="J19">
            <v>1.0499999999999999E-3</v>
          </cell>
        </row>
      </sheetData>
      <sheetData sheetId="2387">
        <row r="19">
          <cell r="J19">
            <v>1.0499999999999999E-3</v>
          </cell>
        </row>
      </sheetData>
      <sheetData sheetId="2388">
        <row r="19">
          <cell r="J19">
            <v>1.0499999999999999E-3</v>
          </cell>
        </row>
      </sheetData>
      <sheetData sheetId="2389">
        <row r="19">
          <cell r="J19">
            <v>1.0499999999999999E-3</v>
          </cell>
        </row>
      </sheetData>
      <sheetData sheetId="2390">
        <row r="19">
          <cell r="J19">
            <v>1.0499999999999999E-3</v>
          </cell>
        </row>
      </sheetData>
      <sheetData sheetId="2391">
        <row r="19">
          <cell r="J19">
            <v>1.0499999999999999E-3</v>
          </cell>
        </row>
      </sheetData>
      <sheetData sheetId="2392">
        <row r="19">
          <cell r="J19">
            <v>1.0499999999999999E-3</v>
          </cell>
        </row>
      </sheetData>
      <sheetData sheetId="2393">
        <row r="19">
          <cell r="J19">
            <v>1.0499999999999999E-3</v>
          </cell>
        </row>
      </sheetData>
      <sheetData sheetId="2394">
        <row r="19">
          <cell r="J19">
            <v>1.0499999999999999E-3</v>
          </cell>
        </row>
      </sheetData>
      <sheetData sheetId="2395">
        <row r="19">
          <cell r="J19">
            <v>1.0499999999999999E-3</v>
          </cell>
        </row>
      </sheetData>
      <sheetData sheetId="2396">
        <row r="19">
          <cell r="J19">
            <v>1.0499999999999999E-3</v>
          </cell>
        </row>
      </sheetData>
      <sheetData sheetId="2397">
        <row r="19">
          <cell r="J19">
            <v>1.0499999999999999E-3</v>
          </cell>
        </row>
      </sheetData>
      <sheetData sheetId="2398">
        <row r="19">
          <cell r="J19">
            <v>1.0499999999999999E-3</v>
          </cell>
        </row>
      </sheetData>
      <sheetData sheetId="2399">
        <row r="19">
          <cell r="J19">
            <v>1.0499999999999999E-3</v>
          </cell>
        </row>
      </sheetData>
      <sheetData sheetId="2400">
        <row r="19">
          <cell r="J19">
            <v>1.0499999999999999E-3</v>
          </cell>
        </row>
      </sheetData>
      <sheetData sheetId="2401">
        <row r="19">
          <cell r="J19">
            <v>1.0499999999999999E-3</v>
          </cell>
        </row>
      </sheetData>
      <sheetData sheetId="2402">
        <row r="19">
          <cell r="J19">
            <v>1.0499999999999999E-3</v>
          </cell>
        </row>
      </sheetData>
      <sheetData sheetId="2403">
        <row r="19">
          <cell r="J19">
            <v>1.0499999999999999E-3</v>
          </cell>
        </row>
      </sheetData>
      <sheetData sheetId="2404">
        <row r="19">
          <cell r="J19">
            <v>1.0499999999999999E-3</v>
          </cell>
        </row>
      </sheetData>
      <sheetData sheetId="2405">
        <row r="19">
          <cell r="J19">
            <v>1.0499999999999999E-3</v>
          </cell>
        </row>
      </sheetData>
      <sheetData sheetId="2406">
        <row r="19">
          <cell r="J19">
            <v>1.0499999999999999E-3</v>
          </cell>
        </row>
      </sheetData>
      <sheetData sheetId="2407">
        <row r="19">
          <cell r="J19">
            <v>1.0499999999999999E-3</v>
          </cell>
        </row>
      </sheetData>
      <sheetData sheetId="2408">
        <row r="19">
          <cell r="J19">
            <v>1.0499999999999999E-3</v>
          </cell>
        </row>
      </sheetData>
      <sheetData sheetId="2409">
        <row r="19">
          <cell r="J19">
            <v>1.0499999999999999E-3</v>
          </cell>
        </row>
      </sheetData>
      <sheetData sheetId="2410">
        <row r="19">
          <cell r="J19">
            <v>1.0499999999999999E-3</v>
          </cell>
        </row>
      </sheetData>
      <sheetData sheetId="2411">
        <row r="19">
          <cell r="J19">
            <v>1.0499999999999999E-3</v>
          </cell>
        </row>
      </sheetData>
      <sheetData sheetId="2412">
        <row r="19">
          <cell r="J19">
            <v>1.0499999999999999E-3</v>
          </cell>
        </row>
      </sheetData>
      <sheetData sheetId="2413">
        <row r="19">
          <cell r="J19">
            <v>1.0499999999999999E-3</v>
          </cell>
        </row>
      </sheetData>
      <sheetData sheetId="2414">
        <row r="19">
          <cell r="J19">
            <v>1.0499999999999999E-3</v>
          </cell>
        </row>
      </sheetData>
      <sheetData sheetId="2415">
        <row r="19">
          <cell r="J19">
            <v>1.0499999999999999E-3</v>
          </cell>
        </row>
      </sheetData>
      <sheetData sheetId="2416">
        <row r="19">
          <cell r="J19">
            <v>1.0499999999999999E-3</v>
          </cell>
        </row>
      </sheetData>
      <sheetData sheetId="2417">
        <row r="19">
          <cell r="J19">
            <v>1.0499999999999999E-3</v>
          </cell>
        </row>
      </sheetData>
      <sheetData sheetId="2418">
        <row r="19">
          <cell r="J19">
            <v>1.0499999999999999E-3</v>
          </cell>
        </row>
      </sheetData>
      <sheetData sheetId="2419">
        <row r="19">
          <cell r="J19">
            <v>1.0499999999999999E-3</v>
          </cell>
        </row>
      </sheetData>
      <sheetData sheetId="2420">
        <row r="19">
          <cell r="J19">
            <v>1.0499999999999999E-3</v>
          </cell>
        </row>
      </sheetData>
      <sheetData sheetId="2421">
        <row r="19">
          <cell r="J19">
            <v>1.0499999999999999E-3</v>
          </cell>
        </row>
      </sheetData>
      <sheetData sheetId="2422">
        <row r="19">
          <cell r="J19">
            <v>1.0499999999999999E-3</v>
          </cell>
        </row>
      </sheetData>
      <sheetData sheetId="2423">
        <row r="19">
          <cell r="J19">
            <v>1.0499999999999999E-3</v>
          </cell>
        </row>
      </sheetData>
      <sheetData sheetId="2424">
        <row r="19">
          <cell r="J19">
            <v>1.0499999999999999E-3</v>
          </cell>
        </row>
      </sheetData>
      <sheetData sheetId="2425">
        <row r="19">
          <cell r="J19">
            <v>1.0499999999999999E-3</v>
          </cell>
        </row>
      </sheetData>
      <sheetData sheetId="2426">
        <row r="19">
          <cell r="J19">
            <v>1.0499999999999999E-3</v>
          </cell>
        </row>
      </sheetData>
      <sheetData sheetId="2427">
        <row r="19">
          <cell r="J19">
            <v>1.0499999999999999E-3</v>
          </cell>
        </row>
      </sheetData>
      <sheetData sheetId="2428">
        <row r="19">
          <cell r="J19">
            <v>1.0499999999999999E-3</v>
          </cell>
        </row>
      </sheetData>
      <sheetData sheetId="2429">
        <row r="19">
          <cell r="J19">
            <v>1.0499999999999999E-3</v>
          </cell>
        </row>
      </sheetData>
      <sheetData sheetId="2430">
        <row r="19">
          <cell r="J19">
            <v>1.0499999999999999E-3</v>
          </cell>
        </row>
      </sheetData>
      <sheetData sheetId="2431">
        <row r="19">
          <cell r="J19">
            <v>1.0499999999999999E-3</v>
          </cell>
        </row>
      </sheetData>
      <sheetData sheetId="2432">
        <row r="19">
          <cell r="J19">
            <v>1.0499999999999999E-3</v>
          </cell>
        </row>
      </sheetData>
      <sheetData sheetId="2433">
        <row r="19">
          <cell r="J19">
            <v>1.0499999999999999E-3</v>
          </cell>
        </row>
      </sheetData>
      <sheetData sheetId="2434">
        <row r="19">
          <cell r="J19">
            <v>1.0499999999999999E-3</v>
          </cell>
        </row>
      </sheetData>
      <sheetData sheetId="2435">
        <row r="19">
          <cell r="J19">
            <v>1.0499999999999999E-3</v>
          </cell>
        </row>
      </sheetData>
      <sheetData sheetId="2436">
        <row r="19">
          <cell r="J19">
            <v>1.0499999999999999E-3</v>
          </cell>
        </row>
      </sheetData>
      <sheetData sheetId="2437">
        <row r="19">
          <cell r="J19">
            <v>1.0499999999999999E-3</v>
          </cell>
        </row>
      </sheetData>
      <sheetData sheetId="2438">
        <row r="19">
          <cell r="J19">
            <v>1.0499999999999999E-3</v>
          </cell>
        </row>
      </sheetData>
      <sheetData sheetId="2439">
        <row r="19">
          <cell r="J19">
            <v>1.0499999999999999E-3</v>
          </cell>
        </row>
      </sheetData>
      <sheetData sheetId="2440">
        <row r="19">
          <cell r="J19">
            <v>1.0499999999999999E-3</v>
          </cell>
        </row>
      </sheetData>
      <sheetData sheetId="2441">
        <row r="19">
          <cell r="J19">
            <v>1.0499999999999999E-3</v>
          </cell>
        </row>
      </sheetData>
      <sheetData sheetId="2442">
        <row r="19">
          <cell r="J19">
            <v>1.0499999999999999E-3</v>
          </cell>
        </row>
      </sheetData>
      <sheetData sheetId="2443">
        <row r="19">
          <cell r="J19">
            <v>1.0499999999999999E-3</v>
          </cell>
        </row>
      </sheetData>
      <sheetData sheetId="2444">
        <row r="19">
          <cell r="J19">
            <v>1.0499999999999999E-3</v>
          </cell>
        </row>
      </sheetData>
      <sheetData sheetId="2445">
        <row r="19">
          <cell r="J19">
            <v>1.0499999999999999E-3</v>
          </cell>
        </row>
      </sheetData>
      <sheetData sheetId="2446">
        <row r="19">
          <cell r="J19">
            <v>1.0499999999999999E-3</v>
          </cell>
        </row>
      </sheetData>
      <sheetData sheetId="2447">
        <row r="19">
          <cell r="J19">
            <v>1.0499999999999999E-3</v>
          </cell>
        </row>
      </sheetData>
      <sheetData sheetId="2448">
        <row r="19">
          <cell r="J19">
            <v>1.0499999999999999E-3</v>
          </cell>
        </row>
      </sheetData>
      <sheetData sheetId="2449">
        <row r="19">
          <cell r="J19">
            <v>1.0499999999999999E-3</v>
          </cell>
        </row>
      </sheetData>
      <sheetData sheetId="2450">
        <row r="19">
          <cell r="J19">
            <v>1.0499999999999999E-3</v>
          </cell>
        </row>
      </sheetData>
      <sheetData sheetId="2451">
        <row r="19">
          <cell r="J19">
            <v>1.0499999999999999E-3</v>
          </cell>
        </row>
      </sheetData>
      <sheetData sheetId="2452">
        <row r="19">
          <cell r="J19">
            <v>1.0499999999999999E-3</v>
          </cell>
        </row>
      </sheetData>
      <sheetData sheetId="2453">
        <row r="19">
          <cell r="J19">
            <v>1.0499999999999999E-3</v>
          </cell>
        </row>
      </sheetData>
      <sheetData sheetId="2454">
        <row r="19">
          <cell r="J19">
            <v>1.0499999999999999E-3</v>
          </cell>
        </row>
      </sheetData>
      <sheetData sheetId="2455">
        <row r="19">
          <cell r="J19">
            <v>1.0499999999999999E-3</v>
          </cell>
        </row>
      </sheetData>
      <sheetData sheetId="2456">
        <row r="19">
          <cell r="J19">
            <v>1.0499999999999999E-3</v>
          </cell>
        </row>
      </sheetData>
      <sheetData sheetId="2457">
        <row r="19">
          <cell r="J19">
            <v>1.0499999999999999E-3</v>
          </cell>
        </row>
      </sheetData>
      <sheetData sheetId="2458">
        <row r="19">
          <cell r="J19">
            <v>1.0499999999999999E-3</v>
          </cell>
        </row>
      </sheetData>
      <sheetData sheetId="2459">
        <row r="19">
          <cell r="J19">
            <v>1.0499999999999999E-3</v>
          </cell>
        </row>
      </sheetData>
      <sheetData sheetId="2460">
        <row r="19">
          <cell r="J19">
            <v>1.0499999999999999E-3</v>
          </cell>
        </row>
      </sheetData>
      <sheetData sheetId="2461">
        <row r="19">
          <cell r="J19">
            <v>1.0499999999999999E-3</v>
          </cell>
        </row>
      </sheetData>
      <sheetData sheetId="2462">
        <row r="19">
          <cell r="J19">
            <v>1.0499999999999999E-3</v>
          </cell>
        </row>
      </sheetData>
      <sheetData sheetId="2463">
        <row r="19">
          <cell r="J19">
            <v>1.0499999999999999E-3</v>
          </cell>
        </row>
      </sheetData>
      <sheetData sheetId="2464">
        <row r="19">
          <cell r="J19">
            <v>1.0499999999999999E-3</v>
          </cell>
        </row>
      </sheetData>
      <sheetData sheetId="2465">
        <row r="19">
          <cell r="J19">
            <v>1.0499999999999999E-3</v>
          </cell>
        </row>
      </sheetData>
      <sheetData sheetId="2466">
        <row r="19">
          <cell r="J19">
            <v>1.0499999999999999E-3</v>
          </cell>
        </row>
      </sheetData>
      <sheetData sheetId="2467">
        <row r="19">
          <cell r="J19">
            <v>1.0499999999999999E-3</v>
          </cell>
        </row>
      </sheetData>
      <sheetData sheetId="2468">
        <row r="19">
          <cell r="J19">
            <v>1.0499999999999999E-3</v>
          </cell>
        </row>
      </sheetData>
      <sheetData sheetId="2469">
        <row r="19">
          <cell r="J19">
            <v>1.0499999999999999E-3</v>
          </cell>
        </row>
      </sheetData>
      <sheetData sheetId="2470">
        <row r="19">
          <cell r="J19">
            <v>1.0499999999999999E-3</v>
          </cell>
        </row>
      </sheetData>
      <sheetData sheetId="2471">
        <row r="19">
          <cell r="J19">
            <v>1.0499999999999999E-3</v>
          </cell>
        </row>
      </sheetData>
      <sheetData sheetId="2472">
        <row r="19">
          <cell r="J19">
            <v>1.0499999999999999E-3</v>
          </cell>
        </row>
      </sheetData>
      <sheetData sheetId="2473">
        <row r="19">
          <cell r="J19">
            <v>1.0499999999999999E-3</v>
          </cell>
        </row>
      </sheetData>
      <sheetData sheetId="2474">
        <row r="19">
          <cell r="J19">
            <v>1.0499999999999999E-3</v>
          </cell>
        </row>
      </sheetData>
      <sheetData sheetId="2475">
        <row r="19">
          <cell r="J19">
            <v>1.0499999999999999E-3</v>
          </cell>
        </row>
      </sheetData>
      <sheetData sheetId="2476">
        <row r="19">
          <cell r="J19">
            <v>1.0499999999999999E-3</v>
          </cell>
        </row>
      </sheetData>
      <sheetData sheetId="2477">
        <row r="19">
          <cell r="J19">
            <v>1.0499999999999999E-3</v>
          </cell>
        </row>
      </sheetData>
      <sheetData sheetId="2478">
        <row r="19">
          <cell r="J19">
            <v>1.0499999999999999E-3</v>
          </cell>
        </row>
      </sheetData>
      <sheetData sheetId="2479">
        <row r="19">
          <cell r="J19">
            <v>1.0499999999999999E-3</v>
          </cell>
        </row>
      </sheetData>
      <sheetData sheetId="2480">
        <row r="19">
          <cell r="J19">
            <v>1.0499999999999999E-3</v>
          </cell>
        </row>
      </sheetData>
      <sheetData sheetId="2481">
        <row r="19">
          <cell r="J19">
            <v>1.0499999999999999E-3</v>
          </cell>
        </row>
      </sheetData>
      <sheetData sheetId="2482">
        <row r="19">
          <cell r="J19">
            <v>1.0499999999999999E-3</v>
          </cell>
        </row>
      </sheetData>
      <sheetData sheetId="2483">
        <row r="19">
          <cell r="J19">
            <v>1.0499999999999999E-3</v>
          </cell>
        </row>
      </sheetData>
      <sheetData sheetId="2484">
        <row r="19">
          <cell r="J19">
            <v>1.0499999999999999E-3</v>
          </cell>
        </row>
      </sheetData>
      <sheetData sheetId="2485">
        <row r="19">
          <cell r="J19">
            <v>1.0499999999999999E-3</v>
          </cell>
        </row>
      </sheetData>
      <sheetData sheetId="2486">
        <row r="19">
          <cell r="J19">
            <v>1.0499999999999999E-3</v>
          </cell>
        </row>
      </sheetData>
      <sheetData sheetId="2487">
        <row r="19">
          <cell r="J19">
            <v>1.0499999999999999E-3</v>
          </cell>
        </row>
      </sheetData>
      <sheetData sheetId="2488">
        <row r="19">
          <cell r="J19">
            <v>1.0499999999999999E-3</v>
          </cell>
        </row>
      </sheetData>
      <sheetData sheetId="2489">
        <row r="19">
          <cell r="J19">
            <v>1.0499999999999999E-3</v>
          </cell>
        </row>
      </sheetData>
      <sheetData sheetId="2490">
        <row r="19">
          <cell r="J19">
            <v>1.0499999999999999E-3</v>
          </cell>
        </row>
      </sheetData>
      <sheetData sheetId="2491">
        <row r="19">
          <cell r="J19">
            <v>1.0499999999999999E-3</v>
          </cell>
        </row>
      </sheetData>
      <sheetData sheetId="2492">
        <row r="19">
          <cell r="J19">
            <v>1.0499999999999999E-3</v>
          </cell>
        </row>
      </sheetData>
      <sheetData sheetId="2493">
        <row r="19">
          <cell r="J19">
            <v>1.0499999999999999E-3</v>
          </cell>
        </row>
      </sheetData>
      <sheetData sheetId="2494">
        <row r="19">
          <cell r="J19">
            <v>1.0499999999999999E-3</v>
          </cell>
        </row>
      </sheetData>
      <sheetData sheetId="2495">
        <row r="19">
          <cell r="J19">
            <v>1.0499999999999999E-3</v>
          </cell>
        </row>
      </sheetData>
      <sheetData sheetId="2496">
        <row r="19">
          <cell r="J19">
            <v>1.0499999999999999E-3</v>
          </cell>
        </row>
      </sheetData>
      <sheetData sheetId="2497">
        <row r="19">
          <cell r="J19">
            <v>1.0499999999999999E-3</v>
          </cell>
        </row>
      </sheetData>
      <sheetData sheetId="2498">
        <row r="19">
          <cell r="J19">
            <v>1.0499999999999999E-3</v>
          </cell>
        </row>
      </sheetData>
      <sheetData sheetId="2499">
        <row r="19">
          <cell r="J19">
            <v>1.0499999999999999E-3</v>
          </cell>
        </row>
      </sheetData>
      <sheetData sheetId="2500">
        <row r="19">
          <cell r="J19">
            <v>1.0499999999999999E-3</v>
          </cell>
        </row>
      </sheetData>
      <sheetData sheetId="2501">
        <row r="19">
          <cell r="J19">
            <v>1.0499999999999999E-3</v>
          </cell>
        </row>
      </sheetData>
      <sheetData sheetId="2502">
        <row r="19">
          <cell r="J19">
            <v>1.0499999999999999E-3</v>
          </cell>
        </row>
      </sheetData>
      <sheetData sheetId="2503">
        <row r="19">
          <cell r="J19">
            <v>1.0499999999999999E-3</v>
          </cell>
        </row>
      </sheetData>
      <sheetData sheetId="2504">
        <row r="19">
          <cell r="J19">
            <v>1.0499999999999999E-3</v>
          </cell>
        </row>
      </sheetData>
      <sheetData sheetId="2505">
        <row r="19">
          <cell r="J19">
            <v>1.0499999999999999E-3</v>
          </cell>
        </row>
      </sheetData>
      <sheetData sheetId="2506">
        <row r="19">
          <cell r="J19">
            <v>1.0499999999999999E-3</v>
          </cell>
        </row>
      </sheetData>
      <sheetData sheetId="2507">
        <row r="19">
          <cell r="J19">
            <v>1.0499999999999999E-3</v>
          </cell>
        </row>
      </sheetData>
      <sheetData sheetId="2508">
        <row r="19">
          <cell r="J19">
            <v>1.0499999999999999E-3</v>
          </cell>
        </row>
      </sheetData>
      <sheetData sheetId="2509">
        <row r="19">
          <cell r="J19">
            <v>1.0499999999999999E-3</v>
          </cell>
        </row>
      </sheetData>
      <sheetData sheetId="2510">
        <row r="19">
          <cell r="J19">
            <v>1.0499999999999999E-3</v>
          </cell>
        </row>
      </sheetData>
      <sheetData sheetId="2511">
        <row r="19">
          <cell r="J19">
            <v>1.0499999999999999E-3</v>
          </cell>
        </row>
      </sheetData>
      <sheetData sheetId="2512">
        <row r="19">
          <cell r="J19">
            <v>1.0499999999999999E-3</v>
          </cell>
        </row>
      </sheetData>
      <sheetData sheetId="2513">
        <row r="19">
          <cell r="J19">
            <v>1.0499999999999999E-3</v>
          </cell>
        </row>
      </sheetData>
      <sheetData sheetId="2514">
        <row r="19">
          <cell r="J19">
            <v>1.0499999999999999E-3</v>
          </cell>
        </row>
      </sheetData>
      <sheetData sheetId="2515">
        <row r="19">
          <cell r="J19">
            <v>1.0499999999999999E-3</v>
          </cell>
        </row>
      </sheetData>
      <sheetData sheetId="2516">
        <row r="19">
          <cell r="J19">
            <v>1.0499999999999999E-3</v>
          </cell>
        </row>
      </sheetData>
      <sheetData sheetId="2517">
        <row r="19">
          <cell r="J19">
            <v>1.0499999999999999E-3</v>
          </cell>
        </row>
      </sheetData>
      <sheetData sheetId="2518">
        <row r="19">
          <cell r="J19">
            <v>1.0499999999999999E-3</v>
          </cell>
        </row>
      </sheetData>
      <sheetData sheetId="2519">
        <row r="19">
          <cell r="J19">
            <v>1.0499999999999999E-3</v>
          </cell>
        </row>
      </sheetData>
      <sheetData sheetId="2520">
        <row r="19">
          <cell r="J19">
            <v>1.0499999999999999E-3</v>
          </cell>
        </row>
      </sheetData>
      <sheetData sheetId="2521">
        <row r="19">
          <cell r="J19">
            <v>1.0499999999999999E-3</v>
          </cell>
        </row>
      </sheetData>
      <sheetData sheetId="2522">
        <row r="19">
          <cell r="J19">
            <v>1.0499999999999999E-3</v>
          </cell>
        </row>
      </sheetData>
      <sheetData sheetId="2523">
        <row r="19">
          <cell r="J19">
            <v>1.0499999999999999E-3</v>
          </cell>
        </row>
      </sheetData>
      <sheetData sheetId="2524">
        <row r="19">
          <cell r="J19">
            <v>1.0499999999999999E-3</v>
          </cell>
        </row>
      </sheetData>
      <sheetData sheetId="2525">
        <row r="19">
          <cell r="J19">
            <v>1.0499999999999999E-3</v>
          </cell>
        </row>
      </sheetData>
      <sheetData sheetId="2526">
        <row r="19">
          <cell r="J19">
            <v>1.0499999999999999E-3</v>
          </cell>
        </row>
      </sheetData>
      <sheetData sheetId="2527">
        <row r="19">
          <cell r="J19">
            <v>1.0499999999999999E-3</v>
          </cell>
        </row>
      </sheetData>
      <sheetData sheetId="2528">
        <row r="19">
          <cell r="J19">
            <v>1.0499999999999999E-3</v>
          </cell>
        </row>
      </sheetData>
      <sheetData sheetId="2529">
        <row r="19">
          <cell r="J19">
            <v>1.0499999999999999E-3</v>
          </cell>
        </row>
      </sheetData>
      <sheetData sheetId="2530">
        <row r="19">
          <cell r="J19">
            <v>1.0499999999999999E-3</v>
          </cell>
        </row>
      </sheetData>
      <sheetData sheetId="2531">
        <row r="19">
          <cell r="J19">
            <v>1.0499999999999999E-3</v>
          </cell>
        </row>
      </sheetData>
      <sheetData sheetId="2532">
        <row r="19">
          <cell r="J19">
            <v>1.0499999999999999E-3</v>
          </cell>
        </row>
      </sheetData>
      <sheetData sheetId="2533">
        <row r="19">
          <cell r="J19">
            <v>1.0499999999999999E-3</v>
          </cell>
        </row>
      </sheetData>
      <sheetData sheetId="2534">
        <row r="19">
          <cell r="J19">
            <v>1.0499999999999999E-3</v>
          </cell>
        </row>
      </sheetData>
      <sheetData sheetId="2535">
        <row r="19">
          <cell r="J19">
            <v>1.0499999999999999E-3</v>
          </cell>
        </row>
      </sheetData>
      <sheetData sheetId="2536">
        <row r="19">
          <cell r="J19">
            <v>1.0499999999999999E-3</v>
          </cell>
        </row>
      </sheetData>
      <sheetData sheetId="2537">
        <row r="19">
          <cell r="J19">
            <v>1.0499999999999999E-3</v>
          </cell>
        </row>
      </sheetData>
      <sheetData sheetId="2538">
        <row r="19">
          <cell r="J19">
            <v>1.0499999999999999E-3</v>
          </cell>
        </row>
      </sheetData>
      <sheetData sheetId="2539">
        <row r="19">
          <cell r="J19">
            <v>1.0499999999999999E-3</v>
          </cell>
        </row>
      </sheetData>
      <sheetData sheetId="2540">
        <row r="19">
          <cell r="J19">
            <v>1.0499999999999999E-3</v>
          </cell>
        </row>
      </sheetData>
      <sheetData sheetId="2541">
        <row r="19">
          <cell r="J19">
            <v>1.0499999999999999E-3</v>
          </cell>
        </row>
      </sheetData>
      <sheetData sheetId="2542">
        <row r="19">
          <cell r="J19">
            <v>1.0499999999999999E-3</v>
          </cell>
        </row>
      </sheetData>
      <sheetData sheetId="2543">
        <row r="19">
          <cell r="J19">
            <v>1.0499999999999999E-3</v>
          </cell>
        </row>
      </sheetData>
      <sheetData sheetId="2544">
        <row r="19">
          <cell r="J19">
            <v>1.0499999999999999E-3</v>
          </cell>
        </row>
      </sheetData>
      <sheetData sheetId="2545">
        <row r="19">
          <cell r="J19">
            <v>1.0499999999999999E-3</v>
          </cell>
        </row>
      </sheetData>
      <sheetData sheetId="2546">
        <row r="19">
          <cell r="J19">
            <v>1.0499999999999999E-3</v>
          </cell>
        </row>
      </sheetData>
      <sheetData sheetId="2547">
        <row r="19">
          <cell r="J19">
            <v>1.0499999999999999E-3</v>
          </cell>
        </row>
      </sheetData>
      <sheetData sheetId="2548">
        <row r="19">
          <cell r="J19">
            <v>1.0499999999999999E-3</v>
          </cell>
        </row>
      </sheetData>
      <sheetData sheetId="2549">
        <row r="19">
          <cell r="J19">
            <v>1.0499999999999999E-3</v>
          </cell>
        </row>
      </sheetData>
      <sheetData sheetId="2550">
        <row r="19">
          <cell r="J19">
            <v>1.0499999999999999E-3</v>
          </cell>
        </row>
      </sheetData>
      <sheetData sheetId="2551">
        <row r="19">
          <cell r="J19">
            <v>1.0499999999999999E-3</v>
          </cell>
        </row>
      </sheetData>
      <sheetData sheetId="2552">
        <row r="19">
          <cell r="J19">
            <v>1.0499999999999999E-3</v>
          </cell>
        </row>
      </sheetData>
      <sheetData sheetId="2553">
        <row r="19">
          <cell r="J19">
            <v>1.0499999999999999E-3</v>
          </cell>
        </row>
      </sheetData>
      <sheetData sheetId="2554">
        <row r="19">
          <cell r="J19">
            <v>1.0499999999999999E-3</v>
          </cell>
        </row>
      </sheetData>
      <sheetData sheetId="2555">
        <row r="19">
          <cell r="J19">
            <v>1.0499999999999999E-3</v>
          </cell>
        </row>
      </sheetData>
      <sheetData sheetId="2556">
        <row r="19">
          <cell r="J19">
            <v>1.0499999999999999E-3</v>
          </cell>
        </row>
      </sheetData>
      <sheetData sheetId="2557">
        <row r="19">
          <cell r="J19">
            <v>1.0499999999999999E-3</v>
          </cell>
        </row>
      </sheetData>
      <sheetData sheetId="2558">
        <row r="19">
          <cell r="J19">
            <v>1.0499999999999999E-3</v>
          </cell>
        </row>
      </sheetData>
      <sheetData sheetId="2559">
        <row r="19">
          <cell r="J19">
            <v>1.0499999999999999E-3</v>
          </cell>
        </row>
      </sheetData>
      <sheetData sheetId="2560">
        <row r="19">
          <cell r="J19">
            <v>1.0499999999999999E-3</v>
          </cell>
        </row>
      </sheetData>
      <sheetData sheetId="2561">
        <row r="19">
          <cell r="J19">
            <v>1.0499999999999999E-3</v>
          </cell>
        </row>
      </sheetData>
      <sheetData sheetId="2562">
        <row r="19">
          <cell r="J19">
            <v>1.0499999999999999E-3</v>
          </cell>
        </row>
      </sheetData>
      <sheetData sheetId="2563">
        <row r="19">
          <cell r="J19">
            <v>1.0499999999999999E-3</v>
          </cell>
        </row>
      </sheetData>
      <sheetData sheetId="2564">
        <row r="19">
          <cell r="J19">
            <v>1.0499999999999999E-3</v>
          </cell>
        </row>
      </sheetData>
      <sheetData sheetId="2565">
        <row r="19">
          <cell r="J19">
            <v>1.0499999999999999E-3</v>
          </cell>
        </row>
      </sheetData>
      <sheetData sheetId="2566">
        <row r="19">
          <cell r="J19">
            <v>1.0499999999999999E-3</v>
          </cell>
        </row>
      </sheetData>
      <sheetData sheetId="2567">
        <row r="19">
          <cell r="J19">
            <v>1.0499999999999999E-3</v>
          </cell>
        </row>
      </sheetData>
      <sheetData sheetId="2568">
        <row r="19">
          <cell r="J19">
            <v>1.0499999999999999E-3</v>
          </cell>
        </row>
      </sheetData>
      <sheetData sheetId="2569">
        <row r="19">
          <cell r="J19">
            <v>1.0499999999999999E-3</v>
          </cell>
        </row>
      </sheetData>
      <sheetData sheetId="2570">
        <row r="19">
          <cell r="J19">
            <v>1.0499999999999999E-3</v>
          </cell>
        </row>
      </sheetData>
      <sheetData sheetId="2571">
        <row r="19">
          <cell r="J19">
            <v>1.0499999999999999E-3</v>
          </cell>
        </row>
      </sheetData>
      <sheetData sheetId="2572">
        <row r="19">
          <cell r="J19">
            <v>1.0499999999999999E-3</v>
          </cell>
        </row>
      </sheetData>
      <sheetData sheetId="2573">
        <row r="19">
          <cell r="J19">
            <v>1.0499999999999999E-3</v>
          </cell>
        </row>
      </sheetData>
      <sheetData sheetId="2574">
        <row r="19">
          <cell r="J19">
            <v>1.0499999999999999E-3</v>
          </cell>
        </row>
      </sheetData>
      <sheetData sheetId="2575">
        <row r="19">
          <cell r="J19">
            <v>1.0499999999999999E-3</v>
          </cell>
        </row>
      </sheetData>
      <sheetData sheetId="2576">
        <row r="19">
          <cell r="J19">
            <v>1.0499999999999999E-3</v>
          </cell>
        </row>
      </sheetData>
      <sheetData sheetId="2577">
        <row r="19">
          <cell r="J19">
            <v>1.0499999999999999E-3</v>
          </cell>
        </row>
      </sheetData>
      <sheetData sheetId="2578">
        <row r="19">
          <cell r="J19">
            <v>1.0499999999999999E-3</v>
          </cell>
        </row>
      </sheetData>
      <sheetData sheetId="2579">
        <row r="19">
          <cell r="J19">
            <v>1.0499999999999999E-3</v>
          </cell>
        </row>
      </sheetData>
      <sheetData sheetId="2580">
        <row r="19">
          <cell r="J19">
            <v>1.0499999999999999E-3</v>
          </cell>
        </row>
      </sheetData>
      <sheetData sheetId="2581">
        <row r="19">
          <cell r="J19">
            <v>1.0499999999999999E-3</v>
          </cell>
        </row>
      </sheetData>
      <sheetData sheetId="2582">
        <row r="19">
          <cell r="J19">
            <v>1.0499999999999999E-3</v>
          </cell>
        </row>
      </sheetData>
      <sheetData sheetId="2583">
        <row r="19">
          <cell r="J19">
            <v>1.0499999999999999E-3</v>
          </cell>
        </row>
      </sheetData>
      <sheetData sheetId="2584">
        <row r="19">
          <cell r="J19">
            <v>1.0499999999999999E-3</v>
          </cell>
        </row>
      </sheetData>
      <sheetData sheetId="2585">
        <row r="19">
          <cell r="J19">
            <v>1.0499999999999999E-3</v>
          </cell>
        </row>
      </sheetData>
      <sheetData sheetId="2586">
        <row r="19">
          <cell r="J19">
            <v>1.0499999999999999E-3</v>
          </cell>
        </row>
      </sheetData>
      <sheetData sheetId="2587">
        <row r="19">
          <cell r="J19">
            <v>1.0499999999999999E-3</v>
          </cell>
        </row>
      </sheetData>
      <sheetData sheetId="2588">
        <row r="19">
          <cell r="J19">
            <v>1.0499999999999999E-3</v>
          </cell>
        </row>
      </sheetData>
      <sheetData sheetId="2589">
        <row r="19">
          <cell r="J19">
            <v>1.0499999999999999E-3</v>
          </cell>
        </row>
      </sheetData>
      <sheetData sheetId="2590">
        <row r="19">
          <cell r="J19">
            <v>1.0499999999999999E-3</v>
          </cell>
        </row>
      </sheetData>
      <sheetData sheetId="2591">
        <row r="19">
          <cell r="J19">
            <v>1.0499999999999999E-3</v>
          </cell>
        </row>
      </sheetData>
      <sheetData sheetId="2592">
        <row r="19">
          <cell r="J19">
            <v>1.0499999999999999E-3</v>
          </cell>
        </row>
      </sheetData>
      <sheetData sheetId="2593">
        <row r="19">
          <cell r="J19">
            <v>1.0499999999999999E-3</v>
          </cell>
        </row>
      </sheetData>
      <sheetData sheetId="2594">
        <row r="19">
          <cell r="J19">
            <v>1.0499999999999999E-3</v>
          </cell>
        </row>
      </sheetData>
      <sheetData sheetId="2595">
        <row r="19">
          <cell r="J19">
            <v>1.0499999999999999E-3</v>
          </cell>
        </row>
      </sheetData>
      <sheetData sheetId="2596">
        <row r="19">
          <cell r="J19">
            <v>1.0499999999999999E-3</v>
          </cell>
        </row>
      </sheetData>
      <sheetData sheetId="2597">
        <row r="19">
          <cell r="J19">
            <v>1.0499999999999999E-3</v>
          </cell>
        </row>
      </sheetData>
      <sheetData sheetId="2598">
        <row r="19">
          <cell r="J19">
            <v>1.0499999999999999E-3</v>
          </cell>
        </row>
      </sheetData>
      <sheetData sheetId="2599">
        <row r="19">
          <cell r="J19">
            <v>1.0499999999999999E-3</v>
          </cell>
        </row>
      </sheetData>
      <sheetData sheetId="2600">
        <row r="19">
          <cell r="J19">
            <v>1.0499999999999999E-3</v>
          </cell>
        </row>
      </sheetData>
      <sheetData sheetId="2601">
        <row r="19">
          <cell r="J19">
            <v>1.0499999999999999E-3</v>
          </cell>
        </row>
      </sheetData>
      <sheetData sheetId="2602">
        <row r="19">
          <cell r="J19">
            <v>1.0499999999999999E-3</v>
          </cell>
        </row>
      </sheetData>
      <sheetData sheetId="2603">
        <row r="19">
          <cell r="J19">
            <v>1.0499999999999999E-3</v>
          </cell>
        </row>
      </sheetData>
      <sheetData sheetId="2604">
        <row r="19">
          <cell r="J19">
            <v>1.0499999999999999E-3</v>
          </cell>
        </row>
      </sheetData>
      <sheetData sheetId="2605">
        <row r="19">
          <cell r="J19">
            <v>1.0499999999999999E-3</v>
          </cell>
        </row>
      </sheetData>
      <sheetData sheetId="2606">
        <row r="19">
          <cell r="J19">
            <v>1.0499999999999999E-3</v>
          </cell>
        </row>
      </sheetData>
      <sheetData sheetId="2607">
        <row r="19">
          <cell r="J19">
            <v>1.0499999999999999E-3</v>
          </cell>
        </row>
      </sheetData>
      <sheetData sheetId="2608">
        <row r="19">
          <cell r="J19">
            <v>1.0499999999999999E-3</v>
          </cell>
        </row>
      </sheetData>
      <sheetData sheetId="2609">
        <row r="19">
          <cell r="J19">
            <v>1.0499999999999999E-3</v>
          </cell>
        </row>
      </sheetData>
      <sheetData sheetId="2610">
        <row r="19">
          <cell r="J19">
            <v>1.0499999999999999E-3</v>
          </cell>
        </row>
      </sheetData>
      <sheetData sheetId="2611">
        <row r="19">
          <cell r="J19">
            <v>1.0499999999999999E-3</v>
          </cell>
        </row>
      </sheetData>
      <sheetData sheetId="2612">
        <row r="19">
          <cell r="J19">
            <v>1.0499999999999999E-3</v>
          </cell>
        </row>
      </sheetData>
      <sheetData sheetId="2613">
        <row r="19">
          <cell r="J19">
            <v>1.0499999999999999E-3</v>
          </cell>
        </row>
      </sheetData>
      <sheetData sheetId="2614">
        <row r="19">
          <cell r="J19">
            <v>1.0499999999999999E-3</v>
          </cell>
        </row>
      </sheetData>
      <sheetData sheetId="2615">
        <row r="19">
          <cell r="J19">
            <v>1.0499999999999999E-3</v>
          </cell>
        </row>
      </sheetData>
      <sheetData sheetId="2616">
        <row r="19">
          <cell r="J19">
            <v>1.0499999999999999E-3</v>
          </cell>
        </row>
      </sheetData>
      <sheetData sheetId="2617">
        <row r="19">
          <cell r="J19">
            <v>1.0499999999999999E-3</v>
          </cell>
        </row>
      </sheetData>
      <sheetData sheetId="2618">
        <row r="19">
          <cell r="J19">
            <v>1.0499999999999999E-3</v>
          </cell>
        </row>
      </sheetData>
      <sheetData sheetId="2619">
        <row r="19">
          <cell r="J19">
            <v>1.0499999999999999E-3</v>
          </cell>
        </row>
      </sheetData>
      <sheetData sheetId="2620">
        <row r="19">
          <cell r="J19">
            <v>1.0499999999999999E-3</v>
          </cell>
        </row>
      </sheetData>
      <sheetData sheetId="2621">
        <row r="19">
          <cell r="J19">
            <v>1.0499999999999999E-3</v>
          </cell>
        </row>
      </sheetData>
      <sheetData sheetId="2622">
        <row r="19">
          <cell r="J19">
            <v>1.0499999999999999E-3</v>
          </cell>
        </row>
      </sheetData>
      <sheetData sheetId="2623">
        <row r="19">
          <cell r="J19">
            <v>1.0499999999999999E-3</v>
          </cell>
        </row>
      </sheetData>
      <sheetData sheetId="2624">
        <row r="19">
          <cell r="J19">
            <v>1.0499999999999999E-3</v>
          </cell>
        </row>
      </sheetData>
      <sheetData sheetId="2625">
        <row r="19">
          <cell r="J19">
            <v>1.0499999999999999E-3</v>
          </cell>
        </row>
      </sheetData>
      <sheetData sheetId="2626">
        <row r="19">
          <cell r="J19">
            <v>1.0499999999999999E-3</v>
          </cell>
        </row>
      </sheetData>
      <sheetData sheetId="2627">
        <row r="19">
          <cell r="J19">
            <v>1.0499999999999999E-3</v>
          </cell>
        </row>
      </sheetData>
      <sheetData sheetId="2628">
        <row r="19">
          <cell r="J19">
            <v>1.0499999999999999E-3</v>
          </cell>
        </row>
      </sheetData>
      <sheetData sheetId="2629">
        <row r="19">
          <cell r="J19">
            <v>1.0499999999999999E-3</v>
          </cell>
        </row>
      </sheetData>
      <sheetData sheetId="2630">
        <row r="19">
          <cell r="J19">
            <v>1.0499999999999999E-3</v>
          </cell>
        </row>
      </sheetData>
      <sheetData sheetId="2631">
        <row r="19">
          <cell r="J19">
            <v>1.0499999999999999E-3</v>
          </cell>
        </row>
      </sheetData>
      <sheetData sheetId="2632">
        <row r="19">
          <cell r="J19">
            <v>1.0499999999999999E-3</v>
          </cell>
        </row>
      </sheetData>
      <sheetData sheetId="2633">
        <row r="19">
          <cell r="J19">
            <v>1.0499999999999999E-3</v>
          </cell>
        </row>
      </sheetData>
      <sheetData sheetId="2634">
        <row r="19">
          <cell r="J19">
            <v>1.0499999999999999E-3</v>
          </cell>
        </row>
      </sheetData>
      <sheetData sheetId="2635">
        <row r="19">
          <cell r="J19">
            <v>1.0499999999999999E-3</v>
          </cell>
        </row>
      </sheetData>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ow r="19">
          <cell r="J19">
            <v>1.0499999999999999E-3</v>
          </cell>
        </row>
      </sheetData>
      <sheetData sheetId="2647">
        <row r="19">
          <cell r="J19">
            <v>1.0499999999999999E-3</v>
          </cell>
        </row>
      </sheetData>
      <sheetData sheetId="2648">
        <row r="19">
          <cell r="J19">
            <v>1.0499999999999999E-3</v>
          </cell>
        </row>
      </sheetData>
      <sheetData sheetId="2649">
        <row r="19">
          <cell r="J19">
            <v>1.0499999999999999E-3</v>
          </cell>
        </row>
      </sheetData>
      <sheetData sheetId="2650">
        <row r="19">
          <cell r="J19">
            <v>1.0499999999999999E-3</v>
          </cell>
        </row>
      </sheetData>
      <sheetData sheetId="2651">
        <row r="19">
          <cell r="J19">
            <v>1.0499999999999999E-3</v>
          </cell>
        </row>
      </sheetData>
      <sheetData sheetId="2652">
        <row r="19">
          <cell r="J19">
            <v>1.0499999999999999E-3</v>
          </cell>
        </row>
      </sheetData>
      <sheetData sheetId="2653">
        <row r="19">
          <cell r="J19">
            <v>1.0499999999999999E-3</v>
          </cell>
        </row>
      </sheetData>
      <sheetData sheetId="2654">
        <row r="19">
          <cell r="J19">
            <v>1.0499999999999999E-3</v>
          </cell>
        </row>
      </sheetData>
      <sheetData sheetId="2655">
        <row r="19">
          <cell r="J19">
            <v>1.0499999999999999E-3</v>
          </cell>
        </row>
      </sheetData>
      <sheetData sheetId="2656">
        <row r="19">
          <cell r="J19">
            <v>1.0499999999999999E-3</v>
          </cell>
        </row>
      </sheetData>
      <sheetData sheetId="2657">
        <row r="19">
          <cell r="J19">
            <v>1.0499999999999999E-3</v>
          </cell>
        </row>
      </sheetData>
      <sheetData sheetId="2658">
        <row r="19">
          <cell r="J19">
            <v>1.0499999999999999E-3</v>
          </cell>
        </row>
      </sheetData>
      <sheetData sheetId="2659">
        <row r="19">
          <cell r="J19">
            <v>1.0499999999999999E-3</v>
          </cell>
        </row>
      </sheetData>
      <sheetData sheetId="2660">
        <row r="19">
          <cell r="J19">
            <v>1.0499999999999999E-3</v>
          </cell>
        </row>
      </sheetData>
      <sheetData sheetId="2661">
        <row r="19">
          <cell r="J19">
            <v>1.0499999999999999E-3</v>
          </cell>
        </row>
      </sheetData>
      <sheetData sheetId="2662">
        <row r="19">
          <cell r="J19">
            <v>1.0499999999999999E-3</v>
          </cell>
        </row>
      </sheetData>
      <sheetData sheetId="2663">
        <row r="19">
          <cell r="J19">
            <v>1.0499999999999999E-3</v>
          </cell>
        </row>
      </sheetData>
      <sheetData sheetId="2664">
        <row r="19">
          <cell r="J19">
            <v>1.0499999999999999E-3</v>
          </cell>
        </row>
      </sheetData>
      <sheetData sheetId="2665">
        <row r="19">
          <cell r="J19">
            <v>1.0499999999999999E-3</v>
          </cell>
        </row>
      </sheetData>
      <sheetData sheetId="2666">
        <row r="19">
          <cell r="J19">
            <v>1.0499999999999999E-3</v>
          </cell>
        </row>
      </sheetData>
      <sheetData sheetId="2667">
        <row r="19">
          <cell r="J19">
            <v>1.0499999999999999E-3</v>
          </cell>
        </row>
      </sheetData>
      <sheetData sheetId="2668">
        <row r="19">
          <cell r="J19">
            <v>1.0499999999999999E-3</v>
          </cell>
        </row>
      </sheetData>
      <sheetData sheetId="2669">
        <row r="19">
          <cell r="J19">
            <v>1.0499999999999999E-3</v>
          </cell>
        </row>
      </sheetData>
      <sheetData sheetId="2670">
        <row r="19">
          <cell r="J19">
            <v>1.0499999999999999E-3</v>
          </cell>
        </row>
      </sheetData>
      <sheetData sheetId="2671">
        <row r="19">
          <cell r="J19">
            <v>1.0499999999999999E-3</v>
          </cell>
        </row>
      </sheetData>
      <sheetData sheetId="2672">
        <row r="19">
          <cell r="J19">
            <v>1.0499999999999999E-3</v>
          </cell>
        </row>
      </sheetData>
      <sheetData sheetId="2673">
        <row r="19">
          <cell r="J19">
            <v>1.0499999999999999E-3</v>
          </cell>
        </row>
      </sheetData>
      <sheetData sheetId="2674">
        <row r="19">
          <cell r="J19">
            <v>1.0499999999999999E-3</v>
          </cell>
        </row>
      </sheetData>
      <sheetData sheetId="2675">
        <row r="19">
          <cell r="J19">
            <v>1.0499999999999999E-3</v>
          </cell>
        </row>
      </sheetData>
      <sheetData sheetId="2676">
        <row r="19">
          <cell r="J19">
            <v>1.0499999999999999E-3</v>
          </cell>
        </row>
      </sheetData>
      <sheetData sheetId="2677">
        <row r="19">
          <cell r="J19">
            <v>1.0499999999999999E-3</v>
          </cell>
        </row>
      </sheetData>
      <sheetData sheetId="2678">
        <row r="19">
          <cell r="J19">
            <v>1.0499999999999999E-3</v>
          </cell>
        </row>
      </sheetData>
      <sheetData sheetId="2679">
        <row r="19">
          <cell r="J19">
            <v>1.0499999999999999E-3</v>
          </cell>
        </row>
      </sheetData>
      <sheetData sheetId="2680">
        <row r="19">
          <cell r="J19">
            <v>1.0499999999999999E-3</v>
          </cell>
        </row>
      </sheetData>
      <sheetData sheetId="2681">
        <row r="19">
          <cell r="J19">
            <v>1.0499999999999999E-3</v>
          </cell>
        </row>
      </sheetData>
      <sheetData sheetId="2682">
        <row r="19">
          <cell r="J19">
            <v>1.0499999999999999E-3</v>
          </cell>
        </row>
      </sheetData>
      <sheetData sheetId="2683">
        <row r="19">
          <cell r="J19">
            <v>1.0499999999999999E-3</v>
          </cell>
        </row>
      </sheetData>
      <sheetData sheetId="2684">
        <row r="19">
          <cell r="J19">
            <v>1.0499999999999999E-3</v>
          </cell>
        </row>
      </sheetData>
      <sheetData sheetId="2685">
        <row r="19">
          <cell r="J19">
            <v>1.0499999999999999E-3</v>
          </cell>
        </row>
      </sheetData>
      <sheetData sheetId="2686">
        <row r="19">
          <cell r="J19">
            <v>1.0499999999999999E-3</v>
          </cell>
        </row>
      </sheetData>
      <sheetData sheetId="2687">
        <row r="19">
          <cell r="J19">
            <v>1.0499999999999999E-3</v>
          </cell>
        </row>
      </sheetData>
      <sheetData sheetId="2688">
        <row r="19">
          <cell r="J19">
            <v>1.0499999999999999E-3</v>
          </cell>
        </row>
      </sheetData>
      <sheetData sheetId="2689">
        <row r="19">
          <cell r="J19">
            <v>1.0499999999999999E-3</v>
          </cell>
        </row>
      </sheetData>
      <sheetData sheetId="2690">
        <row r="19">
          <cell r="J19">
            <v>1.0499999999999999E-3</v>
          </cell>
        </row>
      </sheetData>
      <sheetData sheetId="2691">
        <row r="19">
          <cell r="J19">
            <v>1.0499999999999999E-3</v>
          </cell>
        </row>
      </sheetData>
      <sheetData sheetId="2692">
        <row r="19">
          <cell r="J19">
            <v>1.0499999999999999E-3</v>
          </cell>
        </row>
      </sheetData>
      <sheetData sheetId="2693">
        <row r="19">
          <cell r="J19">
            <v>1.0499999999999999E-3</v>
          </cell>
        </row>
      </sheetData>
      <sheetData sheetId="2694">
        <row r="19">
          <cell r="J19">
            <v>1.0499999999999999E-3</v>
          </cell>
        </row>
      </sheetData>
      <sheetData sheetId="2695">
        <row r="19">
          <cell r="J19">
            <v>1.0499999999999999E-3</v>
          </cell>
        </row>
      </sheetData>
      <sheetData sheetId="2696">
        <row r="19">
          <cell r="J19">
            <v>1.0499999999999999E-3</v>
          </cell>
        </row>
      </sheetData>
      <sheetData sheetId="2697">
        <row r="19">
          <cell r="J19">
            <v>1.0499999999999999E-3</v>
          </cell>
        </row>
      </sheetData>
      <sheetData sheetId="2698">
        <row r="19">
          <cell r="J19">
            <v>1.0499999999999999E-3</v>
          </cell>
        </row>
      </sheetData>
      <sheetData sheetId="2699">
        <row r="19">
          <cell r="J19">
            <v>1.0499999999999999E-3</v>
          </cell>
        </row>
      </sheetData>
      <sheetData sheetId="2700">
        <row r="19">
          <cell r="J19">
            <v>1.0499999999999999E-3</v>
          </cell>
        </row>
      </sheetData>
      <sheetData sheetId="2701">
        <row r="19">
          <cell r="J19">
            <v>1.0499999999999999E-3</v>
          </cell>
        </row>
      </sheetData>
      <sheetData sheetId="2702">
        <row r="19">
          <cell r="J19">
            <v>1.0499999999999999E-3</v>
          </cell>
        </row>
      </sheetData>
      <sheetData sheetId="2703">
        <row r="19">
          <cell r="J19">
            <v>1.0499999999999999E-3</v>
          </cell>
        </row>
      </sheetData>
      <sheetData sheetId="2704">
        <row r="19">
          <cell r="J19">
            <v>1.0499999999999999E-3</v>
          </cell>
        </row>
      </sheetData>
      <sheetData sheetId="2705">
        <row r="19">
          <cell r="J19">
            <v>1.0499999999999999E-3</v>
          </cell>
        </row>
      </sheetData>
      <sheetData sheetId="2706">
        <row r="19">
          <cell r="J19">
            <v>1.0499999999999999E-3</v>
          </cell>
        </row>
      </sheetData>
      <sheetData sheetId="2707">
        <row r="19">
          <cell r="J19">
            <v>1.0499999999999999E-3</v>
          </cell>
        </row>
      </sheetData>
      <sheetData sheetId="2708">
        <row r="19">
          <cell r="J19">
            <v>1.0499999999999999E-3</v>
          </cell>
        </row>
      </sheetData>
      <sheetData sheetId="2709">
        <row r="19">
          <cell r="J19">
            <v>1.0499999999999999E-3</v>
          </cell>
        </row>
      </sheetData>
      <sheetData sheetId="2710">
        <row r="19">
          <cell r="J19">
            <v>1.0499999999999999E-3</v>
          </cell>
        </row>
      </sheetData>
      <sheetData sheetId="2711">
        <row r="19">
          <cell r="J19">
            <v>1.0499999999999999E-3</v>
          </cell>
        </row>
      </sheetData>
      <sheetData sheetId="2712">
        <row r="19">
          <cell r="J19">
            <v>1.0499999999999999E-3</v>
          </cell>
        </row>
      </sheetData>
      <sheetData sheetId="2713">
        <row r="19">
          <cell r="J19">
            <v>1.0499999999999999E-3</v>
          </cell>
        </row>
      </sheetData>
      <sheetData sheetId="2714">
        <row r="19">
          <cell r="J19">
            <v>1.0499999999999999E-3</v>
          </cell>
        </row>
      </sheetData>
      <sheetData sheetId="2715">
        <row r="19">
          <cell r="J19">
            <v>1.0499999999999999E-3</v>
          </cell>
        </row>
      </sheetData>
      <sheetData sheetId="2716">
        <row r="19">
          <cell r="J19">
            <v>1.0499999999999999E-3</v>
          </cell>
        </row>
      </sheetData>
      <sheetData sheetId="2717">
        <row r="19">
          <cell r="J19">
            <v>1.0499999999999999E-3</v>
          </cell>
        </row>
      </sheetData>
      <sheetData sheetId="2718">
        <row r="19">
          <cell r="J19">
            <v>1.0499999999999999E-3</v>
          </cell>
        </row>
      </sheetData>
      <sheetData sheetId="2719">
        <row r="19">
          <cell r="J19">
            <v>1.0499999999999999E-3</v>
          </cell>
        </row>
      </sheetData>
      <sheetData sheetId="2720">
        <row r="19">
          <cell r="J19">
            <v>1.0499999999999999E-3</v>
          </cell>
        </row>
      </sheetData>
      <sheetData sheetId="2721">
        <row r="19">
          <cell r="J19">
            <v>1.0499999999999999E-3</v>
          </cell>
        </row>
      </sheetData>
      <sheetData sheetId="2722">
        <row r="19">
          <cell r="J19">
            <v>1.0499999999999999E-3</v>
          </cell>
        </row>
      </sheetData>
      <sheetData sheetId="2723">
        <row r="19">
          <cell r="J19">
            <v>1.0499999999999999E-3</v>
          </cell>
        </row>
      </sheetData>
      <sheetData sheetId="2724">
        <row r="19">
          <cell r="J19">
            <v>1.0499999999999999E-3</v>
          </cell>
        </row>
      </sheetData>
      <sheetData sheetId="2725">
        <row r="19">
          <cell r="J19">
            <v>1.0499999999999999E-3</v>
          </cell>
        </row>
      </sheetData>
      <sheetData sheetId="2726">
        <row r="19">
          <cell r="J19">
            <v>1.0499999999999999E-3</v>
          </cell>
        </row>
      </sheetData>
      <sheetData sheetId="2727">
        <row r="19">
          <cell r="J19">
            <v>1.0499999999999999E-3</v>
          </cell>
        </row>
      </sheetData>
      <sheetData sheetId="2728">
        <row r="19">
          <cell r="J19">
            <v>1.0499999999999999E-3</v>
          </cell>
        </row>
      </sheetData>
      <sheetData sheetId="2729">
        <row r="19">
          <cell r="J19">
            <v>1.0499999999999999E-3</v>
          </cell>
        </row>
      </sheetData>
      <sheetData sheetId="2730">
        <row r="19">
          <cell r="J19">
            <v>1.0499999999999999E-3</v>
          </cell>
        </row>
      </sheetData>
      <sheetData sheetId="2731">
        <row r="19">
          <cell r="J19">
            <v>1.0499999999999999E-3</v>
          </cell>
        </row>
      </sheetData>
      <sheetData sheetId="2732">
        <row r="19">
          <cell r="J19">
            <v>1.0499999999999999E-3</v>
          </cell>
        </row>
      </sheetData>
      <sheetData sheetId="2733">
        <row r="19">
          <cell r="J19">
            <v>1.0499999999999999E-3</v>
          </cell>
        </row>
      </sheetData>
      <sheetData sheetId="2734">
        <row r="19">
          <cell r="J19">
            <v>1.0499999999999999E-3</v>
          </cell>
        </row>
      </sheetData>
      <sheetData sheetId="2735">
        <row r="19">
          <cell r="J19">
            <v>1.0499999999999999E-3</v>
          </cell>
        </row>
      </sheetData>
      <sheetData sheetId="2736">
        <row r="19">
          <cell r="J19">
            <v>1.0499999999999999E-3</v>
          </cell>
        </row>
      </sheetData>
      <sheetData sheetId="2737">
        <row r="19">
          <cell r="J19">
            <v>1.0499999999999999E-3</v>
          </cell>
        </row>
      </sheetData>
      <sheetData sheetId="2738">
        <row r="19">
          <cell r="J19">
            <v>1.0499999999999999E-3</v>
          </cell>
        </row>
      </sheetData>
      <sheetData sheetId="2739">
        <row r="19">
          <cell r="J19">
            <v>1.0499999999999999E-3</v>
          </cell>
        </row>
      </sheetData>
      <sheetData sheetId="2740">
        <row r="19">
          <cell r="J19">
            <v>1.0499999999999999E-3</v>
          </cell>
        </row>
      </sheetData>
      <sheetData sheetId="2741">
        <row r="19">
          <cell r="J19">
            <v>1.0499999999999999E-3</v>
          </cell>
        </row>
      </sheetData>
      <sheetData sheetId="2742">
        <row r="19">
          <cell r="J19">
            <v>1.0499999999999999E-3</v>
          </cell>
        </row>
      </sheetData>
      <sheetData sheetId="2743">
        <row r="19">
          <cell r="J19">
            <v>1.0499999999999999E-3</v>
          </cell>
        </row>
      </sheetData>
      <sheetData sheetId="2744">
        <row r="19">
          <cell r="J19">
            <v>1.0499999999999999E-3</v>
          </cell>
        </row>
      </sheetData>
      <sheetData sheetId="2745">
        <row r="19">
          <cell r="J19">
            <v>1.0499999999999999E-3</v>
          </cell>
        </row>
      </sheetData>
      <sheetData sheetId="2746">
        <row r="19">
          <cell r="J19">
            <v>1.0499999999999999E-3</v>
          </cell>
        </row>
      </sheetData>
      <sheetData sheetId="2747">
        <row r="19">
          <cell r="J19">
            <v>1.0499999999999999E-3</v>
          </cell>
        </row>
      </sheetData>
      <sheetData sheetId="2748">
        <row r="19">
          <cell r="J19">
            <v>1.0499999999999999E-3</v>
          </cell>
        </row>
      </sheetData>
      <sheetData sheetId="2749">
        <row r="19">
          <cell r="J19">
            <v>1.0499999999999999E-3</v>
          </cell>
        </row>
      </sheetData>
      <sheetData sheetId="2750">
        <row r="19">
          <cell r="J19">
            <v>1.0499999999999999E-3</v>
          </cell>
        </row>
      </sheetData>
      <sheetData sheetId="2751">
        <row r="19">
          <cell r="J19">
            <v>1.0499999999999999E-3</v>
          </cell>
        </row>
      </sheetData>
      <sheetData sheetId="2752">
        <row r="19">
          <cell r="J19">
            <v>1.0499999999999999E-3</v>
          </cell>
        </row>
      </sheetData>
      <sheetData sheetId="2753">
        <row r="19">
          <cell r="J19">
            <v>1.0499999999999999E-3</v>
          </cell>
        </row>
      </sheetData>
      <sheetData sheetId="2754">
        <row r="19">
          <cell r="J19">
            <v>1.0499999999999999E-3</v>
          </cell>
        </row>
      </sheetData>
      <sheetData sheetId="2755">
        <row r="19">
          <cell r="J19">
            <v>1.0499999999999999E-3</v>
          </cell>
        </row>
      </sheetData>
      <sheetData sheetId="2756">
        <row r="19">
          <cell r="J19">
            <v>1.0499999999999999E-3</v>
          </cell>
        </row>
      </sheetData>
      <sheetData sheetId="2757">
        <row r="19">
          <cell r="J19">
            <v>1.0499999999999999E-3</v>
          </cell>
        </row>
      </sheetData>
      <sheetData sheetId="2758">
        <row r="19">
          <cell r="J19">
            <v>1.0499999999999999E-3</v>
          </cell>
        </row>
      </sheetData>
      <sheetData sheetId="2759">
        <row r="19">
          <cell r="J19">
            <v>1.0499999999999999E-3</v>
          </cell>
        </row>
      </sheetData>
      <sheetData sheetId="2760">
        <row r="19">
          <cell r="J19">
            <v>1.0499999999999999E-3</v>
          </cell>
        </row>
      </sheetData>
      <sheetData sheetId="2761">
        <row r="19">
          <cell r="J19">
            <v>1.0499999999999999E-3</v>
          </cell>
        </row>
      </sheetData>
      <sheetData sheetId="2762">
        <row r="19">
          <cell r="J19">
            <v>1.0499999999999999E-3</v>
          </cell>
        </row>
      </sheetData>
      <sheetData sheetId="2763">
        <row r="19">
          <cell r="J19">
            <v>1.0499999999999999E-3</v>
          </cell>
        </row>
      </sheetData>
      <sheetData sheetId="2764">
        <row r="19">
          <cell r="J19">
            <v>1.0499999999999999E-3</v>
          </cell>
        </row>
      </sheetData>
      <sheetData sheetId="2765">
        <row r="19">
          <cell r="J19">
            <v>1.0499999999999999E-3</v>
          </cell>
        </row>
      </sheetData>
      <sheetData sheetId="2766">
        <row r="19">
          <cell r="J19">
            <v>1.0499999999999999E-3</v>
          </cell>
        </row>
      </sheetData>
      <sheetData sheetId="2767">
        <row r="19">
          <cell r="J19">
            <v>1.0499999999999999E-3</v>
          </cell>
        </row>
      </sheetData>
      <sheetData sheetId="2768">
        <row r="19">
          <cell r="J19">
            <v>1.0499999999999999E-3</v>
          </cell>
        </row>
      </sheetData>
      <sheetData sheetId="2769">
        <row r="19">
          <cell r="J19">
            <v>1.0499999999999999E-3</v>
          </cell>
        </row>
      </sheetData>
      <sheetData sheetId="2770">
        <row r="19">
          <cell r="J19">
            <v>1.0499999999999999E-3</v>
          </cell>
        </row>
      </sheetData>
      <sheetData sheetId="2771">
        <row r="19">
          <cell r="J19">
            <v>1.0499999999999999E-3</v>
          </cell>
        </row>
      </sheetData>
      <sheetData sheetId="2772">
        <row r="19">
          <cell r="J19">
            <v>1.0499999999999999E-3</v>
          </cell>
        </row>
      </sheetData>
      <sheetData sheetId="2773">
        <row r="19">
          <cell r="J19">
            <v>1.0499999999999999E-3</v>
          </cell>
        </row>
      </sheetData>
      <sheetData sheetId="2774">
        <row r="19">
          <cell r="J19">
            <v>1.0499999999999999E-3</v>
          </cell>
        </row>
      </sheetData>
      <sheetData sheetId="2775">
        <row r="19">
          <cell r="J19">
            <v>1.0499999999999999E-3</v>
          </cell>
        </row>
      </sheetData>
      <sheetData sheetId="2776">
        <row r="19">
          <cell r="J19">
            <v>1.0499999999999999E-3</v>
          </cell>
        </row>
      </sheetData>
      <sheetData sheetId="2777">
        <row r="19">
          <cell r="J19">
            <v>1.0499999999999999E-3</v>
          </cell>
        </row>
      </sheetData>
      <sheetData sheetId="2778">
        <row r="19">
          <cell r="J19">
            <v>1.0499999999999999E-3</v>
          </cell>
        </row>
      </sheetData>
      <sheetData sheetId="2779">
        <row r="19">
          <cell r="J19">
            <v>1.0499999999999999E-3</v>
          </cell>
        </row>
      </sheetData>
      <sheetData sheetId="2780">
        <row r="19">
          <cell r="J19">
            <v>1.0499999999999999E-3</v>
          </cell>
        </row>
      </sheetData>
      <sheetData sheetId="2781">
        <row r="19">
          <cell r="J19">
            <v>1.0499999999999999E-3</v>
          </cell>
        </row>
      </sheetData>
      <sheetData sheetId="2782">
        <row r="19">
          <cell r="J19">
            <v>1.0499999999999999E-3</v>
          </cell>
        </row>
      </sheetData>
      <sheetData sheetId="2783">
        <row r="19">
          <cell r="J19">
            <v>1.0499999999999999E-3</v>
          </cell>
        </row>
      </sheetData>
      <sheetData sheetId="2784">
        <row r="19">
          <cell r="J19">
            <v>1.0499999999999999E-3</v>
          </cell>
        </row>
      </sheetData>
      <sheetData sheetId="2785">
        <row r="19">
          <cell r="J19">
            <v>1.0499999999999999E-3</v>
          </cell>
        </row>
      </sheetData>
      <sheetData sheetId="2786">
        <row r="19">
          <cell r="J19">
            <v>1.0499999999999999E-3</v>
          </cell>
        </row>
      </sheetData>
      <sheetData sheetId="2787">
        <row r="19">
          <cell r="J19">
            <v>1.0499999999999999E-3</v>
          </cell>
        </row>
      </sheetData>
      <sheetData sheetId="2788">
        <row r="19">
          <cell r="J19">
            <v>1.0499999999999999E-3</v>
          </cell>
        </row>
      </sheetData>
      <sheetData sheetId="2789">
        <row r="19">
          <cell r="J19">
            <v>1.0499999999999999E-3</v>
          </cell>
        </row>
      </sheetData>
      <sheetData sheetId="2790">
        <row r="19">
          <cell r="J19">
            <v>1.0499999999999999E-3</v>
          </cell>
        </row>
      </sheetData>
      <sheetData sheetId="2791">
        <row r="19">
          <cell r="J19">
            <v>1.0499999999999999E-3</v>
          </cell>
        </row>
      </sheetData>
      <sheetData sheetId="2792">
        <row r="19">
          <cell r="J19">
            <v>1.0499999999999999E-3</v>
          </cell>
        </row>
      </sheetData>
      <sheetData sheetId="2793">
        <row r="19">
          <cell r="J19">
            <v>1.0499999999999999E-3</v>
          </cell>
        </row>
      </sheetData>
      <sheetData sheetId="2794">
        <row r="19">
          <cell r="J19">
            <v>1.0499999999999999E-3</v>
          </cell>
        </row>
      </sheetData>
      <sheetData sheetId="2795">
        <row r="19">
          <cell r="J19">
            <v>1.0499999999999999E-3</v>
          </cell>
        </row>
      </sheetData>
      <sheetData sheetId="2796">
        <row r="19">
          <cell r="J19">
            <v>1.0499999999999999E-3</v>
          </cell>
        </row>
      </sheetData>
      <sheetData sheetId="2797">
        <row r="19">
          <cell r="J19">
            <v>1.0499999999999999E-3</v>
          </cell>
        </row>
      </sheetData>
      <sheetData sheetId="2798">
        <row r="19">
          <cell r="J19">
            <v>1.0499999999999999E-3</v>
          </cell>
        </row>
      </sheetData>
      <sheetData sheetId="2799">
        <row r="19">
          <cell r="J19">
            <v>1.0499999999999999E-3</v>
          </cell>
        </row>
      </sheetData>
      <sheetData sheetId="2800">
        <row r="19">
          <cell r="J19">
            <v>1.0499999999999999E-3</v>
          </cell>
        </row>
      </sheetData>
      <sheetData sheetId="2801">
        <row r="19">
          <cell r="J19">
            <v>1.0499999999999999E-3</v>
          </cell>
        </row>
      </sheetData>
      <sheetData sheetId="2802">
        <row r="19">
          <cell r="J19">
            <v>1.0499999999999999E-3</v>
          </cell>
        </row>
      </sheetData>
      <sheetData sheetId="2803">
        <row r="19">
          <cell r="J19">
            <v>1.0499999999999999E-3</v>
          </cell>
        </row>
      </sheetData>
      <sheetData sheetId="2804">
        <row r="19">
          <cell r="J19">
            <v>1.0499999999999999E-3</v>
          </cell>
        </row>
      </sheetData>
      <sheetData sheetId="2805">
        <row r="19">
          <cell r="J19">
            <v>1.0499999999999999E-3</v>
          </cell>
        </row>
      </sheetData>
      <sheetData sheetId="2806">
        <row r="19">
          <cell r="J19">
            <v>1.0499999999999999E-3</v>
          </cell>
        </row>
      </sheetData>
      <sheetData sheetId="2807">
        <row r="19">
          <cell r="J19">
            <v>1.0499999999999999E-3</v>
          </cell>
        </row>
      </sheetData>
      <sheetData sheetId="2808">
        <row r="19">
          <cell r="J19">
            <v>1.0499999999999999E-3</v>
          </cell>
        </row>
      </sheetData>
      <sheetData sheetId="2809">
        <row r="19">
          <cell r="J19">
            <v>1.0499999999999999E-3</v>
          </cell>
        </row>
      </sheetData>
      <sheetData sheetId="2810">
        <row r="19">
          <cell r="J19">
            <v>1.0499999999999999E-3</v>
          </cell>
        </row>
      </sheetData>
      <sheetData sheetId="2811">
        <row r="19">
          <cell r="J19">
            <v>1.0499999999999999E-3</v>
          </cell>
        </row>
      </sheetData>
      <sheetData sheetId="2812">
        <row r="19">
          <cell r="J19">
            <v>1.0499999999999999E-3</v>
          </cell>
        </row>
      </sheetData>
      <sheetData sheetId="2813">
        <row r="19">
          <cell r="J19">
            <v>1.0499999999999999E-3</v>
          </cell>
        </row>
      </sheetData>
      <sheetData sheetId="2814">
        <row r="19">
          <cell r="J19">
            <v>1.0499999999999999E-3</v>
          </cell>
        </row>
      </sheetData>
      <sheetData sheetId="2815">
        <row r="19">
          <cell r="J19">
            <v>1.0499999999999999E-3</v>
          </cell>
        </row>
      </sheetData>
      <sheetData sheetId="2816">
        <row r="19">
          <cell r="J19">
            <v>1.0499999999999999E-3</v>
          </cell>
        </row>
      </sheetData>
      <sheetData sheetId="2817">
        <row r="19">
          <cell r="J19">
            <v>1.0499999999999999E-3</v>
          </cell>
        </row>
      </sheetData>
      <sheetData sheetId="2818">
        <row r="19">
          <cell r="J19">
            <v>1.0499999999999999E-3</v>
          </cell>
        </row>
      </sheetData>
      <sheetData sheetId="2819">
        <row r="19">
          <cell r="J19">
            <v>1.0499999999999999E-3</v>
          </cell>
        </row>
      </sheetData>
      <sheetData sheetId="2820">
        <row r="19">
          <cell r="J19">
            <v>1.0499999999999999E-3</v>
          </cell>
        </row>
      </sheetData>
      <sheetData sheetId="2821">
        <row r="19">
          <cell r="J19">
            <v>1.0499999999999999E-3</v>
          </cell>
        </row>
      </sheetData>
      <sheetData sheetId="2822">
        <row r="19">
          <cell r="J19">
            <v>1.0499999999999999E-3</v>
          </cell>
        </row>
      </sheetData>
      <sheetData sheetId="2823">
        <row r="19">
          <cell r="J19">
            <v>1.0499999999999999E-3</v>
          </cell>
        </row>
      </sheetData>
      <sheetData sheetId="2824">
        <row r="19">
          <cell r="J19">
            <v>1.0499999999999999E-3</v>
          </cell>
        </row>
      </sheetData>
      <sheetData sheetId="2825">
        <row r="19">
          <cell r="J19">
            <v>1.0499999999999999E-3</v>
          </cell>
        </row>
      </sheetData>
      <sheetData sheetId="2826">
        <row r="19">
          <cell r="J19">
            <v>1.0499999999999999E-3</v>
          </cell>
        </row>
      </sheetData>
      <sheetData sheetId="2827">
        <row r="19">
          <cell r="J19">
            <v>1.0499999999999999E-3</v>
          </cell>
        </row>
      </sheetData>
      <sheetData sheetId="2828">
        <row r="19">
          <cell r="J19">
            <v>1.0499999999999999E-3</v>
          </cell>
        </row>
      </sheetData>
      <sheetData sheetId="2829">
        <row r="19">
          <cell r="J19">
            <v>1.0499999999999999E-3</v>
          </cell>
        </row>
      </sheetData>
      <sheetData sheetId="2830">
        <row r="19">
          <cell r="J19">
            <v>1.0499999999999999E-3</v>
          </cell>
        </row>
      </sheetData>
      <sheetData sheetId="2831">
        <row r="19">
          <cell r="J19">
            <v>1.0499999999999999E-3</v>
          </cell>
        </row>
      </sheetData>
      <sheetData sheetId="2832">
        <row r="19">
          <cell r="J19">
            <v>1.0499999999999999E-3</v>
          </cell>
        </row>
      </sheetData>
      <sheetData sheetId="2833">
        <row r="19">
          <cell r="J19">
            <v>1.0499999999999999E-3</v>
          </cell>
        </row>
      </sheetData>
      <sheetData sheetId="2834">
        <row r="19">
          <cell r="J19">
            <v>1.0499999999999999E-3</v>
          </cell>
        </row>
      </sheetData>
      <sheetData sheetId="2835">
        <row r="19">
          <cell r="J19">
            <v>1.0499999999999999E-3</v>
          </cell>
        </row>
      </sheetData>
      <sheetData sheetId="2836">
        <row r="19">
          <cell r="J19">
            <v>1.0499999999999999E-3</v>
          </cell>
        </row>
      </sheetData>
      <sheetData sheetId="2837">
        <row r="19">
          <cell r="J19">
            <v>1.0499999999999999E-3</v>
          </cell>
        </row>
      </sheetData>
      <sheetData sheetId="2838">
        <row r="19">
          <cell r="J19">
            <v>1.0499999999999999E-3</v>
          </cell>
        </row>
      </sheetData>
      <sheetData sheetId="2839">
        <row r="19">
          <cell r="J19">
            <v>1.0499999999999999E-3</v>
          </cell>
        </row>
      </sheetData>
      <sheetData sheetId="2840">
        <row r="19">
          <cell r="J19">
            <v>1.0499999999999999E-3</v>
          </cell>
        </row>
      </sheetData>
      <sheetData sheetId="2841">
        <row r="19">
          <cell r="J19">
            <v>1.0499999999999999E-3</v>
          </cell>
        </row>
      </sheetData>
      <sheetData sheetId="2842">
        <row r="19">
          <cell r="J19">
            <v>1.0499999999999999E-3</v>
          </cell>
        </row>
      </sheetData>
      <sheetData sheetId="2843">
        <row r="19">
          <cell r="J19">
            <v>1.0499999999999999E-3</v>
          </cell>
        </row>
      </sheetData>
      <sheetData sheetId="2844">
        <row r="19">
          <cell r="J19">
            <v>1.0499999999999999E-3</v>
          </cell>
        </row>
      </sheetData>
      <sheetData sheetId="2845">
        <row r="19">
          <cell r="J19">
            <v>1.0499999999999999E-3</v>
          </cell>
        </row>
      </sheetData>
      <sheetData sheetId="2846">
        <row r="19">
          <cell r="J19">
            <v>1.0499999999999999E-3</v>
          </cell>
        </row>
      </sheetData>
      <sheetData sheetId="2847">
        <row r="19">
          <cell r="J19">
            <v>1.0499999999999999E-3</v>
          </cell>
        </row>
      </sheetData>
      <sheetData sheetId="2848">
        <row r="19">
          <cell r="J19">
            <v>1.0499999999999999E-3</v>
          </cell>
        </row>
      </sheetData>
      <sheetData sheetId="2849">
        <row r="19">
          <cell r="J19">
            <v>1.0499999999999999E-3</v>
          </cell>
        </row>
      </sheetData>
      <sheetData sheetId="2850">
        <row r="19">
          <cell r="J19">
            <v>1.0499999999999999E-3</v>
          </cell>
        </row>
      </sheetData>
      <sheetData sheetId="2851">
        <row r="19">
          <cell r="J19">
            <v>1.0499999999999999E-3</v>
          </cell>
        </row>
      </sheetData>
      <sheetData sheetId="2852">
        <row r="19">
          <cell r="J19">
            <v>1.0499999999999999E-3</v>
          </cell>
        </row>
      </sheetData>
      <sheetData sheetId="2853">
        <row r="19">
          <cell r="J19">
            <v>1.0499999999999999E-3</v>
          </cell>
        </row>
      </sheetData>
      <sheetData sheetId="2854">
        <row r="19">
          <cell r="J19">
            <v>1.0499999999999999E-3</v>
          </cell>
        </row>
      </sheetData>
      <sheetData sheetId="2855">
        <row r="19">
          <cell r="J19">
            <v>1.0499999999999999E-3</v>
          </cell>
        </row>
      </sheetData>
      <sheetData sheetId="2856">
        <row r="19">
          <cell r="J19">
            <v>1.0499999999999999E-3</v>
          </cell>
        </row>
      </sheetData>
      <sheetData sheetId="2857">
        <row r="19">
          <cell r="J19">
            <v>1.0499999999999999E-3</v>
          </cell>
        </row>
      </sheetData>
      <sheetData sheetId="2858">
        <row r="19">
          <cell r="J19">
            <v>1.0499999999999999E-3</v>
          </cell>
        </row>
      </sheetData>
      <sheetData sheetId="2859">
        <row r="19">
          <cell r="J19">
            <v>1.0499999999999999E-3</v>
          </cell>
        </row>
      </sheetData>
      <sheetData sheetId="2860">
        <row r="19">
          <cell r="J19">
            <v>1.0499999999999999E-3</v>
          </cell>
        </row>
      </sheetData>
      <sheetData sheetId="2861">
        <row r="19">
          <cell r="J19">
            <v>1.0499999999999999E-3</v>
          </cell>
        </row>
      </sheetData>
      <sheetData sheetId="2862">
        <row r="19">
          <cell r="J19">
            <v>1.0499999999999999E-3</v>
          </cell>
        </row>
      </sheetData>
      <sheetData sheetId="2863">
        <row r="19">
          <cell r="J19">
            <v>1.0499999999999999E-3</v>
          </cell>
        </row>
      </sheetData>
      <sheetData sheetId="2864">
        <row r="19">
          <cell r="J19">
            <v>1.0499999999999999E-3</v>
          </cell>
        </row>
      </sheetData>
      <sheetData sheetId="2865">
        <row r="19">
          <cell r="J19">
            <v>1.0499999999999999E-3</v>
          </cell>
        </row>
      </sheetData>
      <sheetData sheetId="2866">
        <row r="19">
          <cell r="J19">
            <v>1.0499999999999999E-3</v>
          </cell>
        </row>
      </sheetData>
      <sheetData sheetId="2867">
        <row r="19">
          <cell r="J19">
            <v>1.0499999999999999E-3</v>
          </cell>
        </row>
      </sheetData>
      <sheetData sheetId="2868">
        <row r="19">
          <cell r="J19">
            <v>1.0499999999999999E-3</v>
          </cell>
        </row>
      </sheetData>
      <sheetData sheetId="2869">
        <row r="19">
          <cell r="J19">
            <v>1.0499999999999999E-3</v>
          </cell>
        </row>
      </sheetData>
      <sheetData sheetId="2870">
        <row r="19">
          <cell r="J19">
            <v>1.0499999999999999E-3</v>
          </cell>
        </row>
      </sheetData>
      <sheetData sheetId="2871">
        <row r="19">
          <cell r="J19">
            <v>1.0499999999999999E-3</v>
          </cell>
        </row>
      </sheetData>
      <sheetData sheetId="2872">
        <row r="19">
          <cell r="J19">
            <v>1.0499999999999999E-3</v>
          </cell>
        </row>
      </sheetData>
      <sheetData sheetId="2873">
        <row r="19">
          <cell r="J19">
            <v>1.0499999999999999E-3</v>
          </cell>
        </row>
      </sheetData>
      <sheetData sheetId="2874">
        <row r="19">
          <cell r="J19">
            <v>1.0499999999999999E-3</v>
          </cell>
        </row>
      </sheetData>
      <sheetData sheetId="2875">
        <row r="19">
          <cell r="J19">
            <v>1.0499999999999999E-3</v>
          </cell>
        </row>
      </sheetData>
      <sheetData sheetId="2876">
        <row r="19">
          <cell r="J19">
            <v>1.0499999999999999E-3</v>
          </cell>
        </row>
      </sheetData>
      <sheetData sheetId="2877">
        <row r="19">
          <cell r="J19">
            <v>1.0499999999999999E-3</v>
          </cell>
        </row>
      </sheetData>
      <sheetData sheetId="2878">
        <row r="19">
          <cell r="J19">
            <v>1.0499999999999999E-3</v>
          </cell>
        </row>
      </sheetData>
      <sheetData sheetId="2879">
        <row r="19">
          <cell r="J19">
            <v>1.0499999999999999E-3</v>
          </cell>
        </row>
      </sheetData>
      <sheetData sheetId="2880">
        <row r="19">
          <cell r="J19">
            <v>1.0499999999999999E-3</v>
          </cell>
        </row>
      </sheetData>
      <sheetData sheetId="2881">
        <row r="19">
          <cell r="J19">
            <v>1.0499999999999999E-3</v>
          </cell>
        </row>
      </sheetData>
      <sheetData sheetId="2882">
        <row r="19">
          <cell r="J19">
            <v>1.0499999999999999E-3</v>
          </cell>
        </row>
      </sheetData>
      <sheetData sheetId="2883">
        <row r="19">
          <cell r="J19">
            <v>1.0499999999999999E-3</v>
          </cell>
        </row>
      </sheetData>
      <sheetData sheetId="2884">
        <row r="19">
          <cell r="J19">
            <v>1.0499999999999999E-3</v>
          </cell>
        </row>
      </sheetData>
      <sheetData sheetId="2885">
        <row r="19">
          <cell r="J19">
            <v>1.0499999999999999E-3</v>
          </cell>
        </row>
      </sheetData>
      <sheetData sheetId="2886">
        <row r="19">
          <cell r="J19">
            <v>1.0499999999999999E-3</v>
          </cell>
        </row>
      </sheetData>
      <sheetData sheetId="2887">
        <row r="19">
          <cell r="J19">
            <v>1.0499999999999999E-3</v>
          </cell>
        </row>
      </sheetData>
      <sheetData sheetId="2888">
        <row r="19">
          <cell r="J19">
            <v>1.0499999999999999E-3</v>
          </cell>
        </row>
      </sheetData>
      <sheetData sheetId="2889">
        <row r="19">
          <cell r="J19">
            <v>1.0499999999999999E-3</v>
          </cell>
        </row>
      </sheetData>
      <sheetData sheetId="2890">
        <row r="19">
          <cell r="J19">
            <v>1.0499999999999999E-3</v>
          </cell>
        </row>
      </sheetData>
      <sheetData sheetId="2891">
        <row r="19">
          <cell r="J19">
            <v>1.0499999999999999E-3</v>
          </cell>
        </row>
      </sheetData>
      <sheetData sheetId="2892">
        <row r="19">
          <cell r="J19">
            <v>1.0499999999999999E-3</v>
          </cell>
        </row>
      </sheetData>
      <sheetData sheetId="2893">
        <row r="19">
          <cell r="J19">
            <v>1.0499999999999999E-3</v>
          </cell>
        </row>
      </sheetData>
      <sheetData sheetId="2894">
        <row r="19">
          <cell r="J19">
            <v>1.0499999999999999E-3</v>
          </cell>
        </row>
      </sheetData>
      <sheetData sheetId="2895">
        <row r="19">
          <cell r="J19">
            <v>1.0499999999999999E-3</v>
          </cell>
        </row>
      </sheetData>
      <sheetData sheetId="2896">
        <row r="19">
          <cell r="J19">
            <v>1.0499999999999999E-3</v>
          </cell>
        </row>
      </sheetData>
      <sheetData sheetId="2897">
        <row r="19">
          <cell r="J19">
            <v>1.0499999999999999E-3</v>
          </cell>
        </row>
      </sheetData>
      <sheetData sheetId="2898">
        <row r="19">
          <cell r="J19">
            <v>1.0499999999999999E-3</v>
          </cell>
        </row>
      </sheetData>
      <sheetData sheetId="2899">
        <row r="19">
          <cell r="J19">
            <v>1.0499999999999999E-3</v>
          </cell>
        </row>
      </sheetData>
      <sheetData sheetId="2900">
        <row r="19">
          <cell r="J19">
            <v>1.0499999999999999E-3</v>
          </cell>
        </row>
      </sheetData>
      <sheetData sheetId="2901">
        <row r="19">
          <cell r="J19">
            <v>1.0499999999999999E-3</v>
          </cell>
        </row>
      </sheetData>
      <sheetData sheetId="2902">
        <row r="19">
          <cell r="J19">
            <v>1.0499999999999999E-3</v>
          </cell>
        </row>
      </sheetData>
      <sheetData sheetId="2903">
        <row r="19">
          <cell r="J19">
            <v>1.0499999999999999E-3</v>
          </cell>
        </row>
      </sheetData>
      <sheetData sheetId="2904">
        <row r="19">
          <cell r="J19">
            <v>1.0499999999999999E-3</v>
          </cell>
        </row>
      </sheetData>
      <sheetData sheetId="2905">
        <row r="19">
          <cell r="J19">
            <v>1.0499999999999999E-3</v>
          </cell>
        </row>
      </sheetData>
      <sheetData sheetId="2906">
        <row r="19">
          <cell r="J19">
            <v>1.0499999999999999E-3</v>
          </cell>
        </row>
      </sheetData>
      <sheetData sheetId="2907">
        <row r="19">
          <cell r="J19">
            <v>1.0499999999999999E-3</v>
          </cell>
        </row>
      </sheetData>
      <sheetData sheetId="2908">
        <row r="19">
          <cell r="J19">
            <v>1.0499999999999999E-3</v>
          </cell>
        </row>
      </sheetData>
      <sheetData sheetId="2909">
        <row r="19">
          <cell r="J19">
            <v>1.0499999999999999E-3</v>
          </cell>
        </row>
      </sheetData>
      <sheetData sheetId="2910">
        <row r="19">
          <cell r="J19">
            <v>1.0499999999999999E-3</v>
          </cell>
        </row>
      </sheetData>
      <sheetData sheetId="2911">
        <row r="19">
          <cell r="J19">
            <v>1.0499999999999999E-3</v>
          </cell>
        </row>
      </sheetData>
      <sheetData sheetId="2912">
        <row r="19">
          <cell r="J19">
            <v>1.0499999999999999E-3</v>
          </cell>
        </row>
      </sheetData>
      <sheetData sheetId="2913">
        <row r="19">
          <cell r="J19">
            <v>1.0499999999999999E-3</v>
          </cell>
        </row>
      </sheetData>
      <sheetData sheetId="2914">
        <row r="19">
          <cell r="J19">
            <v>1.0499999999999999E-3</v>
          </cell>
        </row>
      </sheetData>
      <sheetData sheetId="2915">
        <row r="19">
          <cell r="J19">
            <v>1.0499999999999999E-3</v>
          </cell>
        </row>
      </sheetData>
      <sheetData sheetId="2916">
        <row r="19">
          <cell r="J19">
            <v>1.0499999999999999E-3</v>
          </cell>
        </row>
      </sheetData>
      <sheetData sheetId="2917">
        <row r="19">
          <cell r="J19">
            <v>1.0499999999999999E-3</v>
          </cell>
        </row>
      </sheetData>
      <sheetData sheetId="2918">
        <row r="19">
          <cell r="J19">
            <v>1.0499999999999999E-3</v>
          </cell>
        </row>
      </sheetData>
      <sheetData sheetId="2919">
        <row r="19">
          <cell r="J19">
            <v>1.0499999999999999E-3</v>
          </cell>
        </row>
      </sheetData>
      <sheetData sheetId="2920">
        <row r="19">
          <cell r="J19">
            <v>1.0499999999999999E-3</v>
          </cell>
        </row>
      </sheetData>
      <sheetData sheetId="2921">
        <row r="19">
          <cell r="J19">
            <v>1.0499999999999999E-3</v>
          </cell>
        </row>
      </sheetData>
      <sheetData sheetId="2922">
        <row r="19">
          <cell r="J19">
            <v>1.0499999999999999E-3</v>
          </cell>
        </row>
      </sheetData>
      <sheetData sheetId="2923">
        <row r="19">
          <cell r="J19">
            <v>1.0499999999999999E-3</v>
          </cell>
        </row>
      </sheetData>
      <sheetData sheetId="2924">
        <row r="19">
          <cell r="J19">
            <v>1.0499999999999999E-3</v>
          </cell>
        </row>
      </sheetData>
      <sheetData sheetId="2925">
        <row r="19">
          <cell r="J19">
            <v>1.0499999999999999E-3</v>
          </cell>
        </row>
      </sheetData>
      <sheetData sheetId="2926">
        <row r="19">
          <cell r="J19">
            <v>1.0499999999999999E-3</v>
          </cell>
        </row>
      </sheetData>
      <sheetData sheetId="2927">
        <row r="19">
          <cell r="J19">
            <v>1.0499999999999999E-3</v>
          </cell>
        </row>
      </sheetData>
      <sheetData sheetId="2928">
        <row r="19">
          <cell r="J19">
            <v>1.0499999999999999E-3</v>
          </cell>
        </row>
      </sheetData>
      <sheetData sheetId="2929">
        <row r="19">
          <cell r="J19">
            <v>1.0499999999999999E-3</v>
          </cell>
        </row>
      </sheetData>
      <sheetData sheetId="2930">
        <row r="19">
          <cell r="J19">
            <v>1.0499999999999999E-3</v>
          </cell>
        </row>
      </sheetData>
      <sheetData sheetId="2931">
        <row r="19">
          <cell r="J19">
            <v>1.0499999999999999E-3</v>
          </cell>
        </row>
      </sheetData>
      <sheetData sheetId="2932">
        <row r="19">
          <cell r="J19">
            <v>1.0499999999999999E-3</v>
          </cell>
        </row>
      </sheetData>
      <sheetData sheetId="2933">
        <row r="19">
          <cell r="J19">
            <v>1.0499999999999999E-3</v>
          </cell>
        </row>
      </sheetData>
      <sheetData sheetId="2934">
        <row r="19">
          <cell r="J19">
            <v>1.0499999999999999E-3</v>
          </cell>
        </row>
      </sheetData>
      <sheetData sheetId="2935">
        <row r="19">
          <cell r="J19">
            <v>1.0499999999999999E-3</v>
          </cell>
        </row>
      </sheetData>
      <sheetData sheetId="2936">
        <row r="19">
          <cell r="J19">
            <v>1.0499999999999999E-3</v>
          </cell>
        </row>
      </sheetData>
      <sheetData sheetId="2937">
        <row r="19">
          <cell r="J19">
            <v>1.0499999999999999E-3</v>
          </cell>
        </row>
      </sheetData>
      <sheetData sheetId="2938">
        <row r="19">
          <cell r="J19">
            <v>1.0499999999999999E-3</v>
          </cell>
        </row>
      </sheetData>
      <sheetData sheetId="2939">
        <row r="19">
          <cell r="J19">
            <v>1.0499999999999999E-3</v>
          </cell>
        </row>
      </sheetData>
      <sheetData sheetId="2940">
        <row r="19">
          <cell r="J19">
            <v>1.0499999999999999E-3</v>
          </cell>
        </row>
      </sheetData>
      <sheetData sheetId="2941">
        <row r="19">
          <cell r="J19">
            <v>1.0499999999999999E-3</v>
          </cell>
        </row>
      </sheetData>
      <sheetData sheetId="2942">
        <row r="19">
          <cell r="J19">
            <v>1.0499999999999999E-3</v>
          </cell>
        </row>
      </sheetData>
      <sheetData sheetId="2943">
        <row r="19">
          <cell r="J19">
            <v>1.0499999999999999E-3</v>
          </cell>
        </row>
      </sheetData>
      <sheetData sheetId="2944">
        <row r="19">
          <cell r="J19">
            <v>1.0499999999999999E-3</v>
          </cell>
        </row>
      </sheetData>
      <sheetData sheetId="2945">
        <row r="19">
          <cell r="J19">
            <v>1.0499999999999999E-3</v>
          </cell>
        </row>
      </sheetData>
      <sheetData sheetId="2946">
        <row r="19">
          <cell r="J19">
            <v>1.0499999999999999E-3</v>
          </cell>
        </row>
      </sheetData>
      <sheetData sheetId="2947">
        <row r="19">
          <cell r="J19">
            <v>1.0499999999999999E-3</v>
          </cell>
        </row>
      </sheetData>
      <sheetData sheetId="2948">
        <row r="19">
          <cell r="J19">
            <v>1.0499999999999999E-3</v>
          </cell>
        </row>
      </sheetData>
      <sheetData sheetId="2949">
        <row r="19">
          <cell r="J19">
            <v>1.0499999999999999E-3</v>
          </cell>
        </row>
      </sheetData>
      <sheetData sheetId="2950">
        <row r="19">
          <cell r="J19">
            <v>1.0499999999999999E-3</v>
          </cell>
        </row>
      </sheetData>
      <sheetData sheetId="2951">
        <row r="19">
          <cell r="J19">
            <v>1.0499999999999999E-3</v>
          </cell>
        </row>
      </sheetData>
      <sheetData sheetId="2952">
        <row r="19">
          <cell r="J19">
            <v>1.0499999999999999E-3</v>
          </cell>
        </row>
      </sheetData>
      <sheetData sheetId="2953">
        <row r="19">
          <cell r="J19">
            <v>1.0499999999999999E-3</v>
          </cell>
        </row>
      </sheetData>
      <sheetData sheetId="2954">
        <row r="19">
          <cell r="J19">
            <v>1.0499999999999999E-3</v>
          </cell>
        </row>
      </sheetData>
      <sheetData sheetId="2955">
        <row r="19">
          <cell r="J19">
            <v>1.0499999999999999E-3</v>
          </cell>
        </row>
      </sheetData>
      <sheetData sheetId="2956">
        <row r="19">
          <cell r="J19">
            <v>1.0499999999999999E-3</v>
          </cell>
        </row>
      </sheetData>
      <sheetData sheetId="2957">
        <row r="19">
          <cell r="J19">
            <v>1.0499999999999999E-3</v>
          </cell>
        </row>
      </sheetData>
      <sheetData sheetId="2958">
        <row r="19">
          <cell r="J19">
            <v>1.0499999999999999E-3</v>
          </cell>
        </row>
      </sheetData>
      <sheetData sheetId="2959">
        <row r="19">
          <cell r="J19">
            <v>1.0499999999999999E-3</v>
          </cell>
        </row>
      </sheetData>
      <sheetData sheetId="2960">
        <row r="19">
          <cell r="J19">
            <v>1.0499999999999999E-3</v>
          </cell>
        </row>
      </sheetData>
      <sheetData sheetId="2961">
        <row r="19">
          <cell r="J19">
            <v>1.0499999999999999E-3</v>
          </cell>
        </row>
      </sheetData>
      <sheetData sheetId="2962">
        <row r="19">
          <cell r="J19">
            <v>1.0499999999999999E-3</v>
          </cell>
        </row>
      </sheetData>
      <sheetData sheetId="2963">
        <row r="19">
          <cell r="J19">
            <v>1.0499999999999999E-3</v>
          </cell>
        </row>
      </sheetData>
      <sheetData sheetId="2964">
        <row r="19">
          <cell r="J19">
            <v>1.0499999999999999E-3</v>
          </cell>
        </row>
      </sheetData>
      <sheetData sheetId="2965">
        <row r="19">
          <cell r="J19">
            <v>1.0499999999999999E-3</v>
          </cell>
        </row>
      </sheetData>
      <sheetData sheetId="2966">
        <row r="19">
          <cell r="J19">
            <v>1.0499999999999999E-3</v>
          </cell>
        </row>
      </sheetData>
      <sheetData sheetId="2967">
        <row r="19">
          <cell r="J19">
            <v>1.0499999999999999E-3</v>
          </cell>
        </row>
      </sheetData>
      <sheetData sheetId="2968">
        <row r="19">
          <cell r="J19">
            <v>1.0499999999999999E-3</v>
          </cell>
        </row>
      </sheetData>
      <sheetData sheetId="2969">
        <row r="19">
          <cell r="J19">
            <v>1.0499999999999999E-3</v>
          </cell>
        </row>
      </sheetData>
      <sheetData sheetId="2970">
        <row r="19">
          <cell r="J19">
            <v>1.0499999999999999E-3</v>
          </cell>
        </row>
      </sheetData>
      <sheetData sheetId="2971">
        <row r="19">
          <cell r="J19">
            <v>1.0499999999999999E-3</v>
          </cell>
        </row>
      </sheetData>
      <sheetData sheetId="2972">
        <row r="19">
          <cell r="J19">
            <v>1.0499999999999999E-3</v>
          </cell>
        </row>
      </sheetData>
      <sheetData sheetId="2973">
        <row r="19">
          <cell r="J19">
            <v>1.0499999999999999E-3</v>
          </cell>
        </row>
      </sheetData>
      <sheetData sheetId="2974">
        <row r="19">
          <cell r="J19">
            <v>1.0499999999999999E-3</v>
          </cell>
        </row>
      </sheetData>
      <sheetData sheetId="2975">
        <row r="19">
          <cell r="J19">
            <v>1.0499999999999999E-3</v>
          </cell>
        </row>
      </sheetData>
      <sheetData sheetId="2976">
        <row r="19">
          <cell r="J19">
            <v>1.0499999999999999E-3</v>
          </cell>
        </row>
      </sheetData>
      <sheetData sheetId="2977">
        <row r="19">
          <cell r="J19">
            <v>1.0499999999999999E-3</v>
          </cell>
        </row>
      </sheetData>
      <sheetData sheetId="2978">
        <row r="19">
          <cell r="J19">
            <v>1.0499999999999999E-3</v>
          </cell>
        </row>
      </sheetData>
      <sheetData sheetId="2979">
        <row r="19">
          <cell r="J19">
            <v>1.0499999999999999E-3</v>
          </cell>
        </row>
      </sheetData>
      <sheetData sheetId="2980">
        <row r="19">
          <cell r="J19">
            <v>1.0499999999999999E-3</v>
          </cell>
        </row>
      </sheetData>
      <sheetData sheetId="2981">
        <row r="19">
          <cell r="J19">
            <v>1.0499999999999999E-3</v>
          </cell>
        </row>
      </sheetData>
      <sheetData sheetId="2982">
        <row r="19">
          <cell r="J19">
            <v>1.0499999999999999E-3</v>
          </cell>
        </row>
      </sheetData>
      <sheetData sheetId="2983">
        <row r="19">
          <cell r="J19">
            <v>1.0499999999999999E-3</v>
          </cell>
        </row>
      </sheetData>
      <sheetData sheetId="2984">
        <row r="19">
          <cell r="J19">
            <v>1.0499999999999999E-3</v>
          </cell>
        </row>
      </sheetData>
      <sheetData sheetId="2985">
        <row r="19">
          <cell r="J19">
            <v>1.0499999999999999E-3</v>
          </cell>
        </row>
      </sheetData>
      <sheetData sheetId="2986">
        <row r="19">
          <cell r="J19">
            <v>1.0499999999999999E-3</v>
          </cell>
        </row>
      </sheetData>
      <sheetData sheetId="2987">
        <row r="19">
          <cell r="J19">
            <v>1.0499999999999999E-3</v>
          </cell>
        </row>
      </sheetData>
      <sheetData sheetId="2988">
        <row r="19">
          <cell r="J19">
            <v>1.0499999999999999E-3</v>
          </cell>
        </row>
      </sheetData>
      <sheetData sheetId="2989">
        <row r="19">
          <cell r="J19">
            <v>1.0499999999999999E-3</v>
          </cell>
        </row>
      </sheetData>
      <sheetData sheetId="2990">
        <row r="19">
          <cell r="J19">
            <v>1.0499999999999999E-3</v>
          </cell>
        </row>
      </sheetData>
      <sheetData sheetId="2991">
        <row r="19">
          <cell r="J19">
            <v>1.0499999999999999E-3</v>
          </cell>
        </row>
      </sheetData>
      <sheetData sheetId="2992">
        <row r="19">
          <cell r="J19">
            <v>1.0499999999999999E-3</v>
          </cell>
        </row>
      </sheetData>
      <sheetData sheetId="2993">
        <row r="19">
          <cell r="J19">
            <v>1.0499999999999999E-3</v>
          </cell>
        </row>
      </sheetData>
      <sheetData sheetId="2994">
        <row r="19">
          <cell r="J19">
            <v>1.0499999999999999E-3</v>
          </cell>
        </row>
      </sheetData>
      <sheetData sheetId="2995">
        <row r="19">
          <cell r="J19">
            <v>1.0499999999999999E-3</v>
          </cell>
        </row>
      </sheetData>
      <sheetData sheetId="2996">
        <row r="19">
          <cell r="J19">
            <v>1.0499999999999999E-3</v>
          </cell>
        </row>
      </sheetData>
      <sheetData sheetId="2997">
        <row r="19">
          <cell r="J19">
            <v>1.0499999999999999E-3</v>
          </cell>
        </row>
      </sheetData>
      <sheetData sheetId="2998">
        <row r="19">
          <cell r="J19">
            <v>1.0499999999999999E-3</v>
          </cell>
        </row>
      </sheetData>
      <sheetData sheetId="2999">
        <row r="19">
          <cell r="J19">
            <v>1.0499999999999999E-3</v>
          </cell>
        </row>
      </sheetData>
      <sheetData sheetId="3000">
        <row r="19">
          <cell r="J19">
            <v>1.0499999999999999E-3</v>
          </cell>
        </row>
      </sheetData>
      <sheetData sheetId="3001">
        <row r="19">
          <cell r="J19">
            <v>1.0499999999999999E-3</v>
          </cell>
        </row>
      </sheetData>
      <sheetData sheetId="3002">
        <row r="19">
          <cell r="J19">
            <v>1.0499999999999999E-3</v>
          </cell>
        </row>
      </sheetData>
      <sheetData sheetId="3003">
        <row r="19">
          <cell r="J19">
            <v>1.0499999999999999E-3</v>
          </cell>
        </row>
      </sheetData>
      <sheetData sheetId="3004">
        <row r="19">
          <cell r="J19">
            <v>1.0499999999999999E-3</v>
          </cell>
        </row>
      </sheetData>
      <sheetData sheetId="3005">
        <row r="19">
          <cell r="J19">
            <v>1.0499999999999999E-3</v>
          </cell>
        </row>
      </sheetData>
      <sheetData sheetId="3006">
        <row r="19">
          <cell r="J19">
            <v>1.0499999999999999E-3</v>
          </cell>
        </row>
      </sheetData>
      <sheetData sheetId="3007">
        <row r="19">
          <cell r="J19">
            <v>1.0499999999999999E-3</v>
          </cell>
        </row>
      </sheetData>
      <sheetData sheetId="3008">
        <row r="19">
          <cell r="J19">
            <v>1.0499999999999999E-3</v>
          </cell>
        </row>
      </sheetData>
      <sheetData sheetId="3009">
        <row r="19">
          <cell r="J19">
            <v>1.0499999999999999E-3</v>
          </cell>
        </row>
      </sheetData>
      <sheetData sheetId="3010">
        <row r="19">
          <cell r="J19">
            <v>1.0499999999999999E-3</v>
          </cell>
        </row>
      </sheetData>
      <sheetData sheetId="3011">
        <row r="19">
          <cell r="J19">
            <v>1.0499999999999999E-3</v>
          </cell>
        </row>
      </sheetData>
      <sheetData sheetId="3012">
        <row r="19">
          <cell r="J19">
            <v>1.0499999999999999E-3</v>
          </cell>
        </row>
      </sheetData>
      <sheetData sheetId="3013">
        <row r="19">
          <cell r="J19">
            <v>1.0499999999999999E-3</v>
          </cell>
        </row>
      </sheetData>
      <sheetData sheetId="3014">
        <row r="19">
          <cell r="J19">
            <v>1.0499999999999999E-3</v>
          </cell>
        </row>
      </sheetData>
      <sheetData sheetId="3015">
        <row r="19">
          <cell r="J19">
            <v>1.0499999999999999E-3</v>
          </cell>
        </row>
      </sheetData>
      <sheetData sheetId="3016">
        <row r="19">
          <cell r="J19">
            <v>1.0499999999999999E-3</v>
          </cell>
        </row>
      </sheetData>
      <sheetData sheetId="3017">
        <row r="19">
          <cell r="J19">
            <v>1.0499999999999999E-3</v>
          </cell>
        </row>
      </sheetData>
      <sheetData sheetId="3018">
        <row r="19">
          <cell r="J19">
            <v>1.0499999999999999E-3</v>
          </cell>
        </row>
      </sheetData>
      <sheetData sheetId="3019">
        <row r="19">
          <cell r="J19">
            <v>1.0499999999999999E-3</v>
          </cell>
        </row>
      </sheetData>
      <sheetData sheetId="3020">
        <row r="19">
          <cell r="J19">
            <v>1.0499999999999999E-3</v>
          </cell>
        </row>
      </sheetData>
      <sheetData sheetId="3021">
        <row r="19">
          <cell r="J19">
            <v>1.0499999999999999E-3</v>
          </cell>
        </row>
      </sheetData>
      <sheetData sheetId="3022">
        <row r="19">
          <cell r="J19">
            <v>1.0499999999999999E-3</v>
          </cell>
        </row>
      </sheetData>
      <sheetData sheetId="3023">
        <row r="19">
          <cell r="J19">
            <v>1.0499999999999999E-3</v>
          </cell>
        </row>
      </sheetData>
      <sheetData sheetId="3024">
        <row r="19">
          <cell r="J19">
            <v>1.0499999999999999E-3</v>
          </cell>
        </row>
      </sheetData>
      <sheetData sheetId="3025">
        <row r="19">
          <cell r="J19">
            <v>1.0499999999999999E-3</v>
          </cell>
        </row>
      </sheetData>
      <sheetData sheetId="3026">
        <row r="19">
          <cell r="J19">
            <v>1.0499999999999999E-3</v>
          </cell>
        </row>
      </sheetData>
      <sheetData sheetId="3027">
        <row r="19">
          <cell r="J19">
            <v>1.0499999999999999E-3</v>
          </cell>
        </row>
      </sheetData>
      <sheetData sheetId="3028">
        <row r="19">
          <cell r="J19">
            <v>1.0499999999999999E-3</v>
          </cell>
        </row>
      </sheetData>
      <sheetData sheetId="3029">
        <row r="19">
          <cell r="J19">
            <v>1.0499999999999999E-3</v>
          </cell>
        </row>
      </sheetData>
      <sheetData sheetId="3030">
        <row r="19">
          <cell r="J19">
            <v>1.0499999999999999E-3</v>
          </cell>
        </row>
      </sheetData>
      <sheetData sheetId="3031">
        <row r="19">
          <cell r="J19">
            <v>1.0499999999999999E-3</v>
          </cell>
        </row>
      </sheetData>
      <sheetData sheetId="3032">
        <row r="19">
          <cell r="J19">
            <v>1.0499999999999999E-3</v>
          </cell>
        </row>
      </sheetData>
      <sheetData sheetId="3033">
        <row r="19">
          <cell r="J19">
            <v>1.0499999999999999E-3</v>
          </cell>
        </row>
      </sheetData>
      <sheetData sheetId="3034">
        <row r="19">
          <cell r="J19">
            <v>1.0499999999999999E-3</v>
          </cell>
        </row>
      </sheetData>
      <sheetData sheetId="3035">
        <row r="19">
          <cell r="J19">
            <v>1.0499999999999999E-3</v>
          </cell>
        </row>
      </sheetData>
      <sheetData sheetId="3036">
        <row r="19">
          <cell r="J19">
            <v>1.0499999999999999E-3</v>
          </cell>
        </row>
      </sheetData>
      <sheetData sheetId="3037">
        <row r="19">
          <cell r="J19">
            <v>1.0499999999999999E-3</v>
          </cell>
        </row>
      </sheetData>
      <sheetData sheetId="3038">
        <row r="19">
          <cell r="J19">
            <v>1.0499999999999999E-3</v>
          </cell>
        </row>
      </sheetData>
      <sheetData sheetId="3039">
        <row r="19">
          <cell r="J19">
            <v>1.0499999999999999E-3</v>
          </cell>
        </row>
      </sheetData>
      <sheetData sheetId="3040">
        <row r="19">
          <cell r="J19">
            <v>1.0499999999999999E-3</v>
          </cell>
        </row>
      </sheetData>
      <sheetData sheetId="3041">
        <row r="19">
          <cell r="J19">
            <v>1.0499999999999999E-3</v>
          </cell>
        </row>
      </sheetData>
      <sheetData sheetId="3042">
        <row r="19">
          <cell r="J19">
            <v>1.0499999999999999E-3</v>
          </cell>
        </row>
      </sheetData>
      <sheetData sheetId="3043">
        <row r="19">
          <cell r="J19">
            <v>1.0499999999999999E-3</v>
          </cell>
        </row>
      </sheetData>
      <sheetData sheetId="3044">
        <row r="19">
          <cell r="J19">
            <v>1.0499999999999999E-3</v>
          </cell>
        </row>
      </sheetData>
      <sheetData sheetId="3045">
        <row r="19">
          <cell r="J19">
            <v>1.0499999999999999E-3</v>
          </cell>
        </row>
      </sheetData>
      <sheetData sheetId="3046">
        <row r="19">
          <cell r="J19">
            <v>1.0499999999999999E-3</v>
          </cell>
        </row>
      </sheetData>
      <sheetData sheetId="3047">
        <row r="19">
          <cell r="J19">
            <v>1.0499999999999999E-3</v>
          </cell>
        </row>
      </sheetData>
      <sheetData sheetId="3048">
        <row r="19">
          <cell r="J19">
            <v>1.0499999999999999E-3</v>
          </cell>
        </row>
      </sheetData>
      <sheetData sheetId="3049">
        <row r="19">
          <cell r="J19">
            <v>1.0499999999999999E-3</v>
          </cell>
        </row>
      </sheetData>
      <sheetData sheetId="3050">
        <row r="19">
          <cell r="J19">
            <v>1.0499999999999999E-3</v>
          </cell>
        </row>
      </sheetData>
      <sheetData sheetId="3051">
        <row r="19">
          <cell r="J19">
            <v>1.0499999999999999E-3</v>
          </cell>
        </row>
      </sheetData>
      <sheetData sheetId="3052">
        <row r="19">
          <cell r="J19">
            <v>1.0499999999999999E-3</v>
          </cell>
        </row>
      </sheetData>
      <sheetData sheetId="3053">
        <row r="19">
          <cell r="J19">
            <v>1.0499999999999999E-3</v>
          </cell>
        </row>
      </sheetData>
      <sheetData sheetId="3054">
        <row r="19">
          <cell r="J19">
            <v>1.0499999999999999E-3</v>
          </cell>
        </row>
      </sheetData>
      <sheetData sheetId="3055">
        <row r="19">
          <cell r="J19">
            <v>1.0499999999999999E-3</v>
          </cell>
        </row>
      </sheetData>
      <sheetData sheetId="3056">
        <row r="19">
          <cell r="J19">
            <v>1.0499999999999999E-3</v>
          </cell>
        </row>
      </sheetData>
      <sheetData sheetId="3057">
        <row r="19">
          <cell r="J19">
            <v>1.0499999999999999E-3</v>
          </cell>
        </row>
      </sheetData>
      <sheetData sheetId="3058">
        <row r="19">
          <cell r="J19">
            <v>1.0499999999999999E-3</v>
          </cell>
        </row>
      </sheetData>
      <sheetData sheetId="3059">
        <row r="19">
          <cell r="J19">
            <v>1.0499999999999999E-3</v>
          </cell>
        </row>
      </sheetData>
      <sheetData sheetId="3060">
        <row r="19">
          <cell r="J19">
            <v>1.0499999999999999E-3</v>
          </cell>
        </row>
      </sheetData>
      <sheetData sheetId="3061">
        <row r="19">
          <cell r="J19">
            <v>1.0499999999999999E-3</v>
          </cell>
        </row>
      </sheetData>
      <sheetData sheetId="3062">
        <row r="19">
          <cell r="J19">
            <v>1.0499999999999999E-3</v>
          </cell>
        </row>
      </sheetData>
      <sheetData sheetId="3063">
        <row r="19">
          <cell r="J19">
            <v>1.0499999999999999E-3</v>
          </cell>
        </row>
      </sheetData>
      <sheetData sheetId="3064">
        <row r="19">
          <cell r="J19">
            <v>1.0499999999999999E-3</v>
          </cell>
        </row>
      </sheetData>
      <sheetData sheetId="3065">
        <row r="19">
          <cell r="J19">
            <v>1.0499999999999999E-3</v>
          </cell>
        </row>
      </sheetData>
      <sheetData sheetId="3066">
        <row r="19">
          <cell r="J19">
            <v>1.0499999999999999E-3</v>
          </cell>
        </row>
      </sheetData>
      <sheetData sheetId="3067">
        <row r="19">
          <cell r="J19">
            <v>1.0499999999999999E-3</v>
          </cell>
        </row>
      </sheetData>
      <sheetData sheetId="3068">
        <row r="19">
          <cell r="J19">
            <v>1.0499999999999999E-3</v>
          </cell>
        </row>
      </sheetData>
      <sheetData sheetId="3069">
        <row r="19">
          <cell r="J19">
            <v>1.0499999999999999E-3</v>
          </cell>
        </row>
      </sheetData>
      <sheetData sheetId="3070">
        <row r="19">
          <cell r="J19">
            <v>1.0499999999999999E-3</v>
          </cell>
        </row>
      </sheetData>
      <sheetData sheetId="3071">
        <row r="19">
          <cell r="J19">
            <v>1.0499999999999999E-3</v>
          </cell>
        </row>
      </sheetData>
      <sheetData sheetId="3072">
        <row r="19">
          <cell r="J19">
            <v>1.0499999999999999E-3</v>
          </cell>
        </row>
      </sheetData>
      <sheetData sheetId="3073">
        <row r="19">
          <cell r="J19">
            <v>1.0499999999999999E-3</v>
          </cell>
        </row>
      </sheetData>
      <sheetData sheetId="3074">
        <row r="19">
          <cell r="J19">
            <v>1.0499999999999999E-3</v>
          </cell>
        </row>
      </sheetData>
      <sheetData sheetId="3075">
        <row r="19">
          <cell r="J19">
            <v>1.0499999999999999E-3</v>
          </cell>
        </row>
      </sheetData>
      <sheetData sheetId="3076">
        <row r="19">
          <cell r="J19">
            <v>1.0499999999999999E-3</v>
          </cell>
        </row>
      </sheetData>
      <sheetData sheetId="3077">
        <row r="19">
          <cell r="J19">
            <v>1.0499999999999999E-3</v>
          </cell>
        </row>
      </sheetData>
      <sheetData sheetId="3078">
        <row r="19">
          <cell r="J19">
            <v>1.0499999999999999E-3</v>
          </cell>
        </row>
      </sheetData>
      <sheetData sheetId="3079">
        <row r="19">
          <cell r="J19">
            <v>1.0499999999999999E-3</v>
          </cell>
        </row>
      </sheetData>
      <sheetData sheetId="3080">
        <row r="19">
          <cell r="J19">
            <v>1.0499999999999999E-3</v>
          </cell>
        </row>
      </sheetData>
      <sheetData sheetId="3081">
        <row r="19">
          <cell r="J19">
            <v>1.0499999999999999E-3</v>
          </cell>
        </row>
      </sheetData>
      <sheetData sheetId="3082">
        <row r="19">
          <cell r="J19">
            <v>1.0499999999999999E-3</v>
          </cell>
        </row>
      </sheetData>
      <sheetData sheetId="3083">
        <row r="19">
          <cell r="J19">
            <v>1.0499999999999999E-3</v>
          </cell>
        </row>
      </sheetData>
      <sheetData sheetId="3084">
        <row r="19">
          <cell r="J19">
            <v>1.0499999999999999E-3</v>
          </cell>
        </row>
      </sheetData>
      <sheetData sheetId="3085">
        <row r="19">
          <cell r="J19">
            <v>1.0499999999999999E-3</v>
          </cell>
        </row>
      </sheetData>
      <sheetData sheetId="3086">
        <row r="19">
          <cell r="J19">
            <v>1.0499999999999999E-3</v>
          </cell>
        </row>
      </sheetData>
      <sheetData sheetId="3087">
        <row r="19">
          <cell r="J19">
            <v>1.0499999999999999E-3</v>
          </cell>
        </row>
      </sheetData>
      <sheetData sheetId="3088">
        <row r="19">
          <cell r="J19">
            <v>1.0499999999999999E-3</v>
          </cell>
        </row>
      </sheetData>
      <sheetData sheetId="3089">
        <row r="19">
          <cell r="J19">
            <v>1.0499999999999999E-3</v>
          </cell>
        </row>
      </sheetData>
      <sheetData sheetId="3090">
        <row r="19">
          <cell r="J19">
            <v>1.0499999999999999E-3</v>
          </cell>
        </row>
      </sheetData>
      <sheetData sheetId="3091">
        <row r="19">
          <cell r="J19">
            <v>1.0499999999999999E-3</v>
          </cell>
        </row>
      </sheetData>
      <sheetData sheetId="3092">
        <row r="19">
          <cell r="J19">
            <v>1.0499999999999999E-3</v>
          </cell>
        </row>
      </sheetData>
      <sheetData sheetId="3093">
        <row r="19">
          <cell r="J19">
            <v>1.0499999999999999E-3</v>
          </cell>
        </row>
      </sheetData>
      <sheetData sheetId="3094">
        <row r="19">
          <cell r="J19">
            <v>1.0499999999999999E-3</v>
          </cell>
        </row>
      </sheetData>
      <sheetData sheetId="3095">
        <row r="19">
          <cell r="J19">
            <v>1.0499999999999999E-3</v>
          </cell>
        </row>
      </sheetData>
      <sheetData sheetId="3096">
        <row r="19">
          <cell r="J19">
            <v>1.0499999999999999E-3</v>
          </cell>
        </row>
      </sheetData>
      <sheetData sheetId="3097">
        <row r="19">
          <cell r="J19">
            <v>1.0499999999999999E-3</v>
          </cell>
        </row>
      </sheetData>
      <sheetData sheetId="3098">
        <row r="19">
          <cell r="J19">
            <v>1.0499999999999999E-3</v>
          </cell>
        </row>
      </sheetData>
      <sheetData sheetId="3099">
        <row r="19">
          <cell r="J19">
            <v>1.0499999999999999E-3</v>
          </cell>
        </row>
      </sheetData>
      <sheetData sheetId="3100">
        <row r="19">
          <cell r="J19">
            <v>1.0499999999999999E-3</v>
          </cell>
        </row>
      </sheetData>
      <sheetData sheetId="3101">
        <row r="19">
          <cell r="J19">
            <v>1.0499999999999999E-3</v>
          </cell>
        </row>
      </sheetData>
      <sheetData sheetId="3102">
        <row r="19">
          <cell r="J19">
            <v>1.0499999999999999E-3</v>
          </cell>
        </row>
      </sheetData>
      <sheetData sheetId="3103">
        <row r="19">
          <cell r="J19">
            <v>1.0499999999999999E-3</v>
          </cell>
        </row>
      </sheetData>
      <sheetData sheetId="3104">
        <row r="19">
          <cell r="J19">
            <v>1.0499999999999999E-3</v>
          </cell>
        </row>
      </sheetData>
      <sheetData sheetId="3105">
        <row r="19">
          <cell r="J19">
            <v>1.0499999999999999E-3</v>
          </cell>
        </row>
      </sheetData>
      <sheetData sheetId="3106">
        <row r="19">
          <cell r="J19">
            <v>1.0499999999999999E-3</v>
          </cell>
        </row>
      </sheetData>
      <sheetData sheetId="3107">
        <row r="19">
          <cell r="J19">
            <v>1.0499999999999999E-3</v>
          </cell>
        </row>
      </sheetData>
      <sheetData sheetId="3108">
        <row r="19">
          <cell r="J19">
            <v>1.0499999999999999E-3</v>
          </cell>
        </row>
      </sheetData>
      <sheetData sheetId="3109">
        <row r="19">
          <cell r="J19">
            <v>1.0499999999999999E-3</v>
          </cell>
        </row>
      </sheetData>
      <sheetData sheetId="3110">
        <row r="19">
          <cell r="J19">
            <v>1.0499999999999999E-3</v>
          </cell>
        </row>
      </sheetData>
      <sheetData sheetId="3111">
        <row r="19">
          <cell r="J19">
            <v>1.0499999999999999E-3</v>
          </cell>
        </row>
      </sheetData>
      <sheetData sheetId="3112">
        <row r="19">
          <cell r="J19">
            <v>1.0499999999999999E-3</v>
          </cell>
        </row>
      </sheetData>
      <sheetData sheetId="3113">
        <row r="19">
          <cell r="J19">
            <v>1.0499999999999999E-3</v>
          </cell>
        </row>
      </sheetData>
      <sheetData sheetId="3114">
        <row r="19">
          <cell r="J19">
            <v>1.0499999999999999E-3</v>
          </cell>
        </row>
      </sheetData>
      <sheetData sheetId="3115">
        <row r="19">
          <cell r="J19">
            <v>1.0499999999999999E-3</v>
          </cell>
        </row>
      </sheetData>
      <sheetData sheetId="3116">
        <row r="19">
          <cell r="J19">
            <v>1.0499999999999999E-3</v>
          </cell>
        </row>
      </sheetData>
      <sheetData sheetId="3117">
        <row r="19">
          <cell r="J19">
            <v>1.0499999999999999E-3</v>
          </cell>
        </row>
      </sheetData>
      <sheetData sheetId="3118">
        <row r="19">
          <cell r="J19">
            <v>1.0499999999999999E-3</v>
          </cell>
        </row>
      </sheetData>
      <sheetData sheetId="3119">
        <row r="19">
          <cell r="J19">
            <v>1.0499999999999999E-3</v>
          </cell>
        </row>
      </sheetData>
      <sheetData sheetId="3120">
        <row r="19">
          <cell r="J19">
            <v>1.0499999999999999E-3</v>
          </cell>
        </row>
      </sheetData>
      <sheetData sheetId="3121">
        <row r="19">
          <cell r="J19">
            <v>1.0499999999999999E-3</v>
          </cell>
        </row>
      </sheetData>
      <sheetData sheetId="3122">
        <row r="19">
          <cell r="J19">
            <v>1.0499999999999999E-3</v>
          </cell>
        </row>
      </sheetData>
      <sheetData sheetId="3123">
        <row r="19">
          <cell r="J19">
            <v>1.0499999999999999E-3</v>
          </cell>
        </row>
      </sheetData>
      <sheetData sheetId="3124">
        <row r="19">
          <cell r="J19">
            <v>1.0499999999999999E-3</v>
          </cell>
        </row>
      </sheetData>
      <sheetData sheetId="3125">
        <row r="19">
          <cell r="J19">
            <v>1.0499999999999999E-3</v>
          </cell>
        </row>
      </sheetData>
      <sheetData sheetId="3126">
        <row r="19">
          <cell r="J19">
            <v>1.0499999999999999E-3</v>
          </cell>
        </row>
      </sheetData>
      <sheetData sheetId="3127">
        <row r="19">
          <cell r="J19">
            <v>1.0499999999999999E-3</v>
          </cell>
        </row>
      </sheetData>
      <sheetData sheetId="3128">
        <row r="19">
          <cell r="J19">
            <v>1.0499999999999999E-3</v>
          </cell>
        </row>
      </sheetData>
      <sheetData sheetId="3129">
        <row r="19">
          <cell r="J19">
            <v>1.0499999999999999E-3</v>
          </cell>
        </row>
      </sheetData>
      <sheetData sheetId="3130">
        <row r="19">
          <cell r="J19">
            <v>1.0499999999999999E-3</v>
          </cell>
        </row>
      </sheetData>
      <sheetData sheetId="3131">
        <row r="19">
          <cell r="J19">
            <v>1.0499999999999999E-3</v>
          </cell>
        </row>
      </sheetData>
      <sheetData sheetId="3132">
        <row r="19">
          <cell r="J19">
            <v>1.0499999999999999E-3</v>
          </cell>
        </row>
      </sheetData>
      <sheetData sheetId="3133">
        <row r="19">
          <cell r="J19">
            <v>1.0499999999999999E-3</v>
          </cell>
        </row>
      </sheetData>
      <sheetData sheetId="3134">
        <row r="19">
          <cell r="J19">
            <v>1.0499999999999999E-3</v>
          </cell>
        </row>
      </sheetData>
      <sheetData sheetId="3135">
        <row r="19">
          <cell r="J19">
            <v>1.0499999999999999E-3</v>
          </cell>
        </row>
      </sheetData>
      <sheetData sheetId="3136">
        <row r="19">
          <cell r="J19">
            <v>1.0499999999999999E-3</v>
          </cell>
        </row>
      </sheetData>
      <sheetData sheetId="3137">
        <row r="19">
          <cell r="J19">
            <v>1.0499999999999999E-3</v>
          </cell>
        </row>
      </sheetData>
      <sheetData sheetId="3138">
        <row r="19">
          <cell r="J19">
            <v>1.0499999999999999E-3</v>
          </cell>
        </row>
      </sheetData>
      <sheetData sheetId="3139">
        <row r="19">
          <cell r="J19">
            <v>1.0499999999999999E-3</v>
          </cell>
        </row>
      </sheetData>
      <sheetData sheetId="3140">
        <row r="19">
          <cell r="J19">
            <v>1.0499999999999999E-3</v>
          </cell>
        </row>
      </sheetData>
      <sheetData sheetId="3141">
        <row r="19">
          <cell r="J19">
            <v>1.0499999999999999E-3</v>
          </cell>
        </row>
      </sheetData>
      <sheetData sheetId="3142">
        <row r="19">
          <cell r="J19">
            <v>1.0499999999999999E-3</v>
          </cell>
        </row>
      </sheetData>
      <sheetData sheetId="3143">
        <row r="19">
          <cell r="J19">
            <v>1.0499999999999999E-3</v>
          </cell>
        </row>
      </sheetData>
      <sheetData sheetId="3144">
        <row r="19">
          <cell r="J19">
            <v>1.0499999999999999E-3</v>
          </cell>
        </row>
      </sheetData>
      <sheetData sheetId="3145">
        <row r="19">
          <cell r="J19">
            <v>1.0499999999999999E-3</v>
          </cell>
        </row>
      </sheetData>
      <sheetData sheetId="3146">
        <row r="19">
          <cell r="J19">
            <v>1.0499999999999999E-3</v>
          </cell>
        </row>
      </sheetData>
      <sheetData sheetId="3147">
        <row r="19">
          <cell r="J19">
            <v>1.0499999999999999E-3</v>
          </cell>
        </row>
      </sheetData>
      <sheetData sheetId="3148">
        <row r="19">
          <cell r="J19">
            <v>1.0499999999999999E-3</v>
          </cell>
        </row>
      </sheetData>
      <sheetData sheetId="3149">
        <row r="19">
          <cell r="J19">
            <v>1.0499999999999999E-3</v>
          </cell>
        </row>
      </sheetData>
      <sheetData sheetId="3150">
        <row r="19">
          <cell r="J19">
            <v>1.0499999999999999E-3</v>
          </cell>
        </row>
      </sheetData>
      <sheetData sheetId="3151">
        <row r="19">
          <cell r="J19">
            <v>1.0499999999999999E-3</v>
          </cell>
        </row>
      </sheetData>
      <sheetData sheetId="3152">
        <row r="19">
          <cell r="J19">
            <v>1.0499999999999999E-3</v>
          </cell>
        </row>
      </sheetData>
      <sheetData sheetId="3153">
        <row r="19">
          <cell r="J19">
            <v>1.0499999999999999E-3</v>
          </cell>
        </row>
      </sheetData>
      <sheetData sheetId="3154">
        <row r="19">
          <cell r="J19">
            <v>1.0499999999999999E-3</v>
          </cell>
        </row>
      </sheetData>
      <sheetData sheetId="3155">
        <row r="19">
          <cell r="J19">
            <v>1.0499999999999999E-3</v>
          </cell>
        </row>
      </sheetData>
      <sheetData sheetId="3156">
        <row r="19">
          <cell r="J19">
            <v>1.0499999999999999E-3</v>
          </cell>
        </row>
      </sheetData>
      <sheetData sheetId="3157">
        <row r="19">
          <cell r="J19">
            <v>1.0499999999999999E-3</v>
          </cell>
        </row>
      </sheetData>
      <sheetData sheetId="3158">
        <row r="19">
          <cell r="J19">
            <v>1.0499999999999999E-3</v>
          </cell>
        </row>
      </sheetData>
      <sheetData sheetId="3159">
        <row r="19">
          <cell r="J19">
            <v>1.0499999999999999E-3</v>
          </cell>
        </row>
      </sheetData>
      <sheetData sheetId="3160">
        <row r="19">
          <cell r="J19">
            <v>1.0499999999999999E-3</v>
          </cell>
        </row>
      </sheetData>
      <sheetData sheetId="3161">
        <row r="19">
          <cell r="J19">
            <v>1.0499999999999999E-3</v>
          </cell>
        </row>
      </sheetData>
      <sheetData sheetId="3162">
        <row r="19">
          <cell r="J19">
            <v>1.0499999999999999E-3</v>
          </cell>
        </row>
      </sheetData>
      <sheetData sheetId="3163">
        <row r="19">
          <cell r="J19">
            <v>1.0499999999999999E-3</v>
          </cell>
        </row>
      </sheetData>
      <sheetData sheetId="3164">
        <row r="19">
          <cell r="J19">
            <v>1.0499999999999999E-3</v>
          </cell>
        </row>
      </sheetData>
      <sheetData sheetId="3165">
        <row r="19">
          <cell r="J19">
            <v>1.0499999999999999E-3</v>
          </cell>
        </row>
      </sheetData>
      <sheetData sheetId="3166">
        <row r="19">
          <cell r="J19">
            <v>1.0499999999999999E-3</v>
          </cell>
        </row>
      </sheetData>
      <sheetData sheetId="3167">
        <row r="19">
          <cell r="J19">
            <v>1.0499999999999999E-3</v>
          </cell>
        </row>
      </sheetData>
      <sheetData sheetId="3168">
        <row r="19">
          <cell r="J19">
            <v>1.0499999999999999E-3</v>
          </cell>
        </row>
      </sheetData>
      <sheetData sheetId="3169">
        <row r="19">
          <cell r="J19">
            <v>1.0499999999999999E-3</v>
          </cell>
        </row>
      </sheetData>
      <sheetData sheetId="3170">
        <row r="19">
          <cell r="J19">
            <v>1.0499999999999999E-3</v>
          </cell>
        </row>
      </sheetData>
      <sheetData sheetId="3171">
        <row r="19">
          <cell r="J19">
            <v>1.0499999999999999E-3</v>
          </cell>
        </row>
      </sheetData>
      <sheetData sheetId="3172">
        <row r="19">
          <cell r="J19">
            <v>1.0499999999999999E-3</v>
          </cell>
        </row>
      </sheetData>
      <sheetData sheetId="3173">
        <row r="19">
          <cell r="J19">
            <v>1.0499999999999999E-3</v>
          </cell>
        </row>
      </sheetData>
      <sheetData sheetId="3174">
        <row r="19">
          <cell r="J19">
            <v>1.0499999999999999E-3</v>
          </cell>
        </row>
      </sheetData>
      <sheetData sheetId="3175">
        <row r="19">
          <cell r="J19">
            <v>1.0499999999999999E-3</v>
          </cell>
        </row>
      </sheetData>
      <sheetData sheetId="3176">
        <row r="19">
          <cell r="J19">
            <v>1.0499999999999999E-3</v>
          </cell>
        </row>
      </sheetData>
      <sheetData sheetId="3177">
        <row r="19">
          <cell r="J19">
            <v>1.0499999999999999E-3</v>
          </cell>
        </row>
      </sheetData>
      <sheetData sheetId="3178">
        <row r="19">
          <cell r="J19">
            <v>1.0499999999999999E-3</v>
          </cell>
        </row>
      </sheetData>
      <sheetData sheetId="3179">
        <row r="19">
          <cell r="J19">
            <v>1.0499999999999999E-3</v>
          </cell>
        </row>
      </sheetData>
      <sheetData sheetId="3180">
        <row r="19">
          <cell r="J19">
            <v>1.0499999999999999E-3</v>
          </cell>
        </row>
      </sheetData>
      <sheetData sheetId="3181">
        <row r="19">
          <cell r="J19">
            <v>1.0499999999999999E-3</v>
          </cell>
        </row>
      </sheetData>
      <sheetData sheetId="3182">
        <row r="19">
          <cell r="J19">
            <v>1.0499999999999999E-3</v>
          </cell>
        </row>
      </sheetData>
      <sheetData sheetId="3183">
        <row r="19">
          <cell r="J19">
            <v>1.0499999999999999E-3</v>
          </cell>
        </row>
      </sheetData>
      <sheetData sheetId="3184">
        <row r="19">
          <cell r="J19">
            <v>1.0499999999999999E-3</v>
          </cell>
        </row>
      </sheetData>
      <sheetData sheetId="3185">
        <row r="19">
          <cell r="J19">
            <v>1.0499999999999999E-3</v>
          </cell>
        </row>
      </sheetData>
      <sheetData sheetId="3186">
        <row r="19">
          <cell r="J19">
            <v>1.0499999999999999E-3</v>
          </cell>
        </row>
      </sheetData>
      <sheetData sheetId="3187">
        <row r="19">
          <cell r="J19">
            <v>1.0499999999999999E-3</v>
          </cell>
        </row>
      </sheetData>
      <sheetData sheetId="3188">
        <row r="19">
          <cell r="J19">
            <v>1.0499999999999999E-3</v>
          </cell>
        </row>
      </sheetData>
      <sheetData sheetId="3189">
        <row r="19">
          <cell r="J19">
            <v>1.0499999999999999E-3</v>
          </cell>
        </row>
      </sheetData>
      <sheetData sheetId="3190">
        <row r="19">
          <cell r="J19">
            <v>1.0499999999999999E-3</v>
          </cell>
        </row>
      </sheetData>
      <sheetData sheetId="3191">
        <row r="19">
          <cell r="J19">
            <v>1.0499999999999999E-3</v>
          </cell>
        </row>
      </sheetData>
      <sheetData sheetId="3192">
        <row r="19">
          <cell r="J19">
            <v>1.0499999999999999E-3</v>
          </cell>
        </row>
      </sheetData>
      <sheetData sheetId="3193">
        <row r="19">
          <cell r="J19">
            <v>1.0499999999999999E-3</v>
          </cell>
        </row>
      </sheetData>
      <sheetData sheetId="3194">
        <row r="19">
          <cell r="J19">
            <v>1.0499999999999999E-3</v>
          </cell>
        </row>
      </sheetData>
      <sheetData sheetId="3195">
        <row r="19">
          <cell r="J19">
            <v>1.0499999999999999E-3</v>
          </cell>
        </row>
      </sheetData>
      <sheetData sheetId="3196">
        <row r="19">
          <cell r="J19">
            <v>1.0499999999999999E-3</v>
          </cell>
        </row>
      </sheetData>
      <sheetData sheetId="3197">
        <row r="19">
          <cell r="J19">
            <v>1.0499999999999999E-3</v>
          </cell>
        </row>
      </sheetData>
      <sheetData sheetId="3198">
        <row r="19">
          <cell r="J19">
            <v>1.0499999999999999E-3</v>
          </cell>
        </row>
      </sheetData>
      <sheetData sheetId="3199">
        <row r="19">
          <cell r="J19">
            <v>1.0499999999999999E-3</v>
          </cell>
        </row>
      </sheetData>
      <sheetData sheetId="3200">
        <row r="19">
          <cell r="J19">
            <v>1.0499999999999999E-3</v>
          </cell>
        </row>
      </sheetData>
      <sheetData sheetId="3201">
        <row r="19">
          <cell r="J19">
            <v>1.0499999999999999E-3</v>
          </cell>
        </row>
      </sheetData>
      <sheetData sheetId="3202">
        <row r="19">
          <cell r="J19">
            <v>1.0499999999999999E-3</v>
          </cell>
        </row>
      </sheetData>
      <sheetData sheetId="3203">
        <row r="19">
          <cell r="J19">
            <v>1.0499999999999999E-3</v>
          </cell>
        </row>
      </sheetData>
      <sheetData sheetId="3204">
        <row r="19">
          <cell r="J19">
            <v>1.0499999999999999E-3</v>
          </cell>
        </row>
      </sheetData>
      <sheetData sheetId="3205">
        <row r="19">
          <cell r="J19">
            <v>1.0499999999999999E-3</v>
          </cell>
        </row>
      </sheetData>
      <sheetData sheetId="3206">
        <row r="19">
          <cell r="J19">
            <v>1.0499999999999999E-3</v>
          </cell>
        </row>
      </sheetData>
      <sheetData sheetId="3207">
        <row r="19">
          <cell r="J19">
            <v>1.0499999999999999E-3</v>
          </cell>
        </row>
      </sheetData>
      <sheetData sheetId="3208">
        <row r="19">
          <cell r="J19">
            <v>1.0499999999999999E-3</v>
          </cell>
        </row>
      </sheetData>
      <sheetData sheetId="3209">
        <row r="19">
          <cell r="J19">
            <v>1.0499999999999999E-3</v>
          </cell>
        </row>
      </sheetData>
      <sheetData sheetId="3210">
        <row r="19">
          <cell r="J19">
            <v>1.0499999999999999E-3</v>
          </cell>
        </row>
      </sheetData>
      <sheetData sheetId="3211">
        <row r="19">
          <cell r="J19">
            <v>1.0499999999999999E-3</v>
          </cell>
        </row>
      </sheetData>
      <sheetData sheetId="3212">
        <row r="19">
          <cell r="J19">
            <v>1.0499999999999999E-3</v>
          </cell>
        </row>
      </sheetData>
      <sheetData sheetId="3213">
        <row r="19">
          <cell r="J19">
            <v>1.0499999999999999E-3</v>
          </cell>
        </row>
      </sheetData>
      <sheetData sheetId="3214">
        <row r="19">
          <cell r="J19">
            <v>1.0499999999999999E-3</v>
          </cell>
        </row>
      </sheetData>
      <sheetData sheetId="3215">
        <row r="19">
          <cell r="J19">
            <v>1.0499999999999999E-3</v>
          </cell>
        </row>
      </sheetData>
      <sheetData sheetId="3216">
        <row r="19">
          <cell r="J19">
            <v>1.0499999999999999E-3</v>
          </cell>
        </row>
      </sheetData>
      <sheetData sheetId="3217">
        <row r="19">
          <cell r="J19">
            <v>1.0499999999999999E-3</v>
          </cell>
        </row>
      </sheetData>
      <sheetData sheetId="3218">
        <row r="19">
          <cell r="J19">
            <v>1.0499999999999999E-3</v>
          </cell>
        </row>
      </sheetData>
      <sheetData sheetId="3219">
        <row r="19">
          <cell r="J19">
            <v>1.0499999999999999E-3</v>
          </cell>
        </row>
      </sheetData>
      <sheetData sheetId="3220">
        <row r="19">
          <cell r="J19">
            <v>1.0499999999999999E-3</v>
          </cell>
        </row>
      </sheetData>
      <sheetData sheetId="3221">
        <row r="19">
          <cell r="J19">
            <v>1.0499999999999999E-3</v>
          </cell>
        </row>
      </sheetData>
      <sheetData sheetId="3222">
        <row r="19">
          <cell r="J19">
            <v>1.0499999999999999E-3</v>
          </cell>
        </row>
      </sheetData>
      <sheetData sheetId="3223">
        <row r="19">
          <cell r="J19">
            <v>1.0499999999999999E-3</v>
          </cell>
        </row>
      </sheetData>
      <sheetData sheetId="3224">
        <row r="19">
          <cell r="J19">
            <v>1.0499999999999999E-3</v>
          </cell>
        </row>
      </sheetData>
      <sheetData sheetId="3225">
        <row r="19">
          <cell r="J19">
            <v>1.0499999999999999E-3</v>
          </cell>
        </row>
      </sheetData>
      <sheetData sheetId="3226">
        <row r="19">
          <cell r="J19">
            <v>1.0499999999999999E-3</v>
          </cell>
        </row>
      </sheetData>
      <sheetData sheetId="3227">
        <row r="19">
          <cell r="J19">
            <v>1.0499999999999999E-3</v>
          </cell>
        </row>
      </sheetData>
      <sheetData sheetId="3228">
        <row r="19">
          <cell r="J19">
            <v>1.0499999999999999E-3</v>
          </cell>
        </row>
      </sheetData>
      <sheetData sheetId="3229">
        <row r="19">
          <cell r="J19">
            <v>1.0499999999999999E-3</v>
          </cell>
        </row>
      </sheetData>
      <sheetData sheetId="3230">
        <row r="19">
          <cell r="J19">
            <v>1.0499999999999999E-3</v>
          </cell>
        </row>
      </sheetData>
      <sheetData sheetId="3231">
        <row r="19">
          <cell r="J19">
            <v>1.0499999999999999E-3</v>
          </cell>
        </row>
      </sheetData>
      <sheetData sheetId="3232">
        <row r="19">
          <cell r="J19">
            <v>1.0499999999999999E-3</v>
          </cell>
        </row>
      </sheetData>
      <sheetData sheetId="3233">
        <row r="19">
          <cell r="J19">
            <v>1.0499999999999999E-3</v>
          </cell>
        </row>
      </sheetData>
      <sheetData sheetId="3234">
        <row r="19">
          <cell r="J19">
            <v>1.0499999999999999E-3</v>
          </cell>
        </row>
      </sheetData>
      <sheetData sheetId="3235">
        <row r="19">
          <cell r="J19">
            <v>1.0499999999999999E-3</v>
          </cell>
        </row>
      </sheetData>
      <sheetData sheetId="3236">
        <row r="19">
          <cell r="J19">
            <v>1.0499999999999999E-3</v>
          </cell>
        </row>
      </sheetData>
      <sheetData sheetId="3237">
        <row r="19">
          <cell r="J19">
            <v>1.0499999999999999E-3</v>
          </cell>
        </row>
      </sheetData>
      <sheetData sheetId="3238">
        <row r="19">
          <cell r="J19">
            <v>1.0499999999999999E-3</v>
          </cell>
        </row>
      </sheetData>
      <sheetData sheetId="3239">
        <row r="19">
          <cell r="J19">
            <v>1.0499999999999999E-3</v>
          </cell>
        </row>
      </sheetData>
      <sheetData sheetId="3240">
        <row r="19">
          <cell r="J19">
            <v>1.0499999999999999E-3</v>
          </cell>
        </row>
      </sheetData>
      <sheetData sheetId="3241">
        <row r="19">
          <cell r="J19">
            <v>1.0499999999999999E-3</v>
          </cell>
        </row>
      </sheetData>
      <sheetData sheetId="3242">
        <row r="19">
          <cell r="J19">
            <v>1.0499999999999999E-3</v>
          </cell>
        </row>
      </sheetData>
      <sheetData sheetId="3243">
        <row r="19">
          <cell r="J19">
            <v>1.0499999999999999E-3</v>
          </cell>
        </row>
      </sheetData>
      <sheetData sheetId="3244">
        <row r="19">
          <cell r="J19">
            <v>1.0499999999999999E-3</v>
          </cell>
        </row>
      </sheetData>
      <sheetData sheetId="3245">
        <row r="19">
          <cell r="J19">
            <v>1.0499999999999999E-3</v>
          </cell>
        </row>
      </sheetData>
      <sheetData sheetId="3246">
        <row r="19">
          <cell r="J19">
            <v>1.0499999999999999E-3</v>
          </cell>
        </row>
      </sheetData>
      <sheetData sheetId="3247">
        <row r="19">
          <cell r="J19">
            <v>1.0499999999999999E-3</v>
          </cell>
        </row>
      </sheetData>
      <sheetData sheetId="3248">
        <row r="19">
          <cell r="J19">
            <v>1.0499999999999999E-3</v>
          </cell>
        </row>
      </sheetData>
      <sheetData sheetId="3249">
        <row r="19">
          <cell r="J19">
            <v>1.0499999999999999E-3</v>
          </cell>
        </row>
      </sheetData>
      <sheetData sheetId="3250">
        <row r="19">
          <cell r="J19">
            <v>1.0499999999999999E-3</v>
          </cell>
        </row>
      </sheetData>
      <sheetData sheetId="3251">
        <row r="19">
          <cell r="J19">
            <v>1.0499999999999999E-3</v>
          </cell>
        </row>
      </sheetData>
      <sheetData sheetId="3252">
        <row r="19">
          <cell r="J19">
            <v>1.0499999999999999E-3</v>
          </cell>
        </row>
      </sheetData>
      <sheetData sheetId="3253">
        <row r="19">
          <cell r="J19">
            <v>1.0499999999999999E-3</v>
          </cell>
        </row>
      </sheetData>
      <sheetData sheetId="3254">
        <row r="19">
          <cell r="J19">
            <v>1.0499999999999999E-3</v>
          </cell>
        </row>
      </sheetData>
      <sheetData sheetId="3255">
        <row r="19">
          <cell r="J19">
            <v>1.0499999999999999E-3</v>
          </cell>
        </row>
      </sheetData>
      <sheetData sheetId="3256">
        <row r="19">
          <cell r="J19">
            <v>1.0499999999999999E-3</v>
          </cell>
        </row>
      </sheetData>
      <sheetData sheetId="3257">
        <row r="19">
          <cell r="J19">
            <v>1.0499999999999999E-3</v>
          </cell>
        </row>
      </sheetData>
      <sheetData sheetId="3258">
        <row r="19">
          <cell r="J19">
            <v>1.0499999999999999E-3</v>
          </cell>
        </row>
      </sheetData>
      <sheetData sheetId="3259">
        <row r="19">
          <cell r="J19">
            <v>1.0499999999999999E-3</v>
          </cell>
        </row>
      </sheetData>
      <sheetData sheetId="3260">
        <row r="19">
          <cell r="J19">
            <v>1.0499999999999999E-3</v>
          </cell>
        </row>
      </sheetData>
      <sheetData sheetId="3261">
        <row r="19">
          <cell r="J19">
            <v>1.0499999999999999E-3</v>
          </cell>
        </row>
      </sheetData>
      <sheetData sheetId="3262">
        <row r="19">
          <cell r="J19">
            <v>1.0499999999999999E-3</v>
          </cell>
        </row>
      </sheetData>
      <sheetData sheetId="3263">
        <row r="19">
          <cell r="J19">
            <v>1.0499999999999999E-3</v>
          </cell>
        </row>
      </sheetData>
      <sheetData sheetId="3264">
        <row r="19">
          <cell r="J19">
            <v>1.0499999999999999E-3</v>
          </cell>
        </row>
      </sheetData>
      <sheetData sheetId="3265">
        <row r="19">
          <cell r="J19">
            <v>1.0499999999999999E-3</v>
          </cell>
        </row>
      </sheetData>
      <sheetData sheetId="3266">
        <row r="19">
          <cell r="J19">
            <v>1.0499999999999999E-3</v>
          </cell>
        </row>
      </sheetData>
      <sheetData sheetId="3267">
        <row r="19">
          <cell r="J19">
            <v>1.0499999999999999E-3</v>
          </cell>
        </row>
      </sheetData>
      <sheetData sheetId="3268">
        <row r="19">
          <cell r="J19">
            <v>1.0499999999999999E-3</v>
          </cell>
        </row>
      </sheetData>
      <sheetData sheetId="3269">
        <row r="19">
          <cell r="J19">
            <v>1.0499999999999999E-3</v>
          </cell>
        </row>
      </sheetData>
      <sheetData sheetId="3270">
        <row r="19">
          <cell r="J19">
            <v>1.0499999999999999E-3</v>
          </cell>
        </row>
      </sheetData>
      <sheetData sheetId="3271">
        <row r="19">
          <cell r="J19">
            <v>1.0499999999999999E-3</v>
          </cell>
        </row>
      </sheetData>
      <sheetData sheetId="3272">
        <row r="19">
          <cell r="J19">
            <v>1.0499999999999999E-3</v>
          </cell>
        </row>
      </sheetData>
      <sheetData sheetId="3273">
        <row r="19">
          <cell r="J19">
            <v>1.0499999999999999E-3</v>
          </cell>
        </row>
      </sheetData>
      <sheetData sheetId="3274">
        <row r="19">
          <cell r="J19">
            <v>1.0499999999999999E-3</v>
          </cell>
        </row>
      </sheetData>
      <sheetData sheetId="3275">
        <row r="19">
          <cell r="J19">
            <v>1.0499999999999999E-3</v>
          </cell>
        </row>
      </sheetData>
      <sheetData sheetId="3276">
        <row r="19">
          <cell r="J19">
            <v>1.0499999999999999E-3</v>
          </cell>
        </row>
      </sheetData>
      <sheetData sheetId="3277">
        <row r="19">
          <cell r="J19">
            <v>1.0499999999999999E-3</v>
          </cell>
        </row>
      </sheetData>
      <sheetData sheetId="3278">
        <row r="19">
          <cell r="J19">
            <v>1.0499999999999999E-3</v>
          </cell>
        </row>
      </sheetData>
      <sheetData sheetId="3279">
        <row r="19">
          <cell r="J19">
            <v>1.0499999999999999E-3</v>
          </cell>
        </row>
      </sheetData>
      <sheetData sheetId="3280">
        <row r="19">
          <cell r="J19">
            <v>1.0499999999999999E-3</v>
          </cell>
        </row>
      </sheetData>
      <sheetData sheetId="3281">
        <row r="19">
          <cell r="J19">
            <v>1.0499999999999999E-3</v>
          </cell>
        </row>
      </sheetData>
      <sheetData sheetId="3282">
        <row r="19">
          <cell r="J19">
            <v>1.0499999999999999E-3</v>
          </cell>
        </row>
      </sheetData>
      <sheetData sheetId="3283">
        <row r="19">
          <cell r="J19">
            <v>1.0499999999999999E-3</v>
          </cell>
        </row>
      </sheetData>
      <sheetData sheetId="3284">
        <row r="19">
          <cell r="J19">
            <v>1.0499999999999999E-3</v>
          </cell>
        </row>
      </sheetData>
      <sheetData sheetId="3285">
        <row r="19">
          <cell r="J19">
            <v>1.0499999999999999E-3</v>
          </cell>
        </row>
      </sheetData>
      <sheetData sheetId="3286">
        <row r="19">
          <cell r="J19">
            <v>1.0499999999999999E-3</v>
          </cell>
        </row>
      </sheetData>
      <sheetData sheetId="3287">
        <row r="19">
          <cell r="J19">
            <v>1.0499999999999999E-3</v>
          </cell>
        </row>
      </sheetData>
      <sheetData sheetId="3288">
        <row r="19">
          <cell r="J19">
            <v>1.0499999999999999E-3</v>
          </cell>
        </row>
      </sheetData>
      <sheetData sheetId="3289">
        <row r="19">
          <cell r="J19">
            <v>1.0499999999999999E-3</v>
          </cell>
        </row>
      </sheetData>
      <sheetData sheetId="3290">
        <row r="19">
          <cell r="J19">
            <v>1.0499999999999999E-3</v>
          </cell>
        </row>
      </sheetData>
      <sheetData sheetId="3291">
        <row r="19">
          <cell r="J19">
            <v>1.0499999999999999E-3</v>
          </cell>
        </row>
      </sheetData>
      <sheetData sheetId="3292">
        <row r="19">
          <cell r="J19">
            <v>1.0499999999999999E-3</v>
          </cell>
        </row>
      </sheetData>
      <sheetData sheetId="3293">
        <row r="19">
          <cell r="J19">
            <v>1.0499999999999999E-3</v>
          </cell>
        </row>
      </sheetData>
      <sheetData sheetId="3294">
        <row r="19">
          <cell r="J19">
            <v>1.0499999999999999E-3</v>
          </cell>
        </row>
      </sheetData>
      <sheetData sheetId="3295">
        <row r="19">
          <cell r="J19">
            <v>1.0499999999999999E-3</v>
          </cell>
        </row>
      </sheetData>
      <sheetData sheetId="3296">
        <row r="19">
          <cell r="J19">
            <v>1.0499999999999999E-3</v>
          </cell>
        </row>
      </sheetData>
      <sheetData sheetId="3297">
        <row r="19">
          <cell r="J19">
            <v>1.0499999999999999E-3</v>
          </cell>
        </row>
      </sheetData>
      <sheetData sheetId="3298">
        <row r="19">
          <cell r="J19">
            <v>1.0499999999999999E-3</v>
          </cell>
        </row>
      </sheetData>
      <sheetData sheetId="3299">
        <row r="19">
          <cell r="J19">
            <v>1.0499999999999999E-3</v>
          </cell>
        </row>
      </sheetData>
      <sheetData sheetId="3300">
        <row r="19">
          <cell r="J19">
            <v>1.0499999999999999E-3</v>
          </cell>
        </row>
      </sheetData>
      <sheetData sheetId="3301">
        <row r="19">
          <cell r="J19">
            <v>1.0499999999999999E-3</v>
          </cell>
        </row>
      </sheetData>
      <sheetData sheetId="3302">
        <row r="19">
          <cell r="J19">
            <v>1.0499999999999999E-3</v>
          </cell>
        </row>
      </sheetData>
      <sheetData sheetId="3303">
        <row r="19">
          <cell r="J19">
            <v>1.0499999999999999E-3</v>
          </cell>
        </row>
      </sheetData>
      <sheetData sheetId="3304">
        <row r="19">
          <cell r="J19">
            <v>1.0499999999999999E-3</v>
          </cell>
        </row>
      </sheetData>
      <sheetData sheetId="3305">
        <row r="19">
          <cell r="J19">
            <v>1.0499999999999999E-3</v>
          </cell>
        </row>
      </sheetData>
      <sheetData sheetId="3306">
        <row r="19">
          <cell r="J19">
            <v>1.0499999999999999E-3</v>
          </cell>
        </row>
      </sheetData>
      <sheetData sheetId="3307">
        <row r="19">
          <cell r="J19">
            <v>1.0499999999999999E-3</v>
          </cell>
        </row>
      </sheetData>
      <sheetData sheetId="3308">
        <row r="19">
          <cell r="J19">
            <v>1.0499999999999999E-3</v>
          </cell>
        </row>
      </sheetData>
      <sheetData sheetId="3309">
        <row r="19">
          <cell r="J19">
            <v>1.0499999999999999E-3</v>
          </cell>
        </row>
      </sheetData>
      <sheetData sheetId="3310">
        <row r="19">
          <cell r="J19">
            <v>1.0499999999999999E-3</v>
          </cell>
        </row>
      </sheetData>
      <sheetData sheetId="3311">
        <row r="19">
          <cell r="J19">
            <v>1.0499999999999999E-3</v>
          </cell>
        </row>
      </sheetData>
      <sheetData sheetId="3312">
        <row r="19">
          <cell r="J19">
            <v>1.0499999999999999E-3</v>
          </cell>
        </row>
      </sheetData>
      <sheetData sheetId="3313">
        <row r="19">
          <cell r="J19">
            <v>1.0499999999999999E-3</v>
          </cell>
        </row>
      </sheetData>
      <sheetData sheetId="3314">
        <row r="19">
          <cell r="J19">
            <v>1.0499999999999999E-3</v>
          </cell>
        </row>
      </sheetData>
      <sheetData sheetId="3315">
        <row r="19">
          <cell r="J19">
            <v>1.0499999999999999E-3</v>
          </cell>
        </row>
      </sheetData>
      <sheetData sheetId="3316">
        <row r="19">
          <cell r="J19">
            <v>1.0499999999999999E-3</v>
          </cell>
        </row>
      </sheetData>
      <sheetData sheetId="3317">
        <row r="19">
          <cell r="J19">
            <v>1.0499999999999999E-3</v>
          </cell>
        </row>
      </sheetData>
      <sheetData sheetId="3318">
        <row r="19">
          <cell r="J19">
            <v>1.0499999999999999E-3</v>
          </cell>
        </row>
      </sheetData>
      <sheetData sheetId="3319">
        <row r="19">
          <cell r="J19">
            <v>1.0499999999999999E-3</v>
          </cell>
        </row>
      </sheetData>
      <sheetData sheetId="3320">
        <row r="19">
          <cell r="J19">
            <v>1.0499999999999999E-3</v>
          </cell>
        </row>
      </sheetData>
      <sheetData sheetId="3321">
        <row r="19">
          <cell r="J19">
            <v>1.0499999999999999E-3</v>
          </cell>
        </row>
      </sheetData>
      <sheetData sheetId="3322">
        <row r="19">
          <cell r="J19">
            <v>1.0499999999999999E-3</v>
          </cell>
        </row>
      </sheetData>
      <sheetData sheetId="3323">
        <row r="19">
          <cell r="J19">
            <v>1.0499999999999999E-3</v>
          </cell>
        </row>
      </sheetData>
      <sheetData sheetId="3324">
        <row r="19">
          <cell r="J19">
            <v>1.0499999999999999E-3</v>
          </cell>
        </row>
      </sheetData>
      <sheetData sheetId="3325">
        <row r="19">
          <cell r="J19">
            <v>1.0499999999999999E-3</v>
          </cell>
        </row>
      </sheetData>
      <sheetData sheetId="3326">
        <row r="19">
          <cell r="J19">
            <v>1.0499999999999999E-3</v>
          </cell>
        </row>
      </sheetData>
      <sheetData sheetId="3327">
        <row r="19">
          <cell r="J19">
            <v>1.0499999999999999E-3</v>
          </cell>
        </row>
      </sheetData>
      <sheetData sheetId="3328">
        <row r="19">
          <cell r="J19">
            <v>1.0499999999999999E-3</v>
          </cell>
        </row>
      </sheetData>
      <sheetData sheetId="3329">
        <row r="19">
          <cell r="J19">
            <v>1.0499999999999999E-3</v>
          </cell>
        </row>
      </sheetData>
      <sheetData sheetId="3330">
        <row r="19">
          <cell r="J19">
            <v>1.0499999999999999E-3</v>
          </cell>
        </row>
      </sheetData>
      <sheetData sheetId="3331">
        <row r="19">
          <cell r="J19">
            <v>1.0499999999999999E-3</v>
          </cell>
        </row>
      </sheetData>
      <sheetData sheetId="3332">
        <row r="19">
          <cell r="J19">
            <v>1.0499999999999999E-3</v>
          </cell>
        </row>
      </sheetData>
      <sheetData sheetId="3333">
        <row r="19">
          <cell r="J19">
            <v>1.0499999999999999E-3</v>
          </cell>
        </row>
      </sheetData>
      <sheetData sheetId="3334">
        <row r="19">
          <cell r="J19">
            <v>1.0499999999999999E-3</v>
          </cell>
        </row>
      </sheetData>
      <sheetData sheetId="3335">
        <row r="19">
          <cell r="J19">
            <v>1.0499999999999999E-3</v>
          </cell>
        </row>
      </sheetData>
      <sheetData sheetId="3336">
        <row r="19">
          <cell r="J19">
            <v>1.0499999999999999E-3</v>
          </cell>
        </row>
      </sheetData>
      <sheetData sheetId="3337">
        <row r="19">
          <cell r="J19">
            <v>1.0499999999999999E-3</v>
          </cell>
        </row>
      </sheetData>
      <sheetData sheetId="3338">
        <row r="19">
          <cell r="J19">
            <v>1.0499999999999999E-3</v>
          </cell>
        </row>
      </sheetData>
      <sheetData sheetId="3339">
        <row r="19">
          <cell r="J19">
            <v>1.0499999999999999E-3</v>
          </cell>
        </row>
      </sheetData>
      <sheetData sheetId="3340">
        <row r="19">
          <cell r="J19">
            <v>1.0499999999999999E-3</v>
          </cell>
        </row>
      </sheetData>
      <sheetData sheetId="3341">
        <row r="19">
          <cell r="J19">
            <v>1.0499999999999999E-3</v>
          </cell>
        </row>
      </sheetData>
      <sheetData sheetId="3342">
        <row r="19">
          <cell r="J19">
            <v>1.0499999999999999E-3</v>
          </cell>
        </row>
      </sheetData>
      <sheetData sheetId="3343">
        <row r="19">
          <cell r="J19">
            <v>1.0499999999999999E-3</v>
          </cell>
        </row>
      </sheetData>
      <sheetData sheetId="3344">
        <row r="19">
          <cell r="J19">
            <v>1.0499999999999999E-3</v>
          </cell>
        </row>
      </sheetData>
      <sheetData sheetId="3345">
        <row r="19">
          <cell r="J19">
            <v>1.0499999999999999E-3</v>
          </cell>
        </row>
      </sheetData>
      <sheetData sheetId="3346">
        <row r="19">
          <cell r="J19">
            <v>1.0499999999999999E-3</v>
          </cell>
        </row>
      </sheetData>
      <sheetData sheetId="3347">
        <row r="19">
          <cell r="J19">
            <v>1.0499999999999999E-3</v>
          </cell>
        </row>
      </sheetData>
      <sheetData sheetId="3348">
        <row r="19">
          <cell r="J19">
            <v>1.0499999999999999E-3</v>
          </cell>
        </row>
      </sheetData>
      <sheetData sheetId="3349">
        <row r="19">
          <cell r="J19">
            <v>1.0499999999999999E-3</v>
          </cell>
        </row>
      </sheetData>
      <sheetData sheetId="3350">
        <row r="19">
          <cell r="J19">
            <v>1.0499999999999999E-3</v>
          </cell>
        </row>
      </sheetData>
      <sheetData sheetId="3351">
        <row r="19">
          <cell r="J19">
            <v>1.0499999999999999E-3</v>
          </cell>
        </row>
      </sheetData>
      <sheetData sheetId="3352">
        <row r="19">
          <cell r="J19">
            <v>1.0499999999999999E-3</v>
          </cell>
        </row>
      </sheetData>
      <sheetData sheetId="3353">
        <row r="19">
          <cell r="J19">
            <v>1.0499999999999999E-3</v>
          </cell>
        </row>
      </sheetData>
      <sheetData sheetId="3354">
        <row r="19">
          <cell r="J19">
            <v>1.0499999999999999E-3</v>
          </cell>
        </row>
      </sheetData>
      <sheetData sheetId="3355">
        <row r="19">
          <cell r="J19">
            <v>1.0499999999999999E-3</v>
          </cell>
        </row>
      </sheetData>
      <sheetData sheetId="3356">
        <row r="19">
          <cell r="J19">
            <v>1.0499999999999999E-3</v>
          </cell>
        </row>
      </sheetData>
      <sheetData sheetId="3357">
        <row r="19">
          <cell r="J19">
            <v>1.0499999999999999E-3</v>
          </cell>
        </row>
      </sheetData>
      <sheetData sheetId="3358">
        <row r="19">
          <cell r="J19">
            <v>1.0499999999999999E-3</v>
          </cell>
        </row>
      </sheetData>
      <sheetData sheetId="3359">
        <row r="19">
          <cell r="J19">
            <v>1.0499999999999999E-3</v>
          </cell>
        </row>
      </sheetData>
      <sheetData sheetId="3360">
        <row r="19">
          <cell r="J19">
            <v>1.0499999999999999E-3</v>
          </cell>
        </row>
      </sheetData>
      <sheetData sheetId="3361">
        <row r="19">
          <cell r="J19">
            <v>1.0499999999999999E-3</v>
          </cell>
        </row>
      </sheetData>
      <sheetData sheetId="3362">
        <row r="19">
          <cell r="J19">
            <v>1.0499999999999999E-3</v>
          </cell>
        </row>
      </sheetData>
      <sheetData sheetId="3363">
        <row r="19">
          <cell r="J19">
            <v>1.0499999999999999E-3</v>
          </cell>
        </row>
      </sheetData>
      <sheetData sheetId="3364">
        <row r="19">
          <cell r="J19">
            <v>1.0499999999999999E-3</v>
          </cell>
        </row>
      </sheetData>
      <sheetData sheetId="3365">
        <row r="19">
          <cell r="J19">
            <v>1.0499999999999999E-3</v>
          </cell>
        </row>
      </sheetData>
      <sheetData sheetId="3366">
        <row r="19">
          <cell r="J19">
            <v>1.0499999999999999E-3</v>
          </cell>
        </row>
      </sheetData>
      <sheetData sheetId="3367">
        <row r="19">
          <cell r="J19">
            <v>1.0499999999999999E-3</v>
          </cell>
        </row>
      </sheetData>
      <sheetData sheetId="3368">
        <row r="19">
          <cell r="J19">
            <v>1.0499999999999999E-3</v>
          </cell>
        </row>
      </sheetData>
      <sheetData sheetId="3369">
        <row r="19">
          <cell r="J19">
            <v>1.0499999999999999E-3</v>
          </cell>
        </row>
      </sheetData>
      <sheetData sheetId="3370">
        <row r="19">
          <cell r="J19">
            <v>1.0499999999999999E-3</v>
          </cell>
        </row>
      </sheetData>
      <sheetData sheetId="3371">
        <row r="19">
          <cell r="J19">
            <v>1.0499999999999999E-3</v>
          </cell>
        </row>
      </sheetData>
      <sheetData sheetId="3372">
        <row r="19">
          <cell r="J19">
            <v>1.0499999999999999E-3</v>
          </cell>
        </row>
      </sheetData>
      <sheetData sheetId="3373">
        <row r="19">
          <cell r="J19">
            <v>1.0499999999999999E-3</v>
          </cell>
        </row>
      </sheetData>
      <sheetData sheetId="3374">
        <row r="19">
          <cell r="J19">
            <v>1.0499999999999999E-3</v>
          </cell>
        </row>
      </sheetData>
      <sheetData sheetId="3375">
        <row r="19">
          <cell r="J19">
            <v>1.0499999999999999E-3</v>
          </cell>
        </row>
      </sheetData>
      <sheetData sheetId="3376">
        <row r="19">
          <cell r="J19">
            <v>1.0499999999999999E-3</v>
          </cell>
        </row>
      </sheetData>
      <sheetData sheetId="3377">
        <row r="19">
          <cell r="J19">
            <v>1.0499999999999999E-3</v>
          </cell>
        </row>
      </sheetData>
      <sheetData sheetId="3378">
        <row r="19">
          <cell r="J19">
            <v>1.0499999999999999E-3</v>
          </cell>
        </row>
      </sheetData>
      <sheetData sheetId="3379">
        <row r="19">
          <cell r="J19">
            <v>1.0499999999999999E-3</v>
          </cell>
        </row>
      </sheetData>
      <sheetData sheetId="3380">
        <row r="19">
          <cell r="J19">
            <v>1.0499999999999999E-3</v>
          </cell>
        </row>
      </sheetData>
      <sheetData sheetId="3381">
        <row r="19">
          <cell r="J19">
            <v>1.0499999999999999E-3</v>
          </cell>
        </row>
      </sheetData>
      <sheetData sheetId="3382">
        <row r="19">
          <cell r="J19">
            <v>1.0499999999999999E-3</v>
          </cell>
        </row>
      </sheetData>
      <sheetData sheetId="3383">
        <row r="19">
          <cell r="J19">
            <v>1.0499999999999999E-3</v>
          </cell>
        </row>
      </sheetData>
      <sheetData sheetId="3384">
        <row r="19">
          <cell r="J19">
            <v>1.0499999999999999E-3</v>
          </cell>
        </row>
      </sheetData>
      <sheetData sheetId="3385">
        <row r="19">
          <cell r="J19">
            <v>1.0499999999999999E-3</v>
          </cell>
        </row>
      </sheetData>
      <sheetData sheetId="3386">
        <row r="19">
          <cell r="J19">
            <v>1.0499999999999999E-3</v>
          </cell>
        </row>
      </sheetData>
      <sheetData sheetId="3387">
        <row r="19">
          <cell r="J19">
            <v>1.0499999999999999E-3</v>
          </cell>
        </row>
      </sheetData>
      <sheetData sheetId="3388">
        <row r="19">
          <cell r="J19">
            <v>1.0499999999999999E-3</v>
          </cell>
        </row>
      </sheetData>
      <sheetData sheetId="3389">
        <row r="19">
          <cell r="J19">
            <v>1.0499999999999999E-3</v>
          </cell>
        </row>
      </sheetData>
      <sheetData sheetId="3390">
        <row r="19">
          <cell r="J19">
            <v>1.0499999999999999E-3</v>
          </cell>
        </row>
      </sheetData>
      <sheetData sheetId="3391">
        <row r="19">
          <cell r="J19">
            <v>1.0499999999999999E-3</v>
          </cell>
        </row>
      </sheetData>
      <sheetData sheetId="3392">
        <row r="19">
          <cell r="J19">
            <v>1.0499999999999999E-3</v>
          </cell>
        </row>
      </sheetData>
      <sheetData sheetId="3393">
        <row r="19">
          <cell r="J19">
            <v>1.0499999999999999E-3</v>
          </cell>
        </row>
      </sheetData>
      <sheetData sheetId="3394">
        <row r="19">
          <cell r="J19">
            <v>1.0499999999999999E-3</v>
          </cell>
        </row>
      </sheetData>
      <sheetData sheetId="3395">
        <row r="19">
          <cell r="J19">
            <v>1.0499999999999999E-3</v>
          </cell>
        </row>
      </sheetData>
      <sheetData sheetId="3396">
        <row r="19">
          <cell r="J19">
            <v>1.0499999999999999E-3</v>
          </cell>
        </row>
      </sheetData>
      <sheetData sheetId="3397">
        <row r="19">
          <cell r="J19">
            <v>1.0499999999999999E-3</v>
          </cell>
        </row>
      </sheetData>
      <sheetData sheetId="3398">
        <row r="19">
          <cell r="J19">
            <v>1.0499999999999999E-3</v>
          </cell>
        </row>
      </sheetData>
      <sheetData sheetId="3399">
        <row r="19">
          <cell r="J19">
            <v>1.0499999999999999E-3</v>
          </cell>
        </row>
      </sheetData>
      <sheetData sheetId="3400">
        <row r="19">
          <cell r="J19">
            <v>1.0499999999999999E-3</v>
          </cell>
        </row>
      </sheetData>
      <sheetData sheetId="3401">
        <row r="19">
          <cell r="J19">
            <v>1.0499999999999999E-3</v>
          </cell>
        </row>
      </sheetData>
      <sheetData sheetId="3402">
        <row r="19">
          <cell r="J19">
            <v>1.0499999999999999E-3</v>
          </cell>
        </row>
      </sheetData>
      <sheetData sheetId="3403">
        <row r="19">
          <cell r="J19">
            <v>1.0499999999999999E-3</v>
          </cell>
        </row>
      </sheetData>
      <sheetData sheetId="3404">
        <row r="19">
          <cell r="J19">
            <v>1.0499999999999999E-3</v>
          </cell>
        </row>
      </sheetData>
      <sheetData sheetId="3405">
        <row r="19">
          <cell r="J19">
            <v>1.0499999999999999E-3</v>
          </cell>
        </row>
      </sheetData>
      <sheetData sheetId="3406">
        <row r="19">
          <cell r="J19">
            <v>1.0499999999999999E-3</v>
          </cell>
        </row>
      </sheetData>
      <sheetData sheetId="3407">
        <row r="19">
          <cell r="J19">
            <v>1.0499999999999999E-3</v>
          </cell>
        </row>
      </sheetData>
      <sheetData sheetId="3408">
        <row r="19">
          <cell r="J19">
            <v>1.0499999999999999E-3</v>
          </cell>
        </row>
      </sheetData>
      <sheetData sheetId="3409">
        <row r="19">
          <cell r="J19">
            <v>1.0499999999999999E-3</v>
          </cell>
        </row>
      </sheetData>
      <sheetData sheetId="3410">
        <row r="19">
          <cell r="J19">
            <v>1.0499999999999999E-3</v>
          </cell>
        </row>
      </sheetData>
      <sheetData sheetId="3411">
        <row r="19">
          <cell r="J19">
            <v>1.0499999999999999E-3</v>
          </cell>
        </row>
      </sheetData>
      <sheetData sheetId="3412">
        <row r="19">
          <cell r="J19">
            <v>1.0499999999999999E-3</v>
          </cell>
        </row>
      </sheetData>
      <sheetData sheetId="3413">
        <row r="19">
          <cell r="J19">
            <v>1.0499999999999999E-3</v>
          </cell>
        </row>
      </sheetData>
      <sheetData sheetId="3414">
        <row r="19">
          <cell r="J19">
            <v>1.0499999999999999E-3</v>
          </cell>
        </row>
      </sheetData>
      <sheetData sheetId="3415">
        <row r="19">
          <cell r="J19">
            <v>1.0499999999999999E-3</v>
          </cell>
        </row>
      </sheetData>
      <sheetData sheetId="3416">
        <row r="19">
          <cell r="J19">
            <v>1.0499999999999999E-3</v>
          </cell>
        </row>
      </sheetData>
      <sheetData sheetId="3417">
        <row r="19">
          <cell r="J19">
            <v>1.0499999999999999E-3</v>
          </cell>
        </row>
      </sheetData>
      <sheetData sheetId="3418">
        <row r="19">
          <cell r="J19">
            <v>1.0499999999999999E-3</v>
          </cell>
        </row>
      </sheetData>
      <sheetData sheetId="3419">
        <row r="19">
          <cell r="J19">
            <v>1.0499999999999999E-3</v>
          </cell>
        </row>
      </sheetData>
      <sheetData sheetId="3420">
        <row r="19">
          <cell r="J19">
            <v>1.0499999999999999E-3</v>
          </cell>
        </row>
      </sheetData>
      <sheetData sheetId="3421">
        <row r="19">
          <cell r="J19">
            <v>1.0499999999999999E-3</v>
          </cell>
        </row>
      </sheetData>
      <sheetData sheetId="3422">
        <row r="19">
          <cell r="J19">
            <v>1.0499999999999999E-3</v>
          </cell>
        </row>
      </sheetData>
      <sheetData sheetId="3423">
        <row r="19">
          <cell r="J19">
            <v>1.0499999999999999E-3</v>
          </cell>
        </row>
      </sheetData>
      <sheetData sheetId="3424">
        <row r="19">
          <cell r="J19">
            <v>1.0499999999999999E-3</v>
          </cell>
        </row>
      </sheetData>
      <sheetData sheetId="3425">
        <row r="19">
          <cell r="J19">
            <v>1.0499999999999999E-3</v>
          </cell>
        </row>
      </sheetData>
      <sheetData sheetId="3426">
        <row r="19">
          <cell r="J19">
            <v>1.0499999999999999E-3</v>
          </cell>
        </row>
      </sheetData>
      <sheetData sheetId="3427">
        <row r="19">
          <cell r="J19">
            <v>1.0499999999999999E-3</v>
          </cell>
        </row>
      </sheetData>
      <sheetData sheetId="3428">
        <row r="19">
          <cell r="J19">
            <v>1.0499999999999999E-3</v>
          </cell>
        </row>
      </sheetData>
      <sheetData sheetId="3429">
        <row r="19">
          <cell r="J19">
            <v>1.0499999999999999E-3</v>
          </cell>
        </row>
      </sheetData>
      <sheetData sheetId="3430">
        <row r="19">
          <cell r="J19">
            <v>1.0499999999999999E-3</v>
          </cell>
        </row>
      </sheetData>
      <sheetData sheetId="3431">
        <row r="19">
          <cell r="J19">
            <v>1.0499999999999999E-3</v>
          </cell>
        </row>
      </sheetData>
      <sheetData sheetId="3432">
        <row r="19">
          <cell r="J19">
            <v>1.0499999999999999E-3</v>
          </cell>
        </row>
      </sheetData>
      <sheetData sheetId="3433">
        <row r="19">
          <cell r="J19">
            <v>1.0499999999999999E-3</v>
          </cell>
        </row>
      </sheetData>
      <sheetData sheetId="3434">
        <row r="19">
          <cell r="J19">
            <v>1.0499999999999999E-3</v>
          </cell>
        </row>
      </sheetData>
      <sheetData sheetId="3435">
        <row r="19">
          <cell r="J19">
            <v>1.0499999999999999E-3</v>
          </cell>
        </row>
      </sheetData>
      <sheetData sheetId="3436">
        <row r="19">
          <cell r="J19">
            <v>1.0499999999999999E-3</v>
          </cell>
        </row>
      </sheetData>
      <sheetData sheetId="3437">
        <row r="19">
          <cell r="J19">
            <v>1.0499999999999999E-3</v>
          </cell>
        </row>
      </sheetData>
      <sheetData sheetId="3438">
        <row r="19">
          <cell r="J19">
            <v>1.0499999999999999E-3</v>
          </cell>
        </row>
      </sheetData>
      <sheetData sheetId="3439">
        <row r="19">
          <cell r="J19">
            <v>1.0499999999999999E-3</v>
          </cell>
        </row>
      </sheetData>
      <sheetData sheetId="3440">
        <row r="19">
          <cell r="J19">
            <v>1.0499999999999999E-3</v>
          </cell>
        </row>
      </sheetData>
      <sheetData sheetId="3441">
        <row r="19">
          <cell r="J19">
            <v>1.0499999999999999E-3</v>
          </cell>
        </row>
      </sheetData>
      <sheetData sheetId="3442">
        <row r="19">
          <cell r="J19">
            <v>1.0499999999999999E-3</v>
          </cell>
        </row>
      </sheetData>
      <sheetData sheetId="3443">
        <row r="19">
          <cell r="J19">
            <v>1.0499999999999999E-3</v>
          </cell>
        </row>
      </sheetData>
      <sheetData sheetId="3444">
        <row r="19">
          <cell r="J19">
            <v>1.0499999999999999E-3</v>
          </cell>
        </row>
      </sheetData>
      <sheetData sheetId="3445">
        <row r="19">
          <cell r="J19">
            <v>1.0499999999999999E-3</v>
          </cell>
        </row>
      </sheetData>
      <sheetData sheetId="3446">
        <row r="19">
          <cell r="J19">
            <v>1.0499999999999999E-3</v>
          </cell>
        </row>
      </sheetData>
      <sheetData sheetId="3447">
        <row r="19">
          <cell r="J19">
            <v>1.0499999999999999E-3</v>
          </cell>
        </row>
      </sheetData>
      <sheetData sheetId="3448">
        <row r="19">
          <cell r="J19">
            <v>1.0499999999999999E-3</v>
          </cell>
        </row>
      </sheetData>
      <sheetData sheetId="3449">
        <row r="19">
          <cell r="J19">
            <v>1.0499999999999999E-3</v>
          </cell>
        </row>
      </sheetData>
      <sheetData sheetId="3450">
        <row r="19">
          <cell r="J19">
            <v>1.0499999999999999E-3</v>
          </cell>
        </row>
      </sheetData>
      <sheetData sheetId="3451">
        <row r="19">
          <cell r="J19">
            <v>1.0499999999999999E-3</v>
          </cell>
        </row>
      </sheetData>
      <sheetData sheetId="3452">
        <row r="19">
          <cell r="J19">
            <v>1.0499999999999999E-3</v>
          </cell>
        </row>
      </sheetData>
      <sheetData sheetId="3453">
        <row r="19">
          <cell r="J19">
            <v>1.0499999999999999E-3</v>
          </cell>
        </row>
      </sheetData>
      <sheetData sheetId="3454">
        <row r="19">
          <cell r="J19">
            <v>1.0499999999999999E-3</v>
          </cell>
        </row>
      </sheetData>
      <sheetData sheetId="3455">
        <row r="19">
          <cell r="J19">
            <v>1.0499999999999999E-3</v>
          </cell>
        </row>
      </sheetData>
      <sheetData sheetId="3456">
        <row r="19">
          <cell r="J19">
            <v>1.0499999999999999E-3</v>
          </cell>
        </row>
      </sheetData>
      <sheetData sheetId="3457">
        <row r="19">
          <cell r="J19">
            <v>1.0499999999999999E-3</v>
          </cell>
        </row>
      </sheetData>
      <sheetData sheetId="3458">
        <row r="19">
          <cell r="J19">
            <v>1.0499999999999999E-3</v>
          </cell>
        </row>
      </sheetData>
      <sheetData sheetId="3459">
        <row r="19">
          <cell r="J19">
            <v>1.0499999999999999E-3</v>
          </cell>
        </row>
      </sheetData>
      <sheetData sheetId="3460">
        <row r="19">
          <cell r="J19">
            <v>1.0499999999999999E-3</v>
          </cell>
        </row>
      </sheetData>
      <sheetData sheetId="3461">
        <row r="19">
          <cell r="J19">
            <v>1.0499999999999999E-3</v>
          </cell>
        </row>
      </sheetData>
      <sheetData sheetId="3462">
        <row r="19">
          <cell r="J19">
            <v>1.0499999999999999E-3</v>
          </cell>
        </row>
      </sheetData>
      <sheetData sheetId="3463">
        <row r="19">
          <cell r="J19">
            <v>1.0499999999999999E-3</v>
          </cell>
        </row>
      </sheetData>
      <sheetData sheetId="3464">
        <row r="19">
          <cell r="J19">
            <v>1.0499999999999999E-3</v>
          </cell>
        </row>
      </sheetData>
      <sheetData sheetId="3465">
        <row r="19">
          <cell r="J19">
            <v>1.0499999999999999E-3</v>
          </cell>
        </row>
      </sheetData>
      <sheetData sheetId="3466">
        <row r="19">
          <cell r="J19">
            <v>1.0499999999999999E-3</v>
          </cell>
        </row>
      </sheetData>
      <sheetData sheetId="3467">
        <row r="19">
          <cell r="J19">
            <v>1.0499999999999999E-3</v>
          </cell>
        </row>
      </sheetData>
      <sheetData sheetId="3468">
        <row r="19">
          <cell r="J19">
            <v>1.0499999999999999E-3</v>
          </cell>
        </row>
      </sheetData>
      <sheetData sheetId="3469">
        <row r="19">
          <cell r="J19">
            <v>1.0499999999999999E-3</v>
          </cell>
        </row>
      </sheetData>
      <sheetData sheetId="3470">
        <row r="19">
          <cell r="J19">
            <v>1.0499999999999999E-3</v>
          </cell>
        </row>
      </sheetData>
      <sheetData sheetId="3471">
        <row r="19">
          <cell r="J19">
            <v>1.0499999999999999E-3</v>
          </cell>
        </row>
      </sheetData>
      <sheetData sheetId="3472">
        <row r="19">
          <cell r="J19">
            <v>1.0499999999999999E-3</v>
          </cell>
        </row>
      </sheetData>
      <sheetData sheetId="3473">
        <row r="19">
          <cell r="J19">
            <v>1.0499999999999999E-3</v>
          </cell>
        </row>
      </sheetData>
      <sheetData sheetId="3474">
        <row r="19">
          <cell r="J19">
            <v>1.0499999999999999E-3</v>
          </cell>
        </row>
      </sheetData>
      <sheetData sheetId="3475">
        <row r="19">
          <cell r="J19">
            <v>1.0499999999999999E-3</v>
          </cell>
        </row>
      </sheetData>
      <sheetData sheetId="3476">
        <row r="19">
          <cell r="J19">
            <v>1.0499999999999999E-3</v>
          </cell>
        </row>
      </sheetData>
      <sheetData sheetId="3477">
        <row r="19">
          <cell r="J19">
            <v>1.0499999999999999E-3</v>
          </cell>
        </row>
      </sheetData>
      <sheetData sheetId="3478">
        <row r="19">
          <cell r="J19">
            <v>1.0499999999999999E-3</v>
          </cell>
        </row>
      </sheetData>
      <sheetData sheetId="3479">
        <row r="19">
          <cell r="J19">
            <v>1.0499999999999999E-3</v>
          </cell>
        </row>
      </sheetData>
      <sheetData sheetId="3480">
        <row r="19">
          <cell r="J19">
            <v>1.0499999999999999E-3</v>
          </cell>
        </row>
      </sheetData>
      <sheetData sheetId="3481">
        <row r="19">
          <cell r="J19">
            <v>1.0499999999999999E-3</v>
          </cell>
        </row>
      </sheetData>
      <sheetData sheetId="3482">
        <row r="19">
          <cell r="J19">
            <v>1.0499999999999999E-3</v>
          </cell>
        </row>
      </sheetData>
      <sheetData sheetId="3483">
        <row r="19">
          <cell r="J19">
            <v>1.0499999999999999E-3</v>
          </cell>
        </row>
      </sheetData>
      <sheetData sheetId="3484">
        <row r="19">
          <cell r="J19">
            <v>1.0499999999999999E-3</v>
          </cell>
        </row>
      </sheetData>
      <sheetData sheetId="3485">
        <row r="19">
          <cell r="J19">
            <v>1.0499999999999999E-3</v>
          </cell>
        </row>
      </sheetData>
      <sheetData sheetId="3486">
        <row r="19">
          <cell r="J19">
            <v>1.0499999999999999E-3</v>
          </cell>
        </row>
      </sheetData>
      <sheetData sheetId="3487">
        <row r="19">
          <cell r="J19">
            <v>1.0499999999999999E-3</v>
          </cell>
        </row>
      </sheetData>
      <sheetData sheetId="3488">
        <row r="19">
          <cell r="J19">
            <v>1.0499999999999999E-3</v>
          </cell>
        </row>
      </sheetData>
      <sheetData sheetId="3489">
        <row r="19">
          <cell r="J19">
            <v>1.0499999999999999E-3</v>
          </cell>
        </row>
      </sheetData>
      <sheetData sheetId="3490">
        <row r="19">
          <cell r="J19">
            <v>1.0499999999999999E-3</v>
          </cell>
        </row>
      </sheetData>
      <sheetData sheetId="3491">
        <row r="19">
          <cell r="J19">
            <v>1.0499999999999999E-3</v>
          </cell>
        </row>
      </sheetData>
      <sheetData sheetId="3492">
        <row r="19">
          <cell r="J19">
            <v>1.0499999999999999E-3</v>
          </cell>
        </row>
      </sheetData>
      <sheetData sheetId="3493">
        <row r="19">
          <cell r="J19">
            <v>1.0499999999999999E-3</v>
          </cell>
        </row>
      </sheetData>
      <sheetData sheetId="3494">
        <row r="19">
          <cell r="J19">
            <v>1.0499999999999999E-3</v>
          </cell>
        </row>
      </sheetData>
      <sheetData sheetId="3495">
        <row r="19">
          <cell r="J19">
            <v>1.0499999999999999E-3</v>
          </cell>
        </row>
      </sheetData>
      <sheetData sheetId="3496">
        <row r="19">
          <cell r="J19">
            <v>1.0499999999999999E-3</v>
          </cell>
        </row>
      </sheetData>
      <sheetData sheetId="3497">
        <row r="19">
          <cell r="J19">
            <v>1.0499999999999999E-3</v>
          </cell>
        </row>
      </sheetData>
      <sheetData sheetId="3498">
        <row r="19">
          <cell r="J19">
            <v>1.0499999999999999E-3</v>
          </cell>
        </row>
      </sheetData>
      <sheetData sheetId="3499">
        <row r="19">
          <cell r="J19">
            <v>1.0499999999999999E-3</v>
          </cell>
        </row>
      </sheetData>
      <sheetData sheetId="3500">
        <row r="19">
          <cell r="J19">
            <v>1.0499999999999999E-3</v>
          </cell>
        </row>
      </sheetData>
      <sheetData sheetId="3501">
        <row r="19">
          <cell r="J19">
            <v>1.0499999999999999E-3</v>
          </cell>
        </row>
      </sheetData>
      <sheetData sheetId="3502">
        <row r="19">
          <cell r="J19">
            <v>1.0499999999999999E-3</v>
          </cell>
        </row>
      </sheetData>
      <sheetData sheetId="3503">
        <row r="19">
          <cell r="J19">
            <v>1.0499999999999999E-3</v>
          </cell>
        </row>
      </sheetData>
      <sheetData sheetId="3504">
        <row r="19">
          <cell r="J19">
            <v>1.0499999999999999E-3</v>
          </cell>
        </row>
      </sheetData>
      <sheetData sheetId="3505">
        <row r="19">
          <cell r="J19">
            <v>1.0499999999999999E-3</v>
          </cell>
        </row>
      </sheetData>
      <sheetData sheetId="3506">
        <row r="19">
          <cell r="J19">
            <v>1.0499999999999999E-3</v>
          </cell>
        </row>
      </sheetData>
      <sheetData sheetId="3507">
        <row r="19">
          <cell r="J19">
            <v>1.0499999999999999E-3</v>
          </cell>
        </row>
      </sheetData>
      <sheetData sheetId="3508">
        <row r="19">
          <cell r="J19">
            <v>1.0499999999999999E-3</v>
          </cell>
        </row>
      </sheetData>
      <sheetData sheetId="3509">
        <row r="19">
          <cell r="J19">
            <v>1.0499999999999999E-3</v>
          </cell>
        </row>
      </sheetData>
      <sheetData sheetId="3510">
        <row r="19">
          <cell r="J19">
            <v>1.0499999999999999E-3</v>
          </cell>
        </row>
      </sheetData>
      <sheetData sheetId="3511">
        <row r="19">
          <cell r="J19">
            <v>1.0499999999999999E-3</v>
          </cell>
        </row>
      </sheetData>
      <sheetData sheetId="3512">
        <row r="19">
          <cell r="J19">
            <v>1.0499999999999999E-3</v>
          </cell>
        </row>
      </sheetData>
      <sheetData sheetId="3513">
        <row r="19">
          <cell r="J19">
            <v>1.0499999999999999E-3</v>
          </cell>
        </row>
      </sheetData>
      <sheetData sheetId="3514">
        <row r="19">
          <cell r="J19">
            <v>1.0499999999999999E-3</v>
          </cell>
        </row>
      </sheetData>
      <sheetData sheetId="3515">
        <row r="19">
          <cell r="J19">
            <v>1.0499999999999999E-3</v>
          </cell>
        </row>
      </sheetData>
      <sheetData sheetId="3516">
        <row r="19">
          <cell r="J19">
            <v>1.0499999999999999E-3</v>
          </cell>
        </row>
      </sheetData>
      <sheetData sheetId="3517">
        <row r="19">
          <cell r="J19">
            <v>1.0499999999999999E-3</v>
          </cell>
        </row>
      </sheetData>
      <sheetData sheetId="3518">
        <row r="19">
          <cell r="J19">
            <v>1.0499999999999999E-3</v>
          </cell>
        </row>
      </sheetData>
      <sheetData sheetId="3519">
        <row r="19">
          <cell r="J19">
            <v>1.0499999999999999E-3</v>
          </cell>
        </row>
      </sheetData>
      <sheetData sheetId="3520">
        <row r="19">
          <cell r="J19">
            <v>1.0499999999999999E-3</v>
          </cell>
        </row>
      </sheetData>
      <sheetData sheetId="3521">
        <row r="19">
          <cell r="J19">
            <v>1.0499999999999999E-3</v>
          </cell>
        </row>
      </sheetData>
      <sheetData sheetId="3522">
        <row r="19">
          <cell r="J19">
            <v>1.0499999999999999E-3</v>
          </cell>
        </row>
      </sheetData>
      <sheetData sheetId="3523">
        <row r="19">
          <cell r="J19">
            <v>1.0499999999999999E-3</v>
          </cell>
        </row>
      </sheetData>
      <sheetData sheetId="3524">
        <row r="19">
          <cell r="J19">
            <v>1.0499999999999999E-3</v>
          </cell>
        </row>
      </sheetData>
      <sheetData sheetId="3525">
        <row r="19">
          <cell r="J19">
            <v>1.0499999999999999E-3</v>
          </cell>
        </row>
      </sheetData>
      <sheetData sheetId="3526">
        <row r="19">
          <cell r="J19">
            <v>1.0499999999999999E-3</v>
          </cell>
        </row>
      </sheetData>
      <sheetData sheetId="3527">
        <row r="19">
          <cell r="J19">
            <v>1.0499999999999999E-3</v>
          </cell>
        </row>
      </sheetData>
      <sheetData sheetId="3528">
        <row r="19">
          <cell r="J19">
            <v>1.0499999999999999E-3</v>
          </cell>
        </row>
      </sheetData>
      <sheetData sheetId="3529">
        <row r="19">
          <cell r="J19">
            <v>1.0499999999999999E-3</v>
          </cell>
        </row>
      </sheetData>
      <sheetData sheetId="3530">
        <row r="19">
          <cell r="J19">
            <v>1.0499999999999999E-3</v>
          </cell>
        </row>
      </sheetData>
      <sheetData sheetId="3531">
        <row r="19">
          <cell r="J19">
            <v>1.0499999999999999E-3</v>
          </cell>
        </row>
      </sheetData>
      <sheetData sheetId="3532">
        <row r="19">
          <cell r="J19">
            <v>1.0499999999999999E-3</v>
          </cell>
        </row>
      </sheetData>
      <sheetData sheetId="3533">
        <row r="19">
          <cell r="J19">
            <v>1.0499999999999999E-3</v>
          </cell>
        </row>
      </sheetData>
      <sheetData sheetId="3534">
        <row r="19">
          <cell r="J19">
            <v>1.0499999999999999E-3</v>
          </cell>
        </row>
      </sheetData>
      <sheetData sheetId="3535">
        <row r="19">
          <cell r="J19">
            <v>1.0499999999999999E-3</v>
          </cell>
        </row>
      </sheetData>
      <sheetData sheetId="3536">
        <row r="19">
          <cell r="J19">
            <v>1.0499999999999999E-3</v>
          </cell>
        </row>
      </sheetData>
      <sheetData sheetId="3537">
        <row r="19">
          <cell r="J19">
            <v>1.0499999999999999E-3</v>
          </cell>
        </row>
      </sheetData>
      <sheetData sheetId="3538">
        <row r="19">
          <cell r="J19">
            <v>1.0499999999999999E-3</v>
          </cell>
        </row>
      </sheetData>
      <sheetData sheetId="3539">
        <row r="19">
          <cell r="J19">
            <v>1.0499999999999999E-3</v>
          </cell>
        </row>
      </sheetData>
      <sheetData sheetId="3540">
        <row r="19">
          <cell r="J19">
            <v>1.0499999999999999E-3</v>
          </cell>
        </row>
      </sheetData>
      <sheetData sheetId="3541">
        <row r="19">
          <cell r="J19">
            <v>1.0499999999999999E-3</v>
          </cell>
        </row>
      </sheetData>
      <sheetData sheetId="3542">
        <row r="19">
          <cell r="J19">
            <v>1.0499999999999999E-3</v>
          </cell>
        </row>
      </sheetData>
      <sheetData sheetId="3543">
        <row r="19">
          <cell r="J19">
            <v>1.0499999999999999E-3</v>
          </cell>
        </row>
      </sheetData>
      <sheetData sheetId="3544">
        <row r="19">
          <cell r="J19">
            <v>1.0499999999999999E-3</v>
          </cell>
        </row>
      </sheetData>
      <sheetData sheetId="3545">
        <row r="19">
          <cell r="J19">
            <v>1.0499999999999999E-3</v>
          </cell>
        </row>
      </sheetData>
      <sheetData sheetId="3546">
        <row r="19">
          <cell r="J19">
            <v>1.0499999999999999E-3</v>
          </cell>
        </row>
      </sheetData>
      <sheetData sheetId="3547">
        <row r="19">
          <cell r="J19">
            <v>1.0499999999999999E-3</v>
          </cell>
        </row>
      </sheetData>
      <sheetData sheetId="3548">
        <row r="19">
          <cell r="J19">
            <v>1.0499999999999999E-3</v>
          </cell>
        </row>
      </sheetData>
      <sheetData sheetId="3549">
        <row r="19">
          <cell r="J19">
            <v>1.0499999999999999E-3</v>
          </cell>
        </row>
      </sheetData>
      <sheetData sheetId="3550">
        <row r="19">
          <cell r="J19">
            <v>1.0499999999999999E-3</v>
          </cell>
        </row>
      </sheetData>
      <sheetData sheetId="3551">
        <row r="19">
          <cell r="J19">
            <v>1.0499999999999999E-3</v>
          </cell>
        </row>
      </sheetData>
      <sheetData sheetId="3552">
        <row r="19">
          <cell r="J19">
            <v>1.0499999999999999E-3</v>
          </cell>
        </row>
      </sheetData>
      <sheetData sheetId="3553">
        <row r="19">
          <cell r="J19">
            <v>1.0499999999999999E-3</v>
          </cell>
        </row>
      </sheetData>
      <sheetData sheetId="3554">
        <row r="19">
          <cell r="J19">
            <v>1.0499999999999999E-3</v>
          </cell>
        </row>
      </sheetData>
      <sheetData sheetId="3555">
        <row r="19">
          <cell r="J19">
            <v>1.0499999999999999E-3</v>
          </cell>
        </row>
      </sheetData>
      <sheetData sheetId="3556">
        <row r="19">
          <cell r="J19">
            <v>1.0499999999999999E-3</v>
          </cell>
        </row>
      </sheetData>
      <sheetData sheetId="3557">
        <row r="19">
          <cell r="J19">
            <v>1.0499999999999999E-3</v>
          </cell>
        </row>
      </sheetData>
      <sheetData sheetId="3558">
        <row r="19">
          <cell r="J19">
            <v>1.0499999999999999E-3</v>
          </cell>
        </row>
      </sheetData>
      <sheetData sheetId="3559">
        <row r="19">
          <cell r="J19">
            <v>1.0499999999999999E-3</v>
          </cell>
        </row>
      </sheetData>
      <sheetData sheetId="3560">
        <row r="19">
          <cell r="J19">
            <v>1.0499999999999999E-3</v>
          </cell>
        </row>
      </sheetData>
      <sheetData sheetId="3561">
        <row r="19">
          <cell r="J19">
            <v>1.0499999999999999E-3</v>
          </cell>
        </row>
      </sheetData>
      <sheetData sheetId="3562">
        <row r="19">
          <cell r="J19">
            <v>1.0499999999999999E-3</v>
          </cell>
        </row>
      </sheetData>
      <sheetData sheetId="3563">
        <row r="19">
          <cell r="J19">
            <v>1.0499999999999999E-3</v>
          </cell>
        </row>
      </sheetData>
      <sheetData sheetId="3564">
        <row r="19">
          <cell r="J19">
            <v>1.0499999999999999E-3</v>
          </cell>
        </row>
      </sheetData>
      <sheetData sheetId="3565">
        <row r="19">
          <cell r="J19">
            <v>1.0499999999999999E-3</v>
          </cell>
        </row>
      </sheetData>
      <sheetData sheetId="3566">
        <row r="19">
          <cell r="J19">
            <v>1.0499999999999999E-3</v>
          </cell>
        </row>
      </sheetData>
      <sheetData sheetId="3567">
        <row r="19">
          <cell r="J19">
            <v>1.0499999999999999E-3</v>
          </cell>
        </row>
      </sheetData>
      <sheetData sheetId="3568">
        <row r="19">
          <cell r="J19">
            <v>1.0499999999999999E-3</v>
          </cell>
        </row>
      </sheetData>
      <sheetData sheetId="3569">
        <row r="19">
          <cell r="J19">
            <v>1.0499999999999999E-3</v>
          </cell>
        </row>
      </sheetData>
      <sheetData sheetId="3570">
        <row r="19">
          <cell r="J19">
            <v>1.0499999999999999E-3</v>
          </cell>
        </row>
      </sheetData>
      <sheetData sheetId="3571">
        <row r="19">
          <cell r="J19">
            <v>1.0499999999999999E-3</v>
          </cell>
        </row>
      </sheetData>
      <sheetData sheetId="3572">
        <row r="19">
          <cell r="J19">
            <v>1.0499999999999999E-3</v>
          </cell>
        </row>
      </sheetData>
      <sheetData sheetId="3573">
        <row r="19">
          <cell r="J19">
            <v>1.0499999999999999E-3</v>
          </cell>
        </row>
      </sheetData>
      <sheetData sheetId="3574">
        <row r="19">
          <cell r="J19">
            <v>1.0499999999999999E-3</v>
          </cell>
        </row>
      </sheetData>
      <sheetData sheetId="3575">
        <row r="19">
          <cell r="J19">
            <v>1.0499999999999999E-3</v>
          </cell>
        </row>
      </sheetData>
      <sheetData sheetId="3576">
        <row r="19">
          <cell r="J19">
            <v>1.0499999999999999E-3</v>
          </cell>
        </row>
      </sheetData>
      <sheetData sheetId="3577">
        <row r="19">
          <cell r="J19">
            <v>1.0499999999999999E-3</v>
          </cell>
        </row>
      </sheetData>
      <sheetData sheetId="3578">
        <row r="19">
          <cell r="J19">
            <v>1.0499999999999999E-3</v>
          </cell>
        </row>
      </sheetData>
      <sheetData sheetId="3579">
        <row r="19">
          <cell r="J19">
            <v>1.0499999999999999E-3</v>
          </cell>
        </row>
      </sheetData>
      <sheetData sheetId="3580">
        <row r="19">
          <cell r="J19">
            <v>1.0499999999999999E-3</v>
          </cell>
        </row>
      </sheetData>
      <sheetData sheetId="3581">
        <row r="19">
          <cell r="J19">
            <v>1.0499999999999999E-3</v>
          </cell>
        </row>
      </sheetData>
      <sheetData sheetId="3582">
        <row r="19">
          <cell r="J19">
            <v>1.0499999999999999E-3</v>
          </cell>
        </row>
      </sheetData>
      <sheetData sheetId="3583">
        <row r="19">
          <cell r="J19">
            <v>1.0499999999999999E-3</v>
          </cell>
        </row>
      </sheetData>
      <sheetData sheetId="3584">
        <row r="19">
          <cell r="J19">
            <v>1.0499999999999999E-3</v>
          </cell>
        </row>
      </sheetData>
      <sheetData sheetId="3585">
        <row r="19">
          <cell r="J19">
            <v>1.0499999999999999E-3</v>
          </cell>
        </row>
      </sheetData>
      <sheetData sheetId="3586">
        <row r="19">
          <cell r="J19">
            <v>1.0499999999999999E-3</v>
          </cell>
        </row>
      </sheetData>
      <sheetData sheetId="3587">
        <row r="19">
          <cell r="J19">
            <v>1.0499999999999999E-3</v>
          </cell>
        </row>
      </sheetData>
      <sheetData sheetId="3588">
        <row r="19">
          <cell r="J19">
            <v>1.0499999999999999E-3</v>
          </cell>
        </row>
      </sheetData>
      <sheetData sheetId="3589">
        <row r="19">
          <cell r="J19">
            <v>1.0499999999999999E-3</v>
          </cell>
        </row>
      </sheetData>
      <sheetData sheetId="3590">
        <row r="19">
          <cell r="J19">
            <v>1.0499999999999999E-3</v>
          </cell>
        </row>
      </sheetData>
      <sheetData sheetId="3591">
        <row r="19">
          <cell r="J19">
            <v>1.0499999999999999E-3</v>
          </cell>
        </row>
      </sheetData>
      <sheetData sheetId="3592">
        <row r="19">
          <cell r="J19">
            <v>1.0499999999999999E-3</v>
          </cell>
        </row>
      </sheetData>
      <sheetData sheetId="3593">
        <row r="19">
          <cell r="J19">
            <v>1.0499999999999999E-3</v>
          </cell>
        </row>
      </sheetData>
      <sheetData sheetId="3594">
        <row r="19">
          <cell r="J19">
            <v>1.0499999999999999E-3</v>
          </cell>
        </row>
      </sheetData>
      <sheetData sheetId="3595">
        <row r="19">
          <cell r="J19">
            <v>1.0499999999999999E-3</v>
          </cell>
        </row>
      </sheetData>
      <sheetData sheetId="3596">
        <row r="19">
          <cell r="J19">
            <v>1.0499999999999999E-3</v>
          </cell>
        </row>
      </sheetData>
      <sheetData sheetId="3597">
        <row r="19">
          <cell r="J19">
            <v>1.0499999999999999E-3</v>
          </cell>
        </row>
      </sheetData>
      <sheetData sheetId="3598">
        <row r="19">
          <cell r="J19">
            <v>1.0499999999999999E-3</v>
          </cell>
        </row>
      </sheetData>
      <sheetData sheetId="3599">
        <row r="19">
          <cell r="J19">
            <v>1.0499999999999999E-3</v>
          </cell>
        </row>
      </sheetData>
      <sheetData sheetId="3600">
        <row r="19">
          <cell r="J19">
            <v>1.0499999999999999E-3</v>
          </cell>
        </row>
      </sheetData>
      <sheetData sheetId="3601">
        <row r="19">
          <cell r="J19">
            <v>1.0499999999999999E-3</v>
          </cell>
        </row>
      </sheetData>
      <sheetData sheetId="3602">
        <row r="19">
          <cell r="J19">
            <v>1.0499999999999999E-3</v>
          </cell>
        </row>
      </sheetData>
      <sheetData sheetId="3603">
        <row r="19">
          <cell r="J19">
            <v>1.0499999999999999E-3</v>
          </cell>
        </row>
      </sheetData>
      <sheetData sheetId="3604">
        <row r="19">
          <cell r="J19">
            <v>1.0499999999999999E-3</v>
          </cell>
        </row>
      </sheetData>
      <sheetData sheetId="3605">
        <row r="19">
          <cell r="J19">
            <v>1.0499999999999999E-3</v>
          </cell>
        </row>
      </sheetData>
      <sheetData sheetId="3606">
        <row r="19">
          <cell r="J19">
            <v>1.0499999999999999E-3</v>
          </cell>
        </row>
      </sheetData>
      <sheetData sheetId="3607">
        <row r="19">
          <cell r="J19">
            <v>1.0499999999999999E-3</v>
          </cell>
        </row>
      </sheetData>
      <sheetData sheetId="3608">
        <row r="19">
          <cell r="J19">
            <v>1.0499999999999999E-3</v>
          </cell>
        </row>
      </sheetData>
      <sheetData sheetId="3609">
        <row r="19">
          <cell r="J19">
            <v>1.0499999999999999E-3</v>
          </cell>
        </row>
      </sheetData>
      <sheetData sheetId="3610">
        <row r="19">
          <cell r="J19">
            <v>1.0499999999999999E-3</v>
          </cell>
        </row>
      </sheetData>
      <sheetData sheetId="3611">
        <row r="19">
          <cell r="J19">
            <v>1.0499999999999999E-3</v>
          </cell>
        </row>
      </sheetData>
      <sheetData sheetId="3612">
        <row r="19">
          <cell r="J19">
            <v>1.0499999999999999E-3</v>
          </cell>
        </row>
      </sheetData>
      <sheetData sheetId="3613">
        <row r="19">
          <cell r="J19">
            <v>1.0499999999999999E-3</v>
          </cell>
        </row>
      </sheetData>
      <sheetData sheetId="3614">
        <row r="19">
          <cell r="J19">
            <v>1.0499999999999999E-3</v>
          </cell>
        </row>
      </sheetData>
      <sheetData sheetId="3615">
        <row r="19">
          <cell r="J19">
            <v>1.0499999999999999E-3</v>
          </cell>
        </row>
      </sheetData>
      <sheetData sheetId="3616">
        <row r="19">
          <cell r="J19">
            <v>1.0499999999999999E-3</v>
          </cell>
        </row>
      </sheetData>
      <sheetData sheetId="3617">
        <row r="19">
          <cell r="J19">
            <v>1.0499999999999999E-3</v>
          </cell>
        </row>
      </sheetData>
      <sheetData sheetId="3618">
        <row r="19">
          <cell r="J19">
            <v>1.0499999999999999E-3</v>
          </cell>
        </row>
      </sheetData>
      <sheetData sheetId="3619">
        <row r="19">
          <cell r="J19">
            <v>1.0499999999999999E-3</v>
          </cell>
        </row>
      </sheetData>
      <sheetData sheetId="3620">
        <row r="19">
          <cell r="J19">
            <v>1.0499999999999999E-3</v>
          </cell>
        </row>
      </sheetData>
      <sheetData sheetId="3621">
        <row r="19">
          <cell r="J19">
            <v>1.0499999999999999E-3</v>
          </cell>
        </row>
      </sheetData>
      <sheetData sheetId="3622">
        <row r="19">
          <cell r="J19">
            <v>1.0499999999999999E-3</v>
          </cell>
        </row>
      </sheetData>
      <sheetData sheetId="3623">
        <row r="19">
          <cell r="J19">
            <v>1.0499999999999999E-3</v>
          </cell>
        </row>
      </sheetData>
      <sheetData sheetId="3624">
        <row r="19">
          <cell r="J19">
            <v>1.0499999999999999E-3</v>
          </cell>
        </row>
      </sheetData>
      <sheetData sheetId="3625">
        <row r="19">
          <cell r="J19">
            <v>1.0499999999999999E-3</v>
          </cell>
        </row>
      </sheetData>
      <sheetData sheetId="3626">
        <row r="19">
          <cell r="J19">
            <v>1.0499999999999999E-3</v>
          </cell>
        </row>
      </sheetData>
      <sheetData sheetId="3627">
        <row r="19">
          <cell r="J19">
            <v>1.0499999999999999E-3</v>
          </cell>
        </row>
      </sheetData>
      <sheetData sheetId="3628">
        <row r="19">
          <cell r="J19">
            <v>1.0499999999999999E-3</v>
          </cell>
        </row>
      </sheetData>
      <sheetData sheetId="3629">
        <row r="19">
          <cell r="J19">
            <v>1.0499999999999999E-3</v>
          </cell>
        </row>
      </sheetData>
      <sheetData sheetId="3630">
        <row r="19">
          <cell r="J19">
            <v>1.0499999999999999E-3</v>
          </cell>
        </row>
      </sheetData>
      <sheetData sheetId="3631">
        <row r="19">
          <cell r="J19">
            <v>1.0499999999999999E-3</v>
          </cell>
        </row>
      </sheetData>
      <sheetData sheetId="3632">
        <row r="19">
          <cell r="J19">
            <v>1.0499999999999999E-3</v>
          </cell>
        </row>
      </sheetData>
      <sheetData sheetId="3633">
        <row r="19">
          <cell r="J19">
            <v>1.0499999999999999E-3</v>
          </cell>
        </row>
      </sheetData>
      <sheetData sheetId="3634">
        <row r="19">
          <cell r="J19">
            <v>1.0499999999999999E-3</v>
          </cell>
        </row>
      </sheetData>
      <sheetData sheetId="3635">
        <row r="19">
          <cell r="J19">
            <v>1.0499999999999999E-3</v>
          </cell>
        </row>
      </sheetData>
      <sheetData sheetId="3636">
        <row r="19">
          <cell r="J19">
            <v>1.0499999999999999E-3</v>
          </cell>
        </row>
      </sheetData>
      <sheetData sheetId="3637">
        <row r="19">
          <cell r="J19">
            <v>1.0499999999999999E-3</v>
          </cell>
        </row>
      </sheetData>
      <sheetData sheetId="3638">
        <row r="19">
          <cell r="J19">
            <v>1.0499999999999999E-3</v>
          </cell>
        </row>
      </sheetData>
      <sheetData sheetId="3639">
        <row r="19">
          <cell r="J19">
            <v>1.0499999999999999E-3</v>
          </cell>
        </row>
      </sheetData>
      <sheetData sheetId="3640">
        <row r="19">
          <cell r="J19">
            <v>1.0499999999999999E-3</v>
          </cell>
        </row>
      </sheetData>
      <sheetData sheetId="3641">
        <row r="19">
          <cell r="J19">
            <v>1.0499999999999999E-3</v>
          </cell>
        </row>
      </sheetData>
      <sheetData sheetId="3642">
        <row r="19">
          <cell r="J19">
            <v>1.0499999999999999E-3</v>
          </cell>
        </row>
      </sheetData>
      <sheetData sheetId="3643">
        <row r="19">
          <cell r="J19">
            <v>1.0499999999999999E-3</v>
          </cell>
        </row>
      </sheetData>
      <sheetData sheetId="3644">
        <row r="19">
          <cell r="J19">
            <v>1.0499999999999999E-3</v>
          </cell>
        </row>
      </sheetData>
      <sheetData sheetId="3645">
        <row r="19">
          <cell r="J19">
            <v>1.0499999999999999E-3</v>
          </cell>
        </row>
      </sheetData>
      <sheetData sheetId="3646">
        <row r="19">
          <cell r="J19">
            <v>1.0499999999999999E-3</v>
          </cell>
        </row>
      </sheetData>
      <sheetData sheetId="3647">
        <row r="19">
          <cell r="J19">
            <v>1.0499999999999999E-3</v>
          </cell>
        </row>
      </sheetData>
      <sheetData sheetId="3648">
        <row r="19">
          <cell r="J19">
            <v>1.0499999999999999E-3</v>
          </cell>
        </row>
      </sheetData>
      <sheetData sheetId="3649">
        <row r="19">
          <cell r="J19">
            <v>1.0499999999999999E-3</v>
          </cell>
        </row>
      </sheetData>
      <sheetData sheetId="3650">
        <row r="19">
          <cell r="J19">
            <v>1.0499999999999999E-3</v>
          </cell>
        </row>
      </sheetData>
      <sheetData sheetId="3651">
        <row r="19">
          <cell r="J19">
            <v>1.0499999999999999E-3</v>
          </cell>
        </row>
      </sheetData>
      <sheetData sheetId="3652">
        <row r="19">
          <cell r="J19">
            <v>1.0499999999999999E-3</v>
          </cell>
        </row>
      </sheetData>
      <sheetData sheetId="3653">
        <row r="19">
          <cell r="J19">
            <v>1.0499999999999999E-3</v>
          </cell>
        </row>
      </sheetData>
      <sheetData sheetId="3654">
        <row r="19">
          <cell r="J19">
            <v>1.0499999999999999E-3</v>
          </cell>
        </row>
      </sheetData>
      <sheetData sheetId="3655">
        <row r="19">
          <cell r="J19">
            <v>1.0499999999999999E-3</v>
          </cell>
        </row>
      </sheetData>
      <sheetData sheetId="3656">
        <row r="19">
          <cell r="J19">
            <v>1.0499999999999999E-3</v>
          </cell>
        </row>
      </sheetData>
      <sheetData sheetId="3657">
        <row r="19">
          <cell r="J19">
            <v>1.0499999999999999E-3</v>
          </cell>
        </row>
      </sheetData>
      <sheetData sheetId="3658">
        <row r="19">
          <cell r="J19">
            <v>1.0499999999999999E-3</v>
          </cell>
        </row>
      </sheetData>
      <sheetData sheetId="3659">
        <row r="19">
          <cell r="J19">
            <v>1.0499999999999999E-3</v>
          </cell>
        </row>
      </sheetData>
      <sheetData sheetId="3660">
        <row r="19">
          <cell r="J19">
            <v>1.0499999999999999E-3</v>
          </cell>
        </row>
      </sheetData>
      <sheetData sheetId="3661">
        <row r="19">
          <cell r="J19">
            <v>1.0499999999999999E-3</v>
          </cell>
        </row>
      </sheetData>
      <sheetData sheetId="3662">
        <row r="19">
          <cell r="J19">
            <v>1.0499999999999999E-3</v>
          </cell>
        </row>
      </sheetData>
      <sheetData sheetId="3663">
        <row r="19">
          <cell r="J19">
            <v>1.0499999999999999E-3</v>
          </cell>
        </row>
      </sheetData>
      <sheetData sheetId="3664">
        <row r="19">
          <cell r="J19">
            <v>1.0499999999999999E-3</v>
          </cell>
        </row>
      </sheetData>
      <sheetData sheetId="3665">
        <row r="19">
          <cell r="J19">
            <v>1.0499999999999999E-3</v>
          </cell>
        </row>
      </sheetData>
      <sheetData sheetId="3666">
        <row r="19">
          <cell r="J19">
            <v>1.0499999999999999E-3</v>
          </cell>
        </row>
      </sheetData>
      <sheetData sheetId="3667">
        <row r="19">
          <cell r="J19">
            <v>1.0499999999999999E-3</v>
          </cell>
        </row>
      </sheetData>
      <sheetData sheetId="3668">
        <row r="19">
          <cell r="J19">
            <v>1.0499999999999999E-3</v>
          </cell>
        </row>
      </sheetData>
      <sheetData sheetId="3669">
        <row r="19">
          <cell r="J19">
            <v>1.0499999999999999E-3</v>
          </cell>
        </row>
      </sheetData>
      <sheetData sheetId="3670">
        <row r="19">
          <cell r="J19">
            <v>1.0499999999999999E-3</v>
          </cell>
        </row>
      </sheetData>
      <sheetData sheetId="3671">
        <row r="19">
          <cell r="J19">
            <v>1.0499999999999999E-3</v>
          </cell>
        </row>
      </sheetData>
      <sheetData sheetId="3672">
        <row r="19">
          <cell r="J19">
            <v>1.0499999999999999E-3</v>
          </cell>
        </row>
      </sheetData>
      <sheetData sheetId="3673">
        <row r="19">
          <cell r="J19">
            <v>1.0499999999999999E-3</v>
          </cell>
        </row>
      </sheetData>
      <sheetData sheetId="3674">
        <row r="19">
          <cell r="J19">
            <v>1.0499999999999999E-3</v>
          </cell>
        </row>
      </sheetData>
      <sheetData sheetId="3675">
        <row r="19">
          <cell r="J19">
            <v>1.0499999999999999E-3</v>
          </cell>
        </row>
      </sheetData>
      <sheetData sheetId="3676">
        <row r="19">
          <cell r="J19">
            <v>1.0499999999999999E-3</v>
          </cell>
        </row>
      </sheetData>
      <sheetData sheetId="3677">
        <row r="19">
          <cell r="J19">
            <v>1.0499999999999999E-3</v>
          </cell>
        </row>
      </sheetData>
      <sheetData sheetId="3678">
        <row r="19">
          <cell r="J19">
            <v>1.0499999999999999E-3</v>
          </cell>
        </row>
      </sheetData>
      <sheetData sheetId="3679">
        <row r="19">
          <cell r="J19">
            <v>1.0499999999999999E-3</v>
          </cell>
        </row>
      </sheetData>
      <sheetData sheetId="3680">
        <row r="19">
          <cell r="J19">
            <v>1.0499999999999999E-3</v>
          </cell>
        </row>
      </sheetData>
      <sheetData sheetId="3681">
        <row r="19">
          <cell r="J19">
            <v>1.0499999999999999E-3</v>
          </cell>
        </row>
      </sheetData>
      <sheetData sheetId="3682">
        <row r="19">
          <cell r="J19">
            <v>1.0499999999999999E-3</v>
          </cell>
        </row>
      </sheetData>
      <sheetData sheetId="3683">
        <row r="19">
          <cell r="J19">
            <v>1.0499999999999999E-3</v>
          </cell>
        </row>
      </sheetData>
      <sheetData sheetId="3684">
        <row r="19">
          <cell r="J19">
            <v>1.0499999999999999E-3</v>
          </cell>
        </row>
      </sheetData>
      <sheetData sheetId="3685">
        <row r="19">
          <cell r="J19">
            <v>1.0499999999999999E-3</v>
          </cell>
        </row>
      </sheetData>
      <sheetData sheetId="3686">
        <row r="19">
          <cell r="J19">
            <v>1.0499999999999999E-3</v>
          </cell>
        </row>
      </sheetData>
      <sheetData sheetId="3687">
        <row r="19">
          <cell r="J19">
            <v>1.0499999999999999E-3</v>
          </cell>
        </row>
      </sheetData>
      <sheetData sheetId="3688">
        <row r="19">
          <cell r="J19">
            <v>1.0499999999999999E-3</v>
          </cell>
        </row>
      </sheetData>
      <sheetData sheetId="3689">
        <row r="19">
          <cell r="J19">
            <v>1.0499999999999999E-3</v>
          </cell>
        </row>
      </sheetData>
      <sheetData sheetId="3690">
        <row r="19">
          <cell r="J19">
            <v>1.0499999999999999E-3</v>
          </cell>
        </row>
      </sheetData>
      <sheetData sheetId="3691">
        <row r="19">
          <cell r="J19">
            <v>1.0499999999999999E-3</v>
          </cell>
        </row>
      </sheetData>
      <sheetData sheetId="3692">
        <row r="19">
          <cell r="J19">
            <v>1.0499999999999999E-3</v>
          </cell>
        </row>
      </sheetData>
      <sheetData sheetId="3693">
        <row r="19">
          <cell r="J19">
            <v>1.0499999999999999E-3</v>
          </cell>
        </row>
      </sheetData>
      <sheetData sheetId="3694">
        <row r="19">
          <cell r="J19">
            <v>1.0499999999999999E-3</v>
          </cell>
        </row>
      </sheetData>
      <sheetData sheetId="3695">
        <row r="19">
          <cell r="J19">
            <v>1.0499999999999999E-3</v>
          </cell>
        </row>
      </sheetData>
      <sheetData sheetId="3696">
        <row r="19">
          <cell r="J19">
            <v>1.0499999999999999E-3</v>
          </cell>
        </row>
      </sheetData>
      <sheetData sheetId="3697">
        <row r="19">
          <cell r="J19">
            <v>1.0499999999999999E-3</v>
          </cell>
        </row>
      </sheetData>
      <sheetData sheetId="3698">
        <row r="19">
          <cell r="J19">
            <v>1.0499999999999999E-3</v>
          </cell>
        </row>
      </sheetData>
      <sheetData sheetId="3699">
        <row r="19">
          <cell r="J19">
            <v>1.0499999999999999E-3</v>
          </cell>
        </row>
      </sheetData>
      <sheetData sheetId="3700">
        <row r="19">
          <cell r="J19">
            <v>1.0499999999999999E-3</v>
          </cell>
        </row>
      </sheetData>
      <sheetData sheetId="3701">
        <row r="19">
          <cell r="J19">
            <v>1.0499999999999999E-3</v>
          </cell>
        </row>
      </sheetData>
      <sheetData sheetId="3702">
        <row r="19">
          <cell r="J19">
            <v>1.0499999999999999E-3</v>
          </cell>
        </row>
      </sheetData>
      <sheetData sheetId="3703">
        <row r="19">
          <cell r="J19">
            <v>1.0499999999999999E-3</v>
          </cell>
        </row>
      </sheetData>
      <sheetData sheetId="3704">
        <row r="19">
          <cell r="J19">
            <v>1.0499999999999999E-3</v>
          </cell>
        </row>
      </sheetData>
      <sheetData sheetId="3705">
        <row r="19">
          <cell r="J19">
            <v>1.0499999999999999E-3</v>
          </cell>
        </row>
      </sheetData>
      <sheetData sheetId="3706">
        <row r="19">
          <cell r="J19">
            <v>1.0499999999999999E-3</v>
          </cell>
        </row>
      </sheetData>
      <sheetData sheetId="3707">
        <row r="19">
          <cell r="J19">
            <v>1.0499999999999999E-3</v>
          </cell>
        </row>
      </sheetData>
      <sheetData sheetId="3708">
        <row r="19">
          <cell r="J19">
            <v>1.0499999999999999E-3</v>
          </cell>
        </row>
      </sheetData>
      <sheetData sheetId="3709">
        <row r="19">
          <cell r="J19">
            <v>1.0499999999999999E-3</v>
          </cell>
        </row>
      </sheetData>
      <sheetData sheetId="3710">
        <row r="19">
          <cell r="J19">
            <v>1.0499999999999999E-3</v>
          </cell>
        </row>
      </sheetData>
      <sheetData sheetId="3711">
        <row r="19">
          <cell r="J19">
            <v>1.0499999999999999E-3</v>
          </cell>
        </row>
      </sheetData>
      <sheetData sheetId="3712">
        <row r="19">
          <cell r="J19">
            <v>1.0499999999999999E-3</v>
          </cell>
        </row>
      </sheetData>
      <sheetData sheetId="3713">
        <row r="19">
          <cell r="J19">
            <v>1.0499999999999999E-3</v>
          </cell>
        </row>
      </sheetData>
      <sheetData sheetId="3714">
        <row r="19">
          <cell r="J19">
            <v>1.0499999999999999E-3</v>
          </cell>
        </row>
      </sheetData>
      <sheetData sheetId="3715">
        <row r="19">
          <cell r="J19">
            <v>1.0499999999999999E-3</v>
          </cell>
        </row>
      </sheetData>
      <sheetData sheetId="3716">
        <row r="19">
          <cell r="J19">
            <v>1.0499999999999999E-3</v>
          </cell>
        </row>
      </sheetData>
      <sheetData sheetId="3717">
        <row r="19">
          <cell r="J19">
            <v>1.0499999999999999E-3</v>
          </cell>
        </row>
      </sheetData>
      <sheetData sheetId="3718">
        <row r="19">
          <cell r="J19">
            <v>1.0499999999999999E-3</v>
          </cell>
        </row>
      </sheetData>
      <sheetData sheetId="3719">
        <row r="19">
          <cell r="J19">
            <v>1.0499999999999999E-3</v>
          </cell>
        </row>
      </sheetData>
      <sheetData sheetId="3720">
        <row r="19">
          <cell r="J19">
            <v>1.0499999999999999E-3</v>
          </cell>
        </row>
      </sheetData>
      <sheetData sheetId="3721">
        <row r="19">
          <cell r="J19">
            <v>1.0499999999999999E-3</v>
          </cell>
        </row>
      </sheetData>
      <sheetData sheetId="3722">
        <row r="19">
          <cell r="J19">
            <v>1.0499999999999999E-3</v>
          </cell>
        </row>
      </sheetData>
      <sheetData sheetId="3723">
        <row r="19">
          <cell r="J19">
            <v>1.0499999999999999E-3</v>
          </cell>
        </row>
      </sheetData>
      <sheetData sheetId="3724">
        <row r="19">
          <cell r="J19">
            <v>1.0499999999999999E-3</v>
          </cell>
        </row>
      </sheetData>
      <sheetData sheetId="3725">
        <row r="19">
          <cell r="J19">
            <v>1.0499999999999999E-3</v>
          </cell>
        </row>
      </sheetData>
      <sheetData sheetId="3726">
        <row r="19">
          <cell r="J19">
            <v>1.0499999999999999E-3</v>
          </cell>
        </row>
      </sheetData>
      <sheetData sheetId="3727">
        <row r="19">
          <cell r="J19">
            <v>1.0499999999999999E-3</v>
          </cell>
        </row>
      </sheetData>
      <sheetData sheetId="3728">
        <row r="19">
          <cell r="J19">
            <v>1.0499999999999999E-3</v>
          </cell>
        </row>
      </sheetData>
      <sheetData sheetId="3729">
        <row r="19">
          <cell r="J19">
            <v>1.0499999999999999E-3</v>
          </cell>
        </row>
      </sheetData>
      <sheetData sheetId="3730">
        <row r="19">
          <cell r="J19">
            <v>1.0499999999999999E-3</v>
          </cell>
        </row>
      </sheetData>
      <sheetData sheetId="3731">
        <row r="19">
          <cell r="J19">
            <v>1.0499999999999999E-3</v>
          </cell>
        </row>
      </sheetData>
      <sheetData sheetId="3732">
        <row r="19">
          <cell r="J19">
            <v>1.0499999999999999E-3</v>
          </cell>
        </row>
      </sheetData>
      <sheetData sheetId="3733">
        <row r="19">
          <cell r="J19">
            <v>1.0499999999999999E-3</v>
          </cell>
        </row>
      </sheetData>
      <sheetData sheetId="3734">
        <row r="19">
          <cell r="J19">
            <v>1.0499999999999999E-3</v>
          </cell>
        </row>
      </sheetData>
      <sheetData sheetId="3735">
        <row r="19">
          <cell r="J19">
            <v>1.0499999999999999E-3</v>
          </cell>
        </row>
      </sheetData>
      <sheetData sheetId="3736">
        <row r="19">
          <cell r="J19">
            <v>1.0499999999999999E-3</v>
          </cell>
        </row>
      </sheetData>
      <sheetData sheetId="3737">
        <row r="19">
          <cell r="J19">
            <v>1.0499999999999999E-3</v>
          </cell>
        </row>
      </sheetData>
      <sheetData sheetId="3738">
        <row r="19">
          <cell r="J19">
            <v>1.0499999999999999E-3</v>
          </cell>
        </row>
      </sheetData>
      <sheetData sheetId="3739">
        <row r="19">
          <cell r="J19">
            <v>1.0499999999999999E-3</v>
          </cell>
        </row>
      </sheetData>
      <sheetData sheetId="3740">
        <row r="19">
          <cell r="J19">
            <v>1.0499999999999999E-3</v>
          </cell>
        </row>
      </sheetData>
      <sheetData sheetId="3741">
        <row r="19">
          <cell r="J19">
            <v>1.0499999999999999E-3</v>
          </cell>
        </row>
      </sheetData>
      <sheetData sheetId="3742">
        <row r="19">
          <cell r="J19">
            <v>1.0499999999999999E-3</v>
          </cell>
        </row>
      </sheetData>
      <sheetData sheetId="3743">
        <row r="19">
          <cell r="J19">
            <v>1.0499999999999999E-3</v>
          </cell>
        </row>
      </sheetData>
      <sheetData sheetId="3744">
        <row r="19">
          <cell r="J19">
            <v>1.0499999999999999E-3</v>
          </cell>
        </row>
      </sheetData>
      <sheetData sheetId="3745">
        <row r="19">
          <cell r="J19">
            <v>1.0499999999999999E-3</v>
          </cell>
        </row>
      </sheetData>
      <sheetData sheetId="3746">
        <row r="19">
          <cell r="J19">
            <v>1.0499999999999999E-3</v>
          </cell>
        </row>
      </sheetData>
      <sheetData sheetId="3747">
        <row r="19">
          <cell r="J19">
            <v>1.0499999999999999E-3</v>
          </cell>
        </row>
      </sheetData>
      <sheetData sheetId="3748">
        <row r="19">
          <cell r="J19">
            <v>1.0499999999999999E-3</v>
          </cell>
        </row>
      </sheetData>
      <sheetData sheetId="3749">
        <row r="19">
          <cell r="J19">
            <v>1.0499999999999999E-3</v>
          </cell>
        </row>
      </sheetData>
      <sheetData sheetId="3750">
        <row r="19">
          <cell r="J19">
            <v>1.0499999999999999E-3</v>
          </cell>
        </row>
      </sheetData>
      <sheetData sheetId="3751">
        <row r="19">
          <cell r="J19">
            <v>1.0499999999999999E-3</v>
          </cell>
        </row>
      </sheetData>
      <sheetData sheetId="3752">
        <row r="19">
          <cell r="J19">
            <v>1.0499999999999999E-3</v>
          </cell>
        </row>
      </sheetData>
      <sheetData sheetId="3753">
        <row r="19">
          <cell r="J19">
            <v>1.0499999999999999E-3</v>
          </cell>
        </row>
      </sheetData>
      <sheetData sheetId="3754">
        <row r="19">
          <cell r="J19">
            <v>1.0499999999999999E-3</v>
          </cell>
        </row>
      </sheetData>
      <sheetData sheetId="3755">
        <row r="19">
          <cell r="J19">
            <v>1.0499999999999999E-3</v>
          </cell>
        </row>
      </sheetData>
      <sheetData sheetId="3756">
        <row r="19">
          <cell r="J19">
            <v>1.0499999999999999E-3</v>
          </cell>
        </row>
      </sheetData>
      <sheetData sheetId="3757">
        <row r="19">
          <cell r="J19">
            <v>1.0499999999999999E-3</v>
          </cell>
        </row>
      </sheetData>
      <sheetData sheetId="3758">
        <row r="19">
          <cell r="J19">
            <v>1.0499999999999999E-3</v>
          </cell>
        </row>
      </sheetData>
      <sheetData sheetId="3759">
        <row r="19">
          <cell r="J19">
            <v>1.0499999999999999E-3</v>
          </cell>
        </row>
      </sheetData>
      <sheetData sheetId="3760">
        <row r="19">
          <cell r="J19">
            <v>1.0499999999999999E-3</v>
          </cell>
        </row>
      </sheetData>
      <sheetData sheetId="3761">
        <row r="19">
          <cell r="J19">
            <v>1.0499999999999999E-3</v>
          </cell>
        </row>
      </sheetData>
      <sheetData sheetId="3762">
        <row r="19">
          <cell r="J19">
            <v>1.0499999999999999E-3</v>
          </cell>
        </row>
      </sheetData>
      <sheetData sheetId="3763">
        <row r="19">
          <cell r="J19">
            <v>1.0499999999999999E-3</v>
          </cell>
        </row>
      </sheetData>
      <sheetData sheetId="3764">
        <row r="19">
          <cell r="J19">
            <v>1.0499999999999999E-3</v>
          </cell>
        </row>
      </sheetData>
      <sheetData sheetId="3765">
        <row r="19">
          <cell r="J19">
            <v>1.0499999999999999E-3</v>
          </cell>
        </row>
      </sheetData>
      <sheetData sheetId="3766">
        <row r="19">
          <cell r="J19">
            <v>1.0499999999999999E-3</v>
          </cell>
        </row>
      </sheetData>
      <sheetData sheetId="3767">
        <row r="19">
          <cell r="J19">
            <v>1.0499999999999999E-3</v>
          </cell>
        </row>
      </sheetData>
      <sheetData sheetId="3768">
        <row r="19">
          <cell r="J19">
            <v>1.0499999999999999E-3</v>
          </cell>
        </row>
      </sheetData>
      <sheetData sheetId="3769">
        <row r="19">
          <cell r="J19">
            <v>1.0499999999999999E-3</v>
          </cell>
        </row>
      </sheetData>
      <sheetData sheetId="3770">
        <row r="19">
          <cell r="J19">
            <v>1.0499999999999999E-3</v>
          </cell>
        </row>
      </sheetData>
      <sheetData sheetId="3771">
        <row r="19">
          <cell r="J19">
            <v>1.0499999999999999E-3</v>
          </cell>
        </row>
      </sheetData>
      <sheetData sheetId="3772">
        <row r="19">
          <cell r="J19">
            <v>1.0499999999999999E-3</v>
          </cell>
        </row>
      </sheetData>
      <sheetData sheetId="3773">
        <row r="19">
          <cell r="J19">
            <v>1.0499999999999999E-3</v>
          </cell>
        </row>
      </sheetData>
      <sheetData sheetId="3774">
        <row r="19">
          <cell r="J19">
            <v>1.0499999999999999E-3</v>
          </cell>
        </row>
      </sheetData>
      <sheetData sheetId="3775">
        <row r="19">
          <cell r="J19">
            <v>1.0499999999999999E-3</v>
          </cell>
        </row>
      </sheetData>
      <sheetData sheetId="3776">
        <row r="19">
          <cell r="J19">
            <v>1.0499999999999999E-3</v>
          </cell>
        </row>
      </sheetData>
      <sheetData sheetId="3777">
        <row r="19">
          <cell r="J19">
            <v>1.0499999999999999E-3</v>
          </cell>
        </row>
      </sheetData>
      <sheetData sheetId="3778">
        <row r="19">
          <cell r="J19">
            <v>1.0499999999999999E-3</v>
          </cell>
        </row>
      </sheetData>
      <sheetData sheetId="3779">
        <row r="19">
          <cell r="J19">
            <v>1.0499999999999999E-3</v>
          </cell>
        </row>
      </sheetData>
      <sheetData sheetId="3780">
        <row r="19">
          <cell r="J19">
            <v>1.0499999999999999E-3</v>
          </cell>
        </row>
      </sheetData>
      <sheetData sheetId="3781">
        <row r="19">
          <cell r="J19">
            <v>1.0499999999999999E-3</v>
          </cell>
        </row>
      </sheetData>
      <sheetData sheetId="3782">
        <row r="19">
          <cell r="J19">
            <v>1.0499999999999999E-3</v>
          </cell>
        </row>
      </sheetData>
      <sheetData sheetId="3783">
        <row r="19">
          <cell r="J19">
            <v>1.0499999999999999E-3</v>
          </cell>
        </row>
      </sheetData>
      <sheetData sheetId="3784">
        <row r="19">
          <cell r="J19">
            <v>1.0499999999999999E-3</v>
          </cell>
        </row>
      </sheetData>
      <sheetData sheetId="3785">
        <row r="19">
          <cell r="J19">
            <v>1.0499999999999999E-3</v>
          </cell>
        </row>
      </sheetData>
      <sheetData sheetId="3786">
        <row r="19">
          <cell r="J19">
            <v>1.0499999999999999E-3</v>
          </cell>
        </row>
      </sheetData>
      <sheetData sheetId="3787">
        <row r="19">
          <cell r="J19">
            <v>1.0499999999999999E-3</v>
          </cell>
        </row>
      </sheetData>
      <sheetData sheetId="3788">
        <row r="19">
          <cell r="J19">
            <v>1.0499999999999999E-3</v>
          </cell>
        </row>
      </sheetData>
      <sheetData sheetId="3789">
        <row r="19">
          <cell r="J19">
            <v>1.0499999999999999E-3</v>
          </cell>
        </row>
      </sheetData>
      <sheetData sheetId="3790">
        <row r="19">
          <cell r="J19">
            <v>1.0499999999999999E-3</v>
          </cell>
        </row>
      </sheetData>
      <sheetData sheetId="3791">
        <row r="19">
          <cell r="J19">
            <v>1.0499999999999999E-3</v>
          </cell>
        </row>
      </sheetData>
      <sheetData sheetId="3792">
        <row r="19">
          <cell r="J19">
            <v>1.0499999999999999E-3</v>
          </cell>
        </row>
      </sheetData>
      <sheetData sheetId="3793">
        <row r="19">
          <cell r="J19">
            <v>1.0499999999999999E-3</v>
          </cell>
        </row>
      </sheetData>
      <sheetData sheetId="3794">
        <row r="19">
          <cell r="J19">
            <v>1.0499999999999999E-3</v>
          </cell>
        </row>
      </sheetData>
      <sheetData sheetId="3795">
        <row r="19">
          <cell r="J19">
            <v>1.0499999999999999E-3</v>
          </cell>
        </row>
      </sheetData>
      <sheetData sheetId="3796">
        <row r="19">
          <cell r="J19">
            <v>1.0499999999999999E-3</v>
          </cell>
        </row>
      </sheetData>
      <sheetData sheetId="3797">
        <row r="19">
          <cell r="J19">
            <v>1.0499999999999999E-3</v>
          </cell>
        </row>
      </sheetData>
      <sheetData sheetId="3798">
        <row r="19">
          <cell r="J19">
            <v>1.0499999999999999E-3</v>
          </cell>
        </row>
      </sheetData>
      <sheetData sheetId="3799">
        <row r="19">
          <cell r="J19">
            <v>1.0499999999999999E-3</v>
          </cell>
        </row>
      </sheetData>
      <sheetData sheetId="3800">
        <row r="19">
          <cell r="J19">
            <v>1.0499999999999999E-3</v>
          </cell>
        </row>
      </sheetData>
      <sheetData sheetId="3801">
        <row r="19">
          <cell r="J19">
            <v>1.0499999999999999E-3</v>
          </cell>
        </row>
      </sheetData>
      <sheetData sheetId="3802">
        <row r="19">
          <cell r="J19">
            <v>1.0499999999999999E-3</v>
          </cell>
        </row>
      </sheetData>
      <sheetData sheetId="3803">
        <row r="19">
          <cell r="J19">
            <v>1.0499999999999999E-3</v>
          </cell>
        </row>
      </sheetData>
      <sheetData sheetId="3804">
        <row r="19">
          <cell r="J19">
            <v>1.0499999999999999E-3</v>
          </cell>
        </row>
      </sheetData>
      <sheetData sheetId="3805">
        <row r="19">
          <cell r="J19">
            <v>1.0499999999999999E-3</v>
          </cell>
        </row>
      </sheetData>
      <sheetData sheetId="3806">
        <row r="19">
          <cell r="J19">
            <v>1.0499999999999999E-3</v>
          </cell>
        </row>
      </sheetData>
      <sheetData sheetId="3807">
        <row r="19">
          <cell r="J19">
            <v>1.0499999999999999E-3</v>
          </cell>
        </row>
      </sheetData>
      <sheetData sheetId="3808">
        <row r="19">
          <cell r="J19">
            <v>1.0499999999999999E-3</v>
          </cell>
        </row>
      </sheetData>
      <sheetData sheetId="3809">
        <row r="19">
          <cell r="J19">
            <v>1.0499999999999999E-3</v>
          </cell>
        </row>
      </sheetData>
      <sheetData sheetId="3810">
        <row r="19">
          <cell r="J19">
            <v>1.0499999999999999E-3</v>
          </cell>
        </row>
      </sheetData>
      <sheetData sheetId="3811">
        <row r="19">
          <cell r="J19">
            <v>1.0499999999999999E-3</v>
          </cell>
        </row>
      </sheetData>
      <sheetData sheetId="3812">
        <row r="19">
          <cell r="J19">
            <v>1.0499999999999999E-3</v>
          </cell>
        </row>
      </sheetData>
      <sheetData sheetId="3813">
        <row r="19">
          <cell r="J19">
            <v>1.0499999999999999E-3</v>
          </cell>
        </row>
      </sheetData>
      <sheetData sheetId="3814">
        <row r="19">
          <cell r="J19">
            <v>1.0499999999999999E-3</v>
          </cell>
        </row>
      </sheetData>
      <sheetData sheetId="3815">
        <row r="19">
          <cell r="J19">
            <v>1.0499999999999999E-3</v>
          </cell>
        </row>
      </sheetData>
      <sheetData sheetId="3816">
        <row r="19">
          <cell r="J19">
            <v>1.0499999999999999E-3</v>
          </cell>
        </row>
      </sheetData>
      <sheetData sheetId="3817">
        <row r="19">
          <cell r="J19">
            <v>1.0499999999999999E-3</v>
          </cell>
        </row>
      </sheetData>
      <sheetData sheetId="3818">
        <row r="19">
          <cell r="J19">
            <v>1.0499999999999999E-3</v>
          </cell>
        </row>
      </sheetData>
      <sheetData sheetId="3819">
        <row r="19">
          <cell r="J19">
            <v>1.0499999999999999E-3</v>
          </cell>
        </row>
      </sheetData>
      <sheetData sheetId="3820">
        <row r="19">
          <cell r="J19">
            <v>1.0499999999999999E-3</v>
          </cell>
        </row>
      </sheetData>
      <sheetData sheetId="3821">
        <row r="19">
          <cell r="J19">
            <v>1.0499999999999999E-3</v>
          </cell>
        </row>
      </sheetData>
      <sheetData sheetId="3822">
        <row r="19">
          <cell r="J19">
            <v>1.0499999999999999E-3</v>
          </cell>
        </row>
      </sheetData>
      <sheetData sheetId="3823">
        <row r="19">
          <cell r="J19">
            <v>1.0499999999999999E-3</v>
          </cell>
        </row>
      </sheetData>
      <sheetData sheetId="3824">
        <row r="19">
          <cell r="J19">
            <v>1.0499999999999999E-3</v>
          </cell>
        </row>
      </sheetData>
      <sheetData sheetId="3825">
        <row r="19">
          <cell r="J19">
            <v>1.0499999999999999E-3</v>
          </cell>
        </row>
      </sheetData>
      <sheetData sheetId="3826">
        <row r="19">
          <cell r="J19">
            <v>1.0499999999999999E-3</v>
          </cell>
        </row>
      </sheetData>
      <sheetData sheetId="3827">
        <row r="19">
          <cell r="J19">
            <v>1.0499999999999999E-3</v>
          </cell>
        </row>
      </sheetData>
      <sheetData sheetId="3828">
        <row r="19">
          <cell r="J19">
            <v>1.0499999999999999E-3</v>
          </cell>
        </row>
      </sheetData>
      <sheetData sheetId="3829">
        <row r="19">
          <cell r="J19">
            <v>1.0499999999999999E-3</v>
          </cell>
        </row>
      </sheetData>
      <sheetData sheetId="3830">
        <row r="19">
          <cell r="J19">
            <v>1.0499999999999999E-3</v>
          </cell>
        </row>
      </sheetData>
      <sheetData sheetId="3831">
        <row r="19">
          <cell r="J19">
            <v>1.0499999999999999E-3</v>
          </cell>
        </row>
      </sheetData>
      <sheetData sheetId="3832">
        <row r="19">
          <cell r="J19">
            <v>1.0499999999999999E-3</v>
          </cell>
        </row>
      </sheetData>
      <sheetData sheetId="3833">
        <row r="19">
          <cell r="J19">
            <v>1.0499999999999999E-3</v>
          </cell>
        </row>
      </sheetData>
      <sheetData sheetId="3834">
        <row r="19">
          <cell r="J19">
            <v>1.0499999999999999E-3</v>
          </cell>
        </row>
      </sheetData>
      <sheetData sheetId="3835">
        <row r="19">
          <cell r="J19">
            <v>1.0499999999999999E-3</v>
          </cell>
        </row>
      </sheetData>
      <sheetData sheetId="3836">
        <row r="19">
          <cell r="J19">
            <v>1.0499999999999999E-3</v>
          </cell>
        </row>
      </sheetData>
      <sheetData sheetId="3837">
        <row r="19">
          <cell r="J19">
            <v>1.0499999999999999E-3</v>
          </cell>
        </row>
      </sheetData>
      <sheetData sheetId="3838">
        <row r="19">
          <cell r="J19">
            <v>1.0499999999999999E-3</v>
          </cell>
        </row>
      </sheetData>
      <sheetData sheetId="3839">
        <row r="19">
          <cell r="J19">
            <v>1.0499999999999999E-3</v>
          </cell>
        </row>
      </sheetData>
      <sheetData sheetId="3840">
        <row r="19">
          <cell r="J19">
            <v>1.0499999999999999E-3</v>
          </cell>
        </row>
      </sheetData>
      <sheetData sheetId="3841">
        <row r="19">
          <cell r="J19">
            <v>1.0499999999999999E-3</v>
          </cell>
        </row>
      </sheetData>
      <sheetData sheetId="3842">
        <row r="19">
          <cell r="J19">
            <v>1.0499999999999999E-3</v>
          </cell>
        </row>
      </sheetData>
      <sheetData sheetId="3843">
        <row r="19">
          <cell r="J19">
            <v>1.0499999999999999E-3</v>
          </cell>
        </row>
      </sheetData>
      <sheetData sheetId="3844">
        <row r="19">
          <cell r="J19">
            <v>1.0499999999999999E-3</v>
          </cell>
        </row>
      </sheetData>
      <sheetData sheetId="3845">
        <row r="19">
          <cell r="J19">
            <v>1.0499999999999999E-3</v>
          </cell>
        </row>
      </sheetData>
      <sheetData sheetId="3846">
        <row r="19">
          <cell r="J19">
            <v>1.0499999999999999E-3</v>
          </cell>
        </row>
      </sheetData>
      <sheetData sheetId="3847">
        <row r="19">
          <cell r="J19">
            <v>1.0499999999999999E-3</v>
          </cell>
        </row>
      </sheetData>
      <sheetData sheetId="3848">
        <row r="19">
          <cell r="J19">
            <v>1.0499999999999999E-3</v>
          </cell>
        </row>
      </sheetData>
      <sheetData sheetId="3849">
        <row r="19">
          <cell r="J19">
            <v>1.0499999999999999E-3</v>
          </cell>
        </row>
      </sheetData>
      <sheetData sheetId="3850">
        <row r="19">
          <cell r="J19">
            <v>1.0499999999999999E-3</v>
          </cell>
        </row>
      </sheetData>
      <sheetData sheetId="3851">
        <row r="19">
          <cell r="J19">
            <v>1.0499999999999999E-3</v>
          </cell>
        </row>
      </sheetData>
      <sheetData sheetId="3852">
        <row r="19">
          <cell r="J19">
            <v>1.0499999999999999E-3</v>
          </cell>
        </row>
      </sheetData>
      <sheetData sheetId="3853">
        <row r="19">
          <cell r="J19">
            <v>1.0499999999999999E-3</v>
          </cell>
        </row>
      </sheetData>
      <sheetData sheetId="3854">
        <row r="19">
          <cell r="J19">
            <v>1.0499999999999999E-3</v>
          </cell>
        </row>
      </sheetData>
      <sheetData sheetId="3855">
        <row r="19">
          <cell r="J19">
            <v>1.0499999999999999E-3</v>
          </cell>
        </row>
      </sheetData>
      <sheetData sheetId="3856">
        <row r="19">
          <cell r="J19">
            <v>1.0499999999999999E-3</v>
          </cell>
        </row>
      </sheetData>
      <sheetData sheetId="3857">
        <row r="19">
          <cell r="J19">
            <v>1.0499999999999999E-3</v>
          </cell>
        </row>
      </sheetData>
      <sheetData sheetId="3858">
        <row r="19">
          <cell r="J19">
            <v>1.0499999999999999E-3</v>
          </cell>
        </row>
      </sheetData>
      <sheetData sheetId="3859">
        <row r="19">
          <cell r="J19">
            <v>1.0499999999999999E-3</v>
          </cell>
        </row>
      </sheetData>
      <sheetData sheetId="3860">
        <row r="19">
          <cell r="J19">
            <v>1.0499999999999999E-3</v>
          </cell>
        </row>
      </sheetData>
      <sheetData sheetId="3861">
        <row r="19">
          <cell r="J19">
            <v>1.0499999999999999E-3</v>
          </cell>
        </row>
      </sheetData>
      <sheetData sheetId="3862">
        <row r="19">
          <cell r="J19">
            <v>1.0499999999999999E-3</v>
          </cell>
        </row>
      </sheetData>
      <sheetData sheetId="3863">
        <row r="19">
          <cell r="J19">
            <v>1.0499999999999999E-3</v>
          </cell>
        </row>
      </sheetData>
      <sheetData sheetId="3864">
        <row r="19">
          <cell r="J19">
            <v>1.0499999999999999E-3</v>
          </cell>
        </row>
      </sheetData>
      <sheetData sheetId="3865">
        <row r="19">
          <cell r="J19">
            <v>1.0499999999999999E-3</v>
          </cell>
        </row>
      </sheetData>
      <sheetData sheetId="3866">
        <row r="19">
          <cell r="J19">
            <v>1.0499999999999999E-3</v>
          </cell>
        </row>
      </sheetData>
      <sheetData sheetId="3867">
        <row r="19">
          <cell r="J19">
            <v>1.0499999999999999E-3</v>
          </cell>
        </row>
      </sheetData>
      <sheetData sheetId="3868">
        <row r="19">
          <cell r="J19">
            <v>1.0499999999999999E-3</v>
          </cell>
        </row>
      </sheetData>
      <sheetData sheetId="3869">
        <row r="19">
          <cell r="J19">
            <v>1.0499999999999999E-3</v>
          </cell>
        </row>
      </sheetData>
      <sheetData sheetId="3870">
        <row r="19">
          <cell r="J19">
            <v>1.0499999999999999E-3</v>
          </cell>
        </row>
      </sheetData>
      <sheetData sheetId="3871">
        <row r="19">
          <cell r="J19">
            <v>1.0499999999999999E-3</v>
          </cell>
        </row>
      </sheetData>
      <sheetData sheetId="3872">
        <row r="19">
          <cell r="J19">
            <v>1.0499999999999999E-3</v>
          </cell>
        </row>
      </sheetData>
      <sheetData sheetId="3873">
        <row r="19">
          <cell r="J19">
            <v>1.0499999999999999E-3</v>
          </cell>
        </row>
      </sheetData>
      <sheetData sheetId="3874">
        <row r="19">
          <cell r="J19">
            <v>1.0499999999999999E-3</v>
          </cell>
        </row>
      </sheetData>
      <sheetData sheetId="3875">
        <row r="19">
          <cell r="J19">
            <v>1.0499999999999999E-3</v>
          </cell>
        </row>
      </sheetData>
      <sheetData sheetId="3876">
        <row r="19">
          <cell r="J19">
            <v>1.0499999999999999E-3</v>
          </cell>
        </row>
      </sheetData>
      <sheetData sheetId="3877">
        <row r="19">
          <cell r="J19">
            <v>1.0499999999999999E-3</v>
          </cell>
        </row>
      </sheetData>
      <sheetData sheetId="3878">
        <row r="19">
          <cell r="J19">
            <v>1.0499999999999999E-3</v>
          </cell>
        </row>
      </sheetData>
      <sheetData sheetId="3879">
        <row r="19">
          <cell r="J19">
            <v>1.0499999999999999E-3</v>
          </cell>
        </row>
      </sheetData>
      <sheetData sheetId="3880">
        <row r="19">
          <cell r="J19">
            <v>1.0499999999999999E-3</v>
          </cell>
        </row>
      </sheetData>
      <sheetData sheetId="3881">
        <row r="19">
          <cell r="J19">
            <v>1.0499999999999999E-3</v>
          </cell>
        </row>
      </sheetData>
      <sheetData sheetId="3882">
        <row r="19">
          <cell r="J19">
            <v>1.0499999999999999E-3</v>
          </cell>
        </row>
      </sheetData>
      <sheetData sheetId="3883">
        <row r="19">
          <cell r="J19">
            <v>1.0499999999999999E-3</v>
          </cell>
        </row>
      </sheetData>
      <sheetData sheetId="3884">
        <row r="19">
          <cell r="J19">
            <v>1.0499999999999999E-3</v>
          </cell>
        </row>
      </sheetData>
      <sheetData sheetId="3885">
        <row r="19">
          <cell r="J19">
            <v>1.0499999999999999E-3</v>
          </cell>
        </row>
      </sheetData>
      <sheetData sheetId="3886">
        <row r="19">
          <cell r="J19">
            <v>1.0499999999999999E-3</v>
          </cell>
        </row>
      </sheetData>
      <sheetData sheetId="3887">
        <row r="19">
          <cell r="J19">
            <v>1.0499999999999999E-3</v>
          </cell>
        </row>
      </sheetData>
      <sheetData sheetId="3888">
        <row r="19">
          <cell r="J19">
            <v>1.0499999999999999E-3</v>
          </cell>
        </row>
      </sheetData>
      <sheetData sheetId="3889">
        <row r="19">
          <cell r="J19">
            <v>1.0499999999999999E-3</v>
          </cell>
        </row>
      </sheetData>
      <sheetData sheetId="3890">
        <row r="19">
          <cell r="J19">
            <v>1.0499999999999999E-3</v>
          </cell>
        </row>
      </sheetData>
      <sheetData sheetId="3891">
        <row r="19">
          <cell r="J19">
            <v>1.0499999999999999E-3</v>
          </cell>
        </row>
      </sheetData>
      <sheetData sheetId="3892">
        <row r="19">
          <cell r="J19">
            <v>1.0499999999999999E-3</v>
          </cell>
        </row>
      </sheetData>
      <sheetData sheetId="3893">
        <row r="19">
          <cell r="J19">
            <v>1.0499999999999999E-3</v>
          </cell>
        </row>
      </sheetData>
      <sheetData sheetId="3894">
        <row r="19">
          <cell r="J19">
            <v>1.0499999999999999E-3</v>
          </cell>
        </row>
      </sheetData>
      <sheetData sheetId="3895">
        <row r="19">
          <cell r="J19">
            <v>1.0499999999999999E-3</v>
          </cell>
        </row>
      </sheetData>
      <sheetData sheetId="3896">
        <row r="19">
          <cell r="J19">
            <v>1.0499999999999999E-3</v>
          </cell>
        </row>
      </sheetData>
      <sheetData sheetId="3897">
        <row r="19">
          <cell r="J19">
            <v>1.0499999999999999E-3</v>
          </cell>
        </row>
      </sheetData>
      <sheetData sheetId="3898">
        <row r="19">
          <cell r="J19">
            <v>1.0499999999999999E-3</v>
          </cell>
        </row>
      </sheetData>
      <sheetData sheetId="3899">
        <row r="19">
          <cell r="J19">
            <v>1.0499999999999999E-3</v>
          </cell>
        </row>
      </sheetData>
      <sheetData sheetId="3900">
        <row r="19">
          <cell r="J19">
            <v>1.0499999999999999E-3</v>
          </cell>
        </row>
      </sheetData>
      <sheetData sheetId="3901">
        <row r="19">
          <cell r="J19">
            <v>1.0499999999999999E-3</v>
          </cell>
        </row>
      </sheetData>
      <sheetData sheetId="3902">
        <row r="19">
          <cell r="J19">
            <v>1.0499999999999999E-3</v>
          </cell>
        </row>
      </sheetData>
      <sheetData sheetId="3903">
        <row r="19">
          <cell r="J19">
            <v>1.0499999999999999E-3</v>
          </cell>
        </row>
      </sheetData>
      <sheetData sheetId="3904">
        <row r="19">
          <cell r="J19">
            <v>1.0499999999999999E-3</v>
          </cell>
        </row>
      </sheetData>
      <sheetData sheetId="3905">
        <row r="19">
          <cell r="J19">
            <v>1.0499999999999999E-3</v>
          </cell>
        </row>
      </sheetData>
      <sheetData sheetId="3906">
        <row r="19">
          <cell r="J19">
            <v>1.0499999999999999E-3</v>
          </cell>
        </row>
      </sheetData>
      <sheetData sheetId="3907">
        <row r="19">
          <cell r="J19">
            <v>1.0499999999999999E-3</v>
          </cell>
        </row>
      </sheetData>
      <sheetData sheetId="3908">
        <row r="19">
          <cell r="J19">
            <v>1.0499999999999999E-3</v>
          </cell>
        </row>
      </sheetData>
      <sheetData sheetId="3909">
        <row r="19">
          <cell r="J19">
            <v>1.0499999999999999E-3</v>
          </cell>
        </row>
      </sheetData>
      <sheetData sheetId="3910">
        <row r="19">
          <cell r="J19">
            <v>1.0499999999999999E-3</v>
          </cell>
        </row>
      </sheetData>
      <sheetData sheetId="3911">
        <row r="19">
          <cell r="J19">
            <v>1.0499999999999999E-3</v>
          </cell>
        </row>
      </sheetData>
      <sheetData sheetId="3912">
        <row r="19">
          <cell r="J19">
            <v>1.0499999999999999E-3</v>
          </cell>
        </row>
      </sheetData>
      <sheetData sheetId="3913">
        <row r="19">
          <cell r="J19">
            <v>1.0499999999999999E-3</v>
          </cell>
        </row>
      </sheetData>
      <sheetData sheetId="3914">
        <row r="19">
          <cell r="J19">
            <v>1.0499999999999999E-3</v>
          </cell>
        </row>
      </sheetData>
      <sheetData sheetId="3915">
        <row r="19">
          <cell r="J19">
            <v>1.0499999999999999E-3</v>
          </cell>
        </row>
      </sheetData>
      <sheetData sheetId="3916">
        <row r="19">
          <cell r="J19">
            <v>1.0499999999999999E-3</v>
          </cell>
        </row>
      </sheetData>
      <sheetData sheetId="3917">
        <row r="19">
          <cell r="J19">
            <v>1.0499999999999999E-3</v>
          </cell>
        </row>
      </sheetData>
      <sheetData sheetId="3918">
        <row r="19">
          <cell r="J19">
            <v>1.0499999999999999E-3</v>
          </cell>
        </row>
      </sheetData>
      <sheetData sheetId="3919">
        <row r="19">
          <cell r="J19">
            <v>1.0499999999999999E-3</v>
          </cell>
        </row>
      </sheetData>
      <sheetData sheetId="3920">
        <row r="19">
          <cell r="J19">
            <v>1.0499999999999999E-3</v>
          </cell>
        </row>
      </sheetData>
      <sheetData sheetId="3921">
        <row r="19">
          <cell r="J19">
            <v>1.0499999999999999E-3</v>
          </cell>
        </row>
      </sheetData>
      <sheetData sheetId="3922">
        <row r="19">
          <cell r="J19">
            <v>1.0499999999999999E-3</v>
          </cell>
        </row>
      </sheetData>
      <sheetData sheetId="3923">
        <row r="19">
          <cell r="J19">
            <v>1.0499999999999999E-3</v>
          </cell>
        </row>
      </sheetData>
      <sheetData sheetId="3924">
        <row r="19">
          <cell r="J19">
            <v>1.0499999999999999E-3</v>
          </cell>
        </row>
      </sheetData>
      <sheetData sheetId="3925">
        <row r="19">
          <cell r="J19">
            <v>1.0499999999999999E-3</v>
          </cell>
        </row>
      </sheetData>
      <sheetData sheetId="3926">
        <row r="19">
          <cell r="J19">
            <v>1.0499999999999999E-3</v>
          </cell>
        </row>
      </sheetData>
      <sheetData sheetId="3927">
        <row r="19">
          <cell r="J19">
            <v>1.0499999999999999E-3</v>
          </cell>
        </row>
      </sheetData>
      <sheetData sheetId="3928">
        <row r="19">
          <cell r="J19">
            <v>1.0499999999999999E-3</v>
          </cell>
        </row>
      </sheetData>
      <sheetData sheetId="3929">
        <row r="19">
          <cell r="J19">
            <v>1.0499999999999999E-3</v>
          </cell>
        </row>
      </sheetData>
      <sheetData sheetId="3930">
        <row r="19">
          <cell r="J19">
            <v>1.0499999999999999E-3</v>
          </cell>
        </row>
      </sheetData>
      <sheetData sheetId="3931">
        <row r="19">
          <cell r="J19">
            <v>1.0499999999999999E-3</v>
          </cell>
        </row>
      </sheetData>
      <sheetData sheetId="3932">
        <row r="19">
          <cell r="J19">
            <v>1.0499999999999999E-3</v>
          </cell>
        </row>
      </sheetData>
      <sheetData sheetId="3933">
        <row r="19">
          <cell r="J19">
            <v>1.0499999999999999E-3</v>
          </cell>
        </row>
      </sheetData>
      <sheetData sheetId="3934">
        <row r="19">
          <cell r="J19">
            <v>1.0499999999999999E-3</v>
          </cell>
        </row>
      </sheetData>
      <sheetData sheetId="3935">
        <row r="19">
          <cell r="J19">
            <v>1.0499999999999999E-3</v>
          </cell>
        </row>
      </sheetData>
      <sheetData sheetId="3936">
        <row r="19">
          <cell r="J19">
            <v>1.0499999999999999E-3</v>
          </cell>
        </row>
      </sheetData>
      <sheetData sheetId="3937">
        <row r="19">
          <cell r="J19">
            <v>1.0499999999999999E-3</v>
          </cell>
        </row>
      </sheetData>
      <sheetData sheetId="3938">
        <row r="19">
          <cell r="J19">
            <v>1.0499999999999999E-3</v>
          </cell>
        </row>
      </sheetData>
      <sheetData sheetId="3939">
        <row r="19">
          <cell r="J19">
            <v>1.0499999999999999E-3</v>
          </cell>
        </row>
      </sheetData>
      <sheetData sheetId="3940">
        <row r="19">
          <cell r="J19">
            <v>1.0499999999999999E-3</v>
          </cell>
        </row>
      </sheetData>
      <sheetData sheetId="3941">
        <row r="19">
          <cell r="J19">
            <v>1.0499999999999999E-3</v>
          </cell>
        </row>
      </sheetData>
      <sheetData sheetId="3942">
        <row r="19">
          <cell r="J19">
            <v>1.0499999999999999E-3</v>
          </cell>
        </row>
      </sheetData>
      <sheetData sheetId="3943">
        <row r="19">
          <cell r="J19">
            <v>1.0499999999999999E-3</v>
          </cell>
        </row>
      </sheetData>
      <sheetData sheetId="3944">
        <row r="19">
          <cell r="J19">
            <v>1.0499999999999999E-3</v>
          </cell>
        </row>
      </sheetData>
      <sheetData sheetId="3945">
        <row r="19">
          <cell r="J19">
            <v>1.0499999999999999E-3</v>
          </cell>
        </row>
      </sheetData>
      <sheetData sheetId="3946">
        <row r="19">
          <cell r="J19">
            <v>1.0499999999999999E-3</v>
          </cell>
        </row>
      </sheetData>
      <sheetData sheetId="3947">
        <row r="19">
          <cell r="J19">
            <v>1.0499999999999999E-3</v>
          </cell>
        </row>
      </sheetData>
      <sheetData sheetId="3948">
        <row r="19">
          <cell r="J19">
            <v>1.0499999999999999E-3</v>
          </cell>
        </row>
      </sheetData>
      <sheetData sheetId="3949">
        <row r="19">
          <cell r="J19">
            <v>1.0499999999999999E-3</v>
          </cell>
        </row>
      </sheetData>
      <sheetData sheetId="3950">
        <row r="19">
          <cell r="J19">
            <v>1.0499999999999999E-3</v>
          </cell>
        </row>
      </sheetData>
      <sheetData sheetId="3951">
        <row r="19">
          <cell r="J19">
            <v>1.0499999999999999E-3</v>
          </cell>
        </row>
      </sheetData>
      <sheetData sheetId="3952">
        <row r="19">
          <cell r="J19">
            <v>1.0499999999999999E-3</v>
          </cell>
        </row>
      </sheetData>
      <sheetData sheetId="3953">
        <row r="19">
          <cell r="J19">
            <v>1.0499999999999999E-3</v>
          </cell>
        </row>
      </sheetData>
      <sheetData sheetId="3954">
        <row r="19">
          <cell r="J19">
            <v>1.0499999999999999E-3</v>
          </cell>
        </row>
      </sheetData>
      <sheetData sheetId="3955">
        <row r="19">
          <cell r="J19">
            <v>1.0499999999999999E-3</v>
          </cell>
        </row>
      </sheetData>
      <sheetData sheetId="3956">
        <row r="19">
          <cell r="J19">
            <v>1.0499999999999999E-3</v>
          </cell>
        </row>
      </sheetData>
      <sheetData sheetId="3957">
        <row r="19">
          <cell r="J19">
            <v>1.0499999999999999E-3</v>
          </cell>
        </row>
      </sheetData>
      <sheetData sheetId="3958">
        <row r="19">
          <cell r="J19">
            <v>1.0499999999999999E-3</v>
          </cell>
        </row>
      </sheetData>
      <sheetData sheetId="3959">
        <row r="19">
          <cell r="J19">
            <v>1.0499999999999999E-3</v>
          </cell>
        </row>
      </sheetData>
      <sheetData sheetId="3960">
        <row r="19">
          <cell r="J19">
            <v>1.0499999999999999E-3</v>
          </cell>
        </row>
      </sheetData>
      <sheetData sheetId="3961">
        <row r="19">
          <cell r="J19">
            <v>1.0499999999999999E-3</v>
          </cell>
        </row>
      </sheetData>
      <sheetData sheetId="3962">
        <row r="19">
          <cell r="J19">
            <v>1.0499999999999999E-3</v>
          </cell>
        </row>
      </sheetData>
      <sheetData sheetId="3963">
        <row r="19">
          <cell r="J19">
            <v>1.0499999999999999E-3</v>
          </cell>
        </row>
      </sheetData>
      <sheetData sheetId="3964">
        <row r="19">
          <cell r="J19">
            <v>1.0499999999999999E-3</v>
          </cell>
        </row>
      </sheetData>
      <sheetData sheetId="3965">
        <row r="19">
          <cell r="J19">
            <v>1.0499999999999999E-3</v>
          </cell>
        </row>
      </sheetData>
      <sheetData sheetId="3966">
        <row r="19">
          <cell r="J19">
            <v>1.0499999999999999E-3</v>
          </cell>
        </row>
      </sheetData>
      <sheetData sheetId="3967">
        <row r="19">
          <cell r="J19">
            <v>1.0499999999999999E-3</v>
          </cell>
        </row>
      </sheetData>
      <sheetData sheetId="3968">
        <row r="19">
          <cell r="J19">
            <v>1.0499999999999999E-3</v>
          </cell>
        </row>
      </sheetData>
      <sheetData sheetId="3969">
        <row r="19">
          <cell r="J19">
            <v>1.0499999999999999E-3</v>
          </cell>
        </row>
      </sheetData>
      <sheetData sheetId="3970">
        <row r="19">
          <cell r="J19">
            <v>1.0499999999999999E-3</v>
          </cell>
        </row>
      </sheetData>
      <sheetData sheetId="3971">
        <row r="19">
          <cell r="J19">
            <v>1.0499999999999999E-3</v>
          </cell>
        </row>
      </sheetData>
      <sheetData sheetId="3972">
        <row r="19">
          <cell r="J19">
            <v>1.0499999999999999E-3</v>
          </cell>
        </row>
      </sheetData>
      <sheetData sheetId="3973">
        <row r="19">
          <cell r="J19">
            <v>1.0499999999999999E-3</v>
          </cell>
        </row>
      </sheetData>
      <sheetData sheetId="3974">
        <row r="19">
          <cell r="J19">
            <v>1.0499999999999999E-3</v>
          </cell>
        </row>
      </sheetData>
      <sheetData sheetId="3975">
        <row r="19">
          <cell r="J19">
            <v>1.0499999999999999E-3</v>
          </cell>
        </row>
      </sheetData>
      <sheetData sheetId="3976">
        <row r="19">
          <cell r="J19">
            <v>1.0499999999999999E-3</v>
          </cell>
        </row>
      </sheetData>
      <sheetData sheetId="3977">
        <row r="19">
          <cell r="J19">
            <v>1.0499999999999999E-3</v>
          </cell>
        </row>
      </sheetData>
      <sheetData sheetId="3978">
        <row r="19">
          <cell r="J19">
            <v>1.0499999999999999E-3</v>
          </cell>
        </row>
      </sheetData>
      <sheetData sheetId="3979">
        <row r="19">
          <cell r="J19">
            <v>1.0499999999999999E-3</v>
          </cell>
        </row>
      </sheetData>
      <sheetData sheetId="3980">
        <row r="19">
          <cell r="J19">
            <v>1.0499999999999999E-3</v>
          </cell>
        </row>
      </sheetData>
      <sheetData sheetId="3981">
        <row r="19">
          <cell r="J19">
            <v>1.0499999999999999E-3</v>
          </cell>
        </row>
      </sheetData>
      <sheetData sheetId="3982">
        <row r="19">
          <cell r="J19">
            <v>1.0499999999999999E-3</v>
          </cell>
        </row>
      </sheetData>
      <sheetData sheetId="3983">
        <row r="19">
          <cell r="J19">
            <v>1.0499999999999999E-3</v>
          </cell>
        </row>
      </sheetData>
      <sheetData sheetId="3984">
        <row r="19">
          <cell r="J19">
            <v>1.0499999999999999E-3</v>
          </cell>
        </row>
      </sheetData>
      <sheetData sheetId="3985">
        <row r="19">
          <cell r="J19">
            <v>1.0499999999999999E-3</v>
          </cell>
        </row>
      </sheetData>
      <sheetData sheetId="3986">
        <row r="19">
          <cell r="J19">
            <v>1.0499999999999999E-3</v>
          </cell>
        </row>
      </sheetData>
      <sheetData sheetId="3987">
        <row r="19">
          <cell r="J19">
            <v>1.0499999999999999E-3</v>
          </cell>
        </row>
      </sheetData>
      <sheetData sheetId="3988">
        <row r="19">
          <cell r="J19">
            <v>1.0499999999999999E-3</v>
          </cell>
        </row>
      </sheetData>
      <sheetData sheetId="3989">
        <row r="19">
          <cell r="J19">
            <v>1.0499999999999999E-3</v>
          </cell>
        </row>
      </sheetData>
      <sheetData sheetId="3990">
        <row r="19">
          <cell r="J19">
            <v>1.0499999999999999E-3</v>
          </cell>
        </row>
      </sheetData>
      <sheetData sheetId="3991">
        <row r="19">
          <cell r="J19">
            <v>1.0499999999999999E-3</v>
          </cell>
        </row>
      </sheetData>
      <sheetData sheetId="3992">
        <row r="19">
          <cell r="J19">
            <v>1.0499999999999999E-3</v>
          </cell>
        </row>
      </sheetData>
      <sheetData sheetId="3993">
        <row r="19">
          <cell r="J19">
            <v>1.0499999999999999E-3</v>
          </cell>
        </row>
      </sheetData>
      <sheetData sheetId="3994">
        <row r="19">
          <cell r="J19">
            <v>1.0499999999999999E-3</v>
          </cell>
        </row>
      </sheetData>
      <sheetData sheetId="3995">
        <row r="19">
          <cell r="J19">
            <v>1.0499999999999999E-3</v>
          </cell>
        </row>
      </sheetData>
      <sheetData sheetId="3996">
        <row r="19">
          <cell r="J19">
            <v>1.0499999999999999E-3</v>
          </cell>
        </row>
      </sheetData>
      <sheetData sheetId="3997">
        <row r="19">
          <cell r="J19">
            <v>1.0499999999999999E-3</v>
          </cell>
        </row>
      </sheetData>
      <sheetData sheetId="3998">
        <row r="19">
          <cell r="J19">
            <v>1.0499999999999999E-3</v>
          </cell>
        </row>
      </sheetData>
      <sheetData sheetId="3999">
        <row r="19">
          <cell r="J19">
            <v>1.0499999999999999E-3</v>
          </cell>
        </row>
      </sheetData>
      <sheetData sheetId="4000">
        <row r="19">
          <cell r="J19">
            <v>1.0499999999999999E-3</v>
          </cell>
        </row>
      </sheetData>
      <sheetData sheetId="4001">
        <row r="19">
          <cell r="J19">
            <v>1.0499999999999999E-3</v>
          </cell>
        </row>
      </sheetData>
      <sheetData sheetId="4002">
        <row r="19">
          <cell r="J19">
            <v>1.0499999999999999E-3</v>
          </cell>
        </row>
      </sheetData>
      <sheetData sheetId="4003">
        <row r="19">
          <cell r="J19">
            <v>1.0499999999999999E-3</v>
          </cell>
        </row>
      </sheetData>
      <sheetData sheetId="4004">
        <row r="19">
          <cell r="J19">
            <v>1.0499999999999999E-3</v>
          </cell>
        </row>
      </sheetData>
      <sheetData sheetId="4005">
        <row r="19">
          <cell r="J19">
            <v>1.0499999999999999E-3</v>
          </cell>
        </row>
      </sheetData>
      <sheetData sheetId="4006">
        <row r="19">
          <cell r="J19">
            <v>1.0499999999999999E-3</v>
          </cell>
        </row>
      </sheetData>
      <sheetData sheetId="4007">
        <row r="19">
          <cell r="J19">
            <v>1.0499999999999999E-3</v>
          </cell>
        </row>
      </sheetData>
      <sheetData sheetId="4008">
        <row r="19">
          <cell r="J19">
            <v>1.0499999999999999E-3</v>
          </cell>
        </row>
      </sheetData>
      <sheetData sheetId="4009">
        <row r="19">
          <cell r="J19">
            <v>1.0499999999999999E-3</v>
          </cell>
        </row>
      </sheetData>
      <sheetData sheetId="4010">
        <row r="19">
          <cell r="J19">
            <v>1.0499999999999999E-3</v>
          </cell>
        </row>
      </sheetData>
      <sheetData sheetId="4011">
        <row r="19">
          <cell r="J19">
            <v>1.0499999999999999E-3</v>
          </cell>
        </row>
      </sheetData>
      <sheetData sheetId="4012">
        <row r="19">
          <cell r="J19">
            <v>1.0499999999999999E-3</v>
          </cell>
        </row>
      </sheetData>
      <sheetData sheetId="4013">
        <row r="19">
          <cell r="J19">
            <v>1.0499999999999999E-3</v>
          </cell>
        </row>
      </sheetData>
      <sheetData sheetId="4014">
        <row r="19">
          <cell r="J19">
            <v>1.0499999999999999E-3</v>
          </cell>
        </row>
      </sheetData>
      <sheetData sheetId="4015">
        <row r="19">
          <cell r="J19">
            <v>1.0499999999999999E-3</v>
          </cell>
        </row>
      </sheetData>
      <sheetData sheetId="4016">
        <row r="19">
          <cell r="J19">
            <v>1.0499999999999999E-3</v>
          </cell>
        </row>
      </sheetData>
      <sheetData sheetId="4017">
        <row r="19">
          <cell r="J19">
            <v>1.0499999999999999E-3</v>
          </cell>
        </row>
      </sheetData>
      <sheetData sheetId="4018">
        <row r="19">
          <cell r="J19">
            <v>1.0499999999999999E-3</v>
          </cell>
        </row>
      </sheetData>
      <sheetData sheetId="4019">
        <row r="19">
          <cell r="J19">
            <v>1.0499999999999999E-3</v>
          </cell>
        </row>
      </sheetData>
      <sheetData sheetId="4020">
        <row r="19">
          <cell r="J19">
            <v>1.0499999999999999E-3</v>
          </cell>
        </row>
      </sheetData>
      <sheetData sheetId="4021">
        <row r="19">
          <cell r="J19">
            <v>1.0499999999999999E-3</v>
          </cell>
        </row>
      </sheetData>
      <sheetData sheetId="4022">
        <row r="19">
          <cell r="J19">
            <v>1.0499999999999999E-3</v>
          </cell>
        </row>
      </sheetData>
      <sheetData sheetId="4023">
        <row r="19">
          <cell r="J19">
            <v>1.0499999999999999E-3</v>
          </cell>
        </row>
      </sheetData>
      <sheetData sheetId="4024">
        <row r="19">
          <cell r="J19">
            <v>1.0499999999999999E-3</v>
          </cell>
        </row>
      </sheetData>
      <sheetData sheetId="4025">
        <row r="19">
          <cell r="J19">
            <v>1.0499999999999999E-3</v>
          </cell>
        </row>
      </sheetData>
      <sheetData sheetId="4026">
        <row r="19">
          <cell r="J19">
            <v>1.0499999999999999E-3</v>
          </cell>
        </row>
      </sheetData>
      <sheetData sheetId="4027">
        <row r="19">
          <cell r="J19">
            <v>1.0499999999999999E-3</v>
          </cell>
        </row>
      </sheetData>
      <sheetData sheetId="4028">
        <row r="19">
          <cell r="J19">
            <v>1.0499999999999999E-3</v>
          </cell>
        </row>
      </sheetData>
      <sheetData sheetId="4029">
        <row r="19">
          <cell r="J19">
            <v>1.0499999999999999E-3</v>
          </cell>
        </row>
      </sheetData>
      <sheetData sheetId="4030">
        <row r="19">
          <cell r="J19">
            <v>1.0499999999999999E-3</v>
          </cell>
        </row>
      </sheetData>
      <sheetData sheetId="4031">
        <row r="19">
          <cell r="J19">
            <v>1.0499999999999999E-3</v>
          </cell>
        </row>
      </sheetData>
      <sheetData sheetId="4032">
        <row r="19">
          <cell r="J19">
            <v>1.0499999999999999E-3</v>
          </cell>
        </row>
      </sheetData>
      <sheetData sheetId="4033">
        <row r="19">
          <cell r="J19">
            <v>1.0499999999999999E-3</v>
          </cell>
        </row>
      </sheetData>
      <sheetData sheetId="4034">
        <row r="19">
          <cell r="J19">
            <v>1.0499999999999999E-3</v>
          </cell>
        </row>
      </sheetData>
      <sheetData sheetId="4035">
        <row r="19">
          <cell r="J19">
            <v>1.0499999999999999E-3</v>
          </cell>
        </row>
      </sheetData>
      <sheetData sheetId="4036">
        <row r="19">
          <cell r="J19">
            <v>1.0499999999999999E-3</v>
          </cell>
        </row>
      </sheetData>
      <sheetData sheetId="4037">
        <row r="19">
          <cell r="J19">
            <v>1.0499999999999999E-3</v>
          </cell>
        </row>
      </sheetData>
      <sheetData sheetId="4038">
        <row r="19">
          <cell r="J19">
            <v>1.0499999999999999E-3</v>
          </cell>
        </row>
      </sheetData>
      <sheetData sheetId="4039">
        <row r="19">
          <cell r="J19">
            <v>1.0499999999999999E-3</v>
          </cell>
        </row>
      </sheetData>
      <sheetData sheetId="4040">
        <row r="19">
          <cell r="J19">
            <v>1.0499999999999999E-3</v>
          </cell>
        </row>
      </sheetData>
      <sheetData sheetId="4041">
        <row r="19">
          <cell r="J19">
            <v>1.0499999999999999E-3</v>
          </cell>
        </row>
      </sheetData>
      <sheetData sheetId="4042">
        <row r="19">
          <cell r="J19">
            <v>1.0499999999999999E-3</v>
          </cell>
        </row>
      </sheetData>
      <sheetData sheetId="4043">
        <row r="19">
          <cell r="J19">
            <v>1.0499999999999999E-3</v>
          </cell>
        </row>
      </sheetData>
      <sheetData sheetId="4044">
        <row r="19">
          <cell r="J19">
            <v>1.0499999999999999E-3</v>
          </cell>
        </row>
      </sheetData>
      <sheetData sheetId="4045">
        <row r="19">
          <cell r="J19">
            <v>1.0499999999999999E-3</v>
          </cell>
        </row>
      </sheetData>
      <sheetData sheetId="4046">
        <row r="19">
          <cell r="J19">
            <v>1.0499999999999999E-3</v>
          </cell>
        </row>
      </sheetData>
      <sheetData sheetId="4047">
        <row r="19">
          <cell r="J19">
            <v>1.0499999999999999E-3</v>
          </cell>
        </row>
      </sheetData>
      <sheetData sheetId="4048">
        <row r="19">
          <cell r="J19">
            <v>1.0499999999999999E-3</v>
          </cell>
        </row>
      </sheetData>
      <sheetData sheetId="4049">
        <row r="19">
          <cell r="J19">
            <v>1.0499999999999999E-3</v>
          </cell>
        </row>
      </sheetData>
      <sheetData sheetId="4050">
        <row r="19">
          <cell r="J19">
            <v>1.0499999999999999E-3</v>
          </cell>
        </row>
      </sheetData>
      <sheetData sheetId="4051">
        <row r="19">
          <cell r="J19">
            <v>1.0499999999999999E-3</v>
          </cell>
        </row>
      </sheetData>
      <sheetData sheetId="4052">
        <row r="19">
          <cell r="J19">
            <v>1.0499999999999999E-3</v>
          </cell>
        </row>
      </sheetData>
      <sheetData sheetId="4053">
        <row r="19">
          <cell r="J19">
            <v>1.0499999999999999E-3</v>
          </cell>
        </row>
      </sheetData>
      <sheetData sheetId="4054">
        <row r="19">
          <cell r="J19">
            <v>1.0499999999999999E-3</v>
          </cell>
        </row>
      </sheetData>
      <sheetData sheetId="4055">
        <row r="19">
          <cell r="J19">
            <v>1.0499999999999999E-3</v>
          </cell>
        </row>
      </sheetData>
      <sheetData sheetId="4056">
        <row r="19">
          <cell r="J19">
            <v>1.0499999999999999E-3</v>
          </cell>
        </row>
      </sheetData>
      <sheetData sheetId="4057">
        <row r="19">
          <cell r="J19">
            <v>1.0499999999999999E-3</v>
          </cell>
        </row>
      </sheetData>
      <sheetData sheetId="4058">
        <row r="19">
          <cell r="J19">
            <v>1.0499999999999999E-3</v>
          </cell>
        </row>
      </sheetData>
      <sheetData sheetId="4059">
        <row r="19">
          <cell r="J19">
            <v>1.0499999999999999E-3</v>
          </cell>
        </row>
      </sheetData>
      <sheetData sheetId="4060">
        <row r="19">
          <cell r="J19">
            <v>1.0499999999999999E-3</v>
          </cell>
        </row>
      </sheetData>
      <sheetData sheetId="4061">
        <row r="19">
          <cell r="J19">
            <v>1.0499999999999999E-3</v>
          </cell>
        </row>
      </sheetData>
      <sheetData sheetId="4062">
        <row r="19">
          <cell r="J19">
            <v>1.0499999999999999E-3</v>
          </cell>
        </row>
      </sheetData>
      <sheetData sheetId="4063">
        <row r="19">
          <cell r="J19">
            <v>1.0499999999999999E-3</v>
          </cell>
        </row>
      </sheetData>
      <sheetData sheetId="4064">
        <row r="19">
          <cell r="J19">
            <v>1.0499999999999999E-3</v>
          </cell>
        </row>
      </sheetData>
      <sheetData sheetId="4065">
        <row r="19">
          <cell r="J19">
            <v>1.0499999999999999E-3</v>
          </cell>
        </row>
      </sheetData>
      <sheetData sheetId="4066">
        <row r="19">
          <cell r="J19">
            <v>1.0499999999999999E-3</v>
          </cell>
        </row>
      </sheetData>
      <sheetData sheetId="4067">
        <row r="19">
          <cell r="J19">
            <v>1.0499999999999999E-3</v>
          </cell>
        </row>
      </sheetData>
      <sheetData sheetId="4068">
        <row r="19">
          <cell r="J19">
            <v>1.0499999999999999E-3</v>
          </cell>
        </row>
      </sheetData>
      <sheetData sheetId="4069">
        <row r="19">
          <cell r="J19">
            <v>1.0499999999999999E-3</v>
          </cell>
        </row>
      </sheetData>
      <sheetData sheetId="4070">
        <row r="19">
          <cell r="J19">
            <v>1.0499999999999999E-3</v>
          </cell>
        </row>
      </sheetData>
      <sheetData sheetId="4071">
        <row r="19">
          <cell r="J19">
            <v>1.0499999999999999E-3</v>
          </cell>
        </row>
      </sheetData>
      <sheetData sheetId="4072">
        <row r="19">
          <cell r="J19">
            <v>1.0499999999999999E-3</v>
          </cell>
        </row>
      </sheetData>
      <sheetData sheetId="4073">
        <row r="19">
          <cell r="J19">
            <v>1.0499999999999999E-3</v>
          </cell>
        </row>
      </sheetData>
      <sheetData sheetId="4074">
        <row r="19">
          <cell r="J19">
            <v>1.0499999999999999E-3</v>
          </cell>
        </row>
      </sheetData>
      <sheetData sheetId="4075">
        <row r="19">
          <cell r="J19">
            <v>1.0499999999999999E-3</v>
          </cell>
        </row>
      </sheetData>
      <sheetData sheetId="4076">
        <row r="19">
          <cell r="J19">
            <v>1.0499999999999999E-3</v>
          </cell>
        </row>
      </sheetData>
      <sheetData sheetId="4077">
        <row r="19">
          <cell r="J19">
            <v>1.0499999999999999E-3</v>
          </cell>
        </row>
      </sheetData>
      <sheetData sheetId="4078">
        <row r="19">
          <cell r="J19">
            <v>1.0499999999999999E-3</v>
          </cell>
        </row>
      </sheetData>
      <sheetData sheetId="4079">
        <row r="19">
          <cell r="J19">
            <v>1.0499999999999999E-3</v>
          </cell>
        </row>
      </sheetData>
      <sheetData sheetId="4080">
        <row r="19">
          <cell r="J19">
            <v>1.0499999999999999E-3</v>
          </cell>
        </row>
      </sheetData>
      <sheetData sheetId="4081">
        <row r="19">
          <cell r="J19">
            <v>1.0499999999999999E-3</v>
          </cell>
        </row>
      </sheetData>
      <sheetData sheetId="4082">
        <row r="19">
          <cell r="J19">
            <v>1.0499999999999999E-3</v>
          </cell>
        </row>
      </sheetData>
      <sheetData sheetId="4083">
        <row r="19">
          <cell r="J19">
            <v>1.0499999999999999E-3</v>
          </cell>
        </row>
      </sheetData>
      <sheetData sheetId="4084">
        <row r="19">
          <cell r="J19">
            <v>1.0499999999999999E-3</v>
          </cell>
        </row>
      </sheetData>
      <sheetData sheetId="4085">
        <row r="19">
          <cell r="J19">
            <v>1.0499999999999999E-3</v>
          </cell>
        </row>
      </sheetData>
      <sheetData sheetId="4086">
        <row r="19">
          <cell r="J19">
            <v>1.0499999999999999E-3</v>
          </cell>
        </row>
      </sheetData>
      <sheetData sheetId="4087">
        <row r="19">
          <cell r="J19">
            <v>1.0499999999999999E-3</v>
          </cell>
        </row>
      </sheetData>
      <sheetData sheetId="4088">
        <row r="19">
          <cell r="J19">
            <v>1.0499999999999999E-3</v>
          </cell>
        </row>
      </sheetData>
      <sheetData sheetId="4089">
        <row r="19">
          <cell r="J19">
            <v>1.0499999999999999E-3</v>
          </cell>
        </row>
      </sheetData>
      <sheetData sheetId="4090">
        <row r="19">
          <cell r="J19">
            <v>1.0499999999999999E-3</v>
          </cell>
        </row>
      </sheetData>
      <sheetData sheetId="4091">
        <row r="19">
          <cell r="J19">
            <v>1.0499999999999999E-3</v>
          </cell>
        </row>
      </sheetData>
      <sheetData sheetId="4092">
        <row r="19">
          <cell r="J19">
            <v>1.0499999999999999E-3</v>
          </cell>
        </row>
      </sheetData>
      <sheetData sheetId="4093">
        <row r="19">
          <cell r="J19">
            <v>1.0499999999999999E-3</v>
          </cell>
        </row>
      </sheetData>
      <sheetData sheetId="4094">
        <row r="19">
          <cell r="J19">
            <v>1.0499999999999999E-3</v>
          </cell>
        </row>
      </sheetData>
      <sheetData sheetId="4095">
        <row r="19">
          <cell r="J19">
            <v>1.0499999999999999E-3</v>
          </cell>
        </row>
      </sheetData>
      <sheetData sheetId="4096">
        <row r="19">
          <cell r="J19">
            <v>1.0499999999999999E-3</v>
          </cell>
        </row>
      </sheetData>
      <sheetData sheetId="4097">
        <row r="19">
          <cell r="J19">
            <v>1.0499999999999999E-3</v>
          </cell>
        </row>
      </sheetData>
      <sheetData sheetId="4098">
        <row r="19">
          <cell r="J19">
            <v>1.0499999999999999E-3</v>
          </cell>
        </row>
      </sheetData>
      <sheetData sheetId="4099">
        <row r="19">
          <cell r="J19">
            <v>1.0499999999999999E-3</v>
          </cell>
        </row>
      </sheetData>
      <sheetData sheetId="4100">
        <row r="19">
          <cell r="J19">
            <v>1.0499999999999999E-3</v>
          </cell>
        </row>
      </sheetData>
      <sheetData sheetId="4101">
        <row r="19">
          <cell r="J19">
            <v>1.0499999999999999E-3</v>
          </cell>
        </row>
      </sheetData>
      <sheetData sheetId="4102">
        <row r="19">
          <cell r="J19">
            <v>1.0499999999999999E-3</v>
          </cell>
        </row>
      </sheetData>
      <sheetData sheetId="4103">
        <row r="19">
          <cell r="J19">
            <v>1.0499999999999999E-3</v>
          </cell>
        </row>
      </sheetData>
      <sheetData sheetId="4104">
        <row r="19">
          <cell r="J19">
            <v>1.0499999999999999E-3</v>
          </cell>
        </row>
      </sheetData>
      <sheetData sheetId="4105">
        <row r="19">
          <cell r="J19">
            <v>1.0499999999999999E-3</v>
          </cell>
        </row>
      </sheetData>
      <sheetData sheetId="4106">
        <row r="19">
          <cell r="J19">
            <v>1.0499999999999999E-3</v>
          </cell>
        </row>
      </sheetData>
      <sheetData sheetId="4107">
        <row r="19">
          <cell r="J19">
            <v>1.0499999999999999E-3</v>
          </cell>
        </row>
      </sheetData>
      <sheetData sheetId="4108">
        <row r="19">
          <cell r="J19">
            <v>1.0499999999999999E-3</v>
          </cell>
        </row>
      </sheetData>
      <sheetData sheetId="4109">
        <row r="19">
          <cell r="J19">
            <v>1.0499999999999999E-3</v>
          </cell>
        </row>
      </sheetData>
      <sheetData sheetId="4110">
        <row r="19">
          <cell r="J19">
            <v>1.0499999999999999E-3</v>
          </cell>
        </row>
      </sheetData>
      <sheetData sheetId="4111">
        <row r="19">
          <cell r="J19">
            <v>1.0499999999999999E-3</v>
          </cell>
        </row>
      </sheetData>
      <sheetData sheetId="4112">
        <row r="19">
          <cell r="J19">
            <v>1.0499999999999999E-3</v>
          </cell>
        </row>
      </sheetData>
      <sheetData sheetId="4113">
        <row r="19">
          <cell r="J19">
            <v>1.0499999999999999E-3</v>
          </cell>
        </row>
      </sheetData>
      <sheetData sheetId="4114">
        <row r="19">
          <cell r="J19">
            <v>1.0499999999999999E-3</v>
          </cell>
        </row>
      </sheetData>
      <sheetData sheetId="4115">
        <row r="19">
          <cell r="J19">
            <v>1.0499999999999999E-3</v>
          </cell>
        </row>
      </sheetData>
      <sheetData sheetId="4116">
        <row r="19">
          <cell r="J19">
            <v>1.0499999999999999E-3</v>
          </cell>
        </row>
      </sheetData>
      <sheetData sheetId="4117">
        <row r="19">
          <cell r="J19">
            <v>1.0499999999999999E-3</v>
          </cell>
        </row>
      </sheetData>
      <sheetData sheetId="4118">
        <row r="19">
          <cell r="J19">
            <v>1.0499999999999999E-3</v>
          </cell>
        </row>
      </sheetData>
      <sheetData sheetId="4119">
        <row r="19">
          <cell r="J19">
            <v>1.0499999999999999E-3</v>
          </cell>
        </row>
      </sheetData>
      <sheetData sheetId="4120">
        <row r="19">
          <cell r="J19">
            <v>1.0499999999999999E-3</v>
          </cell>
        </row>
      </sheetData>
      <sheetData sheetId="4121">
        <row r="19">
          <cell r="J19">
            <v>1.0499999999999999E-3</v>
          </cell>
        </row>
      </sheetData>
      <sheetData sheetId="4122">
        <row r="19">
          <cell r="J19">
            <v>1.0499999999999999E-3</v>
          </cell>
        </row>
      </sheetData>
      <sheetData sheetId="4123">
        <row r="19">
          <cell r="J19">
            <v>1.0499999999999999E-3</v>
          </cell>
        </row>
      </sheetData>
      <sheetData sheetId="4124">
        <row r="19">
          <cell r="J19">
            <v>1.0499999999999999E-3</v>
          </cell>
        </row>
      </sheetData>
      <sheetData sheetId="4125">
        <row r="19">
          <cell r="J19">
            <v>1.0499999999999999E-3</v>
          </cell>
        </row>
      </sheetData>
      <sheetData sheetId="4126">
        <row r="19">
          <cell r="J19">
            <v>1.0499999999999999E-3</v>
          </cell>
        </row>
      </sheetData>
      <sheetData sheetId="4127">
        <row r="19">
          <cell r="J19">
            <v>1.0499999999999999E-3</v>
          </cell>
        </row>
      </sheetData>
      <sheetData sheetId="4128">
        <row r="19">
          <cell r="J19">
            <v>1.0499999999999999E-3</v>
          </cell>
        </row>
      </sheetData>
      <sheetData sheetId="4129">
        <row r="19">
          <cell r="J19">
            <v>1.0499999999999999E-3</v>
          </cell>
        </row>
      </sheetData>
      <sheetData sheetId="4130">
        <row r="19">
          <cell r="J19">
            <v>1.0499999999999999E-3</v>
          </cell>
        </row>
      </sheetData>
      <sheetData sheetId="4131">
        <row r="19">
          <cell r="J19">
            <v>1.0499999999999999E-3</v>
          </cell>
        </row>
      </sheetData>
      <sheetData sheetId="4132">
        <row r="19">
          <cell r="J19">
            <v>1.0499999999999999E-3</v>
          </cell>
        </row>
      </sheetData>
      <sheetData sheetId="4133">
        <row r="19">
          <cell r="J19">
            <v>1.0499999999999999E-3</v>
          </cell>
        </row>
      </sheetData>
      <sheetData sheetId="4134">
        <row r="19">
          <cell r="J19">
            <v>1.0499999999999999E-3</v>
          </cell>
        </row>
      </sheetData>
      <sheetData sheetId="4135">
        <row r="19">
          <cell r="J19">
            <v>1.0499999999999999E-3</v>
          </cell>
        </row>
      </sheetData>
      <sheetData sheetId="4136">
        <row r="19">
          <cell r="J19">
            <v>1.0499999999999999E-3</v>
          </cell>
        </row>
      </sheetData>
      <sheetData sheetId="4137">
        <row r="19">
          <cell r="J19">
            <v>1.0499999999999999E-3</v>
          </cell>
        </row>
      </sheetData>
      <sheetData sheetId="4138">
        <row r="19">
          <cell r="J19">
            <v>1.0499999999999999E-3</v>
          </cell>
        </row>
      </sheetData>
      <sheetData sheetId="4139">
        <row r="19">
          <cell r="J19">
            <v>1.0499999999999999E-3</v>
          </cell>
        </row>
      </sheetData>
      <sheetData sheetId="4140">
        <row r="19">
          <cell r="J19">
            <v>1.0499999999999999E-3</v>
          </cell>
        </row>
      </sheetData>
      <sheetData sheetId="4141">
        <row r="19">
          <cell r="J19">
            <v>1.0499999999999999E-3</v>
          </cell>
        </row>
      </sheetData>
      <sheetData sheetId="4142">
        <row r="19">
          <cell r="J19">
            <v>1.0499999999999999E-3</v>
          </cell>
        </row>
      </sheetData>
      <sheetData sheetId="4143">
        <row r="19">
          <cell r="J19">
            <v>1.0499999999999999E-3</v>
          </cell>
        </row>
      </sheetData>
      <sheetData sheetId="4144">
        <row r="19">
          <cell r="J19">
            <v>1.0499999999999999E-3</v>
          </cell>
        </row>
      </sheetData>
      <sheetData sheetId="4145">
        <row r="19">
          <cell r="J19">
            <v>1.0499999999999999E-3</v>
          </cell>
        </row>
      </sheetData>
      <sheetData sheetId="4146">
        <row r="19">
          <cell r="J19">
            <v>1.0499999999999999E-3</v>
          </cell>
        </row>
      </sheetData>
      <sheetData sheetId="4147">
        <row r="19">
          <cell r="J19">
            <v>1.0499999999999999E-3</v>
          </cell>
        </row>
      </sheetData>
      <sheetData sheetId="4148">
        <row r="19">
          <cell r="J19">
            <v>1.0499999999999999E-3</v>
          </cell>
        </row>
      </sheetData>
      <sheetData sheetId="4149">
        <row r="19">
          <cell r="J19">
            <v>1.0499999999999999E-3</v>
          </cell>
        </row>
      </sheetData>
      <sheetData sheetId="4150">
        <row r="19">
          <cell r="J19">
            <v>1.0499999999999999E-3</v>
          </cell>
        </row>
      </sheetData>
      <sheetData sheetId="4151">
        <row r="19">
          <cell r="J19">
            <v>1.0499999999999999E-3</v>
          </cell>
        </row>
      </sheetData>
      <sheetData sheetId="4152">
        <row r="19">
          <cell r="J19">
            <v>1.0499999999999999E-3</v>
          </cell>
        </row>
      </sheetData>
      <sheetData sheetId="4153">
        <row r="19">
          <cell r="J19">
            <v>1.0499999999999999E-3</v>
          </cell>
        </row>
      </sheetData>
      <sheetData sheetId="4154">
        <row r="19">
          <cell r="J19">
            <v>1.0499999999999999E-3</v>
          </cell>
        </row>
      </sheetData>
      <sheetData sheetId="4155">
        <row r="19">
          <cell r="J19">
            <v>1.0499999999999999E-3</v>
          </cell>
        </row>
      </sheetData>
      <sheetData sheetId="4156">
        <row r="19">
          <cell r="J19">
            <v>1.0499999999999999E-3</v>
          </cell>
        </row>
      </sheetData>
      <sheetData sheetId="4157">
        <row r="19">
          <cell r="J19">
            <v>1.0499999999999999E-3</v>
          </cell>
        </row>
      </sheetData>
      <sheetData sheetId="4158">
        <row r="19">
          <cell r="J19">
            <v>1.0499999999999999E-3</v>
          </cell>
        </row>
      </sheetData>
      <sheetData sheetId="4159">
        <row r="19">
          <cell r="J19">
            <v>1.0499999999999999E-3</v>
          </cell>
        </row>
      </sheetData>
      <sheetData sheetId="4160">
        <row r="19">
          <cell r="J19">
            <v>1.0499999999999999E-3</v>
          </cell>
        </row>
      </sheetData>
      <sheetData sheetId="4161">
        <row r="19">
          <cell r="J19">
            <v>1.0499999999999999E-3</v>
          </cell>
        </row>
      </sheetData>
      <sheetData sheetId="4162">
        <row r="19">
          <cell r="J19">
            <v>1.0499999999999999E-3</v>
          </cell>
        </row>
      </sheetData>
      <sheetData sheetId="4163">
        <row r="19">
          <cell r="J19">
            <v>1.0499999999999999E-3</v>
          </cell>
        </row>
      </sheetData>
      <sheetData sheetId="4164">
        <row r="19">
          <cell r="J19">
            <v>1.0499999999999999E-3</v>
          </cell>
        </row>
      </sheetData>
      <sheetData sheetId="4165">
        <row r="19">
          <cell r="J19">
            <v>1.0499999999999999E-3</v>
          </cell>
        </row>
      </sheetData>
      <sheetData sheetId="4166">
        <row r="19">
          <cell r="J19">
            <v>1.0499999999999999E-3</v>
          </cell>
        </row>
      </sheetData>
      <sheetData sheetId="4167">
        <row r="19">
          <cell r="J19">
            <v>1.0499999999999999E-3</v>
          </cell>
        </row>
      </sheetData>
      <sheetData sheetId="4168">
        <row r="19">
          <cell r="J19">
            <v>1.0499999999999999E-3</v>
          </cell>
        </row>
      </sheetData>
      <sheetData sheetId="4169">
        <row r="19">
          <cell r="J19">
            <v>1.0499999999999999E-3</v>
          </cell>
        </row>
      </sheetData>
      <sheetData sheetId="4170">
        <row r="19">
          <cell r="J19">
            <v>1.0499999999999999E-3</v>
          </cell>
        </row>
      </sheetData>
      <sheetData sheetId="4171">
        <row r="19">
          <cell r="J19">
            <v>1.0499999999999999E-3</v>
          </cell>
        </row>
      </sheetData>
      <sheetData sheetId="4172">
        <row r="19">
          <cell r="J19">
            <v>1.0499999999999999E-3</v>
          </cell>
        </row>
      </sheetData>
      <sheetData sheetId="4173">
        <row r="19">
          <cell r="J19">
            <v>1.0499999999999999E-3</v>
          </cell>
        </row>
      </sheetData>
      <sheetData sheetId="4174">
        <row r="19">
          <cell r="J19">
            <v>1.0499999999999999E-3</v>
          </cell>
        </row>
      </sheetData>
      <sheetData sheetId="4175">
        <row r="19">
          <cell r="J19">
            <v>1.0499999999999999E-3</v>
          </cell>
        </row>
      </sheetData>
      <sheetData sheetId="4176">
        <row r="19">
          <cell r="J19">
            <v>1.0499999999999999E-3</v>
          </cell>
        </row>
      </sheetData>
      <sheetData sheetId="4177">
        <row r="19">
          <cell r="J19">
            <v>1.0499999999999999E-3</v>
          </cell>
        </row>
      </sheetData>
      <sheetData sheetId="4178">
        <row r="19">
          <cell r="J19">
            <v>1.0499999999999999E-3</v>
          </cell>
        </row>
      </sheetData>
      <sheetData sheetId="4179">
        <row r="19">
          <cell r="J19">
            <v>1.0499999999999999E-3</v>
          </cell>
        </row>
      </sheetData>
      <sheetData sheetId="4180">
        <row r="19">
          <cell r="J19">
            <v>1.0499999999999999E-3</v>
          </cell>
        </row>
      </sheetData>
      <sheetData sheetId="4181">
        <row r="19">
          <cell r="J19">
            <v>1.0499999999999999E-3</v>
          </cell>
        </row>
      </sheetData>
      <sheetData sheetId="4182">
        <row r="19">
          <cell r="J19">
            <v>1.0499999999999999E-3</v>
          </cell>
        </row>
      </sheetData>
      <sheetData sheetId="4183">
        <row r="19">
          <cell r="J19">
            <v>1.0499999999999999E-3</v>
          </cell>
        </row>
      </sheetData>
      <sheetData sheetId="4184">
        <row r="19">
          <cell r="J19">
            <v>1.0499999999999999E-3</v>
          </cell>
        </row>
      </sheetData>
      <sheetData sheetId="4185">
        <row r="19">
          <cell r="J19">
            <v>1.0499999999999999E-3</v>
          </cell>
        </row>
      </sheetData>
      <sheetData sheetId="4186">
        <row r="19">
          <cell r="J19">
            <v>1.0499999999999999E-3</v>
          </cell>
        </row>
      </sheetData>
      <sheetData sheetId="4187">
        <row r="19">
          <cell r="J19">
            <v>1.0499999999999999E-3</v>
          </cell>
        </row>
      </sheetData>
      <sheetData sheetId="4188">
        <row r="19">
          <cell r="J19">
            <v>1.0499999999999999E-3</v>
          </cell>
        </row>
      </sheetData>
      <sheetData sheetId="4189">
        <row r="19">
          <cell r="J19">
            <v>1.0499999999999999E-3</v>
          </cell>
        </row>
      </sheetData>
      <sheetData sheetId="4190">
        <row r="19">
          <cell r="J19">
            <v>1.0499999999999999E-3</v>
          </cell>
        </row>
      </sheetData>
      <sheetData sheetId="4191">
        <row r="19">
          <cell r="J19">
            <v>1.0499999999999999E-3</v>
          </cell>
        </row>
      </sheetData>
      <sheetData sheetId="4192">
        <row r="19">
          <cell r="J19">
            <v>1.0499999999999999E-3</v>
          </cell>
        </row>
      </sheetData>
      <sheetData sheetId="4193">
        <row r="19">
          <cell r="J19">
            <v>1.0499999999999999E-3</v>
          </cell>
        </row>
      </sheetData>
      <sheetData sheetId="4194">
        <row r="19">
          <cell r="J19">
            <v>1.0499999999999999E-3</v>
          </cell>
        </row>
      </sheetData>
      <sheetData sheetId="4195">
        <row r="19">
          <cell r="J19">
            <v>1.0499999999999999E-3</v>
          </cell>
        </row>
      </sheetData>
      <sheetData sheetId="4196">
        <row r="19">
          <cell r="J19">
            <v>1.0499999999999999E-3</v>
          </cell>
        </row>
      </sheetData>
      <sheetData sheetId="4197">
        <row r="19">
          <cell r="J19">
            <v>1.0499999999999999E-3</v>
          </cell>
        </row>
      </sheetData>
      <sheetData sheetId="4198">
        <row r="19">
          <cell r="J19">
            <v>1.0499999999999999E-3</v>
          </cell>
        </row>
      </sheetData>
      <sheetData sheetId="4199">
        <row r="19">
          <cell r="J19">
            <v>1.0499999999999999E-3</v>
          </cell>
        </row>
      </sheetData>
      <sheetData sheetId="4200">
        <row r="19">
          <cell r="J19">
            <v>1.0499999999999999E-3</v>
          </cell>
        </row>
      </sheetData>
      <sheetData sheetId="4201">
        <row r="19">
          <cell r="J19">
            <v>1.0499999999999999E-3</v>
          </cell>
        </row>
      </sheetData>
      <sheetData sheetId="4202">
        <row r="19">
          <cell r="J19">
            <v>1.0499999999999999E-3</v>
          </cell>
        </row>
      </sheetData>
      <sheetData sheetId="4203">
        <row r="19">
          <cell r="J19">
            <v>1.0499999999999999E-3</v>
          </cell>
        </row>
      </sheetData>
      <sheetData sheetId="4204">
        <row r="19">
          <cell r="J19">
            <v>1.0499999999999999E-3</v>
          </cell>
        </row>
      </sheetData>
      <sheetData sheetId="4205">
        <row r="19">
          <cell r="J19">
            <v>1.0499999999999999E-3</v>
          </cell>
        </row>
      </sheetData>
      <sheetData sheetId="4206">
        <row r="19">
          <cell r="J19">
            <v>1.0499999999999999E-3</v>
          </cell>
        </row>
      </sheetData>
      <sheetData sheetId="4207">
        <row r="19">
          <cell r="J19">
            <v>1.0499999999999999E-3</v>
          </cell>
        </row>
      </sheetData>
      <sheetData sheetId="4208">
        <row r="19">
          <cell r="J19">
            <v>1.0499999999999999E-3</v>
          </cell>
        </row>
      </sheetData>
      <sheetData sheetId="4209">
        <row r="19">
          <cell r="J19">
            <v>1.0499999999999999E-3</v>
          </cell>
        </row>
      </sheetData>
      <sheetData sheetId="4210">
        <row r="19">
          <cell r="J19">
            <v>1.0499999999999999E-3</v>
          </cell>
        </row>
      </sheetData>
      <sheetData sheetId="4211">
        <row r="19">
          <cell r="J19">
            <v>1.0499999999999999E-3</v>
          </cell>
        </row>
      </sheetData>
      <sheetData sheetId="4212">
        <row r="19">
          <cell r="J19">
            <v>1.0499999999999999E-3</v>
          </cell>
        </row>
      </sheetData>
      <sheetData sheetId="4213">
        <row r="19">
          <cell r="J19">
            <v>1.0499999999999999E-3</v>
          </cell>
        </row>
      </sheetData>
      <sheetData sheetId="4214">
        <row r="19">
          <cell r="J19">
            <v>1.0499999999999999E-3</v>
          </cell>
        </row>
      </sheetData>
      <sheetData sheetId="4215">
        <row r="19">
          <cell r="J19">
            <v>1.0499999999999999E-3</v>
          </cell>
        </row>
      </sheetData>
      <sheetData sheetId="4216">
        <row r="19">
          <cell r="J19">
            <v>1.0499999999999999E-3</v>
          </cell>
        </row>
      </sheetData>
      <sheetData sheetId="4217">
        <row r="19">
          <cell r="J19">
            <v>1.0499999999999999E-3</v>
          </cell>
        </row>
      </sheetData>
      <sheetData sheetId="4218">
        <row r="19">
          <cell r="J19">
            <v>1.0499999999999999E-3</v>
          </cell>
        </row>
      </sheetData>
      <sheetData sheetId="4219">
        <row r="19">
          <cell r="J19">
            <v>1.0499999999999999E-3</v>
          </cell>
        </row>
      </sheetData>
      <sheetData sheetId="4220">
        <row r="19">
          <cell r="J19">
            <v>1.0499999999999999E-3</v>
          </cell>
        </row>
      </sheetData>
      <sheetData sheetId="4221">
        <row r="19">
          <cell r="J19">
            <v>1.0499999999999999E-3</v>
          </cell>
        </row>
      </sheetData>
      <sheetData sheetId="4222">
        <row r="19">
          <cell r="J19">
            <v>1.0499999999999999E-3</v>
          </cell>
        </row>
      </sheetData>
      <sheetData sheetId="4223">
        <row r="19">
          <cell r="J19">
            <v>1.0499999999999999E-3</v>
          </cell>
        </row>
      </sheetData>
      <sheetData sheetId="4224">
        <row r="19">
          <cell r="J19">
            <v>1.0499999999999999E-3</v>
          </cell>
        </row>
      </sheetData>
      <sheetData sheetId="4225">
        <row r="19">
          <cell r="J19">
            <v>1.0499999999999999E-3</v>
          </cell>
        </row>
      </sheetData>
      <sheetData sheetId="4226">
        <row r="19">
          <cell r="J19">
            <v>1.0499999999999999E-3</v>
          </cell>
        </row>
      </sheetData>
      <sheetData sheetId="4227">
        <row r="19">
          <cell r="J19">
            <v>1.0499999999999999E-3</v>
          </cell>
        </row>
      </sheetData>
      <sheetData sheetId="4228">
        <row r="19">
          <cell r="J19">
            <v>1.0499999999999999E-3</v>
          </cell>
        </row>
      </sheetData>
      <sheetData sheetId="4229">
        <row r="19">
          <cell r="J19">
            <v>1.0499999999999999E-3</v>
          </cell>
        </row>
      </sheetData>
      <sheetData sheetId="4230">
        <row r="19">
          <cell r="J19">
            <v>1.0499999999999999E-3</v>
          </cell>
        </row>
      </sheetData>
      <sheetData sheetId="4231">
        <row r="19">
          <cell r="J19">
            <v>1.0499999999999999E-3</v>
          </cell>
        </row>
      </sheetData>
      <sheetData sheetId="4232">
        <row r="19">
          <cell r="J19">
            <v>1.0499999999999999E-3</v>
          </cell>
        </row>
      </sheetData>
      <sheetData sheetId="4233">
        <row r="19">
          <cell r="J19">
            <v>1.0499999999999999E-3</v>
          </cell>
        </row>
      </sheetData>
      <sheetData sheetId="4234">
        <row r="19">
          <cell r="J19">
            <v>1.0499999999999999E-3</v>
          </cell>
        </row>
      </sheetData>
      <sheetData sheetId="4235">
        <row r="19">
          <cell r="J19">
            <v>1.0499999999999999E-3</v>
          </cell>
        </row>
      </sheetData>
      <sheetData sheetId="4236">
        <row r="19">
          <cell r="J19">
            <v>1.0499999999999999E-3</v>
          </cell>
        </row>
      </sheetData>
      <sheetData sheetId="4237">
        <row r="19">
          <cell r="J19">
            <v>1.0499999999999999E-3</v>
          </cell>
        </row>
      </sheetData>
      <sheetData sheetId="4238">
        <row r="19">
          <cell r="J19">
            <v>1.0499999999999999E-3</v>
          </cell>
        </row>
      </sheetData>
      <sheetData sheetId="4239">
        <row r="19">
          <cell r="J19">
            <v>1.0499999999999999E-3</v>
          </cell>
        </row>
      </sheetData>
      <sheetData sheetId="4240">
        <row r="19">
          <cell r="J19">
            <v>1.0499999999999999E-3</v>
          </cell>
        </row>
      </sheetData>
      <sheetData sheetId="4241">
        <row r="19">
          <cell r="J19">
            <v>1.0499999999999999E-3</v>
          </cell>
        </row>
      </sheetData>
      <sheetData sheetId="4242">
        <row r="19">
          <cell r="J19">
            <v>1.0499999999999999E-3</v>
          </cell>
        </row>
      </sheetData>
      <sheetData sheetId="4243">
        <row r="19">
          <cell r="J19">
            <v>1.0499999999999999E-3</v>
          </cell>
        </row>
      </sheetData>
      <sheetData sheetId="4244">
        <row r="19">
          <cell r="J19">
            <v>1.0499999999999999E-3</v>
          </cell>
        </row>
      </sheetData>
      <sheetData sheetId="4245">
        <row r="19">
          <cell r="J19">
            <v>1.0499999999999999E-3</v>
          </cell>
        </row>
      </sheetData>
      <sheetData sheetId="4246">
        <row r="19">
          <cell r="J19">
            <v>1.0499999999999999E-3</v>
          </cell>
        </row>
      </sheetData>
      <sheetData sheetId="4247">
        <row r="19">
          <cell r="J19">
            <v>1.0499999999999999E-3</v>
          </cell>
        </row>
      </sheetData>
      <sheetData sheetId="4248">
        <row r="19">
          <cell r="J19">
            <v>1.0499999999999999E-3</v>
          </cell>
        </row>
      </sheetData>
      <sheetData sheetId="4249">
        <row r="19">
          <cell r="J19">
            <v>1.0499999999999999E-3</v>
          </cell>
        </row>
      </sheetData>
      <sheetData sheetId="4250">
        <row r="19">
          <cell r="J19">
            <v>1.0499999999999999E-3</v>
          </cell>
        </row>
      </sheetData>
      <sheetData sheetId="4251">
        <row r="19">
          <cell r="J19">
            <v>1.0499999999999999E-3</v>
          </cell>
        </row>
      </sheetData>
      <sheetData sheetId="4252">
        <row r="19">
          <cell r="J19">
            <v>1.0499999999999999E-3</v>
          </cell>
        </row>
      </sheetData>
      <sheetData sheetId="4253">
        <row r="19">
          <cell r="J19">
            <v>1.0499999999999999E-3</v>
          </cell>
        </row>
      </sheetData>
      <sheetData sheetId="4254">
        <row r="19">
          <cell r="J19">
            <v>1.0499999999999999E-3</v>
          </cell>
        </row>
      </sheetData>
      <sheetData sheetId="4255">
        <row r="19">
          <cell r="J19">
            <v>1.0499999999999999E-3</v>
          </cell>
        </row>
      </sheetData>
      <sheetData sheetId="4256">
        <row r="19">
          <cell r="J19">
            <v>1.0499999999999999E-3</v>
          </cell>
        </row>
      </sheetData>
      <sheetData sheetId="4257">
        <row r="19">
          <cell r="J19">
            <v>1.0499999999999999E-3</v>
          </cell>
        </row>
      </sheetData>
      <sheetData sheetId="4258">
        <row r="19">
          <cell r="J19">
            <v>1.0499999999999999E-3</v>
          </cell>
        </row>
      </sheetData>
      <sheetData sheetId="4259">
        <row r="19">
          <cell r="J19">
            <v>1.0499999999999999E-3</v>
          </cell>
        </row>
      </sheetData>
      <sheetData sheetId="4260">
        <row r="19">
          <cell r="J19">
            <v>1.0499999999999999E-3</v>
          </cell>
        </row>
      </sheetData>
      <sheetData sheetId="4261">
        <row r="19">
          <cell r="J19">
            <v>1.0499999999999999E-3</v>
          </cell>
        </row>
      </sheetData>
      <sheetData sheetId="4262">
        <row r="19">
          <cell r="J19">
            <v>1.0499999999999999E-3</v>
          </cell>
        </row>
      </sheetData>
      <sheetData sheetId="4263">
        <row r="19">
          <cell r="J19">
            <v>1.0499999999999999E-3</v>
          </cell>
        </row>
      </sheetData>
      <sheetData sheetId="4264">
        <row r="19">
          <cell r="J19">
            <v>1.0499999999999999E-3</v>
          </cell>
        </row>
      </sheetData>
      <sheetData sheetId="4265">
        <row r="19">
          <cell r="J19">
            <v>1.0499999999999999E-3</v>
          </cell>
        </row>
      </sheetData>
      <sheetData sheetId="4266">
        <row r="19">
          <cell r="J19">
            <v>1.0499999999999999E-3</v>
          </cell>
        </row>
      </sheetData>
      <sheetData sheetId="4267">
        <row r="19">
          <cell r="J19">
            <v>1.0499999999999999E-3</v>
          </cell>
        </row>
      </sheetData>
      <sheetData sheetId="4268">
        <row r="19">
          <cell r="J19">
            <v>1.0499999999999999E-3</v>
          </cell>
        </row>
      </sheetData>
      <sheetData sheetId="4269">
        <row r="19">
          <cell r="J19">
            <v>1.0499999999999999E-3</v>
          </cell>
        </row>
      </sheetData>
      <sheetData sheetId="4270">
        <row r="19">
          <cell r="J19">
            <v>1.0499999999999999E-3</v>
          </cell>
        </row>
      </sheetData>
      <sheetData sheetId="4271">
        <row r="19">
          <cell r="J19">
            <v>1.0499999999999999E-3</v>
          </cell>
        </row>
      </sheetData>
      <sheetData sheetId="4272">
        <row r="19">
          <cell r="J19">
            <v>1.0499999999999999E-3</v>
          </cell>
        </row>
      </sheetData>
      <sheetData sheetId="4273">
        <row r="19">
          <cell r="J19">
            <v>1.0499999999999999E-3</v>
          </cell>
        </row>
      </sheetData>
      <sheetData sheetId="4274">
        <row r="19">
          <cell r="J19">
            <v>1.0499999999999999E-3</v>
          </cell>
        </row>
      </sheetData>
      <sheetData sheetId="4275">
        <row r="19">
          <cell r="J19">
            <v>1.0499999999999999E-3</v>
          </cell>
        </row>
      </sheetData>
      <sheetData sheetId="4276">
        <row r="19">
          <cell r="J19">
            <v>1.0499999999999999E-3</v>
          </cell>
        </row>
      </sheetData>
      <sheetData sheetId="4277">
        <row r="19">
          <cell r="J19">
            <v>1.0499999999999999E-3</v>
          </cell>
        </row>
      </sheetData>
      <sheetData sheetId="4278">
        <row r="19">
          <cell r="J19">
            <v>1.0499999999999999E-3</v>
          </cell>
        </row>
      </sheetData>
      <sheetData sheetId="4279">
        <row r="19">
          <cell r="J19">
            <v>1.0499999999999999E-3</v>
          </cell>
        </row>
      </sheetData>
      <sheetData sheetId="4280">
        <row r="19">
          <cell r="J19">
            <v>1.0499999999999999E-3</v>
          </cell>
        </row>
      </sheetData>
      <sheetData sheetId="4281">
        <row r="19">
          <cell r="J19">
            <v>1.0499999999999999E-3</v>
          </cell>
        </row>
      </sheetData>
      <sheetData sheetId="4282">
        <row r="19">
          <cell r="J19">
            <v>1.0499999999999999E-3</v>
          </cell>
        </row>
      </sheetData>
      <sheetData sheetId="4283">
        <row r="19">
          <cell r="J19">
            <v>1.0499999999999999E-3</v>
          </cell>
        </row>
      </sheetData>
      <sheetData sheetId="4284">
        <row r="19">
          <cell r="J19">
            <v>1.0499999999999999E-3</v>
          </cell>
        </row>
      </sheetData>
      <sheetData sheetId="4285">
        <row r="19">
          <cell r="J19">
            <v>1.0499999999999999E-3</v>
          </cell>
        </row>
      </sheetData>
      <sheetData sheetId="4286">
        <row r="19">
          <cell r="J19">
            <v>1.0499999999999999E-3</v>
          </cell>
        </row>
      </sheetData>
      <sheetData sheetId="4287">
        <row r="19">
          <cell r="J19">
            <v>1.0499999999999999E-3</v>
          </cell>
        </row>
      </sheetData>
      <sheetData sheetId="4288">
        <row r="19">
          <cell r="J19">
            <v>1.0499999999999999E-3</v>
          </cell>
        </row>
      </sheetData>
      <sheetData sheetId="4289">
        <row r="19">
          <cell r="J19">
            <v>1.0499999999999999E-3</v>
          </cell>
        </row>
      </sheetData>
      <sheetData sheetId="4290">
        <row r="19">
          <cell r="J19">
            <v>1.0499999999999999E-3</v>
          </cell>
        </row>
      </sheetData>
      <sheetData sheetId="4291">
        <row r="19">
          <cell r="J19">
            <v>1.0499999999999999E-3</v>
          </cell>
        </row>
      </sheetData>
      <sheetData sheetId="4292">
        <row r="19">
          <cell r="J19">
            <v>1.0499999999999999E-3</v>
          </cell>
        </row>
      </sheetData>
      <sheetData sheetId="4293">
        <row r="19">
          <cell r="J19">
            <v>1.0499999999999999E-3</v>
          </cell>
        </row>
      </sheetData>
      <sheetData sheetId="4294">
        <row r="19">
          <cell r="J19">
            <v>1.0499999999999999E-3</v>
          </cell>
        </row>
      </sheetData>
      <sheetData sheetId="4295">
        <row r="19">
          <cell r="J19">
            <v>1.0499999999999999E-3</v>
          </cell>
        </row>
      </sheetData>
      <sheetData sheetId="4296">
        <row r="19">
          <cell r="J19">
            <v>1.0499999999999999E-3</v>
          </cell>
        </row>
      </sheetData>
      <sheetData sheetId="4297">
        <row r="19">
          <cell r="J19">
            <v>1.0499999999999999E-3</v>
          </cell>
        </row>
      </sheetData>
      <sheetData sheetId="4298">
        <row r="19">
          <cell r="J19">
            <v>1.0499999999999999E-3</v>
          </cell>
        </row>
      </sheetData>
      <sheetData sheetId="4299">
        <row r="19">
          <cell r="J19">
            <v>1.0499999999999999E-3</v>
          </cell>
        </row>
      </sheetData>
      <sheetData sheetId="4300">
        <row r="19">
          <cell r="J19">
            <v>1.0499999999999999E-3</v>
          </cell>
        </row>
      </sheetData>
      <sheetData sheetId="4301">
        <row r="19">
          <cell r="J19">
            <v>1.0499999999999999E-3</v>
          </cell>
        </row>
      </sheetData>
      <sheetData sheetId="4302">
        <row r="19">
          <cell r="J19">
            <v>1.0499999999999999E-3</v>
          </cell>
        </row>
      </sheetData>
      <sheetData sheetId="4303">
        <row r="19">
          <cell r="J19">
            <v>1.0499999999999999E-3</v>
          </cell>
        </row>
      </sheetData>
      <sheetData sheetId="4304">
        <row r="19">
          <cell r="J19">
            <v>1.0499999999999999E-3</v>
          </cell>
        </row>
      </sheetData>
      <sheetData sheetId="4305">
        <row r="19">
          <cell r="J19">
            <v>1.0499999999999999E-3</v>
          </cell>
        </row>
      </sheetData>
      <sheetData sheetId="4306">
        <row r="19">
          <cell r="J19">
            <v>1.0499999999999999E-3</v>
          </cell>
        </row>
      </sheetData>
      <sheetData sheetId="4307">
        <row r="19">
          <cell r="J19">
            <v>1.0499999999999999E-3</v>
          </cell>
        </row>
      </sheetData>
      <sheetData sheetId="4308">
        <row r="19">
          <cell r="J19">
            <v>1.0499999999999999E-3</v>
          </cell>
        </row>
      </sheetData>
      <sheetData sheetId="4309">
        <row r="19">
          <cell r="J19">
            <v>1.0499999999999999E-3</v>
          </cell>
        </row>
      </sheetData>
      <sheetData sheetId="4310">
        <row r="19">
          <cell r="J19">
            <v>1.0499999999999999E-3</v>
          </cell>
        </row>
      </sheetData>
      <sheetData sheetId="4311">
        <row r="19">
          <cell r="J19">
            <v>1.0499999999999999E-3</v>
          </cell>
        </row>
      </sheetData>
      <sheetData sheetId="4312">
        <row r="19">
          <cell r="J19">
            <v>1.0499999999999999E-3</v>
          </cell>
        </row>
      </sheetData>
      <sheetData sheetId="4313">
        <row r="19">
          <cell r="J19">
            <v>1.0499999999999999E-3</v>
          </cell>
        </row>
      </sheetData>
      <sheetData sheetId="4314">
        <row r="19">
          <cell r="J19">
            <v>1.0499999999999999E-3</v>
          </cell>
        </row>
      </sheetData>
      <sheetData sheetId="4315">
        <row r="19">
          <cell r="J19">
            <v>1.0499999999999999E-3</v>
          </cell>
        </row>
      </sheetData>
      <sheetData sheetId="4316">
        <row r="19">
          <cell r="J19">
            <v>1.0499999999999999E-3</v>
          </cell>
        </row>
      </sheetData>
      <sheetData sheetId="4317">
        <row r="19">
          <cell r="J19">
            <v>1.0499999999999999E-3</v>
          </cell>
        </row>
      </sheetData>
      <sheetData sheetId="4318">
        <row r="19">
          <cell r="J19">
            <v>1.0499999999999999E-3</v>
          </cell>
        </row>
      </sheetData>
      <sheetData sheetId="4319">
        <row r="19">
          <cell r="J19">
            <v>1.0499999999999999E-3</v>
          </cell>
        </row>
      </sheetData>
      <sheetData sheetId="4320">
        <row r="19">
          <cell r="J19">
            <v>1.0499999999999999E-3</v>
          </cell>
        </row>
      </sheetData>
      <sheetData sheetId="4321">
        <row r="19">
          <cell r="J19">
            <v>1.0499999999999999E-3</v>
          </cell>
        </row>
      </sheetData>
      <sheetData sheetId="4322">
        <row r="19">
          <cell r="J19">
            <v>1.0499999999999999E-3</v>
          </cell>
        </row>
      </sheetData>
      <sheetData sheetId="4323">
        <row r="19">
          <cell r="J19">
            <v>1.0499999999999999E-3</v>
          </cell>
        </row>
      </sheetData>
      <sheetData sheetId="4324">
        <row r="19">
          <cell r="J19">
            <v>1.0499999999999999E-3</v>
          </cell>
        </row>
      </sheetData>
      <sheetData sheetId="4325">
        <row r="19">
          <cell r="J19">
            <v>1.0499999999999999E-3</v>
          </cell>
        </row>
      </sheetData>
      <sheetData sheetId="4326">
        <row r="19">
          <cell r="J19">
            <v>1.0499999999999999E-3</v>
          </cell>
        </row>
      </sheetData>
      <sheetData sheetId="4327">
        <row r="19">
          <cell r="J19">
            <v>1.0499999999999999E-3</v>
          </cell>
        </row>
      </sheetData>
      <sheetData sheetId="4328">
        <row r="19">
          <cell r="J19">
            <v>1.0499999999999999E-3</v>
          </cell>
        </row>
      </sheetData>
      <sheetData sheetId="4329">
        <row r="19">
          <cell r="J19">
            <v>1.0499999999999999E-3</v>
          </cell>
        </row>
      </sheetData>
      <sheetData sheetId="4330">
        <row r="19">
          <cell r="J19">
            <v>1.0499999999999999E-3</v>
          </cell>
        </row>
      </sheetData>
      <sheetData sheetId="4331">
        <row r="19">
          <cell r="J19">
            <v>1.0499999999999999E-3</v>
          </cell>
        </row>
      </sheetData>
      <sheetData sheetId="4332">
        <row r="19">
          <cell r="J19">
            <v>1.0499999999999999E-3</v>
          </cell>
        </row>
      </sheetData>
      <sheetData sheetId="4333">
        <row r="19">
          <cell r="J19">
            <v>1.0499999999999999E-3</v>
          </cell>
        </row>
      </sheetData>
      <sheetData sheetId="4334">
        <row r="19">
          <cell r="J19">
            <v>1.0499999999999999E-3</v>
          </cell>
        </row>
      </sheetData>
      <sheetData sheetId="4335">
        <row r="19">
          <cell r="J19">
            <v>1.0499999999999999E-3</v>
          </cell>
        </row>
      </sheetData>
      <sheetData sheetId="4336">
        <row r="19">
          <cell r="J19">
            <v>1.0499999999999999E-3</v>
          </cell>
        </row>
      </sheetData>
      <sheetData sheetId="4337">
        <row r="19">
          <cell r="J19">
            <v>1.0499999999999999E-3</v>
          </cell>
        </row>
      </sheetData>
      <sheetData sheetId="4338">
        <row r="19">
          <cell r="J19">
            <v>1.0499999999999999E-3</v>
          </cell>
        </row>
      </sheetData>
      <sheetData sheetId="4339">
        <row r="19">
          <cell r="J19">
            <v>1.0499999999999999E-3</v>
          </cell>
        </row>
      </sheetData>
      <sheetData sheetId="4340">
        <row r="19">
          <cell r="J19">
            <v>1.0499999999999999E-3</v>
          </cell>
        </row>
      </sheetData>
      <sheetData sheetId="4341">
        <row r="19">
          <cell r="J19">
            <v>1.0499999999999999E-3</v>
          </cell>
        </row>
      </sheetData>
      <sheetData sheetId="4342">
        <row r="19">
          <cell r="J19">
            <v>1.0499999999999999E-3</v>
          </cell>
        </row>
      </sheetData>
      <sheetData sheetId="4343">
        <row r="19">
          <cell r="J19">
            <v>1.0499999999999999E-3</v>
          </cell>
        </row>
      </sheetData>
      <sheetData sheetId="4344">
        <row r="19">
          <cell r="J19">
            <v>1.0499999999999999E-3</v>
          </cell>
        </row>
      </sheetData>
      <sheetData sheetId="4345">
        <row r="19">
          <cell r="J19">
            <v>1.0499999999999999E-3</v>
          </cell>
        </row>
      </sheetData>
      <sheetData sheetId="4346">
        <row r="19">
          <cell r="J19">
            <v>1.0499999999999999E-3</v>
          </cell>
        </row>
      </sheetData>
      <sheetData sheetId="4347">
        <row r="19">
          <cell r="J19">
            <v>1.0499999999999999E-3</v>
          </cell>
        </row>
      </sheetData>
      <sheetData sheetId="4348">
        <row r="19">
          <cell r="J19">
            <v>1.0499999999999999E-3</v>
          </cell>
        </row>
      </sheetData>
      <sheetData sheetId="4349">
        <row r="19">
          <cell r="J19">
            <v>1.0499999999999999E-3</v>
          </cell>
        </row>
      </sheetData>
      <sheetData sheetId="4350">
        <row r="19">
          <cell r="J19">
            <v>1.0499999999999999E-3</v>
          </cell>
        </row>
      </sheetData>
      <sheetData sheetId="4351">
        <row r="19">
          <cell r="J19">
            <v>1.0499999999999999E-3</v>
          </cell>
        </row>
      </sheetData>
      <sheetData sheetId="4352">
        <row r="19">
          <cell r="J19">
            <v>1.0499999999999999E-3</v>
          </cell>
        </row>
      </sheetData>
      <sheetData sheetId="4353">
        <row r="19">
          <cell r="J19">
            <v>1.0499999999999999E-3</v>
          </cell>
        </row>
      </sheetData>
      <sheetData sheetId="4354">
        <row r="19">
          <cell r="J19">
            <v>1.0499999999999999E-3</v>
          </cell>
        </row>
      </sheetData>
      <sheetData sheetId="4355">
        <row r="19">
          <cell r="J19">
            <v>1.0499999999999999E-3</v>
          </cell>
        </row>
      </sheetData>
      <sheetData sheetId="4356">
        <row r="19">
          <cell r="J19">
            <v>1.0499999999999999E-3</v>
          </cell>
        </row>
      </sheetData>
      <sheetData sheetId="4357">
        <row r="19">
          <cell r="J19">
            <v>1.0499999999999999E-3</v>
          </cell>
        </row>
      </sheetData>
      <sheetData sheetId="4358">
        <row r="19">
          <cell r="J19">
            <v>1.0499999999999999E-3</v>
          </cell>
        </row>
      </sheetData>
      <sheetData sheetId="4359">
        <row r="19">
          <cell r="J19">
            <v>1.0499999999999999E-3</v>
          </cell>
        </row>
      </sheetData>
      <sheetData sheetId="4360">
        <row r="19">
          <cell r="J19">
            <v>1.0499999999999999E-3</v>
          </cell>
        </row>
      </sheetData>
      <sheetData sheetId="4361">
        <row r="19">
          <cell r="J19">
            <v>1.0499999999999999E-3</v>
          </cell>
        </row>
      </sheetData>
      <sheetData sheetId="4362">
        <row r="19">
          <cell r="J19">
            <v>1.0499999999999999E-3</v>
          </cell>
        </row>
      </sheetData>
      <sheetData sheetId="4363">
        <row r="19">
          <cell r="J19">
            <v>1.0499999999999999E-3</v>
          </cell>
        </row>
      </sheetData>
      <sheetData sheetId="4364">
        <row r="19">
          <cell r="J19">
            <v>1.0499999999999999E-3</v>
          </cell>
        </row>
      </sheetData>
      <sheetData sheetId="4365">
        <row r="19">
          <cell r="J19">
            <v>1.0499999999999999E-3</v>
          </cell>
        </row>
      </sheetData>
      <sheetData sheetId="4366">
        <row r="19">
          <cell r="J19">
            <v>1.0499999999999999E-3</v>
          </cell>
        </row>
      </sheetData>
      <sheetData sheetId="4367">
        <row r="19">
          <cell r="J19">
            <v>1.0499999999999999E-3</v>
          </cell>
        </row>
      </sheetData>
      <sheetData sheetId="4368">
        <row r="19">
          <cell r="J19">
            <v>1.0499999999999999E-3</v>
          </cell>
        </row>
      </sheetData>
      <sheetData sheetId="4369">
        <row r="19">
          <cell r="J19">
            <v>1.0499999999999999E-3</v>
          </cell>
        </row>
      </sheetData>
      <sheetData sheetId="4370">
        <row r="19">
          <cell r="J19">
            <v>1.0499999999999999E-3</v>
          </cell>
        </row>
      </sheetData>
      <sheetData sheetId="4371">
        <row r="19">
          <cell r="J19">
            <v>1.0499999999999999E-3</v>
          </cell>
        </row>
      </sheetData>
      <sheetData sheetId="4372">
        <row r="19">
          <cell r="J19">
            <v>1.0499999999999999E-3</v>
          </cell>
        </row>
      </sheetData>
      <sheetData sheetId="4373">
        <row r="19">
          <cell r="J19">
            <v>1.0499999999999999E-3</v>
          </cell>
        </row>
      </sheetData>
      <sheetData sheetId="4374">
        <row r="19">
          <cell r="J19">
            <v>1.0499999999999999E-3</v>
          </cell>
        </row>
      </sheetData>
      <sheetData sheetId="4375">
        <row r="19">
          <cell r="J19">
            <v>1.0499999999999999E-3</v>
          </cell>
        </row>
      </sheetData>
      <sheetData sheetId="4376">
        <row r="19">
          <cell r="J19">
            <v>1.0499999999999999E-3</v>
          </cell>
        </row>
      </sheetData>
      <sheetData sheetId="4377">
        <row r="19">
          <cell r="J19">
            <v>1.0499999999999999E-3</v>
          </cell>
        </row>
      </sheetData>
      <sheetData sheetId="4378">
        <row r="19">
          <cell r="J19">
            <v>1.0499999999999999E-3</v>
          </cell>
        </row>
      </sheetData>
      <sheetData sheetId="4379">
        <row r="19">
          <cell r="J19">
            <v>1.0499999999999999E-3</v>
          </cell>
        </row>
      </sheetData>
      <sheetData sheetId="4380">
        <row r="19">
          <cell r="J19">
            <v>1.0499999999999999E-3</v>
          </cell>
        </row>
      </sheetData>
      <sheetData sheetId="4381">
        <row r="19">
          <cell r="J19">
            <v>1.0499999999999999E-3</v>
          </cell>
        </row>
      </sheetData>
      <sheetData sheetId="4382">
        <row r="19">
          <cell r="J19">
            <v>1.0499999999999999E-3</v>
          </cell>
        </row>
      </sheetData>
      <sheetData sheetId="4383">
        <row r="19">
          <cell r="J19">
            <v>1.0499999999999999E-3</v>
          </cell>
        </row>
      </sheetData>
      <sheetData sheetId="4384">
        <row r="19">
          <cell r="J19">
            <v>1.0499999999999999E-3</v>
          </cell>
        </row>
      </sheetData>
      <sheetData sheetId="4385">
        <row r="19">
          <cell r="J19">
            <v>1.0499999999999999E-3</v>
          </cell>
        </row>
      </sheetData>
      <sheetData sheetId="4386">
        <row r="19">
          <cell r="J19">
            <v>1.0499999999999999E-3</v>
          </cell>
        </row>
      </sheetData>
      <sheetData sheetId="4387">
        <row r="19">
          <cell r="J19">
            <v>1.0499999999999999E-3</v>
          </cell>
        </row>
      </sheetData>
      <sheetData sheetId="4388">
        <row r="19">
          <cell r="J19">
            <v>1.0499999999999999E-3</v>
          </cell>
        </row>
      </sheetData>
      <sheetData sheetId="4389">
        <row r="19">
          <cell r="J19">
            <v>1.0499999999999999E-3</v>
          </cell>
        </row>
      </sheetData>
      <sheetData sheetId="4390">
        <row r="19">
          <cell r="J19">
            <v>1.0499999999999999E-3</v>
          </cell>
        </row>
      </sheetData>
      <sheetData sheetId="4391">
        <row r="19">
          <cell r="J19">
            <v>1.0499999999999999E-3</v>
          </cell>
        </row>
      </sheetData>
      <sheetData sheetId="4392">
        <row r="19">
          <cell r="J19">
            <v>1.0499999999999999E-3</v>
          </cell>
        </row>
      </sheetData>
      <sheetData sheetId="4393">
        <row r="19">
          <cell r="J19">
            <v>1.0499999999999999E-3</v>
          </cell>
        </row>
      </sheetData>
      <sheetData sheetId="4394">
        <row r="19">
          <cell r="J19">
            <v>1.0499999999999999E-3</v>
          </cell>
        </row>
      </sheetData>
      <sheetData sheetId="4395">
        <row r="19">
          <cell r="J19">
            <v>1.0499999999999999E-3</v>
          </cell>
        </row>
      </sheetData>
      <sheetData sheetId="4396">
        <row r="19">
          <cell r="J19">
            <v>1.0499999999999999E-3</v>
          </cell>
        </row>
      </sheetData>
      <sheetData sheetId="4397">
        <row r="19">
          <cell r="J19">
            <v>1.0499999999999999E-3</v>
          </cell>
        </row>
      </sheetData>
      <sheetData sheetId="4398">
        <row r="19">
          <cell r="J19">
            <v>1.0499999999999999E-3</v>
          </cell>
        </row>
      </sheetData>
      <sheetData sheetId="4399">
        <row r="19">
          <cell r="J19">
            <v>1.0499999999999999E-3</v>
          </cell>
        </row>
      </sheetData>
      <sheetData sheetId="4400">
        <row r="19">
          <cell r="J19">
            <v>1.0499999999999999E-3</v>
          </cell>
        </row>
      </sheetData>
      <sheetData sheetId="4401">
        <row r="19">
          <cell r="J19">
            <v>1.0499999999999999E-3</v>
          </cell>
        </row>
      </sheetData>
      <sheetData sheetId="4402">
        <row r="19">
          <cell r="J19">
            <v>1.0499999999999999E-3</v>
          </cell>
        </row>
      </sheetData>
      <sheetData sheetId="4403">
        <row r="19">
          <cell r="J19">
            <v>1.0499999999999999E-3</v>
          </cell>
        </row>
      </sheetData>
      <sheetData sheetId="4404">
        <row r="19">
          <cell r="J19">
            <v>1.0499999999999999E-3</v>
          </cell>
        </row>
      </sheetData>
      <sheetData sheetId="4405">
        <row r="19">
          <cell r="J19">
            <v>1.0499999999999999E-3</v>
          </cell>
        </row>
      </sheetData>
      <sheetData sheetId="4406">
        <row r="19">
          <cell r="J19">
            <v>1.0499999999999999E-3</v>
          </cell>
        </row>
      </sheetData>
      <sheetData sheetId="4407">
        <row r="19">
          <cell r="J19">
            <v>1.0499999999999999E-3</v>
          </cell>
        </row>
      </sheetData>
      <sheetData sheetId="4408">
        <row r="19">
          <cell r="J19">
            <v>1.0499999999999999E-3</v>
          </cell>
        </row>
      </sheetData>
      <sheetData sheetId="4409">
        <row r="19">
          <cell r="J19">
            <v>1.0499999999999999E-3</v>
          </cell>
        </row>
      </sheetData>
      <sheetData sheetId="4410">
        <row r="19">
          <cell r="J19">
            <v>1.0499999999999999E-3</v>
          </cell>
        </row>
      </sheetData>
      <sheetData sheetId="4411">
        <row r="19">
          <cell r="J19">
            <v>1.0499999999999999E-3</v>
          </cell>
        </row>
      </sheetData>
      <sheetData sheetId="4412">
        <row r="19">
          <cell r="J19">
            <v>1.0499999999999999E-3</v>
          </cell>
        </row>
      </sheetData>
      <sheetData sheetId="4413">
        <row r="19">
          <cell r="J19">
            <v>1.0499999999999999E-3</v>
          </cell>
        </row>
      </sheetData>
      <sheetData sheetId="4414">
        <row r="19">
          <cell r="J19">
            <v>1.0499999999999999E-3</v>
          </cell>
        </row>
      </sheetData>
      <sheetData sheetId="4415">
        <row r="19">
          <cell r="J19">
            <v>1.0499999999999999E-3</v>
          </cell>
        </row>
      </sheetData>
      <sheetData sheetId="4416">
        <row r="19">
          <cell r="J19">
            <v>1.0499999999999999E-3</v>
          </cell>
        </row>
      </sheetData>
      <sheetData sheetId="4417">
        <row r="19">
          <cell r="J19">
            <v>1.0499999999999999E-3</v>
          </cell>
        </row>
      </sheetData>
      <sheetData sheetId="4418">
        <row r="19">
          <cell r="J19">
            <v>1.0499999999999999E-3</v>
          </cell>
        </row>
      </sheetData>
      <sheetData sheetId="4419">
        <row r="19">
          <cell r="J19">
            <v>1.0499999999999999E-3</v>
          </cell>
        </row>
      </sheetData>
      <sheetData sheetId="4420">
        <row r="19">
          <cell r="J19">
            <v>1.0499999999999999E-3</v>
          </cell>
        </row>
      </sheetData>
      <sheetData sheetId="4421">
        <row r="19">
          <cell r="J19">
            <v>1.0499999999999999E-3</v>
          </cell>
        </row>
      </sheetData>
      <sheetData sheetId="4422">
        <row r="19">
          <cell r="J19">
            <v>1.0499999999999999E-3</v>
          </cell>
        </row>
      </sheetData>
      <sheetData sheetId="4423">
        <row r="19">
          <cell r="J19">
            <v>1.0499999999999999E-3</v>
          </cell>
        </row>
      </sheetData>
      <sheetData sheetId="4424">
        <row r="19">
          <cell r="J19">
            <v>1.0499999999999999E-3</v>
          </cell>
        </row>
      </sheetData>
      <sheetData sheetId="4425">
        <row r="19">
          <cell r="J19">
            <v>1.0499999999999999E-3</v>
          </cell>
        </row>
      </sheetData>
      <sheetData sheetId="4426">
        <row r="19">
          <cell r="J19">
            <v>1.0499999999999999E-3</v>
          </cell>
        </row>
      </sheetData>
      <sheetData sheetId="4427">
        <row r="19">
          <cell r="J19">
            <v>1.0499999999999999E-3</v>
          </cell>
        </row>
      </sheetData>
      <sheetData sheetId="4428">
        <row r="19">
          <cell r="J19">
            <v>1.0499999999999999E-3</v>
          </cell>
        </row>
      </sheetData>
      <sheetData sheetId="4429">
        <row r="19">
          <cell r="J19">
            <v>1.0499999999999999E-3</v>
          </cell>
        </row>
      </sheetData>
      <sheetData sheetId="4430">
        <row r="19">
          <cell r="J19">
            <v>1.0499999999999999E-3</v>
          </cell>
        </row>
      </sheetData>
      <sheetData sheetId="4431">
        <row r="19">
          <cell r="J19">
            <v>1.0499999999999999E-3</v>
          </cell>
        </row>
      </sheetData>
      <sheetData sheetId="4432">
        <row r="19">
          <cell r="J19">
            <v>1.0499999999999999E-3</v>
          </cell>
        </row>
      </sheetData>
      <sheetData sheetId="4433">
        <row r="19">
          <cell r="J19">
            <v>1.0499999999999999E-3</v>
          </cell>
        </row>
      </sheetData>
      <sheetData sheetId="4434">
        <row r="19">
          <cell r="J19">
            <v>1.0499999999999999E-3</v>
          </cell>
        </row>
      </sheetData>
      <sheetData sheetId="4435">
        <row r="19">
          <cell r="J19">
            <v>1.0499999999999999E-3</v>
          </cell>
        </row>
      </sheetData>
      <sheetData sheetId="4436">
        <row r="19">
          <cell r="J19">
            <v>1.0499999999999999E-3</v>
          </cell>
        </row>
      </sheetData>
      <sheetData sheetId="4437">
        <row r="19">
          <cell r="J19">
            <v>1.0499999999999999E-3</v>
          </cell>
        </row>
      </sheetData>
      <sheetData sheetId="4438">
        <row r="19">
          <cell r="J19">
            <v>1.0499999999999999E-3</v>
          </cell>
        </row>
      </sheetData>
      <sheetData sheetId="4439">
        <row r="19">
          <cell r="J19">
            <v>1.0499999999999999E-3</v>
          </cell>
        </row>
      </sheetData>
      <sheetData sheetId="4440">
        <row r="19">
          <cell r="J19">
            <v>1.0499999999999999E-3</v>
          </cell>
        </row>
      </sheetData>
      <sheetData sheetId="4441">
        <row r="19">
          <cell r="J19">
            <v>1.0499999999999999E-3</v>
          </cell>
        </row>
      </sheetData>
      <sheetData sheetId="4442">
        <row r="19">
          <cell r="J19">
            <v>1.0499999999999999E-3</v>
          </cell>
        </row>
      </sheetData>
      <sheetData sheetId="4443">
        <row r="19">
          <cell r="J19">
            <v>1.0499999999999999E-3</v>
          </cell>
        </row>
      </sheetData>
      <sheetData sheetId="4444">
        <row r="19">
          <cell r="J19">
            <v>1.0499999999999999E-3</v>
          </cell>
        </row>
      </sheetData>
      <sheetData sheetId="4445">
        <row r="19">
          <cell r="J19">
            <v>1.0499999999999999E-3</v>
          </cell>
        </row>
      </sheetData>
      <sheetData sheetId="4446">
        <row r="19">
          <cell r="J19">
            <v>1.0499999999999999E-3</v>
          </cell>
        </row>
      </sheetData>
      <sheetData sheetId="4447">
        <row r="19">
          <cell r="J19">
            <v>1.0499999999999999E-3</v>
          </cell>
        </row>
      </sheetData>
      <sheetData sheetId="4448">
        <row r="19">
          <cell r="J19">
            <v>1.0499999999999999E-3</v>
          </cell>
        </row>
      </sheetData>
      <sheetData sheetId="4449">
        <row r="19">
          <cell r="J19">
            <v>1.0499999999999999E-3</v>
          </cell>
        </row>
      </sheetData>
      <sheetData sheetId="4450">
        <row r="19">
          <cell r="J19">
            <v>1.0499999999999999E-3</v>
          </cell>
        </row>
      </sheetData>
      <sheetData sheetId="4451">
        <row r="19">
          <cell r="J19">
            <v>1.0499999999999999E-3</v>
          </cell>
        </row>
      </sheetData>
      <sheetData sheetId="4452">
        <row r="19">
          <cell r="J19">
            <v>1.0499999999999999E-3</v>
          </cell>
        </row>
      </sheetData>
      <sheetData sheetId="4453">
        <row r="19">
          <cell r="J19">
            <v>1.0499999999999999E-3</v>
          </cell>
        </row>
      </sheetData>
      <sheetData sheetId="4454">
        <row r="19">
          <cell r="J19">
            <v>1.0499999999999999E-3</v>
          </cell>
        </row>
      </sheetData>
      <sheetData sheetId="4455">
        <row r="19">
          <cell r="J19">
            <v>1.0499999999999999E-3</v>
          </cell>
        </row>
      </sheetData>
      <sheetData sheetId="4456">
        <row r="19">
          <cell r="J19">
            <v>1.0499999999999999E-3</v>
          </cell>
        </row>
      </sheetData>
      <sheetData sheetId="4457">
        <row r="19">
          <cell r="J19">
            <v>1.0499999999999999E-3</v>
          </cell>
        </row>
      </sheetData>
      <sheetData sheetId="4458">
        <row r="19">
          <cell r="J19">
            <v>1.0499999999999999E-3</v>
          </cell>
        </row>
      </sheetData>
      <sheetData sheetId="4459">
        <row r="19">
          <cell r="J19">
            <v>1.0499999999999999E-3</v>
          </cell>
        </row>
      </sheetData>
      <sheetData sheetId="4460">
        <row r="19">
          <cell r="J19">
            <v>1.0499999999999999E-3</v>
          </cell>
        </row>
      </sheetData>
      <sheetData sheetId="4461">
        <row r="19">
          <cell r="J19">
            <v>1.0499999999999999E-3</v>
          </cell>
        </row>
      </sheetData>
      <sheetData sheetId="4462">
        <row r="19">
          <cell r="J19">
            <v>1.0499999999999999E-3</v>
          </cell>
        </row>
      </sheetData>
      <sheetData sheetId="4463">
        <row r="19">
          <cell r="J19">
            <v>1.0499999999999999E-3</v>
          </cell>
        </row>
      </sheetData>
      <sheetData sheetId="4464">
        <row r="19">
          <cell r="J19">
            <v>1.0499999999999999E-3</v>
          </cell>
        </row>
      </sheetData>
      <sheetData sheetId="4465">
        <row r="19">
          <cell r="J19">
            <v>1.0499999999999999E-3</v>
          </cell>
        </row>
      </sheetData>
      <sheetData sheetId="4466">
        <row r="19">
          <cell r="J19">
            <v>1.0499999999999999E-3</v>
          </cell>
        </row>
      </sheetData>
      <sheetData sheetId="4467">
        <row r="19">
          <cell r="J19">
            <v>1.0499999999999999E-3</v>
          </cell>
        </row>
      </sheetData>
      <sheetData sheetId="4468">
        <row r="19">
          <cell r="J19">
            <v>1.0499999999999999E-3</v>
          </cell>
        </row>
      </sheetData>
      <sheetData sheetId="4469">
        <row r="19">
          <cell r="J19">
            <v>1.0499999999999999E-3</v>
          </cell>
        </row>
      </sheetData>
      <sheetData sheetId="4470">
        <row r="19">
          <cell r="J19">
            <v>1.0499999999999999E-3</v>
          </cell>
        </row>
      </sheetData>
      <sheetData sheetId="4471">
        <row r="19">
          <cell r="J19">
            <v>1.0499999999999999E-3</v>
          </cell>
        </row>
      </sheetData>
      <sheetData sheetId="4472">
        <row r="19">
          <cell r="J19">
            <v>1.0499999999999999E-3</v>
          </cell>
        </row>
      </sheetData>
      <sheetData sheetId="4473">
        <row r="19">
          <cell r="J19">
            <v>1.0499999999999999E-3</v>
          </cell>
        </row>
      </sheetData>
      <sheetData sheetId="4474">
        <row r="19">
          <cell r="J19">
            <v>1.0499999999999999E-3</v>
          </cell>
        </row>
      </sheetData>
      <sheetData sheetId="4475">
        <row r="19">
          <cell r="J19">
            <v>1.0499999999999999E-3</v>
          </cell>
        </row>
      </sheetData>
      <sheetData sheetId="4476">
        <row r="19">
          <cell r="J19">
            <v>1.0499999999999999E-3</v>
          </cell>
        </row>
      </sheetData>
      <sheetData sheetId="4477">
        <row r="19">
          <cell r="J19">
            <v>1.0499999999999999E-3</v>
          </cell>
        </row>
      </sheetData>
      <sheetData sheetId="4478">
        <row r="19">
          <cell r="J19">
            <v>1.0499999999999999E-3</v>
          </cell>
        </row>
      </sheetData>
      <sheetData sheetId="4479">
        <row r="19">
          <cell r="J19">
            <v>1.0499999999999999E-3</v>
          </cell>
        </row>
      </sheetData>
      <sheetData sheetId="4480">
        <row r="19">
          <cell r="J19">
            <v>1.0499999999999999E-3</v>
          </cell>
        </row>
      </sheetData>
      <sheetData sheetId="4481">
        <row r="19">
          <cell r="J19">
            <v>1.0499999999999999E-3</v>
          </cell>
        </row>
      </sheetData>
      <sheetData sheetId="4482">
        <row r="19">
          <cell r="J19">
            <v>1.0499999999999999E-3</v>
          </cell>
        </row>
      </sheetData>
      <sheetData sheetId="4483">
        <row r="19">
          <cell r="J19">
            <v>1.0499999999999999E-3</v>
          </cell>
        </row>
      </sheetData>
      <sheetData sheetId="4484">
        <row r="19">
          <cell r="J19">
            <v>1.0499999999999999E-3</v>
          </cell>
        </row>
      </sheetData>
      <sheetData sheetId="4485">
        <row r="19">
          <cell r="J19">
            <v>1.0499999999999999E-3</v>
          </cell>
        </row>
      </sheetData>
      <sheetData sheetId="4486">
        <row r="19">
          <cell r="J19">
            <v>1.0499999999999999E-3</v>
          </cell>
        </row>
      </sheetData>
      <sheetData sheetId="4487">
        <row r="19">
          <cell r="J19">
            <v>1.0499999999999999E-3</v>
          </cell>
        </row>
      </sheetData>
      <sheetData sheetId="4488">
        <row r="19">
          <cell r="J19">
            <v>1.0499999999999999E-3</v>
          </cell>
        </row>
      </sheetData>
      <sheetData sheetId="4489">
        <row r="19">
          <cell r="J19">
            <v>1.0499999999999999E-3</v>
          </cell>
        </row>
      </sheetData>
      <sheetData sheetId="4490">
        <row r="19">
          <cell r="J19">
            <v>1.0499999999999999E-3</v>
          </cell>
        </row>
      </sheetData>
      <sheetData sheetId="4491">
        <row r="19">
          <cell r="J19">
            <v>1.0499999999999999E-3</v>
          </cell>
        </row>
      </sheetData>
      <sheetData sheetId="4492">
        <row r="19">
          <cell r="J19">
            <v>1.0499999999999999E-3</v>
          </cell>
        </row>
      </sheetData>
      <sheetData sheetId="4493">
        <row r="19">
          <cell r="J19">
            <v>1.0499999999999999E-3</v>
          </cell>
        </row>
      </sheetData>
      <sheetData sheetId="4494">
        <row r="19">
          <cell r="J19">
            <v>1.0499999999999999E-3</v>
          </cell>
        </row>
      </sheetData>
      <sheetData sheetId="4495">
        <row r="19">
          <cell r="J19">
            <v>1.0499999999999999E-3</v>
          </cell>
        </row>
      </sheetData>
      <sheetData sheetId="4496">
        <row r="19">
          <cell r="J19">
            <v>1.0499999999999999E-3</v>
          </cell>
        </row>
      </sheetData>
      <sheetData sheetId="4497">
        <row r="19">
          <cell r="J19">
            <v>1.0499999999999999E-3</v>
          </cell>
        </row>
      </sheetData>
      <sheetData sheetId="4498">
        <row r="19">
          <cell r="J19">
            <v>1.0499999999999999E-3</v>
          </cell>
        </row>
      </sheetData>
      <sheetData sheetId="4499">
        <row r="19">
          <cell r="J19">
            <v>1.0499999999999999E-3</v>
          </cell>
        </row>
      </sheetData>
      <sheetData sheetId="4500">
        <row r="19">
          <cell r="J19">
            <v>1.0499999999999999E-3</v>
          </cell>
        </row>
      </sheetData>
      <sheetData sheetId="4501">
        <row r="19">
          <cell r="J19">
            <v>1.0499999999999999E-3</v>
          </cell>
        </row>
      </sheetData>
      <sheetData sheetId="4502">
        <row r="19">
          <cell r="J19">
            <v>1.0499999999999999E-3</v>
          </cell>
        </row>
      </sheetData>
      <sheetData sheetId="4503">
        <row r="19">
          <cell r="J19">
            <v>1.0499999999999999E-3</v>
          </cell>
        </row>
      </sheetData>
      <sheetData sheetId="4504">
        <row r="19">
          <cell r="J19">
            <v>1.0499999999999999E-3</v>
          </cell>
        </row>
      </sheetData>
      <sheetData sheetId="4505">
        <row r="19">
          <cell r="J19">
            <v>1.0499999999999999E-3</v>
          </cell>
        </row>
      </sheetData>
      <sheetData sheetId="4506">
        <row r="19">
          <cell r="J19">
            <v>1.0499999999999999E-3</v>
          </cell>
        </row>
      </sheetData>
      <sheetData sheetId="4507">
        <row r="19">
          <cell r="J19">
            <v>1.0499999999999999E-3</v>
          </cell>
        </row>
      </sheetData>
      <sheetData sheetId="4508">
        <row r="19">
          <cell r="J19">
            <v>1.0499999999999999E-3</v>
          </cell>
        </row>
      </sheetData>
      <sheetData sheetId="4509">
        <row r="19">
          <cell r="J19">
            <v>1.0499999999999999E-3</v>
          </cell>
        </row>
      </sheetData>
      <sheetData sheetId="4510">
        <row r="19">
          <cell r="J19">
            <v>1.0499999999999999E-3</v>
          </cell>
        </row>
      </sheetData>
      <sheetData sheetId="4511">
        <row r="19">
          <cell r="J19">
            <v>1.0499999999999999E-3</v>
          </cell>
        </row>
      </sheetData>
      <sheetData sheetId="4512">
        <row r="19">
          <cell r="J19">
            <v>1.0499999999999999E-3</v>
          </cell>
        </row>
      </sheetData>
      <sheetData sheetId="4513">
        <row r="19">
          <cell r="J19">
            <v>1.0499999999999999E-3</v>
          </cell>
        </row>
      </sheetData>
      <sheetData sheetId="4514">
        <row r="19">
          <cell r="J19">
            <v>1.0499999999999999E-3</v>
          </cell>
        </row>
      </sheetData>
      <sheetData sheetId="4515">
        <row r="19">
          <cell r="J19">
            <v>1.0499999999999999E-3</v>
          </cell>
        </row>
      </sheetData>
      <sheetData sheetId="4516">
        <row r="19">
          <cell r="J19">
            <v>1.0499999999999999E-3</v>
          </cell>
        </row>
      </sheetData>
      <sheetData sheetId="4517">
        <row r="19">
          <cell r="J19">
            <v>1.0499999999999999E-3</v>
          </cell>
        </row>
      </sheetData>
      <sheetData sheetId="4518">
        <row r="19">
          <cell r="J19">
            <v>1.0499999999999999E-3</v>
          </cell>
        </row>
      </sheetData>
      <sheetData sheetId="4519">
        <row r="19">
          <cell r="J19">
            <v>1.0499999999999999E-3</v>
          </cell>
        </row>
      </sheetData>
      <sheetData sheetId="4520">
        <row r="19">
          <cell r="J19">
            <v>1.0499999999999999E-3</v>
          </cell>
        </row>
      </sheetData>
      <sheetData sheetId="4521">
        <row r="19">
          <cell r="J19">
            <v>1.0499999999999999E-3</v>
          </cell>
        </row>
      </sheetData>
      <sheetData sheetId="4522">
        <row r="19">
          <cell r="J19">
            <v>1.0499999999999999E-3</v>
          </cell>
        </row>
      </sheetData>
      <sheetData sheetId="4523">
        <row r="19">
          <cell r="J19">
            <v>1.0499999999999999E-3</v>
          </cell>
        </row>
      </sheetData>
      <sheetData sheetId="4524">
        <row r="19">
          <cell r="J19">
            <v>1.0499999999999999E-3</v>
          </cell>
        </row>
      </sheetData>
      <sheetData sheetId="4525">
        <row r="19">
          <cell r="J19">
            <v>1.0499999999999999E-3</v>
          </cell>
        </row>
      </sheetData>
      <sheetData sheetId="4526">
        <row r="19">
          <cell r="J19">
            <v>1.0499999999999999E-3</v>
          </cell>
        </row>
      </sheetData>
      <sheetData sheetId="4527">
        <row r="19">
          <cell r="J19">
            <v>1.0499999999999999E-3</v>
          </cell>
        </row>
      </sheetData>
      <sheetData sheetId="4528">
        <row r="19">
          <cell r="J19">
            <v>1.0499999999999999E-3</v>
          </cell>
        </row>
      </sheetData>
      <sheetData sheetId="4529">
        <row r="19">
          <cell r="J19">
            <v>1.0499999999999999E-3</v>
          </cell>
        </row>
      </sheetData>
      <sheetData sheetId="4530">
        <row r="19">
          <cell r="J19">
            <v>1.0499999999999999E-3</v>
          </cell>
        </row>
      </sheetData>
      <sheetData sheetId="4531">
        <row r="19">
          <cell r="J19">
            <v>1.0499999999999999E-3</v>
          </cell>
        </row>
      </sheetData>
      <sheetData sheetId="4532">
        <row r="19">
          <cell r="J19">
            <v>1.0499999999999999E-3</v>
          </cell>
        </row>
      </sheetData>
      <sheetData sheetId="4533">
        <row r="19">
          <cell r="J19">
            <v>1.0499999999999999E-3</v>
          </cell>
        </row>
      </sheetData>
      <sheetData sheetId="4534">
        <row r="19">
          <cell r="J19">
            <v>1.0499999999999999E-3</v>
          </cell>
        </row>
      </sheetData>
      <sheetData sheetId="4535">
        <row r="19">
          <cell r="J19">
            <v>1.0499999999999999E-3</v>
          </cell>
        </row>
      </sheetData>
      <sheetData sheetId="4536">
        <row r="19">
          <cell r="J19">
            <v>1.0499999999999999E-3</v>
          </cell>
        </row>
      </sheetData>
      <sheetData sheetId="4537">
        <row r="19">
          <cell r="J19">
            <v>1.0499999999999999E-3</v>
          </cell>
        </row>
      </sheetData>
      <sheetData sheetId="4538">
        <row r="19">
          <cell r="J19">
            <v>1.0499999999999999E-3</v>
          </cell>
        </row>
      </sheetData>
      <sheetData sheetId="4539">
        <row r="19">
          <cell r="J19">
            <v>1.0499999999999999E-3</v>
          </cell>
        </row>
      </sheetData>
      <sheetData sheetId="4540">
        <row r="19">
          <cell r="J19">
            <v>1.0499999999999999E-3</v>
          </cell>
        </row>
      </sheetData>
      <sheetData sheetId="4541">
        <row r="19">
          <cell r="J19">
            <v>1.0499999999999999E-3</v>
          </cell>
        </row>
      </sheetData>
      <sheetData sheetId="4542">
        <row r="19">
          <cell r="J19">
            <v>1.0499999999999999E-3</v>
          </cell>
        </row>
      </sheetData>
      <sheetData sheetId="4543">
        <row r="19">
          <cell r="J19">
            <v>1.0499999999999999E-3</v>
          </cell>
        </row>
      </sheetData>
      <sheetData sheetId="4544">
        <row r="19">
          <cell r="J19">
            <v>1.0499999999999999E-3</v>
          </cell>
        </row>
      </sheetData>
      <sheetData sheetId="4545">
        <row r="19">
          <cell r="J19">
            <v>1.0499999999999999E-3</v>
          </cell>
        </row>
      </sheetData>
      <sheetData sheetId="4546">
        <row r="19">
          <cell r="J19">
            <v>1.0499999999999999E-3</v>
          </cell>
        </row>
      </sheetData>
      <sheetData sheetId="4547">
        <row r="19">
          <cell r="J19">
            <v>1.0499999999999999E-3</v>
          </cell>
        </row>
      </sheetData>
      <sheetData sheetId="4548">
        <row r="19">
          <cell r="J19">
            <v>1.0499999999999999E-3</v>
          </cell>
        </row>
      </sheetData>
      <sheetData sheetId="4549">
        <row r="19">
          <cell r="J19">
            <v>1.0499999999999999E-3</v>
          </cell>
        </row>
      </sheetData>
      <sheetData sheetId="4550">
        <row r="19">
          <cell r="J19">
            <v>1.0499999999999999E-3</v>
          </cell>
        </row>
      </sheetData>
      <sheetData sheetId="4551">
        <row r="19">
          <cell r="J19">
            <v>1.0499999999999999E-3</v>
          </cell>
        </row>
      </sheetData>
      <sheetData sheetId="4552">
        <row r="19">
          <cell r="J19">
            <v>1.0499999999999999E-3</v>
          </cell>
        </row>
      </sheetData>
      <sheetData sheetId="4553">
        <row r="19">
          <cell r="J19">
            <v>1.0499999999999999E-3</v>
          </cell>
        </row>
      </sheetData>
      <sheetData sheetId="4554">
        <row r="19">
          <cell r="J19">
            <v>1.0499999999999999E-3</v>
          </cell>
        </row>
      </sheetData>
      <sheetData sheetId="4555">
        <row r="19">
          <cell r="J19">
            <v>1.0499999999999999E-3</v>
          </cell>
        </row>
      </sheetData>
      <sheetData sheetId="4556">
        <row r="19">
          <cell r="J19">
            <v>1.0499999999999999E-3</v>
          </cell>
        </row>
      </sheetData>
      <sheetData sheetId="4557">
        <row r="19">
          <cell r="J19">
            <v>1.0499999999999999E-3</v>
          </cell>
        </row>
      </sheetData>
      <sheetData sheetId="4558">
        <row r="19">
          <cell r="J19">
            <v>1.0499999999999999E-3</v>
          </cell>
        </row>
      </sheetData>
      <sheetData sheetId="4559">
        <row r="19">
          <cell r="J19">
            <v>1.0499999999999999E-3</v>
          </cell>
        </row>
      </sheetData>
      <sheetData sheetId="4560">
        <row r="19">
          <cell r="J19">
            <v>1.0499999999999999E-3</v>
          </cell>
        </row>
      </sheetData>
      <sheetData sheetId="4561">
        <row r="19">
          <cell r="J19">
            <v>1.0499999999999999E-3</v>
          </cell>
        </row>
      </sheetData>
      <sheetData sheetId="4562">
        <row r="19">
          <cell r="J19">
            <v>1.0499999999999999E-3</v>
          </cell>
        </row>
      </sheetData>
      <sheetData sheetId="4563">
        <row r="19">
          <cell r="J19">
            <v>1.0499999999999999E-3</v>
          </cell>
        </row>
      </sheetData>
      <sheetData sheetId="4564">
        <row r="19">
          <cell r="J19">
            <v>1.0499999999999999E-3</v>
          </cell>
        </row>
      </sheetData>
      <sheetData sheetId="4565">
        <row r="19">
          <cell r="J19">
            <v>1.0499999999999999E-3</v>
          </cell>
        </row>
      </sheetData>
      <sheetData sheetId="4566">
        <row r="19">
          <cell r="J19">
            <v>1.0499999999999999E-3</v>
          </cell>
        </row>
      </sheetData>
      <sheetData sheetId="4567">
        <row r="19">
          <cell r="J19">
            <v>1.0499999999999999E-3</v>
          </cell>
        </row>
      </sheetData>
      <sheetData sheetId="4568">
        <row r="19">
          <cell r="J19">
            <v>1.0499999999999999E-3</v>
          </cell>
        </row>
      </sheetData>
      <sheetData sheetId="4569">
        <row r="19">
          <cell r="J19">
            <v>1.0499999999999999E-3</v>
          </cell>
        </row>
      </sheetData>
      <sheetData sheetId="4570">
        <row r="19">
          <cell r="J19">
            <v>1.0499999999999999E-3</v>
          </cell>
        </row>
      </sheetData>
      <sheetData sheetId="4571">
        <row r="19">
          <cell r="J19">
            <v>1.0499999999999999E-3</v>
          </cell>
        </row>
      </sheetData>
      <sheetData sheetId="4572">
        <row r="19">
          <cell r="J19">
            <v>1.0499999999999999E-3</v>
          </cell>
        </row>
      </sheetData>
      <sheetData sheetId="4573">
        <row r="19">
          <cell r="J19">
            <v>1.0499999999999999E-3</v>
          </cell>
        </row>
      </sheetData>
      <sheetData sheetId="4574">
        <row r="19">
          <cell r="J19">
            <v>1.0499999999999999E-3</v>
          </cell>
        </row>
      </sheetData>
      <sheetData sheetId="4575">
        <row r="19">
          <cell r="J19">
            <v>1.0499999999999999E-3</v>
          </cell>
        </row>
      </sheetData>
      <sheetData sheetId="4576">
        <row r="19">
          <cell r="J19">
            <v>1.0499999999999999E-3</v>
          </cell>
        </row>
      </sheetData>
      <sheetData sheetId="4577">
        <row r="19">
          <cell r="J19">
            <v>1.0499999999999999E-3</v>
          </cell>
        </row>
      </sheetData>
      <sheetData sheetId="4578">
        <row r="19">
          <cell r="J19">
            <v>1.0499999999999999E-3</v>
          </cell>
        </row>
      </sheetData>
      <sheetData sheetId="4579">
        <row r="19">
          <cell r="J19">
            <v>1.0499999999999999E-3</v>
          </cell>
        </row>
      </sheetData>
      <sheetData sheetId="4580">
        <row r="19">
          <cell r="J19">
            <v>1.0499999999999999E-3</v>
          </cell>
        </row>
      </sheetData>
      <sheetData sheetId="4581">
        <row r="19">
          <cell r="J19">
            <v>1.0499999999999999E-3</v>
          </cell>
        </row>
      </sheetData>
      <sheetData sheetId="4582">
        <row r="19">
          <cell r="J19">
            <v>1.0499999999999999E-3</v>
          </cell>
        </row>
      </sheetData>
      <sheetData sheetId="4583">
        <row r="19">
          <cell r="J19">
            <v>1.0499999999999999E-3</v>
          </cell>
        </row>
      </sheetData>
      <sheetData sheetId="4584">
        <row r="19">
          <cell r="J19">
            <v>1.0499999999999999E-3</v>
          </cell>
        </row>
      </sheetData>
      <sheetData sheetId="4585">
        <row r="19">
          <cell r="J19">
            <v>1.0499999999999999E-3</v>
          </cell>
        </row>
      </sheetData>
      <sheetData sheetId="4586">
        <row r="19">
          <cell r="J19">
            <v>1.0499999999999999E-3</v>
          </cell>
        </row>
      </sheetData>
      <sheetData sheetId="4587">
        <row r="19">
          <cell r="J19">
            <v>1.0499999999999999E-3</v>
          </cell>
        </row>
      </sheetData>
      <sheetData sheetId="4588">
        <row r="19">
          <cell r="J19">
            <v>1.0499999999999999E-3</v>
          </cell>
        </row>
      </sheetData>
      <sheetData sheetId="4589">
        <row r="19">
          <cell r="J19">
            <v>1.0499999999999999E-3</v>
          </cell>
        </row>
      </sheetData>
      <sheetData sheetId="4590">
        <row r="19">
          <cell r="J19">
            <v>1.0499999999999999E-3</v>
          </cell>
        </row>
      </sheetData>
      <sheetData sheetId="4591">
        <row r="19">
          <cell r="J19">
            <v>1.0499999999999999E-3</v>
          </cell>
        </row>
      </sheetData>
      <sheetData sheetId="4592">
        <row r="19">
          <cell r="J19">
            <v>1.0499999999999999E-3</v>
          </cell>
        </row>
      </sheetData>
      <sheetData sheetId="4593">
        <row r="19">
          <cell r="J19">
            <v>1.0499999999999999E-3</v>
          </cell>
        </row>
      </sheetData>
      <sheetData sheetId="4594">
        <row r="19">
          <cell r="J19">
            <v>1.0499999999999999E-3</v>
          </cell>
        </row>
      </sheetData>
      <sheetData sheetId="4595">
        <row r="19">
          <cell r="J19">
            <v>1.0499999999999999E-3</v>
          </cell>
        </row>
      </sheetData>
      <sheetData sheetId="4596">
        <row r="19">
          <cell r="J19">
            <v>1.0499999999999999E-3</v>
          </cell>
        </row>
      </sheetData>
      <sheetData sheetId="4597">
        <row r="19">
          <cell r="J19">
            <v>1.0499999999999999E-3</v>
          </cell>
        </row>
      </sheetData>
      <sheetData sheetId="4598">
        <row r="19">
          <cell r="J19">
            <v>1.0499999999999999E-3</v>
          </cell>
        </row>
      </sheetData>
      <sheetData sheetId="4599">
        <row r="19">
          <cell r="J19">
            <v>1.0499999999999999E-3</v>
          </cell>
        </row>
      </sheetData>
      <sheetData sheetId="4600">
        <row r="19">
          <cell r="J19">
            <v>1.0499999999999999E-3</v>
          </cell>
        </row>
      </sheetData>
      <sheetData sheetId="4601">
        <row r="19">
          <cell r="J19">
            <v>1.0499999999999999E-3</v>
          </cell>
        </row>
      </sheetData>
      <sheetData sheetId="4602">
        <row r="19">
          <cell r="J19">
            <v>1.0499999999999999E-3</v>
          </cell>
        </row>
      </sheetData>
      <sheetData sheetId="4603">
        <row r="19">
          <cell r="J19">
            <v>1.0499999999999999E-3</v>
          </cell>
        </row>
      </sheetData>
      <sheetData sheetId="4604">
        <row r="19">
          <cell r="J19">
            <v>1.0499999999999999E-3</v>
          </cell>
        </row>
      </sheetData>
      <sheetData sheetId="4605">
        <row r="19">
          <cell r="J19">
            <v>1.0499999999999999E-3</v>
          </cell>
        </row>
      </sheetData>
      <sheetData sheetId="4606">
        <row r="19">
          <cell r="J19">
            <v>1.0499999999999999E-3</v>
          </cell>
        </row>
      </sheetData>
      <sheetData sheetId="4607">
        <row r="19">
          <cell r="J19">
            <v>1.0499999999999999E-3</v>
          </cell>
        </row>
      </sheetData>
      <sheetData sheetId="4608">
        <row r="19">
          <cell r="J19">
            <v>1.0499999999999999E-3</v>
          </cell>
        </row>
      </sheetData>
      <sheetData sheetId="4609">
        <row r="19">
          <cell r="J19">
            <v>1.0499999999999999E-3</v>
          </cell>
        </row>
      </sheetData>
      <sheetData sheetId="4610">
        <row r="19">
          <cell r="J19">
            <v>1.0499999999999999E-3</v>
          </cell>
        </row>
      </sheetData>
      <sheetData sheetId="4611">
        <row r="19">
          <cell r="J19">
            <v>1.0499999999999999E-3</v>
          </cell>
        </row>
      </sheetData>
      <sheetData sheetId="4612">
        <row r="19">
          <cell r="J19">
            <v>1.0499999999999999E-3</v>
          </cell>
        </row>
      </sheetData>
      <sheetData sheetId="4613">
        <row r="19">
          <cell r="J19">
            <v>1.0499999999999999E-3</v>
          </cell>
        </row>
      </sheetData>
      <sheetData sheetId="4614">
        <row r="19">
          <cell r="J19">
            <v>1.0499999999999999E-3</v>
          </cell>
        </row>
      </sheetData>
      <sheetData sheetId="4615">
        <row r="19">
          <cell r="J19">
            <v>1.0499999999999999E-3</v>
          </cell>
        </row>
      </sheetData>
      <sheetData sheetId="4616">
        <row r="19">
          <cell r="J19">
            <v>1.0499999999999999E-3</v>
          </cell>
        </row>
      </sheetData>
      <sheetData sheetId="4617">
        <row r="19">
          <cell r="J19">
            <v>1.0499999999999999E-3</v>
          </cell>
        </row>
      </sheetData>
      <sheetData sheetId="4618">
        <row r="19">
          <cell r="J19">
            <v>1.0499999999999999E-3</v>
          </cell>
        </row>
      </sheetData>
      <sheetData sheetId="4619">
        <row r="19">
          <cell r="J19">
            <v>1.0499999999999999E-3</v>
          </cell>
        </row>
      </sheetData>
      <sheetData sheetId="4620">
        <row r="19">
          <cell r="J19">
            <v>1.0499999999999999E-3</v>
          </cell>
        </row>
      </sheetData>
      <sheetData sheetId="4621">
        <row r="19">
          <cell r="J19">
            <v>1.0499999999999999E-3</v>
          </cell>
        </row>
      </sheetData>
      <sheetData sheetId="4622">
        <row r="19">
          <cell r="J19">
            <v>1.0499999999999999E-3</v>
          </cell>
        </row>
      </sheetData>
      <sheetData sheetId="4623">
        <row r="19">
          <cell r="J19">
            <v>1.0499999999999999E-3</v>
          </cell>
        </row>
      </sheetData>
      <sheetData sheetId="4624">
        <row r="19">
          <cell r="J19">
            <v>1.0499999999999999E-3</v>
          </cell>
        </row>
      </sheetData>
      <sheetData sheetId="4625">
        <row r="19">
          <cell r="J19">
            <v>1.0499999999999999E-3</v>
          </cell>
        </row>
      </sheetData>
      <sheetData sheetId="4626">
        <row r="19">
          <cell r="J19">
            <v>1.0499999999999999E-3</v>
          </cell>
        </row>
      </sheetData>
      <sheetData sheetId="4627">
        <row r="19">
          <cell r="J19">
            <v>1.0499999999999999E-3</v>
          </cell>
        </row>
      </sheetData>
      <sheetData sheetId="4628">
        <row r="19">
          <cell r="J19">
            <v>1.0499999999999999E-3</v>
          </cell>
        </row>
      </sheetData>
      <sheetData sheetId="4629">
        <row r="19">
          <cell r="J19">
            <v>1.0499999999999999E-3</v>
          </cell>
        </row>
      </sheetData>
      <sheetData sheetId="4630">
        <row r="19">
          <cell r="J19">
            <v>1.0499999999999999E-3</v>
          </cell>
        </row>
      </sheetData>
      <sheetData sheetId="4631">
        <row r="19">
          <cell r="J19">
            <v>1.0499999999999999E-3</v>
          </cell>
        </row>
      </sheetData>
      <sheetData sheetId="4632">
        <row r="19">
          <cell r="J19">
            <v>1.0499999999999999E-3</v>
          </cell>
        </row>
      </sheetData>
      <sheetData sheetId="4633">
        <row r="19">
          <cell r="J19">
            <v>1.0499999999999999E-3</v>
          </cell>
        </row>
      </sheetData>
      <sheetData sheetId="4634">
        <row r="19">
          <cell r="J19">
            <v>1.0499999999999999E-3</v>
          </cell>
        </row>
      </sheetData>
      <sheetData sheetId="4635">
        <row r="19">
          <cell r="J19">
            <v>1.0499999999999999E-3</v>
          </cell>
        </row>
      </sheetData>
      <sheetData sheetId="4636">
        <row r="19">
          <cell r="J19">
            <v>1.0499999999999999E-3</v>
          </cell>
        </row>
      </sheetData>
      <sheetData sheetId="4637">
        <row r="19">
          <cell r="J19">
            <v>1.0499999999999999E-3</v>
          </cell>
        </row>
      </sheetData>
      <sheetData sheetId="4638">
        <row r="19">
          <cell r="J19">
            <v>1.0499999999999999E-3</v>
          </cell>
        </row>
      </sheetData>
      <sheetData sheetId="4639">
        <row r="19">
          <cell r="J19">
            <v>1.0499999999999999E-3</v>
          </cell>
        </row>
      </sheetData>
      <sheetData sheetId="4640">
        <row r="19">
          <cell r="J19">
            <v>1.0499999999999999E-3</v>
          </cell>
        </row>
      </sheetData>
      <sheetData sheetId="4641">
        <row r="19">
          <cell r="J19">
            <v>1.0499999999999999E-3</v>
          </cell>
        </row>
      </sheetData>
      <sheetData sheetId="4642">
        <row r="19">
          <cell r="J19">
            <v>1.0499999999999999E-3</v>
          </cell>
        </row>
      </sheetData>
      <sheetData sheetId="4643">
        <row r="19">
          <cell r="J19">
            <v>1.0499999999999999E-3</v>
          </cell>
        </row>
      </sheetData>
      <sheetData sheetId="4644">
        <row r="19">
          <cell r="J19">
            <v>1.0499999999999999E-3</v>
          </cell>
        </row>
      </sheetData>
      <sheetData sheetId="4645">
        <row r="19">
          <cell r="J19">
            <v>1.0499999999999999E-3</v>
          </cell>
        </row>
      </sheetData>
      <sheetData sheetId="4646">
        <row r="19">
          <cell r="J19">
            <v>1.0499999999999999E-3</v>
          </cell>
        </row>
      </sheetData>
      <sheetData sheetId="4647">
        <row r="19">
          <cell r="J19">
            <v>1.0499999999999999E-3</v>
          </cell>
        </row>
      </sheetData>
      <sheetData sheetId="4648">
        <row r="19">
          <cell r="J19">
            <v>1.0499999999999999E-3</v>
          </cell>
        </row>
      </sheetData>
      <sheetData sheetId="4649">
        <row r="19">
          <cell r="J19">
            <v>1.0499999999999999E-3</v>
          </cell>
        </row>
      </sheetData>
      <sheetData sheetId="4650">
        <row r="19">
          <cell r="J19">
            <v>1.0499999999999999E-3</v>
          </cell>
        </row>
      </sheetData>
      <sheetData sheetId="4651">
        <row r="19">
          <cell r="J19">
            <v>1.0499999999999999E-3</v>
          </cell>
        </row>
      </sheetData>
      <sheetData sheetId="4652">
        <row r="19">
          <cell r="J19">
            <v>1.0499999999999999E-3</v>
          </cell>
        </row>
      </sheetData>
      <sheetData sheetId="4653">
        <row r="19">
          <cell r="J19">
            <v>1.0499999999999999E-3</v>
          </cell>
        </row>
      </sheetData>
      <sheetData sheetId="4654">
        <row r="19">
          <cell r="J19">
            <v>1.0499999999999999E-3</v>
          </cell>
        </row>
      </sheetData>
      <sheetData sheetId="4655">
        <row r="19">
          <cell r="J19">
            <v>1.0499999999999999E-3</v>
          </cell>
        </row>
      </sheetData>
      <sheetData sheetId="4656">
        <row r="19">
          <cell r="J19">
            <v>1.0499999999999999E-3</v>
          </cell>
        </row>
      </sheetData>
      <sheetData sheetId="4657">
        <row r="19">
          <cell r="J19">
            <v>1.0499999999999999E-3</v>
          </cell>
        </row>
      </sheetData>
      <sheetData sheetId="4658">
        <row r="19">
          <cell r="J19">
            <v>1.0499999999999999E-3</v>
          </cell>
        </row>
      </sheetData>
      <sheetData sheetId="4659">
        <row r="19">
          <cell r="J19">
            <v>1.0499999999999999E-3</v>
          </cell>
        </row>
      </sheetData>
      <sheetData sheetId="4660">
        <row r="19">
          <cell r="J19">
            <v>1.0499999999999999E-3</v>
          </cell>
        </row>
      </sheetData>
      <sheetData sheetId="4661">
        <row r="19">
          <cell r="J19">
            <v>1.0499999999999999E-3</v>
          </cell>
        </row>
      </sheetData>
      <sheetData sheetId="4662">
        <row r="19">
          <cell r="J19">
            <v>1.0499999999999999E-3</v>
          </cell>
        </row>
      </sheetData>
      <sheetData sheetId="4663">
        <row r="19">
          <cell r="J19">
            <v>1.0499999999999999E-3</v>
          </cell>
        </row>
      </sheetData>
      <sheetData sheetId="4664">
        <row r="19">
          <cell r="J19">
            <v>1.0499999999999999E-3</v>
          </cell>
        </row>
      </sheetData>
      <sheetData sheetId="4665">
        <row r="19">
          <cell r="J19">
            <v>1.0499999999999999E-3</v>
          </cell>
        </row>
      </sheetData>
      <sheetData sheetId="4666">
        <row r="19">
          <cell r="J19">
            <v>1.0499999999999999E-3</v>
          </cell>
        </row>
      </sheetData>
      <sheetData sheetId="4667">
        <row r="19">
          <cell r="J19">
            <v>1.0499999999999999E-3</v>
          </cell>
        </row>
      </sheetData>
      <sheetData sheetId="4668">
        <row r="19">
          <cell r="J19">
            <v>1.0499999999999999E-3</v>
          </cell>
        </row>
      </sheetData>
      <sheetData sheetId="4669">
        <row r="19">
          <cell r="J19">
            <v>1.0499999999999999E-3</v>
          </cell>
        </row>
      </sheetData>
      <sheetData sheetId="4670">
        <row r="19">
          <cell r="J19">
            <v>1.0499999999999999E-3</v>
          </cell>
        </row>
      </sheetData>
      <sheetData sheetId="4671">
        <row r="19">
          <cell r="J19">
            <v>1.0499999999999999E-3</v>
          </cell>
        </row>
      </sheetData>
      <sheetData sheetId="4672">
        <row r="19">
          <cell r="J19">
            <v>1.0499999999999999E-3</v>
          </cell>
        </row>
      </sheetData>
      <sheetData sheetId="4673">
        <row r="19">
          <cell r="J19">
            <v>1.0499999999999999E-3</v>
          </cell>
        </row>
      </sheetData>
      <sheetData sheetId="4674">
        <row r="19">
          <cell r="J19">
            <v>1.0499999999999999E-3</v>
          </cell>
        </row>
      </sheetData>
      <sheetData sheetId="4675">
        <row r="19">
          <cell r="J19">
            <v>1.0499999999999999E-3</v>
          </cell>
        </row>
      </sheetData>
      <sheetData sheetId="4676">
        <row r="19">
          <cell r="J19">
            <v>1.0499999999999999E-3</v>
          </cell>
        </row>
      </sheetData>
      <sheetData sheetId="4677">
        <row r="19">
          <cell r="J19">
            <v>1.0499999999999999E-3</v>
          </cell>
        </row>
      </sheetData>
      <sheetData sheetId="4678">
        <row r="19">
          <cell r="J19">
            <v>1.0499999999999999E-3</v>
          </cell>
        </row>
      </sheetData>
      <sheetData sheetId="4679">
        <row r="19">
          <cell r="J19">
            <v>1.0499999999999999E-3</v>
          </cell>
        </row>
      </sheetData>
      <sheetData sheetId="4680">
        <row r="19">
          <cell r="J19">
            <v>1.0499999999999999E-3</v>
          </cell>
        </row>
      </sheetData>
      <sheetData sheetId="4681">
        <row r="19">
          <cell r="J19">
            <v>1.0499999999999999E-3</v>
          </cell>
        </row>
      </sheetData>
      <sheetData sheetId="4682">
        <row r="19">
          <cell r="J19">
            <v>1.0499999999999999E-3</v>
          </cell>
        </row>
      </sheetData>
      <sheetData sheetId="4683">
        <row r="19">
          <cell r="J19">
            <v>1.0499999999999999E-3</v>
          </cell>
        </row>
      </sheetData>
      <sheetData sheetId="4684">
        <row r="19">
          <cell r="J19">
            <v>1.0499999999999999E-3</v>
          </cell>
        </row>
      </sheetData>
      <sheetData sheetId="4685">
        <row r="19">
          <cell r="J19">
            <v>1.0499999999999999E-3</v>
          </cell>
        </row>
      </sheetData>
      <sheetData sheetId="4686">
        <row r="19">
          <cell r="J19">
            <v>1.0499999999999999E-3</v>
          </cell>
        </row>
      </sheetData>
      <sheetData sheetId="4687">
        <row r="19">
          <cell r="J19">
            <v>1.0499999999999999E-3</v>
          </cell>
        </row>
      </sheetData>
      <sheetData sheetId="4688">
        <row r="19">
          <cell r="J19">
            <v>1.0499999999999999E-3</v>
          </cell>
        </row>
      </sheetData>
      <sheetData sheetId="4689">
        <row r="19">
          <cell r="J19">
            <v>1.0499999999999999E-3</v>
          </cell>
        </row>
      </sheetData>
      <sheetData sheetId="4690">
        <row r="19">
          <cell r="J19">
            <v>1.0499999999999999E-3</v>
          </cell>
        </row>
      </sheetData>
      <sheetData sheetId="4691">
        <row r="19">
          <cell r="J19">
            <v>1.0499999999999999E-3</v>
          </cell>
        </row>
      </sheetData>
      <sheetData sheetId="4692">
        <row r="19">
          <cell r="J19">
            <v>1.0499999999999999E-3</v>
          </cell>
        </row>
      </sheetData>
      <sheetData sheetId="4693">
        <row r="19">
          <cell r="J19">
            <v>1.0499999999999999E-3</v>
          </cell>
        </row>
      </sheetData>
      <sheetData sheetId="4694">
        <row r="19">
          <cell r="J19">
            <v>1.0499999999999999E-3</v>
          </cell>
        </row>
      </sheetData>
      <sheetData sheetId="4695">
        <row r="19">
          <cell r="J19">
            <v>1.0499999999999999E-3</v>
          </cell>
        </row>
      </sheetData>
      <sheetData sheetId="4696">
        <row r="19">
          <cell r="J19">
            <v>1.0499999999999999E-3</v>
          </cell>
        </row>
      </sheetData>
      <sheetData sheetId="4697">
        <row r="19">
          <cell r="J19">
            <v>1.0499999999999999E-3</v>
          </cell>
        </row>
      </sheetData>
      <sheetData sheetId="4698">
        <row r="19">
          <cell r="J19">
            <v>1.0499999999999999E-3</v>
          </cell>
        </row>
      </sheetData>
      <sheetData sheetId="4699">
        <row r="19">
          <cell r="J19">
            <v>1.0499999999999999E-3</v>
          </cell>
        </row>
      </sheetData>
      <sheetData sheetId="4700">
        <row r="19">
          <cell r="J19">
            <v>1.0499999999999999E-3</v>
          </cell>
        </row>
      </sheetData>
      <sheetData sheetId="4701">
        <row r="19">
          <cell r="J19">
            <v>1.0499999999999999E-3</v>
          </cell>
        </row>
      </sheetData>
      <sheetData sheetId="4702">
        <row r="19">
          <cell r="J19">
            <v>1.0499999999999999E-3</v>
          </cell>
        </row>
      </sheetData>
      <sheetData sheetId="4703">
        <row r="19">
          <cell r="J19">
            <v>1.0499999999999999E-3</v>
          </cell>
        </row>
      </sheetData>
      <sheetData sheetId="4704">
        <row r="19">
          <cell r="J19">
            <v>1.0499999999999999E-3</v>
          </cell>
        </row>
      </sheetData>
      <sheetData sheetId="4705">
        <row r="19">
          <cell r="J19">
            <v>1.0499999999999999E-3</v>
          </cell>
        </row>
      </sheetData>
      <sheetData sheetId="4706">
        <row r="19">
          <cell r="J19">
            <v>1.0499999999999999E-3</v>
          </cell>
        </row>
      </sheetData>
      <sheetData sheetId="4707">
        <row r="19">
          <cell r="J19">
            <v>1.0499999999999999E-3</v>
          </cell>
        </row>
      </sheetData>
      <sheetData sheetId="4708">
        <row r="19">
          <cell r="J19">
            <v>1.0499999999999999E-3</v>
          </cell>
        </row>
      </sheetData>
      <sheetData sheetId="4709">
        <row r="19">
          <cell r="J19">
            <v>1.0499999999999999E-3</v>
          </cell>
        </row>
      </sheetData>
      <sheetData sheetId="4710">
        <row r="19">
          <cell r="J19">
            <v>1.0499999999999999E-3</v>
          </cell>
        </row>
      </sheetData>
      <sheetData sheetId="4711">
        <row r="19">
          <cell r="J19">
            <v>1.0499999999999999E-3</v>
          </cell>
        </row>
      </sheetData>
      <sheetData sheetId="4712">
        <row r="19">
          <cell r="J19">
            <v>1.0499999999999999E-3</v>
          </cell>
        </row>
      </sheetData>
      <sheetData sheetId="4713">
        <row r="19">
          <cell r="J19">
            <v>1.0499999999999999E-3</v>
          </cell>
        </row>
      </sheetData>
      <sheetData sheetId="4714">
        <row r="19">
          <cell r="J19">
            <v>1.0499999999999999E-3</v>
          </cell>
        </row>
      </sheetData>
      <sheetData sheetId="4715">
        <row r="19">
          <cell r="J19">
            <v>1.0499999999999999E-3</v>
          </cell>
        </row>
      </sheetData>
      <sheetData sheetId="4716">
        <row r="19">
          <cell r="J19">
            <v>1.0499999999999999E-3</v>
          </cell>
        </row>
      </sheetData>
      <sheetData sheetId="4717">
        <row r="19">
          <cell r="J19">
            <v>1.0499999999999999E-3</v>
          </cell>
        </row>
      </sheetData>
      <sheetData sheetId="4718">
        <row r="19">
          <cell r="J19">
            <v>1.0499999999999999E-3</v>
          </cell>
        </row>
      </sheetData>
      <sheetData sheetId="4719">
        <row r="19">
          <cell r="J19">
            <v>1.0499999999999999E-3</v>
          </cell>
        </row>
      </sheetData>
      <sheetData sheetId="4720">
        <row r="19">
          <cell r="J19">
            <v>1.0499999999999999E-3</v>
          </cell>
        </row>
      </sheetData>
      <sheetData sheetId="4721">
        <row r="19">
          <cell r="J19">
            <v>1.0499999999999999E-3</v>
          </cell>
        </row>
      </sheetData>
      <sheetData sheetId="4722">
        <row r="19">
          <cell r="J19">
            <v>1.0499999999999999E-3</v>
          </cell>
        </row>
      </sheetData>
      <sheetData sheetId="4723">
        <row r="19">
          <cell r="J19">
            <v>1.0499999999999999E-3</v>
          </cell>
        </row>
      </sheetData>
      <sheetData sheetId="4724">
        <row r="19">
          <cell r="J19">
            <v>1.0499999999999999E-3</v>
          </cell>
        </row>
      </sheetData>
      <sheetData sheetId="4725">
        <row r="19">
          <cell r="J19">
            <v>1.0499999999999999E-3</v>
          </cell>
        </row>
      </sheetData>
      <sheetData sheetId="4726">
        <row r="19">
          <cell r="J19">
            <v>1.0499999999999999E-3</v>
          </cell>
        </row>
      </sheetData>
      <sheetData sheetId="4727">
        <row r="19">
          <cell r="J19">
            <v>1.0499999999999999E-3</v>
          </cell>
        </row>
      </sheetData>
      <sheetData sheetId="4728">
        <row r="19">
          <cell r="J19">
            <v>1.0499999999999999E-3</v>
          </cell>
        </row>
      </sheetData>
      <sheetData sheetId="4729">
        <row r="19">
          <cell r="J19">
            <v>1.0499999999999999E-3</v>
          </cell>
        </row>
      </sheetData>
      <sheetData sheetId="4730">
        <row r="19">
          <cell r="J19">
            <v>1.0499999999999999E-3</v>
          </cell>
        </row>
      </sheetData>
      <sheetData sheetId="4731">
        <row r="19">
          <cell r="J19">
            <v>1.0499999999999999E-3</v>
          </cell>
        </row>
      </sheetData>
      <sheetData sheetId="4732">
        <row r="19">
          <cell r="J19">
            <v>1.0499999999999999E-3</v>
          </cell>
        </row>
      </sheetData>
      <sheetData sheetId="4733">
        <row r="19">
          <cell r="J19">
            <v>1.0499999999999999E-3</v>
          </cell>
        </row>
      </sheetData>
      <sheetData sheetId="4734">
        <row r="19">
          <cell r="J19">
            <v>1.0499999999999999E-3</v>
          </cell>
        </row>
      </sheetData>
      <sheetData sheetId="4735">
        <row r="19">
          <cell r="J19">
            <v>1.0499999999999999E-3</v>
          </cell>
        </row>
      </sheetData>
      <sheetData sheetId="4736">
        <row r="19">
          <cell r="J19">
            <v>1.0499999999999999E-3</v>
          </cell>
        </row>
      </sheetData>
      <sheetData sheetId="4737">
        <row r="19">
          <cell r="J19">
            <v>1.0499999999999999E-3</v>
          </cell>
        </row>
      </sheetData>
      <sheetData sheetId="4738">
        <row r="19">
          <cell r="J19">
            <v>1.0499999999999999E-3</v>
          </cell>
        </row>
      </sheetData>
      <sheetData sheetId="4739">
        <row r="19">
          <cell r="J19">
            <v>1.0499999999999999E-3</v>
          </cell>
        </row>
      </sheetData>
      <sheetData sheetId="4740">
        <row r="19">
          <cell r="J19">
            <v>1.0499999999999999E-3</v>
          </cell>
        </row>
      </sheetData>
      <sheetData sheetId="4741">
        <row r="19">
          <cell r="J19">
            <v>1.0499999999999999E-3</v>
          </cell>
        </row>
      </sheetData>
      <sheetData sheetId="4742">
        <row r="19">
          <cell r="J19">
            <v>1.0499999999999999E-3</v>
          </cell>
        </row>
      </sheetData>
      <sheetData sheetId="4743">
        <row r="19">
          <cell r="J19">
            <v>1.0499999999999999E-3</v>
          </cell>
        </row>
      </sheetData>
      <sheetData sheetId="4744">
        <row r="19">
          <cell r="J19">
            <v>1.0499999999999999E-3</v>
          </cell>
        </row>
      </sheetData>
      <sheetData sheetId="4745">
        <row r="19">
          <cell r="J19">
            <v>1.0499999999999999E-3</v>
          </cell>
        </row>
      </sheetData>
      <sheetData sheetId="4746">
        <row r="19">
          <cell r="J19">
            <v>1.0499999999999999E-3</v>
          </cell>
        </row>
      </sheetData>
      <sheetData sheetId="4747">
        <row r="19">
          <cell r="J19">
            <v>1.0499999999999999E-3</v>
          </cell>
        </row>
      </sheetData>
      <sheetData sheetId="4748">
        <row r="19">
          <cell r="J19">
            <v>1.0499999999999999E-3</v>
          </cell>
        </row>
      </sheetData>
      <sheetData sheetId="4749">
        <row r="19">
          <cell r="J19">
            <v>1.0499999999999999E-3</v>
          </cell>
        </row>
      </sheetData>
      <sheetData sheetId="4750">
        <row r="19">
          <cell r="J19">
            <v>1.0499999999999999E-3</v>
          </cell>
        </row>
      </sheetData>
      <sheetData sheetId="4751">
        <row r="19">
          <cell r="J19">
            <v>1.0499999999999999E-3</v>
          </cell>
        </row>
      </sheetData>
      <sheetData sheetId="4752">
        <row r="19">
          <cell r="J19">
            <v>1.0499999999999999E-3</v>
          </cell>
        </row>
      </sheetData>
      <sheetData sheetId="4753">
        <row r="19">
          <cell r="J19">
            <v>1.0499999999999999E-3</v>
          </cell>
        </row>
      </sheetData>
      <sheetData sheetId="4754">
        <row r="19">
          <cell r="J19">
            <v>1.0499999999999999E-3</v>
          </cell>
        </row>
      </sheetData>
      <sheetData sheetId="4755">
        <row r="19">
          <cell r="J19">
            <v>1.0499999999999999E-3</v>
          </cell>
        </row>
      </sheetData>
      <sheetData sheetId="4756">
        <row r="19">
          <cell r="J19">
            <v>1.0499999999999999E-3</v>
          </cell>
        </row>
      </sheetData>
      <sheetData sheetId="4757">
        <row r="19">
          <cell r="J19">
            <v>1.0499999999999999E-3</v>
          </cell>
        </row>
      </sheetData>
      <sheetData sheetId="4758">
        <row r="19">
          <cell r="J19">
            <v>1.0499999999999999E-3</v>
          </cell>
        </row>
      </sheetData>
      <sheetData sheetId="4759">
        <row r="19">
          <cell r="J19">
            <v>1.0499999999999999E-3</v>
          </cell>
        </row>
      </sheetData>
      <sheetData sheetId="4760">
        <row r="19">
          <cell r="J19">
            <v>1.0499999999999999E-3</v>
          </cell>
        </row>
      </sheetData>
      <sheetData sheetId="4761">
        <row r="19">
          <cell r="J19">
            <v>1.0499999999999999E-3</v>
          </cell>
        </row>
      </sheetData>
      <sheetData sheetId="4762">
        <row r="19">
          <cell r="J19">
            <v>1.0499999999999999E-3</v>
          </cell>
        </row>
      </sheetData>
      <sheetData sheetId="4763">
        <row r="19">
          <cell r="J19">
            <v>1.0499999999999999E-3</v>
          </cell>
        </row>
      </sheetData>
      <sheetData sheetId="4764">
        <row r="19">
          <cell r="J19">
            <v>1.0499999999999999E-3</v>
          </cell>
        </row>
      </sheetData>
      <sheetData sheetId="4765">
        <row r="19">
          <cell r="J19">
            <v>1.0499999999999999E-3</v>
          </cell>
        </row>
      </sheetData>
      <sheetData sheetId="4766">
        <row r="19">
          <cell r="J19">
            <v>1.0499999999999999E-3</v>
          </cell>
        </row>
      </sheetData>
      <sheetData sheetId="4767">
        <row r="19">
          <cell r="J19">
            <v>1.0499999999999999E-3</v>
          </cell>
        </row>
      </sheetData>
      <sheetData sheetId="4768">
        <row r="19">
          <cell r="J19">
            <v>1.0499999999999999E-3</v>
          </cell>
        </row>
      </sheetData>
      <sheetData sheetId="4769">
        <row r="19">
          <cell r="J19">
            <v>1.0499999999999999E-3</v>
          </cell>
        </row>
      </sheetData>
      <sheetData sheetId="4770">
        <row r="19">
          <cell r="J19">
            <v>1.0499999999999999E-3</v>
          </cell>
        </row>
      </sheetData>
      <sheetData sheetId="4771">
        <row r="19">
          <cell r="J19">
            <v>1.0499999999999999E-3</v>
          </cell>
        </row>
      </sheetData>
      <sheetData sheetId="4772">
        <row r="19">
          <cell r="J19">
            <v>1.0499999999999999E-3</v>
          </cell>
        </row>
      </sheetData>
      <sheetData sheetId="4773">
        <row r="19">
          <cell r="J19">
            <v>1.0499999999999999E-3</v>
          </cell>
        </row>
      </sheetData>
      <sheetData sheetId="4774">
        <row r="19">
          <cell r="J19">
            <v>1.0499999999999999E-3</v>
          </cell>
        </row>
      </sheetData>
      <sheetData sheetId="4775">
        <row r="19">
          <cell r="J19">
            <v>1.0499999999999999E-3</v>
          </cell>
        </row>
      </sheetData>
      <sheetData sheetId="4776">
        <row r="19">
          <cell r="J19">
            <v>1.0499999999999999E-3</v>
          </cell>
        </row>
      </sheetData>
      <sheetData sheetId="4777">
        <row r="19">
          <cell r="J19">
            <v>1.0499999999999999E-3</v>
          </cell>
        </row>
      </sheetData>
      <sheetData sheetId="4778">
        <row r="19">
          <cell r="J19">
            <v>1.0499999999999999E-3</v>
          </cell>
        </row>
      </sheetData>
      <sheetData sheetId="4779">
        <row r="19">
          <cell r="J19">
            <v>1.0499999999999999E-3</v>
          </cell>
        </row>
      </sheetData>
      <sheetData sheetId="4780">
        <row r="19">
          <cell r="J19">
            <v>1.0499999999999999E-3</v>
          </cell>
        </row>
      </sheetData>
      <sheetData sheetId="4781">
        <row r="19">
          <cell r="J19">
            <v>1.0499999999999999E-3</v>
          </cell>
        </row>
      </sheetData>
      <sheetData sheetId="4782">
        <row r="19">
          <cell r="J19">
            <v>1.0499999999999999E-3</v>
          </cell>
        </row>
      </sheetData>
      <sheetData sheetId="4783">
        <row r="19">
          <cell r="J19">
            <v>1.0499999999999999E-3</v>
          </cell>
        </row>
      </sheetData>
      <sheetData sheetId="4784">
        <row r="19">
          <cell r="J19">
            <v>1.0499999999999999E-3</v>
          </cell>
        </row>
      </sheetData>
      <sheetData sheetId="4785">
        <row r="19">
          <cell r="J19">
            <v>1.0499999999999999E-3</v>
          </cell>
        </row>
      </sheetData>
      <sheetData sheetId="4786">
        <row r="19">
          <cell r="J19">
            <v>1.0499999999999999E-3</v>
          </cell>
        </row>
      </sheetData>
      <sheetData sheetId="4787">
        <row r="19">
          <cell r="J19">
            <v>1.0499999999999999E-3</v>
          </cell>
        </row>
      </sheetData>
      <sheetData sheetId="4788">
        <row r="19">
          <cell r="J19">
            <v>1.0499999999999999E-3</v>
          </cell>
        </row>
      </sheetData>
      <sheetData sheetId="4789">
        <row r="19">
          <cell r="J19">
            <v>1.0499999999999999E-3</v>
          </cell>
        </row>
      </sheetData>
      <sheetData sheetId="4790">
        <row r="19">
          <cell r="J19">
            <v>1.0499999999999999E-3</v>
          </cell>
        </row>
      </sheetData>
      <sheetData sheetId="4791">
        <row r="19">
          <cell r="J19">
            <v>1.0499999999999999E-3</v>
          </cell>
        </row>
      </sheetData>
      <sheetData sheetId="4792">
        <row r="19">
          <cell r="J19">
            <v>1.0499999999999999E-3</v>
          </cell>
        </row>
      </sheetData>
      <sheetData sheetId="4793">
        <row r="19">
          <cell r="J19">
            <v>1.0499999999999999E-3</v>
          </cell>
        </row>
      </sheetData>
      <sheetData sheetId="4794">
        <row r="19">
          <cell r="J19">
            <v>1.0499999999999999E-3</v>
          </cell>
        </row>
      </sheetData>
      <sheetData sheetId="4795">
        <row r="19">
          <cell r="J19">
            <v>1.0499999999999999E-3</v>
          </cell>
        </row>
      </sheetData>
      <sheetData sheetId="4796">
        <row r="19">
          <cell r="J19">
            <v>1.0499999999999999E-3</v>
          </cell>
        </row>
      </sheetData>
      <sheetData sheetId="4797">
        <row r="19">
          <cell r="J19">
            <v>1.0499999999999999E-3</v>
          </cell>
        </row>
      </sheetData>
      <sheetData sheetId="4798">
        <row r="19">
          <cell r="J19">
            <v>1.0499999999999999E-3</v>
          </cell>
        </row>
      </sheetData>
      <sheetData sheetId="4799">
        <row r="19">
          <cell r="J19">
            <v>1.0499999999999999E-3</v>
          </cell>
        </row>
      </sheetData>
      <sheetData sheetId="4800">
        <row r="19">
          <cell r="J19">
            <v>1.0499999999999999E-3</v>
          </cell>
        </row>
      </sheetData>
      <sheetData sheetId="4801">
        <row r="19">
          <cell r="J19">
            <v>1.0499999999999999E-3</v>
          </cell>
        </row>
      </sheetData>
      <sheetData sheetId="4802">
        <row r="19">
          <cell r="J19">
            <v>1.0499999999999999E-3</v>
          </cell>
        </row>
      </sheetData>
      <sheetData sheetId="4803">
        <row r="19">
          <cell r="J19">
            <v>1.0499999999999999E-3</v>
          </cell>
        </row>
      </sheetData>
      <sheetData sheetId="4804">
        <row r="19">
          <cell r="J19">
            <v>1.0499999999999999E-3</v>
          </cell>
        </row>
      </sheetData>
      <sheetData sheetId="4805">
        <row r="19">
          <cell r="J19">
            <v>1.0499999999999999E-3</v>
          </cell>
        </row>
      </sheetData>
      <sheetData sheetId="4806">
        <row r="19">
          <cell r="J19">
            <v>1.0499999999999999E-3</v>
          </cell>
        </row>
      </sheetData>
      <sheetData sheetId="4807">
        <row r="19">
          <cell r="J19">
            <v>1.0499999999999999E-3</v>
          </cell>
        </row>
      </sheetData>
      <sheetData sheetId="4808">
        <row r="19">
          <cell r="J19">
            <v>1.0499999999999999E-3</v>
          </cell>
        </row>
      </sheetData>
      <sheetData sheetId="4809">
        <row r="19">
          <cell r="J19">
            <v>1.0499999999999999E-3</v>
          </cell>
        </row>
      </sheetData>
      <sheetData sheetId="4810">
        <row r="19">
          <cell r="J19">
            <v>1.0499999999999999E-3</v>
          </cell>
        </row>
      </sheetData>
      <sheetData sheetId="4811">
        <row r="19">
          <cell r="J19">
            <v>1.0499999999999999E-3</v>
          </cell>
        </row>
      </sheetData>
      <sheetData sheetId="4812">
        <row r="19">
          <cell r="J19">
            <v>1.0499999999999999E-3</v>
          </cell>
        </row>
      </sheetData>
      <sheetData sheetId="4813">
        <row r="19">
          <cell r="J19">
            <v>1.0499999999999999E-3</v>
          </cell>
        </row>
      </sheetData>
      <sheetData sheetId="4814">
        <row r="19">
          <cell r="J19">
            <v>1.0499999999999999E-3</v>
          </cell>
        </row>
      </sheetData>
      <sheetData sheetId="4815">
        <row r="19">
          <cell r="J19">
            <v>1.0499999999999999E-3</v>
          </cell>
        </row>
      </sheetData>
      <sheetData sheetId="4816">
        <row r="19">
          <cell r="J19">
            <v>1.0499999999999999E-3</v>
          </cell>
        </row>
      </sheetData>
      <sheetData sheetId="4817">
        <row r="19">
          <cell r="J19">
            <v>1.0499999999999999E-3</v>
          </cell>
        </row>
      </sheetData>
      <sheetData sheetId="4818">
        <row r="19">
          <cell r="J19">
            <v>1.0499999999999999E-3</v>
          </cell>
        </row>
      </sheetData>
      <sheetData sheetId="4819">
        <row r="19">
          <cell r="J19">
            <v>1.0499999999999999E-3</v>
          </cell>
        </row>
      </sheetData>
      <sheetData sheetId="4820">
        <row r="19">
          <cell r="J19">
            <v>1.0499999999999999E-3</v>
          </cell>
        </row>
      </sheetData>
      <sheetData sheetId="4821">
        <row r="19">
          <cell r="J19">
            <v>1.0499999999999999E-3</v>
          </cell>
        </row>
      </sheetData>
      <sheetData sheetId="4822">
        <row r="19">
          <cell r="J19">
            <v>1.0499999999999999E-3</v>
          </cell>
        </row>
      </sheetData>
      <sheetData sheetId="4823">
        <row r="19">
          <cell r="J19">
            <v>1.0499999999999999E-3</v>
          </cell>
        </row>
      </sheetData>
      <sheetData sheetId="4824">
        <row r="19">
          <cell r="J19">
            <v>1.0499999999999999E-3</v>
          </cell>
        </row>
      </sheetData>
      <sheetData sheetId="4825">
        <row r="19">
          <cell r="J19">
            <v>1.0499999999999999E-3</v>
          </cell>
        </row>
      </sheetData>
      <sheetData sheetId="4826">
        <row r="19">
          <cell r="J19">
            <v>1.0499999999999999E-3</v>
          </cell>
        </row>
      </sheetData>
      <sheetData sheetId="4827">
        <row r="19">
          <cell r="J19">
            <v>1.0499999999999999E-3</v>
          </cell>
        </row>
      </sheetData>
      <sheetData sheetId="4828">
        <row r="19">
          <cell r="J19">
            <v>1.0499999999999999E-3</v>
          </cell>
        </row>
      </sheetData>
      <sheetData sheetId="4829">
        <row r="19">
          <cell r="J19">
            <v>1.0499999999999999E-3</v>
          </cell>
        </row>
      </sheetData>
      <sheetData sheetId="4830">
        <row r="19">
          <cell r="J19">
            <v>1.0499999999999999E-3</v>
          </cell>
        </row>
      </sheetData>
      <sheetData sheetId="4831">
        <row r="19">
          <cell r="J19">
            <v>1.0499999999999999E-3</v>
          </cell>
        </row>
      </sheetData>
      <sheetData sheetId="4832">
        <row r="19">
          <cell r="J19">
            <v>1.0499999999999999E-3</v>
          </cell>
        </row>
      </sheetData>
      <sheetData sheetId="4833">
        <row r="19">
          <cell r="J19">
            <v>1.0499999999999999E-3</v>
          </cell>
        </row>
      </sheetData>
      <sheetData sheetId="4834">
        <row r="19">
          <cell r="J19">
            <v>1.0499999999999999E-3</v>
          </cell>
        </row>
      </sheetData>
      <sheetData sheetId="4835">
        <row r="19">
          <cell r="J19">
            <v>1.0499999999999999E-3</v>
          </cell>
        </row>
      </sheetData>
      <sheetData sheetId="4836">
        <row r="19">
          <cell r="J19">
            <v>1.0499999999999999E-3</v>
          </cell>
        </row>
      </sheetData>
      <sheetData sheetId="4837">
        <row r="19">
          <cell r="J19">
            <v>1.0499999999999999E-3</v>
          </cell>
        </row>
      </sheetData>
      <sheetData sheetId="4838">
        <row r="19">
          <cell r="J19">
            <v>1.0499999999999999E-3</v>
          </cell>
        </row>
      </sheetData>
      <sheetData sheetId="4839">
        <row r="19">
          <cell r="J19">
            <v>1.0499999999999999E-3</v>
          </cell>
        </row>
      </sheetData>
      <sheetData sheetId="4840">
        <row r="19">
          <cell r="J19">
            <v>1.0499999999999999E-3</v>
          </cell>
        </row>
      </sheetData>
      <sheetData sheetId="4841">
        <row r="19">
          <cell r="J19">
            <v>1.0499999999999999E-3</v>
          </cell>
        </row>
      </sheetData>
      <sheetData sheetId="4842">
        <row r="19">
          <cell r="J19">
            <v>1.0499999999999999E-3</v>
          </cell>
        </row>
      </sheetData>
      <sheetData sheetId="4843">
        <row r="19">
          <cell r="J19">
            <v>1.0499999999999999E-3</v>
          </cell>
        </row>
      </sheetData>
      <sheetData sheetId="4844">
        <row r="19">
          <cell r="J19">
            <v>1.0499999999999999E-3</v>
          </cell>
        </row>
      </sheetData>
      <sheetData sheetId="4845">
        <row r="19">
          <cell r="J19">
            <v>1.0499999999999999E-3</v>
          </cell>
        </row>
      </sheetData>
      <sheetData sheetId="4846">
        <row r="19">
          <cell r="J19">
            <v>1.0499999999999999E-3</v>
          </cell>
        </row>
      </sheetData>
      <sheetData sheetId="4847">
        <row r="19">
          <cell r="J19">
            <v>1.0499999999999999E-3</v>
          </cell>
        </row>
      </sheetData>
      <sheetData sheetId="4848">
        <row r="19">
          <cell r="J19">
            <v>1.0499999999999999E-3</v>
          </cell>
        </row>
      </sheetData>
      <sheetData sheetId="4849">
        <row r="19">
          <cell r="J19">
            <v>1.0499999999999999E-3</v>
          </cell>
        </row>
      </sheetData>
      <sheetData sheetId="4850">
        <row r="19">
          <cell r="J19">
            <v>1.0499999999999999E-3</v>
          </cell>
        </row>
      </sheetData>
      <sheetData sheetId="4851">
        <row r="19">
          <cell r="J19">
            <v>1.0499999999999999E-3</v>
          </cell>
        </row>
      </sheetData>
      <sheetData sheetId="4852">
        <row r="19">
          <cell r="J19">
            <v>1.0499999999999999E-3</v>
          </cell>
        </row>
      </sheetData>
      <sheetData sheetId="4853">
        <row r="19">
          <cell r="J19">
            <v>1.0499999999999999E-3</v>
          </cell>
        </row>
      </sheetData>
      <sheetData sheetId="4854">
        <row r="19">
          <cell r="J19">
            <v>1.0499999999999999E-3</v>
          </cell>
        </row>
      </sheetData>
      <sheetData sheetId="4855">
        <row r="19">
          <cell r="J19">
            <v>1.0499999999999999E-3</v>
          </cell>
        </row>
      </sheetData>
      <sheetData sheetId="4856">
        <row r="19">
          <cell r="J19">
            <v>1.0499999999999999E-3</v>
          </cell>
        </row>
      </sheetData>
      <sheetData sheetId="4857">
        <row r="19">
          <cell r="J19">
            <v>1.0499999999999999E-3</v>
          </cell>
        </row>
      </sheetData>
      <sheetData sheetId="4858">
        <row r="19">
          <cell r="J19">
            <v>1.0499999999999999E-3</v>
          </cell>
        </row>
      </sheetData>
      <sheetData sheetId="4859">
        <row r="19">
          <cell r="J19">
            <v>1.0499999999999999E-3</v>
          </cell>
        </row>
      </sheetData>
      <sheetData sheetId="4860">
        <row r="19">
          <cell r="J19">
            <v>1.0499999999999999E-3</v>
          </cell>
        </row>
      </sheetData>
      <sheetData sheetId="4861">
        <row r="19">
          <cell r="J19">
            <v>1.0499999999999999E-3</v>
          </cell>
        </row>
      </sheetData>
      <sheetData sheetId="4862">
        <row r="19">
          <cell r="J19">
            <v>1.0499999999999999E-3</v>
          </cell>
        </row>
      </sheetData>
      <sheetData sheetId="4863">
        <row r="19">
          <cell r="J19">
            <v>1.0499999999999999E-3</v>
          </cell>
        </row>
      </sheetData>
      <sheetData sheetId="4864">
        <row r="19">
          <cell r="J19">
            <v>1.0499999999999999E-3</v>
          </cell>
        </row>
      </sheetData>
      <sheetData sheetId="4865">
        <row r="19">
          <cell r="J19">
            <v>1.0499999999999999E-3</v>
          </cell>
        </row>
      </sheetData>
      <sheetData sheetId="4866">
        <row r="19">
          <cell r="J19">
            <v>1.0499999999999999E-3</v>
          </cell>
        </row>
      </sheetData>
      <sheetData sheetId="4867">
        <row r="19">
          <cell r="J19">
            <v>1.0499999999999999E-3</v>
          </cell>
        </row>
      </sheetData>
      <sheetData sheetId="4868">
        <row r="19">
          <cell r="J19">
            <v>1.0499999999999999E-3</v>
          </cell>
        </row>
      </sheetData>
      <sheetData sheetId="4869">
        <row r="19">
          <cell r="J19">
            <v>1.0499999999999999E-3</v>
          </cell>
        </row>
      </sheetData>
      <sheetData sheetId="4870">
        <row r="19">
          <cell r="J19">
            <v>1.0499999999999999E-3</v>
          </cell>
        </row>
      </sheetData>
      <sheetData sheetId="4871">
        <row r="19">
          <cell r="J19">
            <v>1.0499999999999999E-3</v>
          </cell>
        </row>
      </sheetData>
      <sheetData sheetId="4872">
        <row r="19">
          <cell r="J19">
            <v>1.0499999999999999E-3</v>
          </cell>
        </row>
      </sheetData>
      <sheetData sheetId="4873">
        <row r="19">
          <cell r="J19">
            <v>1.0499999999999999E-3</v>
          </cell>
        </row>
      </sheetData>
      <sheetData sheetId="4874">
        <row r="19">
          <cell r="J19">
            <v>1.0499999999999999E-3</v>
          </cell>
        </row>
      </sheetData>
      <sheetData sheetId="4875">
        <row r="19">
          <cell r="J19">
            <v>1.0499999999999999E-3</v>
          </cell>
        </row>
      </sheetData>
      <sheetData sheetId="4876">
        <row r="19">
          <cell r="J19">
            <v>1.0499999999999999E-3</v>
          </cell>
        </row>
      </sheetData>
      <sheetData sheetId="4877">
        <row r="19">
          <cell r="J19">
            <v>1.0499999999999999E-3</v>
          </cell>
        </row>
      </sheetData>
      <sheetData sheetId="4878">
        <row r="19">
          <cell r="J19">
            <v>1.0499999999999999E-3</v>
          </cell>
        </row>
      </sheetData>
      <sheetData sheetId="4879">
        <row r="19">
          <cell r="J19">
            <v>1.0499999999999999E-3</v>
          </cell>
        </row>
      </sheetData>
      <sheetData sheetId="4880">
        <row r="19">
          <cell r="J19">
            <v>1.0499999999999999E-3</v>
          </cell>
        </row>
      </sheetData>
      <sheetData sheetId="4881">
        <row r="19">
          <cell r="J19">
            <v>1.0499999999999999E-3</v>
          </cell>
        </row>
      </sheetData>
      <sheetData sheetId="4882">
        <row r="19">
          <cell r="J19">
            <v>1.0499999999999999E-3</v>
          </cell>
        </row>
      </sheetData>
      <sheetData sheetId="4883">
        <row r="19">
          <cell r="J19">
            <v>1.0499999999999999E-3</v>
          </cell>
        </row>
      </sheetData>
      <sheetData sheetId="4884">
        <row r="19">
          <cell r="J19">
            <v>1.0499999999999999E-3</v>
          </cell>
        </row>
      </sheetData>
      <sheetData sheetId="4885">
        <row r="19">
          <cell r="J19">
            <v>1.0499999999999999E-3</v>
          </cell>
        </row>
      </sheetData>
      <sheetData sheetId="4886">
        <row r="19">
          <cell r="J19">
            <v>1.0499999999999999E-3</v>
          </cell>
        </row>
      </sheetData>
      <sheetData sheetId="4887">
        <row r="19">
          <cell r="J19">
            <v>1.0499999999999999E-3</v>
          </cell>
        </row>
      </sheetData>
      <sheetData sheetId="4888">
        <row r="19">
          <cell r="J19">
            <v>1.0499999999999999E-3</v>
          </cell>
        </row>
      </sheetData>
      <sheetData sheetId="4889">
        <row r="19">
          <cell r="J19">
            <v>1.0499999999999999E-3</v>
          </cell>
        </row>
      </sheetData>
      <sheetData sheetId="4890">
        <row r="19">
          <cell r="J19">
            <v>1.0499999999999999E-3</v>
          </cell>
        </row>
      </sheetData>
      <sheetData sheetId="4891">
        <row r="19">
          <cell r="J19">
            <v>1.0499999999999999E-3</v>
          </cell>
        </row>
      </sheetData>
      <sheetData sheetId="4892">
        <row r="19">
          <cell r="J19">
            <v>1.0499999999999999E-3</v>
          </cell>
        </row>
      </sheetData>
      <sheetData sheetId="4893">
        <row r="19">
          <cell r="J19">
            <v>1.0499999999999999E-3</v>
          </cell>
        </row>
      </sheetData>
      <sheetData sheetId="4894">
        <row r="19">
          <cell r="J19">
            <v>1.0499999999999999E-3</v>
          </cell>
        </row>
      </sheetData>
      <sheetData sheetId="4895">
        <row r="19">
          <cell r="J19">
            <v>1.0499999999999999E-3</v>
          </cell>
        </row>
      </sheetData>
      <sheetData sheetId="4896">
        <row r="19">
          <cell r="J19">
            <v>1.0499999999999999E-3</v>
          </cell>
        </row>
      </sheetData>
      <sheetData sheetId="4897">
        <row r="19">
          <cell r="J19">
            <v>1.0499999999999999E-3</v>
          </cell>
        </row>
      </sheetData>
      <sheetData sheetId="4898">
        <row r="19">
          <cell r="J19">
            <v>1.0499999999999999E-3</v>
          </cell>
        </row>
      </sheetData>
      <sheetData sheetId="4899">
        <row r="19">
          <cell r="J19">
            <v>1.0499999999999999E-3</v>
          </cell>
        </row>
      </sheetData>
      <sheetData sheetId="4900">
        <row r="19">
          <cell r="J19">
            <v>1.0499999999999999E-3</v>
          </cell>
        </row>
      </sheetData>
      <sheetData sheetId="4901">
        <row r="19">
          <cell r="J19">
            <v>1.0499999999999999E-3</v>
          </cell>
        </row>
      </sheetData>
      <sheetData sheetId="4902">
        <row r="19">
          <cell r="J19">
            <v>1.0499999999999999E-3</v>
          </cell>
        </row>
      </sheetData>
      <sheetData sheetId="4903">
        <row r="19">
          <cell r="J19">
            <v>1.0499999999999999E-3</v>
          </cell>
        </row>
      </sheetData>
      <sheetData sheetId="4904">
        <row r="19">
          <cell r="J19">
            <v>1.0499999999999999E-3</v>
          </cell>
        </row>
      </sheetData>
      <sheetData sheetId="4905">
        <row r="19">
          <cell r="J19">
            <v>1.0499999999999999E-3</v>
          </cell>
        </row>
      </sheetData>
      <sheetData sheetId="4906">
        <row r="19">
          <cell r="J19">
            <v>1.0499999999999999E-3</v>
          </cell>
        </row>
      </sheetData>
      <sheetData sheetId="4907">
        <row r="19">
          <cell r="J19">
            <v>1.0499999999999999E-3</v>
          </cell>
        </row>
      </sheetData>
      <sheetData sheetId="4908">
        <row r="19">
          <cell r="J19">
            <v>1.0499999999999999E-3</v>
          </cell>
        </row>
      </sheetData>
      <sheetData sheetId="4909">
        <row r="19">
          <cell r="J19">
            <v>1.0499999999999999E-3</v>
          </cell>
        </row>
      </sheetData>
      <sheetData sheetId="4910">
        <row r="19">
          <cell r="J19">
            <v>1.0499999999999999E-3</v>
          </cell>
        </row>
      </sheetData>
      <sheetData sheetId="4911">
        <row r="19">
          <cell r="J19">
            <v>1.0499999999999999E-3</v>
          </cell>
        </row>
      </sheetData>
      <sheetData sheetId="4912">
        <row r="19">
          <cell r="J19">
            <v>1.0499999999999999E-3</v>
          </cell>
        </row>
      </sheetData>
      <sheetData sheetId="4913">
        <row r="19">
          <cell r="J19">
            <v>1.0499999999999999E-3</v>
          </cell>
        </row>
      </sheetData>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ow r="19">
          <cell r="J19">
            <v>1.0499999999999999E-3</v>
          </cell>
        </row>
      </sheetData>
      <sheetData sheetId="4933">
        <row r="19">
          <cell r="J19">
            <v>1.0499999999999999E-3</v>
          </cell>
        </row>
      </sheetData>
      <sheetData sheetId="4934">
        <row r="19">
          <cell r="J19">
            <v>1.0499999999999999E-3</v>
          </cell>
        </row>
      </sheetData>
      <sheetData sheetId="4935">
        <row r="19">
          <cell r="J19">
            <v>1.0499999999999999E-3</v>
          </cell>
        </row>
      </sheetData>
      <sheetData sheetId="4936">
        <row r="19">
          <cell r="J19">
            <v>1.0499999999999999E-3</v>
          </cell>
        </row>
      </sheetData>
      <sheetData sheetId="4937">
        <row r="19">
          <cell r="J19">
            <v>1.0499999999999999E-3</v>
          </cell>
        </row>
      </sheetData>
      <sheetData sheetId="4938">
        <row r="19">
          <cell r="J19">
            <v>1.0499999999999999E-3</v>
          </cell>
        </row>
      </sheetData>
      <sheetData sheetId="4939">
        <row r="19">
          <cell r="J19">
            <v>1.0499999999999999E-3</v>
          </cell>
        </row>
      </sheetData>
      <sheetData sheetId="4940">
        <row r="19">
          <cell r="J19">
            <v>1.0499999999999999E-3</v>
          </cell>
        </row>
      </sheetData>
      <sheetData sheetId="4941">
        <row r="19">
          <cell r="J19">
            <v>1.0499999999999999E-3</v>
          </cell>
        </row>
      </sheetData>
      <sheetData sheetId="4942">
        <row r="19">
          <cell r="J19">
            <v>1.0499999999999999E-3</v>
          </cell>
        </row>
      </sheetData>
      <sheetData sheetId="4943">
        <row r="19">
          <cell r="J19">
            <v>1.0499999999999999E-3</v>
          </cell>
        </row>
      </sheetData>
      <sheetData sheetId="4944">
        <row r="19">
          <cell r="J19">
            <v>1.0499999999999999E-3</v>
          </cell>
        </row>
      </sheetData>
      <sheetData sheetId="4945">
        <row r="19">
          <cell r="J19">
            <v>1.0499999999999999E-3</v>
          </cell>
        </row>
      </sheetData>
      <sheetData sheetId="4946">
        <row r="19">
          <cell r="J19">
            <v>1.0499999999999999E-3</v>
          </cell>
        </row>
      </sheetData>
      <sheetData sheetId="4947">
        <row r="19">
          <cell r="J19">
            <v>1.0499999999999999E-3</v>
          </cell>
        </row>
      </sheetData>
      <sheetData sheetId="4948">
        <row r="19">
          <cell r="J19">
            <v>1.0499999999999999E-3</v>
          </cell>
        </row>
      </sheetData>
      <sheetData sheetId="4949">
        <row r="19">
          <cell r="J19">
            <v>1.0499999999999999E-3</v>
          </cell>
        </row>
      </sheetData>
      <sheetData sheetId="4950">
        <row r="19">
          <cell r="J19">
            <v>1.0499999999999999E-3</v>
          </cell>
        </row>
      </sheetData>
      <sheetData sheetId="4951">
        <row r="19">
          <cell r="J19">
            <v>1.0499999999999999E-3</v>
          </cell>
        </row>
      </sheetData>
      <sheetData sheetId="4952">
        <row r="19">
          <cell r="J19">
            <v>1.0499999999999999E-3</v>
          </cell>
        </row>
      </sheetData>
      <sheetData sheetId="4953">
        <row r="19">
          <cell r="J19">
            <v>1.0499999999999999E-3</v>
          </cell>
        </row>
      </sheetData>
      <sheetData sheetId="4954">
        <row r="19">
          <cell r="J19">
            <v>1.0499999999999999E-3</v>
          </cell>
        </row>
      </sheetData>
      <sheetData sheetId="4955">
        <row r="19">
          <cell r="J19">
            <v>1.0499999999999999E-3</v>
          </cell>
        </row>
      </sheetData>
      <sheetData sheetId="4956">
        <row r="19">
          <cell r="J19">
            <v>1.0499999999999999E-3</v>
          </cell>
        </row>
      </sheetData>
      <sheetData sheetId="4957">
        <row r="19">
          <cell r="J19">
            <v>1.0499999999999999E-3</v>
          </cell>
        </row>
      </sheetData>
      <sheetData sheetId="4958">
        <row r="19">
          <cell r="J19">
            <v>1.0499999999999999E-3</v>
          </cell>
        </row>
      </sheetData>
      <sheetData sheetId="4959">
        <row r="19">
          <cell r="J19">
            <v>1.0499999999999999E-3</v>
          </cell>
        </row>
      </sheetData>
      <sheetData sheetId="4960">
        <row r="19">
          <cell r="J19">
            <v>1.0499999999999999E-3</v>
          </cell>
        </row>
      </sheetData>
      <sheetData sheetId="4961">
        <row r="19">
          <cell r="J19">
            <v>1.0499999999999999E-3</v>
          </cell>
        </row>
      </sheetData>
      <sheetData sheetId="4962">
        <row r="19">
          <cell r="J19">
            <v>1.0499999999999999E-3</v>
          </cell>
        </row>
      </sheetData>
      <sheetData sheetId="4963">
        <row r="19">
          <cell r="J19">
            <v>1.0499999999999999E-3</v>
          </cell>
        </row>
      </sheetData>
      <sheetData sheetId="4964">
        <row r="19">
          <cell r="J19">
            <v>1.0499999999999999E-3</v>
          </cell>
        </row>
      </sheetData>
      <sheetData sheetId="4965">
        <row r="19">
          <cell r="J19">
            <v>1.0499999999999999E-3</v>
          </cell>
        </row>
      </sheetData>
      <sheetData sheetId="4966">
        <row r="19">
          <cell r="J19">
            <v>1.0499999999999999E-3</v>
          </cell>
        </row>
      </sheetData>
      <sheetData sheetId="4967">
        <row r="19">
          <cell r="J19">
            <v>1.0499999999999999E-3</v>
          </cell>
        </row>
      </sheetData>
      <sheetData sheetId="4968">
        <row r="19">
          <cell r="J19">
            <v>1.0499999999999999E-3</v>
          </cell>
        </row>
      </sheetData>
      <sheetData sheetId="4969">
        <row r="19">
          <cell r="J19">
            <v>1.0499999999999999E-3</v>
          </cell>
        </row>
      </sheetData>
      <sheetData sheetId="4970">
        <row r="19">
          <cell r="J19">
            <v>1.0499999999999999E-3</v>
          </cell>
        </row>
      </sheetData>
      <sheetData sheetId="4971">
        <row r="19">
          <cell r="J19">
            <v>1.0499999999999999E-3</v>
          </cell>
        </row>
      </sheetData>
      <sheetData sheetId="4972">
        <row r="19">
          <cell r="J19">
            <v>1.0499999999999999E-3</v>
          </cell>
        </row>
      </sheetData>
      <sheetData sheetId="4973">
        <row r="19">
          <cell r="J19">
            <v>1.0499999999999999E-3</v>
          </cell>
        </row>
      </sheetData>
      <sheetData sheetId="4974">
        <row r="19">
          <cell r="J19">
            <v>1.0499999999999999E-3</v>
          </cell>
        </row>
      </sheetData>
      <sheetData sheetId="4975">
        <row r="19">
          <cell r="J19">
            <v>1.0499999999999999E-3</v>
          </cell>
        </row>
      </sheetData>
      <sheetData sheetId="4976">
        <row r="19">
          <cell r="J19">
            <v>1.0499999999999999E-3</v>
          </cell>
        </row>
      </sheetData>
      <sheetData sheetId="4977">
        <row r="19">
          <cell r="J19">
            <v>1.0499999999999999E-3</v>
          </cell>
        </row>
      </sheetData>
      <sheetData sheetId="4978">
        <row r="19">
          <cell r="J19">
            <v>1.0499999999999999E-3</v>
          </cell>
        </row>
      </sheetData>
      <sheetData sheetId="4979">
        <row r="19">
          <cell r="J19">
            <v>1.0499999999999999E-3</v>
          </cell>
        </row>
      </sheetData>
      <sheetData sheetId="4980">
        <row r="19">
          <cell r="J19">
            <v>1.0499999999999999E-3</v>
          </cell>
        </row>
      </sheetData>
      <sheetData sheetId="4981">
        <row r="19">
          <cell r="J19">
            <v>1.0499999999999999E-3</v>
          </cell>
        </row>
      </sheetData>
      <sheetData sheetId="4982">
        <row r="19">
          <cell r="J19">
            <v>1.0499999999999999E-3</v>
          </cell>
        </row>
      </sheetData>
      <sheetData sheetId="4983">
        <row r="19">
          <cell r="J19">
            <v>1.0499999999999999E-3</v>
          </cell>
        </row>
      </sheetData>
      <sheetData sheetId="4984">
        <row r="19">
          <cell r="J19">
            <v>1.0499999999999999E-3</v>
          </cell>
        </row>
      </sheetData>
      <sheetData sheetId="4985">
        <row r="19">
          <cell r="J19">
            <v>1.0499999999999999E-3</v>
          </cell>
        </row>
      </sheetData>
      <sheetData sheetId="4986">
        <row r="19">
          <cell r="J19">
            <v>1.0499999999999999E-3</v>
          </cell>
        </row>
      </sheetData>
      <sheetData sheetId="4987">
        <row r="19">
          <cell r="J19">
            <v>1.0499999999999999E-3</v>
          </cell>
        </row>
      </sheetData>
      <sheetData sheetId="4988">
        <row r="19">
          <cell r="J19">
            <v>1.0499999999999999E-3</v>
          </cell>
        </row>
      </sheetData>
      <sheetData sheetId="4989">
        <row r="19">
          <cell r="J19">
            <v>1.0499999999999999E-3</v>
          </cell>
        </row>
      </sheetData>
      <sheetData sheetId="4990">
        <row r="19">
          <cell r="J19">
            <v>1.0499999999999999E-3</v>
          </cell>
        </row>
      </sheetData>
      <sheetData sheetId="4991">
        <row r="19">
          <cell r="J19">
            <v>1.0499999999999999E-3</v>
          </cell>
        </row>
      </sheetData>
      <sheetData sheetId="4992">
        <row r="19">
          <cell r="J19">
            <v>1.0499999999999999E-3</v>
          </cell>
        </row>
      </sheetData>
      <sheetData sheetId="4993">
        <row r="19">
          <cell r="J19">
            <v>1.0499999999999999E-3</v>
          </cell>
        </row>
      </sheetData>
      <sheetData sheetId="4994">
        <row r="19">
          <cell r="J19">
            <v>1.0499999999999999E-3</v>
          </cell>
        </row>
      </sheetData>
      <sheetData sheetId="4995">
        <row r="19">
          <cell r="J19">
            <v>1.0499999999999999E-3</v>
          </cell>
        </row>
      </sheetData>
      <sheetData sheetId="4996">
        <row r="19">
          <cell r="J19">
            <v>1.0499999999999999E-3</v>
          </cell>
        </row>
      </sheetData>
      <sheetData sheetId="4997">
        <row r="19">
          <cell r="J19">
            <v>1.0499999999999999E-3</v>
          </cell>
        </row>
      </sheetData>
      <sheetData sheetId="4998">
        <row r="19">
          <cell r="J19">
            <v>1.0499999999999999E-3</v>
          </cell>
        </row>
      </sheetData>
      <sheetData sheetId="4999">
        <row r="19">
          <cell r="J19">
            <v>1.0499999999999999E-3</v>
          </cell>
        </row>
      </sheetData>
      <sheetData sheetId="5000">
        <row r="19">
          <cell r="J19">
            <v>1.0499999999999999E-3</v>
          </cell>
        </row>
      </sheetData>
      <sheetData sheetId="5001">
        <row r="19">
          <cell r="J19">
            <v>1.0499999999999999E-3</v>
          </cell>
        </row>
      </sheetData>
      <sheetData sheetId="5002">
        <row r="19">
          <cell r="J19">
            <v>1.0499999999999999E-3</v>
          </cell>
        </row>
      </sheetData>
      <sheetData sheetId="5003">
        <row r="19">
          <cell r="J19">
            <v>1.0499999999999999E-3</v>
          </cell>
        </row>
      </sheetData>
      <sheetData sheetId="5004">
        <row r="19">
          <cell r="J19">
            <v>1.0499999999999999E-3</v>
          </cell>
        </row>
      </sheetData>
      <sheetData sheetId="5005">
        <row r="19">
          <cell r="J19">
            <v>1.0499999999999999E-3</v>
          </cell>
        </row>
      </sheetData>
      <sheetData sheetId="5006">
        <row r="19">
          <cell r="J19">
            <v>1.0499999999999999E-3</v>
          </cell>
        </row>
      </sheetData>
      <sheetData sheetId="5007">
        <row r="19">
          <cell r="J19">
            <v>1.0499999999999999E-3</v>
          </cell>
        </row>
      </sheetData>
      <sheetData sheetId="5008">
        <row r="19">
          <cell r="J19">
            <v>1.0499999999999999E-3</v>
          </cell>
        </row>
      </sheetData>
      <sheetData sheetId="5009">
        <row r="19">
          <cell r="J19">
            <v>1.0499999999999999E-3</v>
          </cell>
        </row>
      </sheetData>
      <sheetData sheetId="5010">
        <row r="19">
          <cell r="J19">
            <v>1.0499999999999999E-3</v>
          </cell>
        </row>
      </sheetData>
      <sheetData sheetId="5011">
        <row r="19">
          <cell r="J19">
            <v>1.0499999999999999E-3</v>
          </cell>
        </row>
      </sheetData>
      <sheetData sheetId="5012">
        <row r="19">
          <cell r="J19">
            <v>1.0499999999999999E-3</v>
          </cell>
        </row>
      </sheetData>
      <sheetData sheetId="5013">
        <row r="19">
          <cell r="J19">
            <v>1.0499999999999999E-3</v>
          </cell>
        </row>
      </sheetData>
      <sheetData sheetId="5014">
        <row r="19">
          <cell r="J19">
            <v>1.0499999999999999E-3</v>
          </cell>
        </row>
      </sheetData>
      <sheetData sheetId="5015">
        <row r="19">
          <cell r="J19">
            <v>1.0499999999999999E-3</v>
          </cell>
        </row>
      </sheetData>
      <sheetData sheetId="5016">
        <row r="19">
          <cell r="J19">
            <v>1.0499999999999999E-3</v>
          </cell>
        </row>
      </sheetData>
      <sheetData sheetId="5017">
        <row r="19">
          <cell r="J19">
            <v>1.0499999999999999E-3</v>
          </cell>
        </row>
      </sheetData>
      <sheetData sheetId="5018">
        <row r="19">
          <cell r="J19">
            <v>1.0499999999999999E-3</v>
          </cell>
        </row>
      </sheetData>
      <sheetData sheetId="5019">
        <row r="19">
          <cell r="J19">
            <v>1.0499999999999999E-3</v>
          </cell>
        </row>
      </sheetData>
      <sheetData sheetId="5020">
        <row r="19">
          <cell r="J19">
            <v>1.0499999999999999E-3</v>
          </cell>
        </row>
      </sheetData>
      <sheetData sheetId="5021">
        <row r="19">
          <cell r="J19">
            <v>1.0499999999999999E-3</v>
          </cell>
        </row>
      </sheetData>
      <sheetData sheetId="5022">
        <row r="19">
          <cell r="J19">
            <v>1.0499999999999999E-3</v>
          </cell>
        </row>
      </sheetData>
      <sheetData sheetId="5023">
        <row r="19">
          <cell r="J19">
            <v>1.0499999999999999E-3</v>
          </cell>
        </row>
      </sheetData>
      <sheetData sheetId="5024">
        <row r="19">
          <cell r="J19">
            <v>1.0499999999999999E-3</v>
          </cell>
        </row>
      </sheetData>
      <sheetData sheetId="5025">
        <row r="19">
          <cell r="J19">
            <v>1.0499999999999999E-3</v>
          </cell>
        </row>
      </sheetData>
      <sheetData sheetId="5026">
        <row r="19">
          <cell r="J19">
            <v>1.0499999999999999E-3</v>
          </cell>
        </row>
      </sheetData>
      <sheetData sheetId="5027">
        <row r="19">
          <cell r="J19">
            <v>1.0499999999999999E-3</v>
          </cell>
        </row>
      </sheetData>
      <sheetData sheetId="5028">
        <row r="19">
          <cell r="J19">
            <v>1.0499999999999999E-3</v>
          </cell>
        </row>
      </sheetData>
      <sheetData sheetId="5029">
        <row r="19">
          <cell r="J19">
            <v>1.0499999999999999E-3</v>
          </cell>
        </row>
      </sheetData>
      <sheetData sheetId="5030">
        <row r="19">
          <cell r="J19">
            <v>1.0499999999999999E-3</v>
          </cell>
        </row>
      </sheetData>
      <sheetData sheetId="5031">
        <row r="19">
          <cell r="J19">
            <v>1.0499999999999999E-3</v>
          </cell>
        </row>
      </sheetData>
      <sheetData sheetId="5032">
        <row r="19">
          <cell r="J19">
            <v>1.0499999999999999E-3</v>
          </cell>
        </row>
      </sheetData>
      <sheetData sheetId="5033">
        <row r="19">
          <cell r="J19">
            <v>1.0499999999999999E-3</v>
          </cell>
        </row>
      </sheetData>
      <sheetData sheetId="5034">
        <row r="19">
          <cell r="J19">
            <v>1.0499999999999999E-3</v>
          </cell>
        </row>
      </sheetData>
      <sheetData sheetId="5035">
        <row r="19">
          <cell r="J19">
            <v>1.0499999999999999E-3</v>
          </cell>
        </row>
      </sheetData>
      <sheetData sheetId="5036">
        <row r="19">
          <cell r="J19">
            <v>1.0499999999999999E-3</v>
          </cell>
        </row>
      </sheetData>
      <sheetData sheetId="5037">
        <row r="19">
          <cell r="J19">
            <v>1.0499999999999999E-3</v>
          </cell>
        </row>
      </sheetData>
      <sheetData sheetId="5038">
        <row r="19">
          <cell r="J19">
            <v>1.0499999999999999E-3</v>
          </cell>
        </row>
      </sheetData>
      <sheetData sheetId="5039">
        <row r="19">
          <cell r="J19">
            <v>1.0499999999999999E-3</v>
          </cell>
        </row>
      </sheetData>
      <sheetData sheetId="5040">
        <row r="19">
          <cell r="J19">
            <v>1.0499999999999999E-3</v>
          </cell>
        </row>
      </sheetData>
      <sheetData sheetId="5041">
        <row r="19">
          <cell r="J19">
            <v>1.0499999999999999E-3</v>
          </cell>
        </row>
      </sheetData>
      <sheetData sheetId="5042">
        <row r="19">
          <cell r="J19">
            <v>1.0499999999999999E-3</v>
          </cell>
        </row>
      </sheetData>
      <sheetData sheetId="5043">
        <row r="19">
          <cell r="J19">
            <v>1.0499999999999999E-3</v>
          </cell>
        </row>
      </sheetData>
      <sheetData sheetId="5044">
        <row r="19">
          <cell r="J19">
            <v>1.0499999999999999E-3</v>
          </cell>
        </row>
      </sheetData>
      <sheetData sheetId="5045">
        <row r="19">
          <cell r="J19">
            <v>1.0499999999999999E-3</v>
          </cell>
        </row>
      </sheetData>
      <sheetData sheetId="5046">
        <row r="19">
          <cell r="J19">
            <v>1.0499999999999999E-3</v>
          </cell>
        </row>
      </sheetData>
      <sheetData sheetId="5047">
        <row r="19">
          <cell r="J19">
            <v>1.0499999999999999E-3</v>
          </cell>
        </row>
      </sheetData>
      <sheetData sheetId="5048">
        <row r="19">
          <cell r="J19">
            <v>1.0499999999999999E-3</v>
          </cell>
        </row>
      </sheetData>
      <sheetData sheetId="5049">
        <row r="19">
          <cell r="J19">
            <v>1.0499999999999999E-3</v>
          </cell>
        </row>
      </sheetData>
      <sheetData sheetId="5050">
        <row r="19">
          <cell r="J19">
            <v>1.0499999999999999E-3</v>
          </cell>
        </row>
      </sheetData>
      <sheetData sheetId="5051">
        <row r="19">
          <cell r="J19">
            <v>1.0499999999999999E-3</v>
          </cell>
        </row>
      </sheetData>
      <sheetData sheetId="5052">
        <row r="19">
          <cell r="J19">
            <v>1.0499999999999999E-3</v>
          </cell>
        </row>
      </sheetData>
      <sheetData sheetId="5053">
        <row r="19">
          <cell r="J19">
            <v>1.0499999999999999E-3</v>
          </cell>
        </row>
      </sheetData>
      <sheetData sheetId="5054">
        <row r="19">
          <cell r="J19">
            <v>1.0499999999999999E-3</v>
          </cell>
        </row>
      </sheetData>
      <sheetData sheetId="5055">
        <row r="19">
          <cell r="J19">
            <v>1.0499999999999999E-3</v>
          </cell>
        </row>
      </sheetData>
      <sheetData sheetId="5056">
        <row r="19">
          <cell r="J19">
            <v>1.0499999999999999E-3</v>
          </cell>
        </row>
      </sheetData>
      <sheetData sheetId="5057">
        <row r="19">
          <cell r="J19">
            <v>1.0499999999999999E-3</v>
          </cell>
        </row>
      </sheetData>
      <sheetData sheetId="5058">
        <row r="19">
          <cell r="J19">
            <v>1.0499999999999999E-3</v>
          </cell>
        </row>
      </sheetData>
      <sheetData sheetId="5059">
        <row r="19">
          <cell r="J19">
            <v>1.0499999999999999E-3</v>
          </cell>
        </row>
      </sheetData>
      <sheetData sheetId="5060">
        <row r="19">
          <cell r="J19">
            <v>1.0499999999999999E-3</v>
          </cell>
        </row>
      </sheetData>
      <sheetData sheetId="5061">
        <row r="19">
          <cell r="J19">
            <v>1.0499999999999999E-3</v>
          </cell>
        </row>
      </sheetData>
      <sheetData sheetId="5062">
        <row r="19">
          <cell r="J19">
            <v>1.0499999999999999E-3</v>
          </cell>
        </row>
      </sheetData>
      <sheetData sheetId="5063">
        <row r="19">
          <cell r="J19">
            <v>1.0499999999999999E-3</v>
          </cell>
        </row>
      </sheetData>
      <sheetData sheetId="5064">
        <row r="19">
          <cell r="J19">
            <v>1.0499999999999999E-3</v>
          </cell>
        </row>
      </sheetData>
      <sheetData sheetId="5065">
        <row r="19">
          <cell r="J19">
            <v>1.0499999999999999E-3</v>
          </cell>
        </row>
      </sheetData>
      <sheetData sheetId="5066">
        <row r="19">
          <cell r="J19">
            <v>1.0499999999999999E-3</v>
          </cell>
        </row>
      </sheetData>
      <sheetData sheetId="5067">
        <row r="19">
          <cell r="J19">
            <v>1.0499999999999999E-3</v>
          </cell>
        </row>
      </sheetData>
      <sheetData sheetId="5068">
        <row r="19">
          <cell r="J19">
            <v>1.0499999999999999E-3</v>
          </cell>
        </row>
      </sheetData>
      <sheetData sheetId="5069">
        <row r="19">
          <cell r="J19">
            <v>1.0499999999999999E-3</v>
          </cell>
        </row>
      </sheetData>
      <sheetData sheetId="5070">
        <row r="19">
          <cell r="J19">
            <v>1.0499999999999999E-3</v>
          </cell>
        </row>
      </sheetData>
      <sheetData sheetId="5071">
        <row r="19">
          <cell r="J19">
            <v>1.0499999999999999E-3</v>
          </cell>
        </row>
      </sheetData>
      <sheetData sheetId="5072">
        <row r="19">
          <cell r="J19">
            <v>1.0499999999999999E-3</v>
          </cell>
        </row>
      </sheetData>
      <sheetData sheetId="5073">
        <row r="19">
          <cell r="J19">
            <v>1.0499999999999999E-3</v>
          </cell>
        </row>
      </sheetData>
      <sheetData sheetId="5074">
        <row r="19">
          <cell r="J19">
            <v>1.0499999999999999E-3</v>
          </cell>
        </row>
      </sheetData>
      <sheetData sheetId="5075">
        <row r="19">
          <cell r="J19">
            <v>1.0499999999999999E-3</v>
          </cell>
        </row>
      </sheetData>
      <sheetData sheetId="5076">
        <row r="19">
          <cell r="J19">
            <v>1.0499999999999999E-3</v>
          </cell>
        </row>
      </sheetData>
      <sheetData sheetId="5077">
        <row r="19">
          <cell r="J19">
            <v>1.0499999999999999E-3</v>
          </cell>
        </row>
      </sheetData>
      <sheetData sheetId="5078">
        <row r="19">
          <cell r="J19">
            <v>1.0499999999999999E-3</v>
          </cell>
        </row>
      </sheetData>
      <sheetData sheetId="5079">
        <row r="19">
          <cell r="J19">
            <v>1.0499999999999999E-3</v>
          </cell>
        </row>
      </sheetData>
      <sheetData sheetId="5080">
        <row r="19">
          <cell r="J19">
            <v>1.0499999999999999E-3</v>
          </cell>
        </row>
      </sheetData>
      <sheetData sheetId="5081">
        <row r="19">
          <cell r="J19">
            <v>1.0499999999999999E-3</v>
          </cell>
        </row>
      </sheetData>
      <sheetData sheetId="5082">
        <row r="19">
          <cell r="J19">
            <v>1.0499999999999999E-3</v>
          </cell>
        </row>
      </sheetData>
      <sheetData sheetId="5083">
        <row r="19">
          <cell r="J19">
            <v>1.0499999999999999E-3</v>
          </cell>
        </row>
      </sheetData>
      <sheetData sheetId="5084">
        <row r="19">
          <cell r="J19">
            <v>1.0499999999999999E-3</v>
          </cell>
        </row>
      </sheetData>
      <sheetData sheetId="5085">
        <row r="19">
          <cell r="J19">
            <v>1.0499999999999999E-3</v>
          </cell>
        </row>
      </sheetData>
      <sheetData sheetId="5086">
        <row r="19">
          <cell r="J19">
            <v>1.0499999999999999E-3</v>
          </cell>
        </row>
      </sheetData>
      <sheetData sheetId="5087">
        <row r="19">
          <cell r="J19">
            <v>1.0499999999999999E-3</v>
          </cell>
        </row>
      </sheetData>
      <sheetData sheetId="5088">
        <row r="19">
          <cell r="J19">
            <v>1.0499999999999999E-3</v>
          </cell>
        </row>
      </sheetData>
      <sheetData sheetId="5089">
        <row r="19">
          <cell r="J19">
            <v>1.0499999999999999E-3</v>
          </cell>
        </row>
      </sheetData>
      <sheetData sheetId="5090">
        <row r="19">
          <cell r="J19">
            <v>1.0499999999999999E-3</v>
          </cell>
        </row>
      </sheetData>
      <sheetData sheetId="5091">
        <row r="19">
          <cell r="J19">
            <v>1.0499999999999999E-3</v>
          </cell>
        </row>
      </sheetData>
      <sheetData sheetId="5092">
        <row r="19">
          <cell r="J19">
            <v>1.0499999999999999E-3</v>
          </cell>
        </row>
      </sheetData>
      <sheetData sheetId="5093">
        <row r="19">
          <cell r="J19">
            <v>1.0499999999999999E-3</v>
          </cell>
        </row>
      </sheetData>
      <sheetData sheetId="5094">
        <row r="19">
          <cell r="J19">
            <v>1.0499999999999999E-3</v>
          </cell>
        </row>
      </sheetData>
      <sheetData sheetId="5095">
        <row r="19">
          <cell r="J19">
            <v>1.0499999999999999E-3</v>
          </cell>
        </row>
      </sheetData>
      <sheetData sheetId="5096">
        <row r="19">
          <cell r="J19">
            <v>1.0499999999999999E-3</v>
          </cell>
        </row>
      </sheetData>
      <sheetData sheetId="5097">
        <row r="19">
          <cell r="J19">
            <v>1.0499999999999999E-3</v>
          </cell>
        </row>
      </sheetData>
      <sheetData sheetId="5098">
        <row r="19">
          <cell r="J19">
            <v>1.0499999999999999E-3</v>
          </cell>
        </row>
      </sheetData>
      <sheetData sheetId="5099">
        <row r="19">
          <cell r="J19">
            <v>1.0499999999999999E-3</v>
          </cell>
        </row>
      </sheetData>
      <sheetData sheetId="5100">
        <row r="19">
          <cell r="J19">
            <v>1.0499999999999999E-3</v>
          </cell>
        </row>
      </sheetData>
      <sheetData sheetId="5101">
        <row r="19">
          <cell r="J19">
            <v>1.0499999999999999E-3</v>
          </cell>
        </row>
      </sheetData>
      <sheetData sheetId="5102">
        <row r="19">
          <cell r="J19">
            <v>1.0499999999999999E-3</v>
          </cell>
        </row>
      </sheetData>
      <sheetData sheetId="5103">
        <row r="19">
          <cell r="J19">
            <v>1.0499999999999999E-3</v>
          </cell>
        </row>
      </sheetData>
      <sheetData sheetId="5104">
        <row r="19">
          <cell r="J19">
            <v>1.0499999999999999E-3</v>
          </cell>
        </row>
      </sheetData>
      <sheetData sheetId="5105">
        <row r="19">
          <cell r="J19">
            <v>1.0499999999999999E-3</v>
          </cell>
        </row>
      </sheetData>
      <sheetData sheetId="5106">
        <row r="19">
          <cell r="J19">
            <v>1.0499999999999999E-3</v>
          </cell>
        </row>
      </sheetData>
      <sheetData sheetId="5107">
        <row r="19">
          <cell r="J19">
            <v>1.0499999999999999E-3</v>
          </cell>
        </row>
      </sheetData>
      <sheetData sheetId="5108">
        <row r="19">
          <cell r="J19">
            <v>1.0499999999999999E-3</v>
          </cell>
        </row>
      </sheetData>
      <sheetData sheetId="5109">
        <row r="19">
          <cell r="J19">
            <v>1.0499999999999999E-3</v>
          </cell>
        </row>
      </sheetData>
      <sheetData sheetId="5110">
        <row r="19">
          <cell r="J19">
            <v>1.0499999999999999E-3</v>
          </cell>
        </row>
      </sheetData>
      <sheetData sheetId="5111">
        <row r="19">
          <cell r="J19">
            <v>1.0499999999999999E-3</v>
          </cell>
        </row>
      </sheetData>
      <sheetData sheetId="5112">
        <row r="19">
          <cell r="J19">
            <v>1.0499999999999999E-3</v>
          </cell>
        </row>
      </sheetData>
      <sheetData sheetId="5113">
        <row r="19">
          <cell r="J19">
            <v>1.0499999999999999E-3</v>
          </cell>
        </row>
      </sheetData>
      <sheetData sheetId="5114">
        <row r="19">
          <cell r="J19">
            <v>1.0499999999999999E-3</v>
          </cell>
        </row>
      </sheetData>
      <sheetData sheetId="5115">
        <row r="19">
          <cell r="J19">
            <v>1.0499999999999999E-3</v>
          </cell>
        </row>
      </sheetData>
      <sheetData sheetId="5116">
        <row r="19">
          <cell r="J19">
            <v>1.0499999999999999E-3</v>
          </cell>
        </row>
      </sheetData>
      <sheetData sheetId="5117">
        <row r="19">
          <cell r="J19">
            <v>1.0499999999999999E-3</v>
          </cell>
        </row>
      </sheetData>
      <sheetData sheetId="5118">
        <row r="19">
          <cell r="J19">
            <v>1.0499999999999999E-3</v>
          </cell>
        </row>
      </sheetData>
      <sheetData sheetId="5119">
        <row r="19">
          <cell r="J19">
            <v>1.0499999999999999E-3</v>
          </cell>
        </row>
      </sheetData>
      <sheetData sheetId="5120">
        <row r="19">
          <cell r="J19">
            <v>1.0499999999999999E-3</v>
          </cell>
        </row>
      </sheetData>
      <sheetData sheetId="5121">
        <row r="19">
          <cell r="J19">
            <v>1.0499999999999999E-3</v>
          </cell>
        </row>
      </sheetData>
      <sheetData sheetId="5122">
        <row r="19">
          <cell r="J19">
            <v>1.0499999999999999E-3</v>
          </cell>
        </row>
      </sheetData>
      <sheetData sheetId="5123">
        <row r="19">
          <cell r="J19">
            <v>1.0499999999999999E-3</v>
          </cell>
        </row>
      </sheetData>
      <sheetData sheetId="5124">
        <row r="19">
          <cell r="J19">
            <v>1.0499999999999999E-3</v>
          </cell>
        </row>
      </sheetData>
      <sheetData sheetId="5125">
        <row r="19">
          <cell r="J19">
            <v>1.0499999999999999E-3</v>
          </cell>
        </row>
      </sheetData>
      <sheetData sheetId="5126">
        <row r="19">
          <cell r="J19">
            <v>1.0499999999999999E-3</v>
          </cell>
        </row>
      </sheetData>
      <sheetData sheetId="5127">
        <row r="19">
          <cell r="J19">
            <v>1.0499999999999999E-3</v>
          </cell>
        </row>
      </sheetData>
      <sheetData sheetId="5128">
        <row r="19">
          <cell r="J19">
            <v>1.0499999999999999E-3</v>
          </cell>
        </row>
      </sheetData>
      <sheetData sheetId="5129">
        <row r="19">
          <cell r="J19">
            <v>1.0499999999999999E-3</v>
          </cell>
        </row>
      </sheetData>
      <sheetData sheetId="5130">
        <row r="19">
          <cell r="J19">
            <v>1.0499999999999999E-3</v>
          </cell>
        </row>
      </sheetData>
      <sheetData sheetId="5131">
        <row r="19">
          <cell r="J19">
            <v>1.0499999999999999E-3</v>
          </cell>
        </row>
      </sheetData>
      <sheetData sheetId="5132">
        <row r="19">
          <cell r="J19">
            <v>1.0499999999999999E-3</v>
          </cell>
        </row>
      </sheetData>
      <sheetData sheetId="5133">
        <row r="19">
          <cell r="J19">
            <v>1.0499999999999999E-3</v>
          </cell>
        </row>
      </sheetData>
      <sheetData sheetId="5134">
        <row r="19">
          <cell r="J19">
            <v>1.0499999999999999E-3</v>
          </cell>
        </row>
      </sheetData>
      <sheetData sheetId="5135">
        <row r="19">
          <cell r="J19">
            <v>1.0499999999999999E-3</v>
          </cell>
        </row>
      </sheetData>
      <sheetData sheetId="5136">
        <row r="19">
          <cell r="J19">
            <v>1.0499999999999999E-3</v>
          </cell>
        </row>
      </sheetData>
      <sheetData sheetId="5137">
        <row r="19">
          <cell r="J19">
            <v>1.0499999999999999E-3</v>
          </cell>
        </row>
      </sheetData>
      <sheetData sheetId="5138">
        <row r="19">
          <cell r="J19">
            <v>1.0499999999999999E-3</v>
          </cell>
        </row>
      </sheetData>
      <sheetData sheetId="5139">
        <row r="19">
          <cell r="J19">
            <v>1.0499999999999999E-3</v>
          </cell>
        </row>
      </sheetData>
      <sheetData sheetId="5140">
        <row r="19">
          <cell r="J19">
            <v>1.0499999999999999E-3</v>
          </cell>
        </row>
      </sheetData>
      <sheetData sheetId="5141">
        <row r="19">
          <cell r="J19">
            <v>1.0499999999999999E-3</v>
          </cell>
        </row>
      </sheetData>
      <sheetData sheetId="5142">
        <row r="19">
          <cell r="J19">
            <v>1.0499999999999999E-3</v>
          </cell>
        </row>
      </sheetData>
      <sheetData sheetId="5143">
        <row r="19">
          <cell r="J19">
            <v>1.0499999999999999E-3</v>
          </cell>
        </row>
      </sheetData>
      <sheetData sheetId="5144">
        <row r="19">
          <cell r="J19">
            <v>1.0499999999999999E-3</v>
          </cell>
        </row>
      </sheetData>
      <sheetData sheetId="5145">
        <row r="19">
          <cell r="J19">
            <v>1.0499999999999999E-3</v>
          </cell>
        </row>
      </sheetData>
      <sheetData sheetId="5146">
        <row r="19">
          <cell r="J19">
            <v>1.0499999999999999E-3</v>
          </cell>
        </row>
      </sheetData>
      <sheetData sheetId="5147">
        <row r="19">
          <cell r="J19">
            <v>1.0499999999999999E-3</v>
          </cell>
        </row>
      </sheetData>
      <sheetData sheetId="5148">
        <row r="19">
          <cell r="J19">
            <v>1.0499999999999999E-3</v>
          </cell>
        </row>
      </sheetData>
      <sheetData sheetId="5149">
        <row r="19">
          <cell r="J19">
            <v>1.0499999999999999E-3</v>
          </cell>
        </row>
      </sheetData>
      <sheetData sheetId="5150">
        <row r="19">
          <cell r="J19">
            <v>1.0499999999999999E-3</v>
          </cell>
        </row>
      </sheetData>
      <sheetData sheetId="5151">
        <row r="19">
          <cell r="J19">
            <v>1.0499999999999999E-3</v>
          </cell>
        </row>
      </sheetData>
      <sheetData sheetId="5152">
        <row r="19">
          <cell r="J19">
            <v>1.0499999999999999E-3</v>
          </cell>
        </row>
      </sheetData>
      <sheetData sheetId="5153">
        <row r="19">
          <cell r="J19">
            <v>1.0499999999999999E-3</v>
          </cell>
        </row>
      </sheetData>
      <sheetData sheetId="5154">
        <row r="19">
          <cell r="J19">
            <v>1.0499999999999999E-3</v>
          </cell>
        </row>
      </sheetData>
      <sheetData sheetId="5155">
        <row r="19">
          <cell r="J19">
            <v>1.0499999999999999E-3</v>
          </cell>
        </row>
      </sheetData>
      <sheetData sheetId="5156">
        <row r="19">
          <cell r="J19">
            <v>1.0499999999999999E-3</v>
          </cell>
        </row>
      </sheetData>
      <sheetData sheetId="5157">
        <row r="19">
          <cell r="J19">
            <v>1.0499999999999999E-3</v>
          </cell>
        </row>
      </sheetData>
      <sheetData sheetId="5158">
        <row r="19">
          <cell r="J19">
            <v>1.0499999999999999E-3</v>
          </cell>
        </row>
      </sheetData>
      <sheetData sheetId="5159">
        <row r="19">
          <cell r="J19">
            <v>1.0499999999999999E-3</v>
          </cell>
        </row>
      </sheetData>
      <sheetData sheetId="5160">
        <row r="19">
          <cell r="J19">
            <v>1.0499999999999999E-3</v>
          </cell>
        </row>
      </sheetData>
      <sheetData sheetId="5161">
        <row r="19">
          <cell r="J19">
            <v>1.0499999999999999E-3</v>
          </cell>
        </row>
      </sheetData>
      <sheetData sheetId="5162">
        <row r="19">
          <cell r="J19">
            <v>1.0499999999999999E-3</v>
          </cell>
        </row>
      </sheetData>
      <sheetData sheetId="5163">
        <row r="19">
          <cell r="J19">
            <v>1.0499999999999999E-3</v>
          </cell>
        </row>
      </sheetData>
      <sheetData sheetId="5164">
        <row r="19">
          <cell r="J19">
            <v>1.0499999999999999E-3</v>
          </cell>
        </row>
      </sheetData>
      <sheetData sheetId="5165">
        <row r="19">
          <cell r="J19">
            <v>1.0499999999999999E-3</v>
          </cell>
        </row>
      </sheetData>
      <sheetData sheetId="5166">
        <row r="19">
          <cell r="J19">
            <v>1.0499999999999999E-3</v>
          </cell>
        </row>
      </sheetData>
      <sheetData sheetId="5167">
        <row r="19">
          <cell r="J19">
            <v>1.0499999999999999E-3</v>
          </cell>
        </row>
      </sheetData>
      <sheetData sheetId="5168">
        <row r="19">
          <cell r="J19">
            <v>1.0499999999999999E-3</v>
          </cell>
        </row>
      </sheetData>
      <sheetData sheetId="5169">
        <row r="19">
          <cell r="J19">
            <v>1.0499999999999999E-3</v>
          </cell>
        </row>
      </sheetData>
      <sheetData sheetId="5170">
        <row r="19">
          <cell r="J19">
            <v>1.0499999999999999E-3</v>
          </cell>
        </row>
      </sheetData>
      <sheetData sheetId="5171">
        <row r="19">
          <cell r="J19">
            <v>1.0499999999999999E-3</v>
          </cell>
        </row>
      </sheetData>
      <sheetData sheetId="5172">
        <row r="19">
          <cell r="J19">
            <v>1.0499999999999999E-3</v>
          </cell>
        </row>
      </sheetData>
      <sheetData sheetId="5173">
        <row r="19">
          <cell r="J19">
            <v>1.0499999999999999E-3</v>
          </cell>
        </row>
      </sheetData>
      <sheetData sheetId="5174">
        <row r="19">
          <cell r="J19">
            <v>1.0499999999999999E-3</v>
          </cell>
        </row>
      </sheetData>
      <sheetData sheetId="5175">
        <row r="19">
          <cell r="J19">
            <v>1.0499999999999999E-3</v>
          </cell>
        </row>
      </sheetData>
      <sheetData sheetId="5176">
        <row r="19">
          <cell r="J19">
            <v>1.0499999999999999E-3</v>
          </cell>
        </row>
      </sheetData>
      <sheetData sheetId="5177">
        <row r="19">
          <cell r="J19">
            <v>1.0499999999999999E-3</v>
          </cell>
        </row>
      </sheetData>
      <sheetData sheetId="5178">
        <row r="19">
          <cell r="J19">
            <v>1.0499999999999999E-3</v>
          </cell>
        </row>
      </sheetData>
      <sheetData sheetId="5179">
        <row r="19">
          <cell r="J19">
            <v>1.0499999999999999E-3</v>
          </cell>
        </row>
      </sheetData>
      <sheetData sheetId="5180">
        <row r="19">
          <cell r="J19">
            <v>1.0499999999999999E-3</v>
          </cell>
        </row>
      </sheetData>
      <sheetData sheetId="5181">
        <row r="19">
          <cell r="J19">
            <v>1.0499999999999999E-3</v>
          </cell>
        </row>
      </sheetData>
      <sheetData sheetId="5182">
        <row r="19">
          <cell r="J19">
            <v>1.0499999999999999E-3</v>
          </cell>
        </row>
      </sheetData>
      <sheetData sheetId="5183">
        <row r="19">
          <cell r="J19">
            <v>1.0499999999999999E-3</v>
          </cell>
        </row>
      </sheetData>
      <sheetData sheetId="5184">
        <row r="19">
          <cell r="J19">
            <v>1.0499999999999999E-3</v>
          </cell>
        </row>
      </sheetData>
      <sheetData sheetId="5185">
        <row r="19">
          <cell r="J19">
            <v>1.0499999999999999E-3</v>
          </cell>
        </row>
      </sheetData>
      <sheetData sheetId="5186">
        <row r="19">
          <cell r="J19">
            <v>1.0499999999999999E-3</v>
          </cell>
        </row>
      </sheetData>
      <sheetData sheetId="5187">
        <row r="19">
          <cell r="J19">
            <v>1.0499999999999999E-3</v>
          </cell>
        </row>
      </sheetData>
      <sheetData sheetId="5188">
        <row r="19">
          <cell r="J19">
            <v>1.0499999999999999E-3</v>
          </cell>
        </row>
      </sheetData>
      <sheetData sheetId="5189">
        <row r="19">
          <cell r="J19">
            <v>1.0499999999999999E-3</v>
          </cell>
        </row>
      </sheetData>
      <sheetData sheetId="5190">
        <row r="19">
          <cell r="J19">
            <v>1.0499999999999999E-3</v>
          </cell>
        </row>
      </sheetData>
      <sheetData sheetId="5191">
        <row r="19">
          <cell r="J19">
            <v>1.0499999999999999E-3</v>
          </cell>
        </row>
      </sheetData>
      <sheetData sheetId="5192">
        <row r="19">
          <cell r="J19">
            <v>1.0499999999999999E-3</v>
          </cell>
        </row>
      </sheetData>
      <sheetData sheetId="5193">
        <row r="19">
          <cell r="J19">
            <v>1.0499999999999999E-3</v>
          </cell>
        </row>
      </sheetData>
      <sheetData sheetId="5194">
        <row r="19">
          <cell r="J19">
            <v>1.0499999999999999E-3</v>
          </cell>
        </row>
      </sheetData>
      <sheetData sheetId="5195">
        <row r="19">
          <cell r="J19">
            <v>1.0499999999999999E-3</v>
          </cell>
        </row>
      </sheetData>
      <sheetData sheetId="5196">
        <row r="19">
          <cell r="J19">
            <v>1.0499999999999999E-3</v>
          </cell>
        </row>
      </sheetData>
      <sheetData sheetId="5197">
        <row r="19">
          <cell r="J19">
            <v>1.0499999999999999E-3</v>
          </cell>
        </row>
      </sheetData>
      <sheetData sheetId="5198">
        <row r="19">
          <cell r="J19">
            <v>1.0499999999999999E-3</v>
          </cell>
        </row>
      </sheetData>
      <sheetData sheetId="5199">
        <row r="19">
          <cell r="J19">
            <v>1.0499999999999999E-3</v>
          </cell>
        </row>
      </sheetData>
      <sheetData sheetId="5200">
        <row r="19">
          <cell r="J19">
            <v>1.0499999999999999E-3</v>
          </cell>
        </row>
      </sheetData>
      <sheetData sheetId="5201">
        <row r="19">
          <cell r="J19">
            <v>1.0499999999999999E-3</v>
          </cell>
        </row>
      </sheetData>
      <sheetData sheetId="5202">
        <row r="19">
          <cell r="J19">
            <v>1.0499999999999999E-3</v>
          </cell>
        </row>
      </sheetData>
      <sheetData sheetId="5203">
        <row r="19">
          <cell r="J19">
            <v>1.0499999999999999E-3</v>
          </cell>
        </row>
      </sheetData>
      <sheetData sheetId="5204">
        <row r="19">
          <cell r="J19">
            <v>1.0499999999999999E-3</v>
          </cell>
        </row>
      </sheetData>
      <sheetData sheetId="5205">
        <row r="19">
          <cell r="J19">
            <v>1.0499999999999999E-3</v>
          </cell>
        </row>
      </sheetData>
      <sheetData sheetId="5206">
        <row r="19">
          <cell r="J19">
            <v>1.0499999999999999E-3</v>
          </cell>
        </row>
      </sheetData>
      <sheetData sheetId="5207">
        <row r="19">
          <cell r="J19">
            <v>1.0499999999999999E-3</v>
          </cell>
        </row>
      </sheetData>
      <sheetData sheetId="5208">
        <row r="19">
          <cell r="J19">
            <v>1.0499999999999999E-3</v>
          </cell>
        </row>
      </sheetData>
      <sheetData sheetId="5209">
        <row r="19">
          <cell r="J19">
            <v>1.0499999999999999E-3</v>
          </cell>
        </row>
      </sheetData>
      <sheetData sheetId="5210">
        <row r="19">
          <cell r="J19">
            <v>1.0499999999999999E-3</v>
          </cell>
        </row>
      </sheetData>
      <sheetData sheetId="5211">
        <row r="19">
          <cell r="J19">
            <v>1.0499999999999999E-3</v>
          </cell>
        </row>
      </sheetData>
      <sheetData sheetId="5212">
        <row r="19">
          <cell r="J19">
            <v>1.0499999999999999E-3</v>
          </cell>
        </row>
      </sheetData>
      <sheetData sheetId="5213">
        <row r="19">
          <cell r="J19">
            <v>1.0499999999999999E-3</v>
          </cell>
        </row>
      </sheetData>
      <sheetData sheetId="5214">
        <row r="19">
          <cell r="J19">
            <v>1.0499999999999999E-3</v>
          </cell>
        </row>
      </sheetData>
      <sheetData sheetId="5215">
        <row r="19">
          <cell r="J19">
            <v>1.0499999999999999E-3</v>
          </cell>
        </row>
      </sheetData>
      <sheetData sheetId="5216">
        <row r="19">
          <cell r="J19">
            <v>1.0499999999999999E-3</v>
          </cell>
        </row>
      </sheetData>
      <sheetData sheetId="5217">
        <row r="19">
          <cell r="J19">
            <v>1.0499999999999999E-3</v>
          </cell>
        </row>
      </sheetData>
      <sheetData sheetId="5218">
        <row r="19">
          <cell r="J19">
            <v>1.0499999999999999E-3</v>
          </cell>
        </row>
      </sheetData>
      <sheetData sheetId="5219">
        <row r="19">
          <cell r="J19">
            <v>1.0499999999999999E-3</v>
          </cell>
        </row>
      </sheetData>
      <sheetData sheetId="5220">
        <row r="19">
          <cell r="J19">
            <v>1.0499999999999999E-3</v>
          </cell>
        </row>
      </sheetData>
      <sheetData sheetId="5221">
        <row r="19">
          <cell r="J19">
            <v>1.0499999999999999E-3</v>
          </cell>
        </row>
      </sheetData>
      <sheetData sheetId="5222">
        <row r="19">
          <cell r="J19">
            <v>1.0499999999999999E-3</v>
          </cell>
        </row>
      </sheetData>
      <sheetData sheetId="5223">
        <row r="19">
          <cell r="J19">
            <v>1.0499999999999999E-3</v>
          </cell>
        </row>
      </sheetData>
      <sheetData sheetId="5224">
        <row r="19">
          <cell r="J19">
            <v>1.0499999999999999E-3</v>
          </cell>
        </row>
      </sheetData>
      <sheetData sheetId="5225">
        <row r="19">
          <cell r="J19">
            <v>1.0499999999999999E-3</v>
          </cell>
        </row>
      </sheetData>
      <sheetData sheetId="5226">
        <row r="19">
          <cell r="J19">
            <v>1.0499999999999999E-3</v>
          </cell>
        </row>
      </sheetData>
      <sheetData sheetId="5227">
        <row r="19">
          <cell r="J19">
            <v>1.0499999999999999E-3</v>
          </cell>
        </row>
      </sheetData>
      <sheetData sheetId="5228">
        <row r="19">
          <cell r="J19">
            <v>1.0499999999999999E-3</v>
          </cell>
        </row>
      </sheetData>
      <sheetData sheetId="5229">
        <row r="19">
          <cell r="J19">
            <v>1.0499999999999999E-3</v>
          </cell>
        </row>
      </sheetData>
      <sheetData sheetId="5230">
        <row r="19">
          <cell r="J19">
            <v>1.0499999999999999E-3</v>
          </cell>
        </row>
      </sheetData>
      <sheetData sheetId="5231">
        <row r="19">
          <cell r="J19">
            <v>1.0499999999999999E-3</v>
          </cell>
        </row>
      </sheetData>
      <sheetData sheetId="5232">
        <row r="19">
          <cell r="J19">
            <v>1.0499999999999999E-3</v>
          </cell>
        </row>
      </sheetData>
      <sheetData sheetId="5233">
        <row r="19">
          <cell r="J19">
            <v>1.0499999999999999E-3</v>
          </cell>
        </row>
      </sheetData>
      <sheetData sheetId="5234">
        <row r="19">
          <cell r="J19">
            <v>1.0499999999999999E-3</v>
          </cell>
        </row>
      </sheetData>
      <sheetData sheetId="5235">
        <row r="19">
          <cell r="J19">
            <v>1.0499999999999999E-3</v>
          </cell>
        </row>
      </sheetData>
      <sheetData sheetId="5236">
        <row r="19">
          <cell r="J19">
            <v>1.0499999999999999E-3</v>
          </cell>
        </row>
      </sheetData>
      <sheetData sheetId="5237">
        <row r="19">
          <cell r="J19">
            <v>1.0499999999999999E-3</v>
          </cell>
        </row>
      </sheetData>
      <sheetData sheetId="5238">
        <row r="19">
          <cell r="J19">
            <v>1.0499999999999999E-3</v>
          </cell>
        </row>
      </sheetData>
      <sheetData sheetId="5239">
        <row r="19">
          <cell r="J19">
            <v>1.0499999999999999E-3</v>
          </cell>
        </row>
      </sheetData>
      <sheetData sheetId="5240">
        <row r="19">
          <cell r="J19">
            <v>1.0499999999999999E-3</v>
          </cell>
        </row>
      </sheetData>
      <sheetData sheetId="5241">
        <row r="19">
          <cell r="J19">
            <v>1.0499999999999999E-3</v>
          </cell>
        </row>
      </sheetData>
      <sheetData sheetId="5242">
        <row r="19">
          <cell r="J19">
            <v>1.0499999999999999E-3</v>
          </cell>
        </row>
      </sheetData>
      <sheetData sheetId="5243">
        <row r="19">
          <cell r="J19">
            <v>1.0499999999999999E-3</v>
          </cell>
        </row>
      </sheetData>
      <sheetData sheetId="5244">
        <row r="19">
          <cell r="J19">
            <v>1.0499999999999999E-3</v>
          </cell>
        </row>
      </sheetData>
      <sheetData sheetId="5245">
        <row r="19">
          <cell r="J19">
            <v>1.0499999999999999E-3</v>
          </cell>
        </row>
      </sheetData>
      <sheetData sheetId="5246">
        <row r="19">
          <cell r="J19">
            <v>1.0499999999999999E-3</v>
          </cell>
        </row>
      </sheetData>
      <sheetData sheetId="5247">
        <row r="19">
          <cell r="J19">
            <v>1.0499999999999999E-3</v>
          </cell>
        </row>
      </sheetData>
      <sheetData sheetId="5248">
        <row r="19">
          <cell r="J19">
            <v>1.0499999999999999E-3</v>
          </cell>
        </row>
      </sheetData>
      <sheetData sheetId="5249">
        <row r="19">
          <cell r="J19">
            <v>1.0499999999999999E-3</v>
          </cell>
        </row>
      </sheetData>
      <sheetData sheetId="5250">
        <row r="19">
          <cell r="J19">
            <v>1.0499999999999999E-3</v>
          </cell>
        </row>
      </sheetData>
      <sheetData sheetId="5251">
        <row r="19">
          <cell r="J19">
            <v>1.0499999999999999E-3</v>
          </cell>
        </row>
      </sheetData>
      <sheetData sheetId="5252">
        <row r="19">
          <cell r="J19">
            <v>1.0499999999999999E-3</v>
          </cell>
        </row>
      </sheetData>
      <sheetData sheetId="5253">
        <row r="19">
          <cell r="J19">
            <v>1.0499999999999999E-3</v>
          </cell>
        </row>
      </sheetData>
      <sheetData sheetId="5254">
        <row r="19">
          <cell r="J19">
            <v>1.0499999999999999E-3</v>
          </cell>
        </row>
      </sheetData>
      <sheetData sheetId="5255">
        <row r="19">
          <cell r="J19">
            <v>1.0499999999999999E-3</v>
          </cell>
        </row>
      </sheetData>
      <sheetData sheetId="5256">
        <row r="19">
          <cell r="J19">
            <v>1.0499999999999999E-3</v>
          </cell>
        </row>
      </sheetData>
      <sheetData sheetId="5257">
        <row r="19">
          <cell r="J19">
            <v>1.0499999999999999E-3</v>
          </cell>
        </row>
      </sheetData>
      <sheetData sheetId="5258">
        <row r="19">
          <cell r="J19">
            <v>1.0499999999999999E-3</v>
          </cell>
        </row>
      </sheetData>
      <sheetData sheetId="5259">
        <row r="19">
          <cell r="J19">
            <v>1.0499999999999999E-3</v>
          </cell>
        </row>
      </sheetData>
      <sheetData sheetId="5260">
        <row r="19">
          <cell r="J19">
            <v>1.0499999999999999E-3</v>
          </cell>
        </row>
      </sheetData>
      <sheetData sheetId="5261">
        <row r="19">
          <cell r="J19">
            <v>1.0499999999999999E-3</v>
          </cell>
        </row>
      </sheetData>
      <sheetData sheetId="5262">
        <row r="19">
          <cell r="J19">
            <v>1.0499999999999999E-3</v>
          </cell>
        </row>
      </sheetData>
      <sheetData sheetId="5263">
        <row r="19">
          <cell r="J19">
            <v>1.0499999999999999E-3</v>
          </cell>
        </row>
      </sheetData>
      <sheetData sheetId="5264">
        <row r="19">
          <cell r="J19">
            <v>1.0499999999999999E-3</v>
          </cell>
        </row>
      </sheetData>
      <sheetData sheetId="5265">
        <row r="19">
          <cell r="J19">
            <v>1.0499999999999999E-3</v>
          </cell>
        </row>
      </sheetData>
      <sheetData sheetId="5266">
        <row r="19">
          <cell r="J19">
            <v>1.0499999999999999E-3</v>
          </cell>
        </row>
      </sheetData>
      <sheetData sheetId="5267">
        <row r="19">
          <cell r="J19">
            <v>1.0499999999999999E-3</v>
          </cell>
        </row>
      </sheetData>
      <sheetData sheetId="5268">
        <row r="19">
          <cell r="J19">
            <v>1.0499999999999999E-3</v>
          </cell>
        </row>
      </sheetData>
      <sheetData sheetId="5269">
        <row r="19">
          <cell r="J19">
            <v>1.0499999999999999E-3</v>
          </cell>
        </row>
      </sheetData>
      <sheetData sheetId="5270">
        <row r="19">
          <cell r="J19">
            <v>1.0499999999999999E-3</v>
          </cell>
        </row>
      </sheetData>
      <sheetData sheetId="5271">
        <row r="19">
          <cell r="J19">
            <v>1.0499999999999999E-3</v>
          </cell>
        </row>
      </sheetData>
      <sheetData sheetId="5272">
        <row r="19">
          <cell r="J19">
            <v>1.0499999999999999E-3</v>
          </cell>
        </row>
      </sheetData>
      <sheetData sheetId="5273">
        <row r="19">
          <cell r="J19">
            <v>1.0499999999999999E-3</v>
          </cell>
        </row>
      </sheetData>
      <sheetData sheetId="5274">
        <row r="19">
          <cell r="J19">
            <v>1.0499999999999999E-3</v>
          </cell>
        </row>
      </sheetData>
      <sheetData sheetId="5275">
        <row r="19">
          <cell r="J19">
            <v>1.0499999999999999E-3</v>
          </cell>
        </row>
      </sheetData>
      <sheetData sheetId="5276">
        <row r="19">
          <cell r="J19">
            <v>1.0499999999999999E-3</v>
          </cell>
        </row>
      </sheetData>
      <sheetData sheetId="5277">
        <row r="19">
          <cell r="J19">
            <v>1.0499999999999999E-3</v>
          </cell>
        </row>
      </sheetData>
      <sheetData sheetId="5278">
        <row r="19">
          <cell r="J19">
            <v>1.0499999999999999E-3</v>
          </cell>
        </row>
      </sheetData>
      <sheetData sheetId="5279">
        <row r="19">
          <cell r="J19">
            <v>1.0499999999999999E-3</v>
          </cell>
        </row>
      </sheetData>
      <sheetData sheetId="5280">
        <row r="19">
          <cell r="J19">
            <v>1.0499999999999999E-3</v>
          </cell>
        </row>
      </sheetData>
      <sheetData sheetId="5281">
        <row r="19">
          <cell r="J19">
            <v>1.0499999999999999E-3</v>
          </cell>
        </row>
      </sheetData>
      <sheetData sheetId="5282">
        <row r="19">
          <cell r="J19">
            <v>1.0499999999999999E-3</v>
          </cell>
        </row>
      </sheetData>
      <sheetData sheetId="5283">
        <row r="19">
          <cell r="J19">
            <v>1.0499999999999999E-3</v>
          </cell>
        </row>
      </sheetData>
      <sheetData sheetId="5284">
        <row r="19">
          <cell r="J19">
            <v>1.0499999999999999E-3</v>
          </cell>
        </row>
      </sheetData>
      <sheetData sheetId="5285">
        <row r="19">
          <cell r="J19">
            <v>1.0499999999999999E-3</v>
          </cell>
        </row>
      </sheetData>
      <sheetData sheetId="5286">
        <row r="19">
          <cell r="J19">
            <v>1.0499999999999999E-3</v>
          </cell>
        </row>
      </sheetData>
      <sheetData sheetId="5287">
        <row r="19">
          <cell r="J19">
            <v>1.0499999999999999E-3</v>
          </cell>
        </row>
      </sheetData>
      <sheetData sheetId="5288">
        <row r="19">
          <cell r="J19">
            <v>1.0499999999999999E-3</v>
          </cell>
        </row>
      </sheetData>
      <sheetData sheetId="5289">
        <row r="19">
          <cell r="J19">
            <v>1.0499999999999999E-3</v>
          </cell>
        </row>
      </sheetData>
      <sheetData sheetId="5290">
        <row r="19">
          <cell r="J19">
            <v>1.0499999999999999E-3</v>
          </cell>
        </row>
      </sheetData>
      <sheetData sheetId="5291">
        <row r="19">
          <cell r="J19">
            <v>1.0499999999999999E-3</v>
          </cell>
        </row>
      </sheetData>
      <sheetData sheetId="5292">
        <row r="19">
          <cell r="J19">
            <v>1.0499999999999999E-3</v>
          </cell>
        </row>
      </sheetData>
      <sheetData sheetId="5293">
        <row r="19">
          <cell r="J19">
            <v>1.0499999999999999E-3</v>
          </cell>
        </row>
      </sheetData>
      <sheetData sheetId="5294">
        <row r="19">
          <cell r="J19">
            <v>1.0499999999999999E-3</v>
          </cell>
        </row>
      </sheetData>
      <sheetData sheetId="5295">
        <row r="19">
          <cell r="J19">
            <v>1.0499999999999999E-3</v>
          </cell>
        </row>
      </sheetData>
      <sheetData sheetId="5296">
        <row r="19">
          <cell r="J19">
            <v>1.0499999999999999E-3</v>
          </cell>
        </row>
      </sheetData>
      <sheetData sheetId="5297">
        <row r="19">
          <cell r="J19">
            <v>1.0499999999999999E-3</v>
          </cell>
        </row>
      </sheetData>
      <sheetData sheetId="5298">
        <row r="19">
          <cell r="J19">
            <v>1.0499999999999999E-3</v>
          </cell>
        </row>
      </sheetData>
      <sheetData sheetId="5299">
        <row r="19">
          <cell r="J19">
            <v>1.0499999999999999E-3</v>
          </cell>
        </row>
      </sheetData>
      <sheetData sheetId="5300">
        <row r="19">
          <cell r="J19">
            <v>1.0499999999999999E-3</v>
          </cell>
        </row>
      </sheetData>
      <sheetData sheetId="5301">
        <row r="19">
          <cell r="J19">
            <v>1.0499999999999999E-3</v>
          </cell>
        </row>
      </sheetData>
      <sheetData sheetId="5302">
        <row r="19">
          <cell r="J19">
            <v>1.0499999999999999E-3</v>
          </cell>
        </row>
      </sheetData>
      <sheetData sheetId="5303">
        <row r="19">
          <cell r="J19">
            <v>1.0499999999999999E-3</v>
          </cell>
        </row>
      </sheetData>
      <sheetData sheetId="5304">
        <row r="19">
          <cell r="J19">
            <v>1.0499999999999999E-3</v>
          </cell>
        </row>
      </sheetData>
      <sheetData sheetId="5305">
        <row r="19">
          <cell r="J19">
            <v>1.0499999999999999E-3</v>
          </cell>
        </row>
      </sheetData>
      <sheetData sheetId="5306">
        <row r="19">
          <cell r="J19">
            <v>1.0499999999999999E-3</v>
          </cell>
        </row>
      </sheetData>
      <sheetData sheetId="5307">
        <row r="19">
          <cell r="J19">
            <v>1.0499999999999999E-3</v>
          </cell>
        </row>
      </sheetData>
      <sheetData sheetId="5308">
        <row r="19">
          <cell r="J19">
            <v>1.0499999999999999E-3</v>
          </cell>
        </row>
      </sheetData>
      <sheetData sheetId="5309">
        <row r="19">
          <cell r="J19">
            <v>1.0499999999999999E-3</v>
          </cell>
        </row>
      </sheetData>
      <sheetData sheetId="5310">
        <row r="19">
          <cell r="J19">
            <v>1.0499999999999999E-3</v>
          </cell>
        </row>
      </sheetData>
      <sheetData sheetId="5311">
        <row r="19">
          <cell r="J19">
            <v>1.0499999999999999E-3</v>
          </cell>
        </row>
      </sheetData>
      <sheetData sheetId="5312">
        <row r="19">
          <cell r="J19">
            <v>1.0499999999999999E-3</v>
          </cell>
        </row>
      </sheetData>
      <sheetData sheetId="5313">
        <row r="19">
          <cell r="J19">
            <v>1.0499999999999999E-3</v>
          </cell>
        </row>
      </sheetData>
      <sheetData sheetId="5314">
        <row r="19">
          <cell r="J19">
            <v>1.0499999999999999E-3</v>
          </cell>
        </row>
      </sheetData>
      <sheetData sheetId="5315">
        <row r="19">
          <cell r="J19">
            <v>1.0499999999999999E-3</v>
          </cell>
        </row>
      </sheetData>
      <sheetData sheetId="5316">
        <row r="19">
          <cell r="J19">
            <v>1.0499999999999999E-3</v>
          </cell>
        </row>
      </sheetData>
      <sheetData sheetId="5317">
        <row r="19">
          <cell r="J19">
            <v>1.0499999999999999E-3</v>
          </cell>
        </row>
      </sheetData>
      <sheetData sheetId="5318">
        <row r="19">
          <cell r="J19">
            <v>1.0499999999999999E-3</v>
          </cell>
        </row>
      </sheetData>
      <sheetData sheetId="5319">
        <row r="19">
          <cell r="J19">
            <v>1.0499999999999999E-3</v>
          </cell>
        </row>
      </sheetData>
      <sheetData sheetId="5320">
        <row r="19">
          <cell r="J19">
            <v>1.0499999999999999E-3</v>
          </cell>
        </row>
      </sheetData>
      <sheetData sheetId="5321">
        <row r="19">
          <cell r="J19">
            <v>1.0499999999999999E-3</v>
          </cell>
        </row>
      </sheetData>
      <sheetData sheetId="5322">
        <row r="19">
          <cell r="J19">
            <v>1.0499999999999999E-3</v>
          </cell>
        </row>
      </sheetData>
      <sheetData sheetId="5323">
        <row r="19">
          <cell r="J19">
            <v>1.0499999999999999E-3</v>
          </cell>
        </row>
      </sheetData>
      <sheetData sheetId="5324">
        <row r="19">
          <cell r="J19">
            <v>1.0499999999999999E-3</v>
          </cell>
        </row>
      </sheetData>
      <sheetData sheetId="5325">
        <row r="19">
          <cell r="J19">
            <v>1.0499999999999999E-3</v>
          </cell>
        </row>
      </sheetData>
      <sheetData sheetId="5326">
        <row r="19">
          <cell r="J19">
            <v>1.0499999999999999E-3</v>
          </cell>
        </row>
      </sheetData>
      <sheetData sheetId="5327">
        <row r="19">
          <cell r="J19">
            <v>1.0499999999999999E-3</v>
          </cell>
        </row>
      </sheetData>
      <sheetData sheetId="5328">
        <row r="19">
          <cell r="J19">
            <v>1.0499999999999999E-3</v>
          </cell>
        </row>
      </sheetData>
      <sheetData sheetId="5329">
        <row r="19">
          <cell r="J19">
            <v>1.0499999999999999E-3</v>
          </cell>
        </row>
      </sheetData>
      <sheetData sheetId="5330">
        <row r="19">
          <cell r="J19">
            <v>1.0499999999999999E-3</v>
          </cell>
        </row>
      </sheetData>
      <sheetData sheetId="5331">
        <row r="19">
          <cell r="J19">
            <v>1.0499999999999999E-3</v>
          </cell>
        </row>
      </sheetData>
      <sheetData sheetId="5332">
        <row r="19">
          <cell r="J19">
            <v>1.0499999999999999E-3</v>
          </cell>
        </row>
      </sheetData>
      <sheetData sheetId="5333">
        <row r="19">
          <cell r="J19">
            <v>1.0499999999999999E-3</v>
          </cell>
        </row>
      </sheetData>
      <sheetData sheetId="5334">
        <row r="19">
          <cell r="J19">
            <v>1.0499999999999999E-3</v>
          </cell>
        </row>
      </sheetData>
      <sheetData sheetId="5335">
        <row r="19">
          <cell r="J19">
            <v>1.0499999999999999E-3</v>
          </cell>
        </row>
      </sheetData>
      <sheetData sheetId="5336">
        <row r="19">
          <cell r="J19">
            <v>1.0499999999999999E-3</v>
          </cell>
        </row>
      </sheetData>
      <sheetData sheetId="5337">
        <row r="19">
          <cell r="J19">
            <v>1.0499999999999999E-3</v>
          </cell>
        </row>
      </sheetData>
      <sheetData sheetId="5338">
        <row r="19">
          <cell r="J19">
            <v>1.0499999999999999E-3</v>
          </cell>
        </row>
      </sheetData>
      <sheetData sheetId="5339">
        <row r="19">
          <cell r="J19">
            <v>1.0499999999999999E-3</v>
          </cell>
        </row>
      </sheetData>
      <sheetData sheetId="5340">
        <row r="19">
          <cell r="J19">
            <v>1.0499999999999999E-3</v>
          </cell>
        </row>
      </sheetData>
      <sheetData sheetId="5341">
        <row r="19">
          <cell r="J19">
            <v>1.0499999999999999E-3</v>
          </cell>
        </row>
      </sheetData>
      <sheetData sheetId="5342">
        <row r="19">
          <cell r="J19">
            <v>1.0499999999999999E-3</v>
          </cell>
        </row>
      </sheetData>
      <sheetData sheetId="5343">
        <row r="19">
          <cell r="J19">
            <v>1.0499999999999999E-3</v>
          </cell>
        </row>
      </sheetData>
      <sheetData sheetId="5344">
        <row r="19">
          <cell r="J19">
            <v>1.0499999999999999E-3</v>
          </cell>
        </row>
      </sheetData>
      <sheetData sheetId="5345">
        <row r="19">
          <cell r="J19">
            <v>1.0499999999999999E-3</v>
          </cell>
        </row>
      </sheetData>
      <sheetData sheetId="5346">
        <row r="19">
          <cell r="J19">
            <v>1.0499999999999999E-3</v>
          </cell>
        </row>
      </sheetData>
      <sheetData sheetId="5347">
        <row r="19">
          <cell r="J19">
            <v>1.0499999999999999E-3</v>
          </cell>
        </row>
      </sheetData>
      <sheetData sheetId="5348">
        <row r="19">
          <cell r="J19">
            <v>1.0499999999999999E-3</v>
          </cell>
        </row>
      </sheetData>
      <sheetData sheetId="5349">
        <row r="19">
          <cell r="J19">
            <v>1.0499999999999999E-3</v>
          </cell>
        </row>
      </sheetData>
      <sheetData sheetId="5350">
        <row r="19">
          <cell r="J19">
            <v>1.0499999999999999E-3</v>
          </cell>
        </row>
      </sheetData>
      <sheetData sheetId="5351">
        <row r="19">
          <cell r="J19">
            <v>1.0499999999999999E-3</v>
          </cell>
        </row>
      </sheetData>
      <sheetData sheetId="5352">
        <row r="19">
          <cell r="J19">
            <v>1.0499999999999999E-3</v>
          </cell>
        </row>
      </sheetData>
      <sheetData sheetId="5353">
        <row r="19">
          <cell r="J19">
            <v>1.0499999999999999E-3</v>
          </cell>
        </row>
      </sheetData>
      <sheetData sheetId="5354">
        <row r="19">
          <cell r="J19">
            <v>1.0499999999999999E-3</v>
          </cell>
        </row>
      </sheetData>
      <sheetData sheetId="5355">
        <row r="19">
          <cell r="J19">
            <v>1.0499999999999999E-3</v>
          </cell>
        </row>
      </sheetData>
      <sheetData sheetId="5356">
        <row r="19">
          <cell r="J19">
            <v>1.0499999999999999E-3</v>
          </cell>
        </row>
      </sheetData>
      <sheetData sheetId="5357">
        <row r="19">
          <cell r="J19">
            <v>1.0499999999999999E-3</v>
          </cell>
        </row>
      </sheetData>
      <sheetData sheetId="5358">
        <row r="19">
          <cell r="J19">
            <v>1.0499999999999999E-3</v>
          </cell>
        </row>
      </sheetData>
      <sheetData sheetId="5359">
        <row r="19">
          <cell r="J19">
            <v>1.0499999999999999E-3</v>
          </cell>
        </row>
      </sheetData>
      <sheetData sheetId="5360">
        <row r="19">
          <cell r="J19">
            <v>1.0499999999999999E-3</v>
          </cell>
        </row>
      </sheetData>
      <sheetData sheetId="5361">
        <row r="19">
          <cell r="J19">
            <v>1.0499999999999999E-3</v>
          </cell>
        </row>
      </sheetData>
      <sheetData sheetId="5362">
        <row r="19">
          <cell r="J19">
            <v>1.0499999999999999E-3</v>
          </cell>
        </row>
      </sheetData>
      <sheetData sheetId="5363">
        <row r="19">
          <cell r="J19">
            <v>1.0499999999999999E-3</v>
          </cell>
        </row>
      </sheetData>
      <sheetData sheetId="5364">
        <row r="19">
          <cell r="J19">
            <v>1.0499999999999999E-3</v>
          </cell>
        </row>
      </sheetData>
      <sheetData sheetId="5365">
        <row r="19">
          <cell r="J19">
            <v>1.0499999999999999E-3</v>
          </cell>
        </row>
      </sheetData>
      <sheetData sheetId="5366">
        <row r="19">
          <cell r="J19">
            <v>1.0499999999999999E-3</v>
          </cell>
        </row>
      </sheetData>
      <sheetData sheetId="5367">
        <row r="19">
          <cell r="J19">
            <v>1.0499999999999999E-3</v>
          </cell>
        </row>
      </sheetData>
      <sheetData sheetId="5368">
        <row r="19">
          <cell r="J19">
            <v>1.0499999999999999E-3</v>
          </cell>
        </row>
      </sheetData>
      <sheetData sheetId="5369">
        <row r="19">
          <cell r="J19">
            <v>1.0499999999999999E-3</v>
          </cell>
        </row>
      </sheetData>
      <sheetData sheetId="5370">
        <row r="19">
          <cell r="J19">
            <v>1.0499999999999999E-3</v>
          </cell>
        </row>
      </sheetData>
      <sheetData sheetId="5371">
        <row r="19">
          <cell r="J19">
            <v>1.0499999999999999E-3</v>
          </cell>
        </row>
      </sheetData>
      <sheetData sheetId="5372">
        <row r="19">
          <cell r="J19">
            <v>1.0499999999999999E-3</v>
          </cell>
        </row>
      </sheetData>
      <sheetData sheetId="5373">
        <row r="19">
          <cell r="J19">
            <v>1.0499999999999999E-3</v>
          </cell>
        </row>
      </sheetData>
      <sheetData sheetId="5374">
        <row r="19">
          <cell r="J19">
            <v>1.0499999999999999E-3</v>
          </cell>
        </row>
      </sheetData>
      <sheetData sheetId="5375">
        <row r="19">
          <cell r="J19">
            <v>1.0499999999999999E-3</v>
          </cell>
        </row>
      </sheetData>
      <sheetData sheetId="5376">
        <row r="19">
          <cell r="J19">
            <v>1.0499999999999999E-3</v>
          </cell>
        </row>
      </sheetData>
      <sheetData sheetId="5377">
        <row r="19">
          <cell r="J19">
            <v>1.0499999999999999E-3</v>
          </cell>
        </row>
      </sheetData>
      <sheetData sheetId="5378">
        <row r="19">
          <cell r="J19">
            <v>1.0499999999999999E-3</v>
          </cell>
        </row>
      </sheetData>
      <sheetData sheetId="5379">
        <row r="19">
          <cell r="J19">
            <v>1.0499999999999999E-3</v>
          </cell>
        </row>
      </sheetData>
      <sheetData sheetId="5380">
        <row r="19">
          <cell r="J19">
            <v>1.0499999999999999E-3</v>
          </cell>
        </row>
      </sheetData>
      <sheetData sheetId="5381">
        <row r="19">
          <cell r="J19">
            <v>1.0499999999999999E-3</v>
          </cell>
        </row>
      </sheetData>
      <sheetData sheetId="5382">
        <row r="19">
          <cell r="J19">
            <v>1.0499999999999999E-3</v>
          </cell>
        </row>
      </sheetData>
      <sheetData sheetId="5383">
        <row r="19">
          <cell r="J19">
            <v>1.0499999999999999E-3</v>
          </cell>
        </row>
      </sheetData>
      <sheetData sheetId="5384">
        <row r="19">
          <cell r="J19">
            <v>1.0499999999999999E-3</v>
          </cell>
        </row>
      </sheetData>
      <sheetData sheetId="5385">
        <row r="19">
          <cell r="J19">
            <v>1.0499999999999999E-3</v>
          </cell>
        </row>
      </sheetData>
      <sheetData sheetId="5386">
        <row r="19">
          <cell r="J19">
            <v>1.0499999999999999E-3</v>
          </cell>
        </row>
      </sheetData>
      <sheetData sheetId="5387">
        <row r="19">
          <cell r="J19">
            <v>1.0499999999999999E-3</v>
          </cell>
        </row>
      </sheetData>
      <sheetData sheetId="5388">
        <row r="19">
          <cell r="J19">
            <v>1.0499999999999999E-3</v>
          </cell>
        </row>
      </sheetData>
      <sheetData sheetId="5389">
        <row r="19">
          <cell r="J19">
            <v>1.0499999999999999E-3</v>
          </cell>
        </row>
      </sheetData>
      <sheetData sheetId="5390">
        <row r="19">
          <cell r="J19">
            <v>1.0499999999999999E-3</v>
          </cell>
        </row>
      </sheetData>
      <sheetData sheetId="5391">
        <row r="19">
          <cell r="J19">
            <v>1.0499999999999999E-3</v>
          </cell>
        </row>
      </sheetData>
      <sheetData sheetId="5392">
        <row r="19">
          <cell r="J19">
            <v>1.0499999999999999E-3</v>
          </cell>
        </row>
      </sheetData>
      <sheetData sheetId="5393">
        <row r="19">
          <cell r="J19">
            <v>1.0499999999999999E-3</v>
          </cell>
        </row>
      </sheetData>
      <sheetData sheetId="5394">
        <row r="19">
          <cell r="J19">
            <v>1.0499999999999999E-3</v>
          </cell>
        </row>
      </sheetData>
      <sheetData sheetId="5395">
        <row r="19">
          <cell r="J19">
            <v>1.0499999999999999E-3</v>
          </cell>
        </row>
      </sheetData>
      <sheetData sheetId="5396">
        <row r="19">
          <cell r="J19">
            <v>1.0499999999999999E-3</v>
          </cell>
        </row>
      </sheetData>
      <sheetData sheetId="5397">
        <row r="19">
          <cell r="J19">
            <v>1.0499999999999999E-3</v>
          </cell>
        </row>
      </sheetData>
      <sheetData sheetId="5398">
        <row r="19">
          <cell r="J19">
            <v>1.0499999999999999E-3</v>
          </cell>
        </row>
      </sheetData>
      <sheetData sheetId="5399">
        <row r="19">
          <cell r="J19">
            <v>1.0499999999999999E-3</v>
          </cell>
        </row>
      </sheetData>
      <sheetData sheetId="5400">
        <row r="19">
          <cell r="J19">
            <v>1.0499999999999999E-3</v>
          </cell>
        </row>
      </sheetData>
      <sheetData sheetId="5401">
        <row r="19">
          <cell r="J19">
            <v>1.0499999999999999E-3</v>
          </cell>
        </row>
      </sheetData>
      <sheetData sheetId="5402">
        <row r="19">
          <cell r="J19">
            <v>1.0499999999999999E-3</v>
          </cell>
        </row>
      </sheetData>
      <sheetData sheetId="5403">
        <row r="19">
          <cell r="J19">
            <v>1.0499999999999999E-3</v>
          </cell>
        </row>
      </sheetData>
      <sheetData sheetId="5404">
        <row r="19">
          <cell r="J19">
            <v>1.0499999999999999E-3</v>
          </cell>
        </row>
      </sheetData>
      <sheetData sheetId="5405">
        <row r="19">
          <cell r="J19">
            <v>1.0499999999999999E-3</v>
          </cell>
        </row>
      </sheetData>
      <sheetData sheetId="5406">
        <row r="19">
          <cell r="J19">
            <v>1.0499999999999999E-3</v>
          </cell>
        </row>
      </sheetData>
      <sheetData sheetId="5407">
        <row r="19">
          <cell r="J19">
            <v>1.0499999999999999E-3</v>
          </cell>
        </row>
      </sheetData>
      <sheetData sheetId="5408">
        <row r="19">
          <cell r="J19">
            <v>1.0499999999999999E-3</v>
          </cell>
        </row>
      </sheetData>
      <sheetData sheetId="5409">
        <row r="19">
          <cell r="J19">
            <v>1.0499999999999999E-3</v>
          </cell>
        </row>
      </sheetData>
      <sheetData sheetId="5410">
        <row r="19">
          <cell r="J19">
            <v>1.0499999999999999E-3</v>
          </cell>
        </row>
      </sheetData>
      <sheetData sheetId="5411">
        <row r="19">
          <cell r="J19">
            <v>1.0499999999999999E-3</v>
          </cell>
        </row>
      </sheetData>
      <sheetData sheetId="5412">
        <row r="19">
          <cell r="J19">
            <v>1.0499999999999999E-3</v>
          </cell>
        </row>
      </sheetData>
      <sheetData sheetId="5413">
        <row r="19">
          <cell r="J19">
            <v>1.0499999999999999E-3</v>
          </cell>
        </row>
      </sheetData>
      <sheetData sheetId="5414">
        <row r="19">
          <cell r="J19">
            <v>1.0499999999999999E-3</v>
          </cell>
        </row>
      </sheetData>
      <sheetData sheetId="5415">
        <row r="19">
          <cell r="J19">
            <v>1.0499999999999999E-3</v>
          </cell>
        </row>
      </sheetData>
      <sheetData sheetId="5416">
        <row r="19">
          <cell r="J19">
            <v>1.0499999999999999E-3</v>
          </cell>
        </row>
      </sheetData>
      <sheetData sheetId="5417">
        <row r="19">
          <cell r="J19">
            <v>1.0499999999999999E-3</v>
          </cell>
        </row>
      </sheetData>
      <sheetData sheetId="5418">
        <row r="19">
          <cell r="J19">
            <v>1.0499999999999999E-3</v>
          </cell>
        </row>
      </sheetData>
      <sheetData sheetId="5419">
        <row r="19">
          <cell r="J19">
            <v>1.0499999999999999E-3</v>
          </cell>
        </row>
      </sheetData>
      <sheetData sheetId="5420">
        <row r="19">
          <cell r="J19">
            <v>1.0499999999999999E-3</v>
          </cell>
        </row>
      </sheetData>
      <sheetData sheetId="5421">
        <row r="19">
          <cell r="J19">
            <v>1.0499999999999999E-3</v>
          </cell>
        </row>
      </sheetData>
      <sheetData sheetId="5422">
        <row r="19">
          <cell r="J19">
            <v>1.0499999999999999E-3</v>
          </cell>
        </row>
      </sheetData>
      <sheetData sheetId="5423">
        <row r="19">
          <cell r="J19">
            <v>1.0499999999999999E-3</v>
          </cell>
        </row>
      </sheetData>
      <sheetData sheetId="5424">
        <row r="19">
          <cell r="J19">
            <v>1.0499999999999999E-3</v>
          </cell>
        </row>
      </sheetData>
      <sheetData sheetId="5425">
        <row r="19">
          <cell r="J19">
            <v>1.0499999999999999E-3</v>
          </cell>
        </row>
      </sheetData>
      <sheetData sheetId="5426">
        <row r="19">
          <cell r="J19">
            <v>1.0499999999999999E-3</v>
          </cell>
        </row>
      </sheetData>
      <sheetData sheetId="5427">
        <row r="19">
          <cell r="J19">
            <v>1.0499999999999999E-3</v>
          </cell>
        </row>
      </sheetData>
      <sheetData sheetId="5428">
        <row r="19">
          <cell r="J19">
            <v>1.0499999999999999E-3</v>
          </cell>
        </row>
      </sheetData>
      <sheetData sheetId="5429">
        <row r="19">
          <cell r="J19">
            <v>1.0499999999999999E-3</v>
          </cell>
        </row>
      </sheetData>
      <sheetData sheetId="5430">
        <row r="19">
          <cell r="J19">
            <v>1.0499999999999999E-3</v>
          </cell>
        </row>
      </sheetData>
      <sheetData sheetId="5431">
        <row r="19">
          <cell r="J19">
            <v>1.0499999999999999E-3</v>
          </cell>
        </row>
      </sheetData>
      <sheetData sheetId="5432">
        <row r="19">
          <cell r="J19">
            <v>1.0499999999999999E-3</v>
          </cell>
        </row>
      </sheetData>
      <sheetData sheetId="5433">
        <row r="19">
          <cell r="J19">
            <v>1.0499999999999999E-3</v>
          </cell>
        </row>
      </sheetData>
      <sheetData sheetId="5434">
        <row r="19">
          <cell r="J19">
            <v>1.0499999999999999E-3</v>
          </cell>
        </row>
      </sheetData>
      <sheetData sheetId="5435">
        <row r="19">
          <cell r="J19">
            <v>1.0499999999999999E-3</v>
          </cell>
        </row>
      </sheetData>
      <sheetData sheetId="5436">
        <row r="19">
          <cell r="J19">
            <v>1.0499999999999999E-3</v>
          </cell>
        </row>
      </sheetData>
      <sheetData sheetId="5437">
        <row r="19">
          <cell r="J19">
            <v>1.0499999999999999E-3</v>
          </cell>
        </row>
      </sheetData>
      <sheetData sheetId="5438">
        <row r="19">
          <cell r="J19">
            <v>1.0499999999999999E-3</v>
          </cell>
        </row>
      </sheetData>
      <sheetData sheetId="5439">
        <row r="19">
          <cell r="J19">
            <v>1.0499999999999999E-3</v>
          </cell>
        </row>
      </sheetData>
      <sheetData sheetId="5440">
        <row r="19">
          <cell r="J19">
            <v>1.0499999999999999E-3</v>
          </cell>
        </row>
      </sheetData>
      <sheetData sheetId="5441">
        <row r="19">
          <cell r="J19">
            <v>1.0499999999999999E-3</v>
          </cell>
        </row>
      </sheetData>
      <sheetData sheetId="5442">
        <row r="19">
          <cell r="J19">
            <v>1.0499999999999999E-3</v>
          </cell>
        </row>
      </sheetData>
      <sheetData sheetId="5443">
        <row r="19">
          <cell r="J19">
            <v>1.0499999999999999E-3</v>
          </cell>
        </row>
      </sheetData>
      <sheetData sheetId="5444">
        <row r="19">
          <cell r="J19">
            <v>1.0499999999999999E-3</v>
          </cell>
        </row>
      </sheetData>
      <sheetData sheetId="5445">
        <row r="19">
          <cell r="J19">
            <v>1.0499999999999999E-3</v>
          </cell>
        </row>
      </sheetData>
      <sheetData sheetId="5446">
        <row r="19">
          <cell r="J19">
            <v>1.0499999999999999E-3</v>
          </cell>
        </row>
      </sheetData>
      <sheetData sheetId="5447">
        <row r="19">
          <cell r="J19">
            <v>1.0499999999999999E-3</v>
          </cell>
        </row>
      </sheetData>
      <sheetData sheetId="5448">
        <row r="19">
          <cell r="J19">
            <v>1.0499999999999999E-3</v>
          </cell>
        </row>
      </sheetData>
      <sheetData sheetId="5449">
        <row r="19">
          <cell r="J19">
            <v>1.0499999999999999E-3</v>
          </cell>
        </row>
      </sheetData>
      <sheetData sheetId="5450">
        <row r="19">
          <cell r="J19">
            <v>1.0499999999999999E-3</v>
          </cell>
        </row>
      </sheetData>
      <sheetData sheetId="5451">
        <row r="19">
          <cell r="J19">
            <v>1.0499999999999999E-3</v>
          </cell>
        </row>
      </sheetData>
      <sheetData sheetId="5452">
        <row r="19">
          <cell r="J19">
            <v>1.0499999999999999E-3</v>
          </cell>
        </row>
      </sheetData>
      <sheetData sheetId="5453">
        <row r="19">
          <cell r="J19">
            <v>1.0499999999999999E-3</v>
          </cell>
        </row>
      </sheetData>
      <sheetData sheetId="5454">
        <row r="19">
          <cell r="J19">
            <v>1.0499999999999999E-3</v>
          </cell>
        </row>
      </sheetData>
      <sheetData sheetId="5455">
        <row r="19">
          <cell r="J19">
            <v>1.0499999999999999E-3</v>
          </cell>
        </row>
      </sheetData>
      <sheetData sheetId="5456">
        <row r="19">
          <cell r="J19">
            <v>1.0499999999999999E-3</v>
          </cell>
        </row>
      </sheetData>
      <sheetData sheetId="5457">
        <row r="19">
          <cell r="J19">
            <v>1.0499999999999999E-3</v>
          </cell>
        </row>
      </sheetData>
      <sheetData sheetId="5458">
        <row r="19">
          <cell r="J19">
            <v>1.0499999999999999E-3</v>
          </cell>
        </row>
      </sheetData>
      <sheetData sheetId="5459">
        <row r="19">
          <cell r="J19">
            <v>1.0499999999999999E-3</v>
          </cell>
        </row>
      </sheetData>
      <sheetData sheetId="5460">
        <row r="19">
          <cell r="J19">
            <v>1.0499999999999999E-3</v>
          </cell>
        </row>
      </sheetData>
      <sheetData sheetId="5461">
        <row r="19">
          <cell r="J19">
            <v>1.0499999999999999E-3</v>
          </cell>
        </row>
      </sheetData>
      <sheetData sheetId="5462">
        <row r="19">
          <cell r="J19">
            <v>1.0499999999999999E-3</v>
          </cell>
        </row>
      </sheetData>
      <sheetData sheetId="5463">
        <row r="19">
          <cell r="J19">
            <v>1.0499999999999999E-3</v>
          </cell>
        </row>
      </sheetData>
      <sheetData sheetId="5464">
        <row r="19">
          <cell r="J19">
            <v>1.0499999999999999E-3</v>
          </cell>
        </row>
      </sheetData>
      <sheetData sheetId="5465">
        <row r="19">
          <cell r="J19">
            <v>1.0499999999999999E-3</v>
          </cell>
        </row>
      </sheetData>
      <sheetData sheetId="5466">
        <row r="19">
          <cell r="J19">
            <v>1.0499999999999999E-3</v>
          </cell>
        </row>
      </sheetData>
      <sheetData sheetId="5467">
        <row r="19">
          <cell r="J19">
            <v>1.0499999999999999E-3</v>
          </cell>
        </row>
      </sheetData>
      <sheetData sheetId="5468">
        <row r="19">
          <cell r="J19">
            <v>1.0499999999999999E-3</v>
          </cell>
        </row>
      </sheetData>
      <sheetData sheetId="5469">
        <row r="19">
          <cell r="J19">
            <v>1.0499999999999999E-3</v>
          </cell>
        </row>
      </sheetData>
      <sheetData sheetId="5470">
        <row r="19">
          <cell r="J19">
            <v>1.0499999999999999E-3</v>
          </cell>
        </row>
      </sheetData>
      <sheetData sheetId="5471">
        <row r="19">
          <cell r="J19">
            <v>1.0499999999999999E-3</v>
          </cell>
        </row>
      </sheetData>
      <sheetData sheetId="5472">
        <row r="19">
          <cell r="J19">
            <v>1.0499999999999999E-3</v>
          </cell>
        </row>
      </sheetData>
      <sheetData sheetId="5473">
        <row r="19">
          <cell r="J19">
            <v>1.0499999999999999E-3</v>
          </cell>
        </row>
      </sheetData>
      <sheetData sheetId="5474">
        <row r="19">
          <cell r="J19">
            <v>1.0499999999999999E-3</v>
          </cell>
        </row>
      </sheetData>
      <sheetData sheetId="5475">
        <row r="19">
          <cell r="J19">
            <v>1.0499999999999999E-3</v>
          </cell>
        </row>
      </sheetData>
      <sheetData sheetId="5476">
        <row r="19">
          <cell r="J19">
            <v>1.0499999999999999E-3</v>
          </cell>
        </row>
      </sheetData>
      <sheetData sheetId="5477">
        <row r="19">
          <cell r="J19">
            <v>1.0499999999999999E-3</v>
          </cell>
        </row>
      </sheetData>
      <sheetData sheetId="5478">
        <row r="19">
          <cell r="J19">
            <v>1.0499999999999999E-3</v>
          </cell>
        </row>
      </sheetData>
      <sheetData sheetId="5479">
        <row r="19">
          <cell r="J19">
            <v>1.0499999999999999E-3</v>
          </cell>
        </row>
      </sheetData>
      <sheetData sheetId="5480">
        <row r="19">
          <cell r="J19">
            <v>1.0499999999999999E-3</v>
          </cell>
        </row>
      </sheetData>
      <sheetData sheetId="5481">
        <row r="19">
          <cell r="J19">
            <v>1.0499999999999999E-3</v>
          </cell>
        </row>
      </sheetData>
      <sheetData sheetId="5482">
        <row r="19">
          <cell r="J19">
            <v>1.0499999999999999E-3</v>
          </cell>
        </row>
      </sheetData>
      <sheetData sheetId="5483">
        <row r="19">
          <cell r="J19">
            <v>1.0499999999999999E-3</v>
          </cell>
        </row>
      </sheetData>
      <sheetData sheetId="5484">
        <row r="19">
          <cell r="J19">
            <v>1.0499999999999999E-3</v>
          </cell>
        </row>
      </sheetData>
      <sheetData sheetId="5485">
        <row r="19">
          <cell r="J19">
            <v>1.0499999999999999E-3</v>
          </cell>
        </row>
      </sheetData>
      <sheetData sheetId="5486">
        <row r="19">
          <cell r="J19">
            <v>1.0499999999999999E-3</v>
          </cell>
        </row>
      </sheetData>
      <sheetData sheetId="5487">
        <row r="19">
          <cell r="J19">
            <v>1.0499999999999999E-3</v>
          </cell>
        </row>
      </sheetData>
      <sheetData sheetId="5488">
        <row r="19">
          <cell r="J19">
            <v>1.0499999999999999E-3</v>
          </cell>
        </row>
      </sheetData>
      <sheetData sheetId="5489">
        <row r="19">
          <cell r="J19">
            <v>1.0499999999999999E-3</v>
          </cell>
        </row>
      </sheetData>
      <sheetData sheetId="5490">
        <row r="19">
          <cell r="J19">
            <v>1.0499999999999999E-3</v>
          </cell>
        </row>
      </sheetData>
      <sheetData sheetId="5491">
        <row r="19">
          <cell r="J19">
            <v>1.0499999999999999E-3</v>
          </cell>
        </row>
      </sheetData>
      <sheetData sheetId="5492">
        <row r="19">
          <cell r="J19">
            <v>1.0499999999999999E-3</v>
          </cell>
        </row>
      </sheetData>
      <sheetData sheetId="5493">
        <row r="19">
          <cell r="J19">
            <v>1.0499999999999999E-3</v>
          </cell>
        </row>
      </sheetData>
      <sheetData sheetId="5494">
        <row r="19">
          <cell r="J19">
            <v>1.0499999999999999E-3</v>
          </cell>
        </row>
      </sheetData>
      <sheetData sheetId="5495">
        <row r="19">
          <cell r="J19">
            <v>1.0499999999999999E-3</v>
          </cell>
        </row>
      </sheetData>
      <sheetData sheetId="5496">
        <row r="19">
          <cell r="J19">
            <v>1.0499999999999999E-3</v>
          </cell>
        </row>
      </sheetData>
      <sheetData sheetId="5497">
        <row r="19">
          <cell r="J19">
            <v>1.0499999999999999E-3</v>
          </cell>
        </row>
      </sheetData>
      <sheetData sheetId="5498">
        <row r="19">
          <cell r="J19">
            <v>1.0499999999999999E-3</v>
          </cell>
        </row>
      </sheetData>
      <sheetData sheetId="5499">
        <row r="19">
          <cell r="J19">
            <v>1.0499999999999999E-3</v>
          </cell>
        </row>
      </sheetData>
      <sheetData sheetId="5500">
        <row r="19">
          <cell r="J19">
            <v>1.0499999999999999E-3</v>
          </cell>
        </row>
      </sheetData>
      <sheetData sheetId="5501">
        <row r="19">
          <cell r="J19">
            <v>1.0499999999999999E-3</v>
          </cell>
        </row>
      </sheetData>
      <sheetData sheetId="5502">
        <row r="19">
          <cell r="J19">
            <v>1.0499999999999999E-3</v>
          </cell>
        </row>
      </sheetData>
      <sheetData sheetId="5503">
        <row r="19">
          <cell r="J19">
            <v>1.0499999999999999E-3</v>
          </cell>
        </row>
      </sheetData>
      <sheetData sheetId="5504">
        <row r="19">
          <cell r="J19">
            <v>1.0499999999999999E-3</v>
          </cell>
        </row>
      </sheetData>
      <sheetData sheetId="5505">
        <row r="19">
          <cell r="J19">
            <v>1.0499999999999999E-3</v>
          </cell>
        </row>
      </sheetData>
      <sheetData sheetId="5506">
        <row r="19">
          <cell r="J19">
            <v>1.0499999999999999E-3</v>
          </cell>
        </row>
      </sheetData>
      <sheetData sheetId="5507">
        <row r="19">
          <cell r="J19">
            <v>1.0499999999999999E-3</v>
          </cell>
        </row>
      </sheetData>
      <sheetData sheetId="5508">
        <row r="19">
          <cell r="J19">
            <v>1.0499999999999999E-3</v>
          </cell>
        </row>
      </sheetData>
      <sheetData sheetId="5509">
        <row r="19">
          <cell r="J19">
            <v>1.0499999999999999E-3</v>
          </cell>
        </row>
      </sheetData>
      <sheetData sheetId="5510">
        <row r="19">
          <cell r="J19">
            <v>1.0499999999999999E-3</v>
          </cell>
        </row>
      </sheetData>
      <sheetData sheetId="5511">
        <row r="19">
          <cell r="J19">
            <v>1.0499999999999999E-3</v>
          </cell>
        </row>
      </sheetData>
      <sheetData sheetId="5512">
        <row r="19">
          <cell r="J19">
            <v>1.0499999999999999E-3</v>
          </cell>
        </row>
      </sheetData>
      <sheetData sheetId="5513">
        <row r="19">
          <cell r="J19">
            <v>1.0499999999999999E-3</v>
          </cell>
        </row>
      </sheetData>
      <sheetData sheetId="5514">
        <row r="19">
          <cell r="J19">
            <v>1.0499999999999999E-3</v>
          </cell>
        </row>
      </sheetData>
      <sheetData sheetId="5515">
        <row r="19">
          <cell r="J19">
            <v>1.0499999999999999E-3</v>
          </cell>
        </row>
      </sheetData>
      <sheetData sheetId="5516">
        <row r="19">
          <cell r="J19">
            <v>1.0499999999999999E-3</v>
          </cell>
        </row>
      </sheetData>
      <sheetData sheetId="5517">
        <row r="19">
          <cell r="J19">
            <v>1.0499999999999999E-3</v>
          </cell>
        </row>
      </sheetData>
      <sheetData sheetId="5518">
        <row r="19">
          <cell r="J19">
            <v>1.0499999999999999E-3</v>
          </cell>
        </row>
      </sheetData>
      <sheetData sheetId="5519">
        <row r="19">
          <cell r="J19">
            <v>1.0499999999999999E-3</v>
          </cell>
        </row>
      </sheetData>
      <sheetData sheetId="5520">
        <row r="19">
          <cell r="J19">
            <v>1.0499999999999999E-3</v>
          </cell>
        </row>
      </sheetData>
      <sheetData sheetId="5521">
        <row r="19">
          <cell r="J19">
            <v>1.0499999999999999E-3</v>
          </cell>
        </row>
      </sheetData>
      <sheetData sheetId="5522">
        <row r="19">
          <cell r="J19">
            <v>1.0499999999999999E-3</v>
          </cell>
        </row>
      </sheetData>
      <sheetData sheetId="5523">
        <row r="19">
          <cell r="J19">
            <v>1.0499999999999999E-3</v>
          </cell>
        </row>
      </sheetData>
      <sheetData sheetId="5524">
        <row r="19">
          <cell r="J19">
            <v>1.0499999999999999E-3</v>
          </cell>
        </row>
      </sheetData>
      <sheetData sheetId="5525">
        <row r="19">
          <cell r="J19">
            <v>1.0499999999999999E-3</v>
          </cell>
        </row>
      </sheetData>
      <sheetData sheetId="5526">
        <row r="19">
          <cell r="J19">
            <v>1.0499999999999999E-3</v>
          </cell>
        </row>
      </sheetData>
      <sheetData sheetId="5527">
        <row r="19">
          <cell r="J19">
            <v>1.0499999999999999E-3</v>
          </cell>
        </row>
      </sheetData>
      <sheetData sheetId="5528">
        <row r="19">
          <cell r="J19">
            <v>1.0499999999999999E-3</v>
          </cell>
        </row>
      </sheetData>
      <sheetData sheetId="5529">
        <row r="19">
          <cell r="J19">
            <v>1.0499999999999999E-3</v>
          </cell>
        </row>
      </sheetData>
      <sheetData sheetId="5530">
        <row r="19">
          <cell r="J19">
            <v>1.0499999999999999E-3</v>
          </cell>
        </row>
      </sheetData>
      <sheetData sheetId="5531">
        <row r="19">
          <cell r="J19">
            <v>1.0499999999999999E-3</v>
          </cell>
        </row>
      </sheetData>
      <sheetData sheetId="5532">
        <row r="19">
          <cell r="J19">
            <v>1.0499999999999999E-3</v>
          </cell>
        </row>
      </sheetData>
      <sheetData sheetId="5533">
        <row r="19">
          <cell r="J19">
            <v>1.0499999999999999E-3</v>
          </cell>
        </row>
      </sheetData>
      <sheetData sheetId="5534">
        <row r="19">
          <cell r="J19">
            <v>1.0499999999999999E-3</v>
          </cell>
        </row>
      </sheetData>
      <sheetData sheetId="5535">
        <row r="19">
          <cell r="J19">
            <v>1.0499999999999999E-3</v>
          </cell>
        </row>
      </sheetData>
      <sheetData sheetId="5536">
        <row r="19">
          <cell r="J19">
            <v>1.0499999999999999E-3</v>
          </cell>
        </row>
      </sheetData>
      <sheetData sheetId="5537">
        <row r="19">
          <cell r="J19">
            <v>1.0499999999999999E-3</v>
          </cell>
        </row>
      </sheetData>
      <sheetData sheetId="5538">
        <row r="19">
          <cell r="J19">
            <v>1.0499999999999999E-3</v>
          </cell>
        </row>
      </sheetData>
      <sheetData sheetId="5539">
        <row r="19">
          <cell r="J19">
            <v>1.0499999999999999E-3</v>
          </cell>
        </row>
      </sheetData>
      <sheetData sheetId="5540">
        <row r="19">
          <cell r="J19">
            <v>1.0499999999999999E-3</v>
          </cell>
        </row>
      </sheetData>
      <sheetData sheetId="5541">
        <row r="19">
          <cell r="J19">
            <v>1.0499999999999999E-3</v>
          </cell>
        </row>
      </sheetData>
      <sheetData sheetId="5542">
        <row r="19">
          <cell r="J19">
            <v>1.0499999999999999E-3</v>
          </cell>
        </row>
      </sheetData>
      <sheetData sheetId="5543">
        <row r="19">
          <cell r="J19">
            <v>1.0499999999999999E-3</v>
          </cell>
        </row>
      </sheetData>
      <sheetData sheetId="5544">
        <row r="19">
          <cell r="J19">
            <v>1.0499999999999999E-3</v>
          </cell>
        </row>
      </sheetData>
      <sheetData sheetId="5545">
        <row r="19">
          <cell r="J19">
            <v>1.0499999999999999E-3</v>
          </cell>
        </row>
      </sheetData>
      <sheetData sheetId="5546">
        <row r="19">
          <cell r="J19">
            <v>1.0499999999999999E-3</v>
          </cell>
        </row>
      </sheetData>
      <sheetData sheetId="5547">
        <row r="19">
          <cell r="J19">
            <v>1.0499999999999999E-3</v>
          </cell>
        </row>
      </sheetData>
      <sheetData sheetId="5548">
        <row r="19">
          <cell r="J19">
            <v>1.0499999999999999E-3</v>
          </cell>
        </row>
      </sheetData>
      <sheetData sheetId="5549">
        <row r="19">
          <cell r="J19">
            <v>1.0499999999999999E-3</v>
          </cell>
        </row>
      </sheetData>
      <sheetData sheetId="5550">
        <row r="19">
          <cell r="J19">
            <v>1.0499999999999999E-3</v>
          </cell>
        </row>
      </sheetData>
      <sheetData sheetId="5551">
        <row r="19">
          <cell r="J19">
            <v>1.0499999999999999E-3</v>
          </cell>
        </row>
      </sheetData>
      <sheetData sheetId="5552">
        <row r="19">
          <cell r="J19">
            <v>1.0499999999999999E-3</v>
          </cell>
        </row>
      </sheetData>
      <sheetData sheetId="5553">
        <row r="19">
          <cell r="J19">
            <v>1.0499999999999999E-3</v>
          </cell>
        </row>
      </sheetData>
      <sheetData sheetId="5554">
        <row r="19">
          <cell r="J19">
            <v>1.0499999999999999E-3</v>
          </cell>
        </row>
      </sheetData>
      <sheetData sheetId="5555">
        <row r="19">
          <cell r="J19">
            <v>1.0499999999999999E-3</v>
          </cell>
        </row>
      </sheetData>
      <sheetData sheetId="5556">
        <row r="19">
          <cell r="J19">
            <v>1.0499999999999999E-3</v>
          </cell>
        </row>
      </sheetData>
      <sheetData sheetId="5557">
        <row r="19">
          <cell r="J19">
            <v>1.0499999999999999E-3</v>
          </cell>
        </row>
      </sheetData>
      <sheetData sheetId="5558">
        <row r="19">
          <cell r="J19">
            <v>1.0499999999999999E-3</v>
          </cell>
        </row>
      </sheetData>
      <sheetData sheetId="5559">
        <row r="19">
          <cell r="J19">
            <v>1.0499999999999999E-3</v>
          </cell>
        </row>
      </sheetData>
      <sheetData sheetId="5560">
        <row r="19">
          <cell r="J19">
            <v>1.0499999999999999E-3</v>
          </cell>
        </row>
      </sheetData>
      <sheetData sheetId="5561">
        <row r="19">
          <cell r="J19">
            <v>1.0499999999999999E-3</v>
          </cell>
        </row>
      </sheetData>
      <sheetData sheetId="5562">
        <row r="19">
          <cell r="J19">
            <v>1.0499999999999999E-3</v>
          </cell>
        </row>
      </sheetData>
      <sheetData sheetId="5563">
        <row r="19">
          <cell r="J19">
            <v>1.0499999999999999E-3</v>
          </cell>
        </row>
      </sheetData>
      <sheetData sheetId="5564">
        <row r="19">
          <cell r="J19">
            <v>1.0499999999999999E-3</v>
          </cell>
        </row>
      </sheetData>
      <sheetData sheetId="5565">
        <row r="19">
          <cell r="J19">
            <v>1.0499999999999999E-3</v>
          </cell>
        </row>
      </sheetData>
      <sheetData sheetId="5566">
        <row r="19">
          <cell r="J19">
            <v>1.0499999999999999E-3</v>
          </cell>
        </row>
      </sheetData>
      <sheetData sheetId="5567">
        <row r="19">
          <cell r="J19">
            <v>1.0499999999999999E-3</v>
          </cell>
        </row>
      </sheetData>
      <sheetData sheetId="5568">
        <row r="19">
          <cell r="J19">
            <v>1.0499999999999999E-3</v>
          </cell>
        </row>
      </sheetData>
      <sheetData sheetId="5569">
        <row r="19">
          <cell r="J19">
            <v>1.0499999999999999E-3</v>
          </cell>
        </row>
      </sheetData>
      <sheetData sheetId="5570">
        <row r="19">
          <cell r="J19">
            <v>1.0499999999999999E-3</v>
          </cell>
        </row>
      </sheetData>
      <sheetData sheetId="5571">
        <row r="19">
          <cell r="J19">
            <v>1.0499999999999999E-3</v>
          </cell>
        </row>
      </sheetData>
      <sheetData sheetId="5572">
        <row r="19">
          <cell r="J19">
            <v>1.0499999999999999E-3</v>
          </cell>
        </row>
      </sheetData>
      <sheetData sheetId="5573">
        <row r="19">
          <cell r="J19">
            <v>1.0499999999999999E-3</v>
          </cell>
        </row>
      </sheetData>
      <sheetData sheetId="5574">
        <row r="19">
          <cell r="J19">
            <v>1.0499999999999999E-3</v>
          </cell>
        </row>
      </sheetData>
      <sheetData sheetId="5575">
        <row r="19">
          <cell r="J19">
            <v>1.0499999999999999E-3</v>
          </cell>
        </row>
      </sheetData>
      <sheetData sheetId="5576">
        <row r="19">
          <cell r="J19">
            <v>1.0499999999999999E-3</v>
          </cell>
        </row>
      </sheetData>
      <sheetData sheetId="5577">
        <row r="19">
          <cell r="J19">
            <v>1.0499999999999999E-3</v>
          </cell>
        </row>
      </sheetData>
      <sheetData sheetId="5578">
        <row r="19">
          <cell r="J19">
            <v>1.0499999999999999E-3</v>
          </cell>
        </row>
      </sheetData>
      <sheetData sheetId="5579">
        <row r="19">
          <cell r="J19">
            <v>1.0499999999999999E-3</v>
          </cell>
        </row>
      </sheetData>
      <sheetData sheetId="5580">
        <row r="19">
          <cell r="J19">
            <v>1.0499999999999999E-3</v>
          </cell>
        </row>
      </sheetData>
      <sheetData sheetId="5581">
        <row r="19">
          <cell r="J19">
            <v>1.0499999999999999E-3</v>
          </cell>
        </row>
      </sheetData>
      <sheetData sheetId="5582">
        <row r="19">
          <cell r="J19">
            <v>1.0499999999999999E-3</v>
          </cell>
        </row>
      </sheetData>
      <sheetData sheetId="5583">
        <row r="19">
          <cell r="J19">
            <v>1.0499999999999999E-3</v>
          </cell>
        </row>
      </sheetData>
      <sheetData sheetId="5584">
        <row r="19">
          <cell r="J19">
            <v>1.0499999999999999E-3</v>
          </cell>
        </row>
      </sheetData>
      <sheetData sheetId="5585">
        <row r="19">
          <cell r="J19">
            <v>1.0499999999999999E-3</v>
          </cell>
        </row>
      </sheetData>
      <sheetData sheetId="5586">
        <row r="19">
          <cell r="J19">
            <v>1.0499999999999999E-3</v>
          </cell>
        </row>
      </sheetData>
      <sheetData sheetId="5587">
        <row r="19">
          <cell r="J19">
            <v>1.0499999999999999E-3</v>
          </cell>
        </row>
      </sheetData>
      <sheetData sheetId="5588">
        <row r="19">
          <cell r="J19">
            <v>1.0499999999999999E-3</v>
          </cell>
        </row>
      </sheetData>
      <sheetData sheetId="5589">
        <row r="19">
          <cell r="J19">
            <v>1.0499999999999999E-3</v>
          </cell>
        </row>
      </sheetData>
      <sheetData sheetId="5590">
        <row r="19">
          <cell r="J19">
            <v>1.0499999999999999E-3</v>
          </cell>
        </row>
      </sheetData>
      <sheetData sheetId="5591">
        <row r="19">
          <cell r="J19">
            <v>1.0499999999999999E-3</v>
          </cell>
        </row>
      </sheetData>
      <sheetData sheetId="5592">
        <row r="19">
          <cell r="J19">
            <v>1.0499999999999999E-3</v>
          </cell>
        </row>
      </sheetData>
      <sheetData sheetId="5593">
        <row r="19">
          <cell r="J19">
            <v>1.0499999999999999E-3</v>
          </cell>
        </row>
      </sheetData>
      <sheetData sheetId="5594">
        <row r="19">
          <cell r="J19">
            <v>1.0499999999999999E-3</v>
          </cell>
        </row>
      </sheetData>
      <sheetData sheetId="5595">
        <row r="19">
          <cell r="J19">
            <v>1.0499999999999999E-3</v>
          </cell>
        </row>
      </sheetData>
      <sheetData sheetId="5596">
        <row r="19">
          <cell r="J19">
            <v>1.0499999999999999E-3</v>
          </cell>
        </row>
      </sheetData>
      <sheetData sheetId="5597">
        <row r="19">
          <cell r="J19">
            <v>1.0499999999999999E-3</v>
          </cell>
        </row>
      </sheetData>
      <sheetData sheetId="5598">
        <row r="19">
          <cell r="J19">
            <v>1.0499999999999999E-3</v>
          </cell>
        </row>
      </sheetData>
      <sheetData sheetId="5599">
        <row r="19">
          <cell r="J19">
            <v>1.0499999999999999E-3</v>
          </cell>
        </row>
      </sheetData>
      <sheetData sheetId="5600">
        <row r="19">
          <cell r="J19">
            <v>1.0499999999999999E-3</v>
          </cell>
        </row>
      </sheetData>
      <sheetData sheetId="5601">
        <row r="19">
          <cell r="J19">
            <v>1.0499999999999999E-3</v>
          </cell>
        </row>
      </sheetData>
      <sheetData sheetId="5602">
        <row r="19">
          <cell r="J19">
            <v>1.0499999999999999E-3</v>
          </cell>
        </row>
      </sheetData>
      <sheetData sheetId="5603">
        <row r="19">
          <cell r="J19">
            <v>1.0499999999999999E-3</v>
          </cell>
        </row>
      </sheetData>
      <sheetData sheetId="5604">
        <row r="19">
          <cell r="J19">
            <v>1.0499999999999999E-3</v>
          </cell>
        </row>
      </sheetData>
      <sheetData sheetId="5605">
        <row r="19">
          <cell r="J19">
            <v>1.0499999999999999E-3</v>
          </cell>
        </row>
      </sheetData>
      <sheetData sheetId="5606">
        <row r="19">
          <cell r="J19">
            <v>1.0499999999999999E-3</v>
          </cell>
        </row>
      </sheetData>
      <sheetData sheetId="5607">
        <row r="19">
          <cell r="J19">
            <v>1.0499999999999999E-3</v>
          </cell>
        </row>
      </sheetData>
      <sheetData sheetId="5608">
        <row r="19">
          <cell r="J19">
            <v>1.0499999999999999E-3</v>
          </cell>
        </row>
      </sheetData>
      <sheetData sheetId="5609">
        <row r="19">
          <cell r="J19">
            <v>1.0499999999999999E-3</v>
          </cell>
        </row>
      </sheetData>
      <sheetData sheetId="5610">
        <row r="19">
          <cell r="J19">
            <v>1.0499999999999999E-3</v>
          </cell>
        </row>
      </sheetData>
      <sheetData sheetId="5611">
        <row r="19">
          <cell r="J19">
            <v>1.0499999999999999E-3</v>
          </cell>
        </row>
      </sheetData>
      <sheetData sheetId="5612">
        <row r="19">
          <cell r="J19">
            <v>1.0499999999999999E-3</v>
          </cell>
        </row>
      </sheetData>
      <sheetData sheetId="5613">
        <row r="19">
          <cell r="J19">
            <v>1.0499999999999999E-3</v>
          </cell>
        </row>
      </sheetData>
      <sheetData sheetId="5614">
        <row r="19">
          <cell r="J19">
            <v>1.0499999999999999E-3</v>
          </cell>
        </row>
      </sheetData>
      <sheetData sheetId="5615">
        <row r="19">
          <cell r="J19">
            <v>1.0499999999999999E-3</v>
          </cell>
        </row>
      </sheetData>
      <sheetData sheetId="5616">
        <row r="19">
          <cell r="J19">
            <v>1.0499999999999999E-3</v>
          </cell>
        </row>
      </sheetData>
      <sheetData sheetId="5617">
        <row r="19">
          <cell r="J19">
            <v>1.0499999999999999E-3</v>
          </cell>
        </row>
      </sheetData>
      <sheetData sheetId="5618">
        <row r="19">
          <cell r="J19">
            <v>1.0499999999999999E-3</v>
          </cell>
        </row>
      </sheetData>
      <sheetData sheetId="5619">
        <row r="19">
          <cell r="J19">
            <v>1.0499999999999999E-3</v>
          </cell>
        </row>
      </sheetData>
      <sheetData sheetId="5620">
        <row r="19">
          <cell r="J19">
            <v>1.0499999999999999E-3</v>
          </cell>
        </row>
      </sheetData>
      <sheetData sheetId="5621">
        <row r="19">
          <cell r="J19">
            <v>1.0499999999999999E-3</v>
          </cell>
        </row>
      </sheetData>
      <sheetData sheetId="5622">
        <row r="19">
          <cell r="J19">
            <v>1.0499999999999999E-3</v>
          </cell>
        </row>
      </sheetData>
      <sheetData sheetId="5623">
        <row r="19">
          <cell r="J19">
            <v>1.0499999999999999E-3</v>
          </cell>
        </row>
      </sheetData>
      <sheetData sheetId="5624">
        <row r="19">
          <cell r="J19">
            <v>1.0499999999999999E-3</v>
          </cell>
        </row>
      </sheetData>
      <sheetData sheetId="5625">
        <row r="19">
          <cell r="J19">
            <v>1.0499999999999999E-3</v>
          </cell>
        </row>
      </sheetData>
      <sheetData sheetId="5626">
        <row r="19">
          <cell r="J19">
            <v>1.0499999999999999E-3</v>
          </cell>
        </row>
      </sheetData>
      <sheetData sheetId="5627">
        <row r="19">
          <cell r="J19">
            <v>1.0499999999999999E-3</v>
          </cell>
        </row>
      </sheetData>
      <sheetData sheetId="5628">
        <row r="19">
          <cell r="J19">
            <v>1.0499999999999999E-3</v>
          </cell>
        </row>
      </sheetData>
      <sheetData sheetId="5629">
        <row r="19">
          <cell r="J19">
            <v>1.0499999999999999E-3</v>
          </cell>
        </row>
      </sheetData>
      <sheetData sheetId="5630">
        <row r="19">
          <cell r="J19">
            <v>1.0499999999999999E-3</v>
          </cell>
        </row>
      </sheetData>
      <sheetData sheetId="5631">
        <row r="19">
          <cell r="J19">
            <v>1.0499999999999999E-3</v>
          </cell>
        </row>
      </sheetData>
      <sheetData sheetId="5632">
        <row r="19">
          <cell r="J19">
            <v>1.0499999999999999E-3</v>
          </cell>
        </row>
      </sheetData>
      <sheetData sheetId="5633">
        <row r="19">
          <cell r="J19">
            <v>1.0499999999999999E-3</v>
          </cell>
        </row>
      </sheetData>
      <sheetData sheetId="5634">
        <row r="19">
          <cell r="J19">
            <v>1.0499999999999999E-3</v>
          </cell>
        </row>
      </sheetData>
      <sheetData sheetId="5635">
        <row r="19">
          <cell r="J19">
            <v>1.0499999999999999E-3</v>
          </cell>
        </row>
      </sheetData>
      <sheetData sheetId="5636">
        <row r="19">
          <cell r="J19">
            <v>1.0499999999999999E-3</v>
          </cell>
        </row>
      </sheetData>
      <sheetData sheetId="5637">
        <row r="19">
          <cell r="J19">
            <v>1.0499999999999999E-3</v>
          </cell>
        </row>
      </sheetData>
      <sheetData sheetId="5638">
        <row r="19">
          <cell r="J19">
            <v>1.0499999999999999E-3</v>
          </cell>
        </row>
      </sheetData>
      <sheetData sheetId="5639">
        <row r="19">
          <cell r="J19">
            <v>1.0499999999999999E-3</v>
          </cell>
        </row>
      </sheetData>
      <sheetData sheetId="5640">
        <row r="19">
          <cell r="J19">
            <v>1.0499999999999999E-3</v>
          </cell>
        </row>
      </sheetData>
      <sheetData sheetId="5641">
        <row r="19">
          <cell r="J19">
            <v>1.0499999999999999E-3</v>
          </cell>
        </row>
      </sheetData>
      <sheetData sheetId="5642">
        <row r="19">
          <cell r="J19">
            <v>1.0499999999999999E-3</v>
          </cell>
        </row>
      </sheetData>
      <sheetData sheetId="5643">
        <row r="19">
          <cell r="J19">
            <v>1.0499999999999999E-3</v>
          </cell>
        </row>
      </sheetData>
      <sheetData sheetId="5644">
        <row r="19">
          <cell r="J19">
            <v>1.0499999999999999E-3</v>
          </cell>
        </row>
      </sheetData>
      <sheetData sheetId="5645">
        <row r="19">
          <cell r="J19">
            <v>1.0499999999999999E-3</v>
          </cell>
        </row>
      </sheetData>
      <sheetData sheetId="5646">
        <row r="19">
          <cell r="J19">
            <v>1.0499999999999999E-3</v>
          </cell>
        </row>
      </sheetData>
      <sheetData sheetId="5647">
        <row r="19">
          <cell r="J19">
            <v>1.0499999999999999E-3</v>
          </cell>
        </row>
      </sheetData>
      <sheetData sheetId="5648">
        <row r="19">
          <cell r="J19">
            <v>1.0499999999999999E-3</v>
          </cell>
        </row>
      </sheetData>
      <sheetData sheetId="5649">
        <row r="19">
          <cell r="J19">
            <v>1.0499999999999999E-3</v>
          </cell>
        </row>
      </sheetData>
      <sheetData sheetId="5650">
        <row r="19">
          <cell r="J19">
            <v>1.0499999999999999E-3</v>
          </cell>
        </row>
      </sheetData>
      <sheetData sheetId="5651">
        <row r="19">
          <cell r="J19">
            <v>1.0499999999999999E-3</v>
          </cell>
        </row>
      </sheetData>
      <sheetData sheetId="5652">
        <row r="19">
          <cell r="J19">
            <v>1.0499999999999999E-3</v>
          </cell>
        </row>
      </sheetData>
      <sheetData sheetId="5653">
        <row r="19">
          <cell r="J19">
            <v>1.0499999999999999E-3</v>
          </cell>
        </row>
      </sheetData>
      <sheetData sheetId="5654">
        <row r="19">
          <cell r="J19">
            <v>1.0499999999999999E-3</v>
          </cell>
        </row>
      </sheetData>
      <sheetData sheetId="5655">
        <row r="19">
          <cell r="J19">
            <v>1.0499999999999999E-3</v>
          </cell>
        </row>
      </sheetData>
      <sheetData sheetId="5656">
        <row r="19">
          <cell r="J19">
            <v>1.0499999999999999E-3</v>
          </cell>
        </row>
      </sheetData>
      <sheetData sheetId="5657">
        <row r="19">
          <cell r="J19">
            <v>1.0499999999999999E-3</v>
          </cell>
        </row>
      </sheetData>
      <sheetData sheetId="5658">
        <row r="19">
          <cell r="J19">
            <v>1.0499999999999999E-3</v>
          </cell>
        </row>
      </sheetData>
      <sheetData sheetId="5659">
        <row r="19">
          <cell r="J19">
            <v>1.0499999999999999E-3</v>
          </cell>
        </row>
      </sheetData>
      <sheetData sheetId="5660">
        <row r="19">
          <cell r="J19">
            <v>1.0499999999999999E-3</v>
          </cell>
        </row>
      </sheetData>
      <sheetData sheetId="5661">
        <row r="19">
          <cell r="J19">
            <v>1.0499999999999999E-3</v>
          </cell>
        </row>
      </sheetData>
      <sheetData sheetId="5662">
        <row r="19">
          <cell r="J19">
            <v>1.0499999999999999E-3</v>
          </cell>
        </row>
      </sheetData>
      <sheetData sheetId="5663">
        <row r="19">
          <cell r="J19">
            <v>1.0499999999999999E-3</v>
          </cell>
        </row>
      </sheetData>
      <sheetData sheetId="5664">
        <row r="19">
          <cell r="J19">
            <v>1.0499999999999999E-3</v>
          </cell>
        </row>
      </sheetData>
      <sheetData sheetId="5665">
        <row r="19">
          <cell r="J19">
            <v>1.0499999999999999E-3</v>
          </cell>
        </row>
      </sheetData>
      <sheetData sheetId="5666">
        <row r="19">
          <cell r="J19">
            <v>1.0499999999999999E-3</v>
          </cell>
        </row>
      </sheetData>
      <sheetData sheetId="5667">
        <row r="19">
          <cell r="J19">
            <v>1.0499999999999999E-3</v>
          </cell>
        </row>
      </sheetData>
      <sheetData sheetId="5668">
        <row r="19">
          <cell r="J19">
            <v>1.0499999999999999E-3</v>
          </cell>
        </row>
      </sheetData>
      <sheetData sheetId="5669">
        <row r="19">
          <cell r="J19">
            <v>1.0499999999999999E-3</v>
          </cell>
        </row>
      </sheetData>
      <sheetData sheetId="5670">
        <row r="19">
          <cell r="J19">
            <v>1.0499999999999999E-3</v>
          </cell>
        </row>
      </sheetData>
      <sheetData sheetId="5671">
        <row r="19">
          <cell r="J19">
            <v>1.0499999999999999E-3</v>
          </cell>
        </row>
      </sheetData>
      <sheetData sheetId="5672">
        <row r="19">
          <cell r="J19">
            <v>1.0499999999999999E-3</v>
          </cell>
        </row>
      </sheetData>
      <sheetData sheetId="5673">
        <row r="19">
          <cell r="J19">
            <v>1.0499999999999999E-3</v>
          </cell>
        </row>
      </sheetData>
      <sheetData sheetId="5674">
        <row r="19">
          <cell r="J19">
            <v>1.0499999999999999E-3</v>
          </cell>
        </row>
      </sheetData>
      <sheetData sheetId="5675">
        <row r="19">
          <cell r="J19">
            <v>1.0499999999999999E-3</v>
          </cell>
        </row>
      </sheetData>
      <sheetData sheetId="5676">
        <row r="19">
          <cell r="J19">
            <v>1.0499999999999999E-3</v>
          </cell>
        </row>
      </sheetData>
      <sheetData sheetId="5677">
        <row r="19">
          <cell r="J19">
            <v>1.0499999999999999E-3</v>
          </cell>
        </row>
      </sheetData>
      <sheetData sheetId="5678">
        <row r="19">
          <cell r="J19">
            <v>1.0499999999999999E-3</v>
          </cell>
        </row>
      </sheetData>
      <sheetData sheetId="5679">
        <row r="19">
          <cell r="J19">
            <v>1.0499999999999999E-3</v>
          </cell>
        </row>
      </sheetData>
      <sheetData sheetId="5680">
        <row r="19">
          <cell r="J19">
            <v>1.0499999999999999E-3</v>
          </cell>
        </row>
      </sheetData>
      <sheetData sheetId="5681">
        <row r="19">
          <cell r="J19">
            <v>1.0499999999999999E-3</v>
          </cell>
        </row>
      </sheetData>
      <sheetData sheetId="5682">
        <row r="19">
          <cell r="J19">
            <v>1.0499999999999999E-3</v>
          </cell>
        </row>
      </sheetData>
      <sheetData sheetId="5683">
        <row r="19">
          <cell r="J19">
            <v>1.0499999999999999E-3</v>
          </cell>
        </row>
      </sheetData>
      <sheetData sheetId="5684">
        <row r="19">
          <cell r="J19">
            <v>1.0499999999999999E-3</v>
          </cell>
        </row>
      </sheetData>
      <sheetData sheetId="5685">
        <row r="19">
          <cell r="J19">
            <v>1.0499999999999999E-3</v>
          </cell>
        </row>
      </sheetData>
      <sheetData sheetId="5686">
        <row r="19">
          <cell r="J19">
            <v>1.0499999999999999E-3</v>
          </cell>
        </row>
      </sheetData>
      <sheetData sheetId="5687">
        <row r="19">
          <cell r="J19">
            <v>1.0499999999999999E-3</v>
          </cell>
        </row>
      </sheetData>
      <sheetData sheetId="5688">
        <row r="19">
          <cell r="J19">
            <v>1.0499999999999999E-3</v>
          </cell>
        </row>
      </sheetData>
      <sheetData sheetId="5689">
        <row r="19">
          <cell r="J19">
            <v>1.0499999999999999E-3</v>
          </cell>
        </row>
      </sheetData>
      <sheetData sheetId="5690">
        <row r="19">
          <cell r="J19">
            <v>1.0499999999999999E-3</v>
          </cell>
        </row>
      </sheetData>
      <sheetData sheetId="5691">
        <row r="19">
          <cell r="J19">
            <v>1.0499999999999999E-3</v>
          </cell>
        </row>
      </sheetData>
      <sheetData sheetId="5692">
        <row r="19">
          <cell r="J19">
            <v>1.0499999999999999E-3</v>
          </cell>
        </row>
      </sheetData>
      <sheetData sheetId="5693">
        <row r="19">
          <cell r="J19">
            <v>1.0499999999999999E-3</v>
          </cell>
        </row>
      </sheetData>
      <sheetData sheetId="5694">
        <row r="19">
          <cell r="J19">
            <v>1.0499999999999999E-3</v>
          </cell>
        </row>
      </sheetData>
      <sheetData sheetId="5695">
        <row r="19">
          <cell r="J19">
            <v>1.0499999999999999E-3</v>
          </cell>
        </row>
      </sheetData>
      <sheetData sheetId="5696">
        <row r="19">
          <cell r="J19">
            <v>1.0499999999999999E-3</v>
          </cell>
        </row>
      </sheetData>
      <sheetData sheetId="5697">
        <row r="19">
          <cell r="J19">
            <v>1.0499999999999999E-3</v>
          </cell>
        </row>
      </sheetData>
      <sheetData sheetId="5698">
        <row r="19">
          <cell r="J19">
            <v>1.0499999999999999E-3</v>
          </cell>
        </row>
      </sheetData>
      <sheetData sheetId="5699">
        <row r="19">
          <cell r="J19">
            <v>1.0499999999999999E-3</v>
          </cell>
        </row>
      </sheetData>
      <sheetData sheetId="5700">
        <row r="19">
          <cell r="J19">
            <v>1.0499999999999999E-3</v>
          </cell>
        </row>
      </sheetData>
      <sheetData sheetId="5701">
        <row r="19">
          <cell r="J19">
            <v>1.0499999999999999E-3</v>
          </cell>
        </row>
      </sheetData>
      <sheetData sheetId="5702">
        <row r="19">
          <cell r="J19">
            <v>1.0499999999999999E-3</v>
          </cell>
        </row>
      </sheetData>
      <sheetData sheetId="5703">
        <row r="19">
          <cell r="J19">
            <v>1.0499999999999999E-3</v>
          </cell>
        </row>
      </sheetData>
      <sheetData sheetId="5704">
        <row r="19">
          <cell r="J19">
            <v>1.0499999999999999E-3</v>
          </cell>
        </row>
      </sheetData>
      <sheetData sheetId="5705">
        <row r="19">
          <cell r="J19">
            <v>1.0499999999999999E-3</v>
          </cell>
        </row>
      </sheetData>
      <sheetData sheetId="5706">
        <row r="19">
          <cell r="J19">
            <v>1.0499999999999999E-3</v>
          </cell>
        </row>
      </sheetData>
      <sheetData sheetId="5707">
        <row r="19">
          <cell r="J19">
            <v>1.0499999999999999E-3</v>
          </cell>
        </row>
      </sheetData>
      <sheetData sheetId="5708">
        <row r="19">
          <cell r="J19">
            <v>1.0499999999999999E-3</v>
          </cell>
        </row>
      </sheetData>
      <sheetData sheetId="5709">
        <row r="19">
          <cell r="J19">
            <v>1.0499999999999999E-3</v>
          </cell>
        </row>
      </sheetData>
      <sheetData sheetId="5710">
        <row r="19">
          <cell r="J19">
            <v>1.0499999999999999E-3</v>
          </cell>
        </row>
      </sheetData>
      <sheetData sheetId="5711">
        <row r="19">
          <cell r="J19">
            <v>1.0499999999999999E-3</v>
          </cell>
        </row>
      </sheetData>
      <sheetData sheetId="5712">
        <row r="19">
          <cell r="J19">
            <v>1.0499999999999999E-3</v>
          </cell>
        </row>
      </sheetData>
      <sheetData sheetId="5713">
        <row r="19">
          <cell r="J19">
            <v>1.0499999999999999E-3</v>
          </cell>
        </row>
      </sheetData>
      <sheetData sheetId="5714">
        <row r="19">
          <cell r="J19">
            <v>1.0499999999999999E-3</v>
          </cell>
        </row>
      </sheetData>
      <sheetData sheetId="5715">
        <row r="19">
          <cell r="J19">
            <v>1.0499999999999999E-3</v>
          </cell>
        </row>
      </sheetData>
      <sheetData sheetId="5716">
        <row r="19">
          <cell r="J19">
            <v>1.0499999999999999E-3</v>
          </cell>
        </row>
      </sheetData>
      <sheetData sheetId="5717">
        <row r="19">
          <cell r="J19">
            <v>1.0499999999999999E-3</v>
          </cell>
        </row>
      </sheetData>
      <sheetData sheetId="5718">
        <row r="19">
          <cell r="J19">
            <v>1.0499999999999999E-3</v>
          </cell>
        </row>
      </sheetData>
      <sheetData sheetId="5719">
        <row r="19">
          <cell r="J19">
            <v>1.0499999999999999E-3</v>
          </cell>
        </row>
      </sheetData>
      <sheetData sheetId="5720">
        <row r="19">
          <cell r="J19">
            <v>1.0499999999999999E-3</v>
          </cell>
        </row>
      </sheetData>
      <sheetData sheetId="5721">
        <row r="19">
          <cell r="J19">
            <v>1.0499999999999999E-3</v>
          </cell>
        </row>
      </sheetData>
      <sheetData sheetId="5722">
        <row r="19">
          <cell r="J19">
            <v>1.0499999999999999E-3</v>
          </cell>
        </row>
      </sheetData>
      <sheetData sheetId="5723">
        <row r="19">
          <cell r="J19">
            <v>1.0499999999999999E-3</v>
          </cell>
        </row>
      </sheetData>
      <sheetData sheetId="5724">
        <row r="19">
          <cell r="J19">
            <v>1.0499999999999999E-3</v>
          </cell>
        </row>
      </sheetData>
      <sheetData sheetId="5725">
        <row r="19">
          <cell r="J19">
            <v>1.0499999999999999E-3</v>
          </cell>
        </row>
      </sheetData>
      <sheetData sheetId="5726">
        <row r="19">
          <cell r="J19">
            <v>1.0499999999999999E-3</v>
          </cell>
        </row>
      </sheetData>
      <sheetData sheetId="5727">
        <row r="19">
          <cell r="J19">
            <v>1.0499999999999999E-3</v>
          </cell>
        </row>
      </sheetData>
      <sheetData sheetId="5728">
        <row r="19">
          <cell r="J19">
            <v>1.0499999999999999E-3</v>
          </cell>
        </row>
      </sheetData>
      <sheetData sheetId="5729">
        <row r="19">
          <cell r="J19">
            <v>1.0499999999999999E-3</v>
          </cell>
        </row>
      </sheetData>
      <sheetData sheetId="5730">
        <row r="19">
          <cell r="J19">
            <v>1.0499999999999999E-3</v>
          </cell>
        </row>
      </sheetData>
      <sheetData sheetId="5731">
        <row r="19">
          <cell r="J19">
            <v>1.0499999999999999E-3</v>
          </cell>
        </row>
      </sheetData>
      <sheetData sheetId="5732">
        <row r="19">
          <cell r="J19">
            <v>1.0499999999999999E-3</v>
          </cell>
        </row>
      </sheetData>
      <sheetData sheetId="5733">
        <row r="19">
          <cell r="J19">
            <v>1.0499999999999999E-3</v>
          </cell>
        </row>
      </sheetData>
      <sheetData sheetId="5734">
        <row r="19">
          <cell r="J19">
            <v>1.0499999999999999E-3</v>
          </cell>
        </row>
      </sheetData>
      <sheetData sheetId="5735">
        <row r="19">
          <cell r="J19">
            <v>1.0499999999999999E-3</v>
          </cell>
        </row>
      </sheetData>
      <sheetData sheetId="5736">
        <row r="19">
          <cell r="J19">
            <v>1.0499999999999999E-3</v>
          </cell>
        </row>
      </sheetData>
      <sheetData sheetId="5737">
        <row r="19">
          <cell r="J19">
            <v>1.0499999999999999E-3</v>
          </cell>
        </row>
      </sheetData>
      <sheetData sheetId="5738">
        <row r="19">
          <cell r="J19">
            <v>1.0499999999999999E-3</v>
          </cell>
        </row>
      </sheetData>
      <sheetData sheetId="5739">
        <row r="19">
          <cell r="J19">
            <v>1.0499999999999999E-3</v>
          </cell>
        </row>
      </sheetData>
      <sheetData sheetId="5740">
        <row r="19">
          <cell r="J19">
            <v>1.0499999999999999E-3</v>
          </cell>
        </row>
      </sheetData>
      <sheetData sheetId="5741">
        <row r="19">
          <cell r="J19">
            <v>1.0499999999999999E-3</v>
          </cell>
        </row>
      </sheetData>
      <sheetData sheetId="5742">
        <row r="19">
          <cell r="J19">
            <v>1.0499999999999999E-3</v>
          </cell>
        </row>
      </sheetData>
      <sheetData sheetId="5743">
        <row r="19">
          <cell r="J19">
            <v>1.0499999999999999E-3</v>
          </cell>
        </row>
      </sheetData>
      <sheetData sheetId="5744">
        <row r="19">
          <cell r="J19">
            <v>1.0499999999999999E-3</v>
          </cell>
        </row>
      </sheetData>
      <sheetData sheetId="5745">
        <row r="19">
          <cell r="J19">
            <v>1.0499999999999999E-3</v>
          </cell>
        </row>
      </sheetData>
      <sheetData sheetId="5746">
        <row r="19">
          <cell r="J19">
            <v>1.0499999999999999E-3</v>
          </cell>
        </row>
      </sheetData>
      <sheetData sheetId="5747">
        <row r="19">
          <cell r="J19">
            <v>1.0499999999999999E-3</v>
          </cell>
        </row>
      </sheetData>
      <sheetData sheetId="5748">
        <row r="19">
          <cell r="J19">
            <v>1.0499999999999999E-3</v>
          </cell>
        </row>
      </sheetData>
      <sheetData sheetId="5749">
        <row r="19">
          <cell r="J19">
            <v>1.0499999999999999E-3</v>
          </cell>
        </row>
      </sheetData>
      <sheetData sheetId="5750">
        <row r="19">
          <cell r="J19">
            <v>1.0499999999999999E-3</v>
          </cell>
        </row>
      </sheetData>
      <sheetData sheetId="5751">
        <row r="19">
          <cell r="J19">
            <v>1.0499999999999999E-3</v>
          </cell>
        </row>
      </sheetData>
      <sheetData sheetId="5752">
        <row r="19">
          <cell r="J19">
            <v>1.0499999999999999E-3</v>
          </cell>
        </row>
      </sheetData>
      <sheetData sheetId="5753">
        <row r="19">
          <cell r="J19">
            <v>1.0499999999999999E-3</v>
          </cell>
        </row>
      </sheetData>
      <sheetData sheetId="5754">
        <row r="19">
          <cell r="J19">
            <v>1.0499999999999999E-3</v>
          </cell>
        </row>
      </sheetData>
      <sheetData sheetId="5755">
        <row r="19">
          <cell r="J19">
            <v>1.0499999999999999E-3</v>
          </cell>
        </row>
      </sheetData>
      <sheetData sheetId="5756">
        <row r="19">
          <cell r="J19">
            <v>1.0499999999999999E-3</v>
          </cell>
        </row>
      </sheetData>
      <sheetData sheetId="5757">
        <row r="19">
          <cell r="J19">
            <v>1.0499999999999999E-3</v>
          </cell>
        </row>
      </sheetData>
      <sheetData sheetId="5758">
        <row r="19">
          <cell r="J19">
            <v>1.0499999999999999E-3</v>
          </cell>
        </row>
      </sheetData>
      <sheetData sheetId="5759">
        <row r="19">
          <cell r="J19">
            <v>1.0499999999999999E-3</v>
          </cell>
        </row>
      </sheetData>
      <sheetData sheetId="5760">
        <row r="19">
          <cell r="J19">
            <v>1.0499999999999999E-3</v>
          </cell>
        </row>
      </sheetData>
      <sheetData sheetId="5761">
        <row r="19">
          <cell r="J19">
            <v>1.0499999999999999E-3</v>
          </cell>
        </row>
      </sheetData>
      <sheetData sheetId="5762">
        <row r="19">
          <cell r="J19">
            <v>1.0499999999999999E-3</v>
          </cell>
        </row>
      </sheetData>
      <sheetData sheetId="5763">
        <row r="19">
          <cell r="J19">
            <v>1.0499999999999999E-3</v>
          </cell>
        </row>
      </sheetData>
      <sheetData sheetId="5764">
        <row r="19">
          <cell r="J19">
            <v>1.0499999999999999E-3</v>
          </cell>
        </row>
      </sheetData>
      <sheetData sheetId="5765">
        <row r="19">
          <cell r="J19">
            <v>1.0499999999999999E-3</v>
          </cell>
        </row>
      </sheetData>
      <sheetData sheetId="5766">
        <row r="19">
          <cell r="J19">
            <v>1.0499999999999999E-3</v>
          </cell>
        </row>
      </sheetData>
      <sheetData sheetId="5767">
        <row r="19">
          <cell r="J19">
            <v>1.0499999999999999E-3</v>
          </cell>
        </row>
      </sheetData>
      <sheetData sheetId="5768">
        <row r="19">
          <cell r="J19">
            <v>1.0499999999999999E-3</v>
          </cell>
        </row>
      </sheetData>
      <sheetData sheetId="5769">
        <row r="19">
          <cell r="J19">
            <v>1.0499999999999999E-3</v>
          </cell>
        </row>
      </sheetData>
      <sheetData sheetId="5770">
        <row r="19">
          <cell r="J19">
            <v>1.0499999999999999E-3</v>
          </cell>
        </row>
      </sheetData>
      <sheetData sheetId="5771">
        <row r="19">
          <cell r="J19">
            <v>1.0499999999999999E-3</v>
          </cell>
        </row>
      </sheetData>
      <sheetData sheetId="5772">
        <row r="19">
          <cell r="J19">
            <v>1.0499999999999999E-3</v>
          </cell>
        </row>
      </sheetData>
      <sheetData sheetId="5773">
        <row r="19">
          <cell r="J19">
            <v>1.0499999999999999E-3</v>
          </cell>
        </row>
      </sheetData>
      <sheetData sheetId="5774">
        <row r="19">
          <cell r="J19">
            <v>1.0499999999999999E-3</v>
          </cell>
        </row>
      </sheetData>
      <sheetData sheetId="5775">
        <row r="19">
          <cell r="J19">
            <v>1.0499999999999999E-3</v>
          </cell>
        </row>
      </sheetData>
      <sheetData sheetId="5776">
        <row r="19">
          <cell r="J19">
            <v>1.0499999999999999E-3</v>
          </cell>
        </row>
      </sheetData>
      <sheetData sheetId="5777">
        <row r="19">
          <cell r="J19">
            <v>1.0499999999999999E-3</v>
          </cell>
        </row>
      </sheetData>
      <sheetData sheetId="5778">
        <row r="19">
          <cell r="J19">
            <v>1.0499999999999999E-3</v>
          </cell>
        </row>
      </sheetData>
      <sheetData sheetId="5779">
        <row r="19">
          <cell r="J19">
            <v>1.0499999999999999E-3</v>
          </cell>
        </row>
      </sheetData>
      <sheetData sheetId="5780">
        <row r="19">
          <cell r="J19">
            <v>1.0499999999999999E-3</v>
          </cell>
        </row>
      </sheetData>
      <sheetData sheetId="5781">
        <row r="19">
          <cell r="J19">
            <v>1.0499999999999999E-3</v>
          </cell>
        </row>
      </sheetData>
      <sheetData sheetId="5782">
        <row r="19">
          <cell r="J19">
            <v>1.0499999999999999E-3</v>
          </cell>
        </row>
      </sheetData>
      <sheetData sheetId="5783">
        <row r="19">
          <cell r="J19">
            <v>1.0499999999999999E-3</v>
          </cell>
        </row>
      </sheetData>
      <sheetData sheetId="5784">
        <row r="19">
          <cell r="J19">
            <v>1.0499999999999999E-3</v>
          </cell>
        </row>
      </sheetData>
      <sheetData sheetId="5785">
        <row r="19">
          <cell r="J19">
            <v>1.0499999999999999E-3</v>
          </cell>
        </row>
      </sheetData>
      <sheetData sheetId="5786">
        <row r="19">
          <cell r="J19">
            <v>1.0499999999999999E-3</v>
          </cell>
        </row>
      </sheetData>
      <sheetData sheetId="5787">
        <row r="19">
          <cell r="J19">
            <v>1.0499999999999999E-3</v>
          </cell>
        </row>
      </sheetData>
      <sheetData sheetId="5788">
        <row r="19">
          <cell r="J19">
            <v>1.0499999999999999E-3</v>
          </cell>
        </row>
      </sheetData>
      <sheetData sheetId="5789">
        <row r="19">
          <cell r="J19">
            <v>1.0499999999999999E-3</v>
          </cell>
        </row>
      </sheetData>
      <sheetData sheetId="5790">
        <row r="19">
          <cell r="J19">
            <v>1.0499999999999999E-3</v>
          </cell>
        </row>
      </sheetData>
      <sheetData sheetId="5791">
        <row r="19">
          <cell r="J19">
            <v>1.0499999999999999E-3</v>
          </cell>
        </row>
      </sheetData>
      <sheetData sheetId="5792">
        <row r="19">
          <cell r="J19">
            <v>1.0499999999999999E-3</v>
          </cell>
        </row>
      </sheetData>
      <sheetData sheetId="5793">
        <row r="19">
          <cell r="J19">
            <v>1.0499999999999999E-3</v>
          </cell>
        </row>
      </sheetData>
      <sheetData sheetId="5794">
        <row r="19">
          <cell r="J19">
            <v>1.0499999999999999E-3</v>
          </cell>
        </row>
      </sheetData>
      <sheetData sheetId="5795">
        <row r="19">
          <cell r="J19">
            <v>1.0499999999999999E-3</v>
          </cell>
        </row>
      </sheetData>
      <sheetData sheetId="5796">
        <row r="19">
          <cell r="J19">
            <v>1.0499999999999999E-3</v>
          </cell>
        </row>
      </sheetData>
      <sheetData sheetId="5797">
        <row r="19">
          <cell r="J19">
            <v>1.0499999999999999E-3</v>
          </cell>
        </row>
      </sheetData>
      <sheetData sheetId="5798">
        <row r="19">
          <cell r="J19">
            <v>1.0499999999999999E-3</v>
          </cell>
        </row>
      </sheetData>
      <sheetData sheetId="5799">
        <row r="19">
          <cell r="J19">
            <v>1.0499999999999999E-3</v>
          </cell>
        </row>
      </sheetData>
      <sheetData sheetId="5800">
        <row r="19">
          <cell r="J19">
            <v>1.0499999999999999E-3</v>
          </cell>
        </row>
      </sheetData>
      <sheetData sheetId="5801">
        <row r="19">
          <cell r="J19">
            <v>1.0499999999999999E-3</v>
          </cell>
        </row>
      </sheetData>
      <sheetData sheetId="5802">
        <row r="19">
          <cell r="J19">
            <v>1.0499999999999999E-3</v>
          </cell>
        </row>
      </sheetData>
      <sheetData sheetId="5803">
        <row r="19">
          <cell r="J19">
            <v>1.0499999999999999E-3</v>
          </cell>
        </row>
      </sheetData>
      <sheetData sheetId="5804">
        <row r="19">
          <cell r="J19">
            <v>1.0499999999999999E-3</v>
          </cell>
        </row>
      </sheetData>
      <sheetData sheetId="5805">
        <row r="19">
          <cell r="J19">
            <v>1.0499999999999999E-3</v>
          </cell>
        </row>
      </sheetData>
      <sheetData sheetId="5806">
        <row r="19">
          <cell r="J19">
            <v>1.0499999999999999E-3</v>
          </cell>
        </row>
      </sheetData>
      <sheetData sheetId="5807">
        <row r="19">
          <cell r="J19">
            <v>1.0499999999999999E-3</v>
          </cell>
        </row>
      </sheetData>
      <sheetData sheetId="5808">
        <row r="19">
          <cell r="J19">
            <v>1.0499999999999999E-3</v>
          </cell>
        </row>
      </sheetData>
      <sheetData sheetId="5809">
        <row r="19">
          <cell r="J19">
            <v>1.0499999999999999E-3</v>
          </cell>
        </row>
      </sheetData>
      <sheetData sheetId="5810">
        <row r="19">
          <cell r="J19">
            <v>1.0499999999999999E-3</v>
          </cell>
        </row>
      </sheetData>
      <sheetData sheetId="5811">
        <row r="19">
          <cell r="J19">
            <v>1.0499999999999999E-3</v>
          </cell>
        </row>
      </sheetData>
      <sheetData sheetId="5812">
        <row r="19">
          <cell r="J19">
            <v>1.0499999999999999E-3</v>
          </cell>
        </row>
      </sheetData>
      <sheetData sheetId="5813">
        <row r="19">
          <cell r="J19">
            <v>1.0499999999999999E-3</v>
          </cell>
        </row>
      </sheetData>
      <sheetData sheetId="5814">
        <row r="19">
          <cell r="J19">
            <v>1.0499999999999999E-3</v>
          </cell>
        </row>
      </sheetData>
      <sheetData sheetId="5815">
        <row r="19">
          <cell r="J19">
            <v>1.0499999999999999E-3</v>
          </cell>
        </row>
      </sheetData>
      <sheetData sheetId="5816">
        <row r="19">
          <cell r="J19">
            <v>1.0499999999999999E-3</v>
          </cell>
        </row>
      </sheetData>
      <sheetData sheetId="5817">
        <row r="19">
          <cell r="J19">
            <v>1.0499999999999999E-3</v>
          </cell>
        </row>
      </sheetData>
      <sheetData sheetId="5818">
        <row r="19">
          <cell r="J19">
            <v>1.0499999999999999E-3</v>
          </cell>
        </row>
      </sheetData>
      <sheetData sheetId="5819">
        <row r="19">
          <cell r="J19">
            <v>1.0499999999999999E-3</v>
          </cell>
        </row>
      </sheetData>
      <sheetData sheetId="5820">
        <row r="19">
          <cell r="J19">
            <v>1.0499999999999999E-3</v>
          </cell>
        </row>
      </sheetData>
      <sheetData sheetId="5821">
        <row r="19">
          <cell r="J19">
            <v>1.0499999999999999E-3</v>
          </cell>
        </row>
      </sheetData>
      <sheetData sheetId="5822">
        <row r="19">
          <cell r="J19">
            <v>1.0499999999999999E-3</v>
          </cell>
        </row>
      </sheetData>
      <sheetData sheetId="5823">
        <row r="19">
          <cell r="J19">
            <v>1.0499999999999999E-3</v>
          </cell>
        </row>
      </sheetData>
      <sheetData sheetId="5824">
        <row r="19">
          <cell r="J19">
            <v>1.0499999999999999E-3</v>
          </cell>
        </row>
      </sheetData>
      <sheetData sheetId="5825">
        <row r="19">
          <cell r="J19">
            <v>1.0499999999999999E-3</v>
          </cell>
        </row>
      </sheetData>
      <sheetData sheetId="5826">
        <row r="19">
          <cell r="J19">
            <v>1.0499999999999999E-3</v>
          </cell>
        </row>
      </sheetData>
      <sheetData sheetId="5827">
        <row r="19">
          <cell r="J19">
            <v>1.0499999999999999E-3</v>
          </cell>
        </row>
      </sheetData>
      <sheetData sheetId="5828">
        <row r="19">
          <cell r="J19">
            <v>1.0499999999999999E-3</v>
          </cell>
        </row>
      </sheetData>
      <sheetData sheetId="5829">
        <row r="19">
          <cell r="J19">
            <v>1.0499999999999999E-3</v>
          </cell>
        </row>
      </sheetData>
      <sheetData sheetId="5830">
        <row r="19">
          <cell r="J19">
            <v>1.0499999999999999E-3</v>
          </cell>
        </row>
      </sheetData>
      <sheetData sheetId="5831">
        <row r="19">
          <cell r="J19">
            <v>1.0499999999999999E-3</v>
          </cell>
        </row>
      </sheetData>
      <sheetData sheetId="5832">
        <row r="19">
          <cell r="J19">
            <v>1.0499999999999999E-3</v>
          </cell>
        </row>
      </sheetData>
      <sheetData sheetId="5833">
        <row r="19">
          <cell r="J19">
            <v>1.0499999999999999E-3</v>
          </cell>
        </row>
      </sheetData>
      <sheetData sheetId="5834">
        <row r="19">
          <cell r="J19">
            <v>1.0499999999999999E-3</v>
          </cell>
        </row>
      </sheetData>
      <sheetData sheetId="5835">
        <row r="19">
          <cell r="J19">
            <v>1.0499999999999999E-3</v>
          </cell>
        </row>
      </sheetData>
      <sheetData sheetId="5836">
        <row r="19">
          <cell r="J19">
            <v>1.0499999999999999E-3</v>
          </cell>
        </row>
      </sheetData>
      <sheetData sheetId="5837">
        <row r="19">
          <cell r="J19">
            <v>1.0499999999999999E-3</v>
          </cell>
        </row>
      </sheetData>
      <sheetData sheetId="5838">
        <row r="19">
          <cell r="J19">
            <v>1.0499999999999999E-3</v>
          </cell>
        </row>
      </sheetData>
      <sheetData sheetId="5839">
        <row r="19">
          <cell r="J19">
            <v>1.0499999999999999E-3</v>
          </cell>
        </row>
      </sheetData>
      <sheetData sheetId="5840">
        <row r="19">
          <cell r="J19">
            <v>1.0499999999999999E-3</v>
          </cell>
        </row>
      </sheetData>
      <sheetData sheetId="5841">
        <row r="19">
          <cell r="J19">
            <v>1.0499999999999999E-3</v>
          </cell>
        </row>
      </sheetData>
      <sheetData sheetId="5842">
        <row r="19">
          <cell r="J19">
            <v>1.0499999999999999E-3</v>
          </cell>
        </row>
      </sheetData>
      <sheetData sheetId="5843">
        <row r="19">
          <cell r="J19">
            <v>1.0499999999999999E-3</v>
          </cell>
        </row>
      </sheetData>
      <sheetData sheetId="5844">
        <row r="19">
          <cell r="J19">
            <v>1.0499999999999999E-3</v>
          </cell>
        </row>
      </sheetData>
      <sheetData sheetId="5845">
        <row r="19">
          <cell r="J19">
            <v>1.0499999999999999E-3</v>
          </cell>
        </row>
      </sheetData>
      <sheetData sheetId="5846">
        <row r="19">
          <cell r="J19">
            <v>1.0499999999999999E-3</v>
          </cell>
        </row>
      </sheetData>
      <sheetData sheetId="5847">
        <row r="19">
          <cell r="J19">
            <v>1.0499999999999999E-3</v>
          </cell>
        </row>
      </sheetData>
      <sheetData sheetId="5848">
        <row r="19">
          <cell r="J19">
            <v>1.0499999999999999E-3</v>
          </cell>
        </row>
      </sheetData>
      <sheetData sheetId="5849">
        <row r="19">
          <cell r="J19">
            <v>1.0499999999999999E-3</v>
          </cell>
        </row>
      </sheetData>
      <sheetData sheetId="5850">
        <row r="19">
          <cell r="J19">
            <v>1.0499999999999999E-3</v>
          </cell>
        </row>
      </sheetData>
      <sheetData sheetId="5851">
        <row r="19">
          <cell r="J19">
            <v>1.0499999999999999E-3</v>
          </cell>
        </row>
      </sheetData>
      <sheetData sheetId="5852">
        <row r="19">
          <cell r="J19">
            <v>1.0499999999999999E-3</v>
          </cell>
        </row>
      </sheetData>
      <sheetData sheetId="5853">
        <row r="19">
          <cell r="J19">
            <v>1.0499999999999999E-3</v>
          </cell>
        </row>
      </sheetData>
      <sheetData sheetId="5854">
        <row r="19">
          <cell r="J19">
            <v>1.0499999999999999E-3</v>
          </cell>
        </row>
      </sheetData>
      <sheetData sheetId="5855">
        <row r="19">
          <cell r="J19">
            <v>1.0499999999999999E-3</v>
          </cell>
        </row>
      </sheetData>
      <sheetData sheetId="5856">
        <row r="19">
          <cell r="J19">
            <v>1.0499999999999999E-3</v>
          </cell>
        </row>
      </sheetData>
      <sheetData sheetId="5857">
        <row r="19">
          <cell r="J19">
            <v>1.0499999999999999E-3</v>
          </cell>
        </row>
      </sheetData>
      <sheetData sheetId="5858">
        <row r="19">
          <cell r="J19">
            <v>1.0499999999999999E-3</v>
          </cell>
        </row>
      </sheetData>
      <sheetData sheetId="5859">
        <row r="19">
          <cell r="J19">
            <v>1.0499999999999999E-3</v>
          </cell>
        </row>
      </sheetData>
      <sheetData sheetId="5860">
        <row r="19">
          <cell r="J19">
            <v>1.0499999999999999E-3</v>
          </cell>
        </row>
      </sheetData>
      <sheetData sheetId="5861">
        <row r="19">
          <cell r="J19">
            <v>1.0499999999999999E-3</v>
          </cell>
        </row>
      </sheetData>
      <sheetData sheetId="5862">
        <row r="19">
          <cell r="J19">
            <v>1.0499999999999999E-3</v>
          </cell>
        </row>
      </sheetData>
      <sheetData sheetId="5863">
        <row r="19">
          <cell r="J19">
            <v>1.0499999999999999E-3</v>
          </cell>
        </row>
      </sheetData>
      <sheetData sheetId="5864">
        <row r="19">
          <cell r="J19">
            <v>1.0499999999999999E-3</v>
          </cell>
        </row>
      </sheetData>
      <sheetData sheetId="5865">
        <row r="19">
          <cell r="J19">
            <v>1.0499999999999999E-3</v>
          </cell>
        </row>
      </sheetData>
      <sheetData sheetId="5866">
        <row r="19">
          <cell r="J19">
            <v>1.0499999999999999E-3</v>
          </cell>
        </row>
      </sheetData>
      <sheetData sheetId="5867">
        <row r="19">
          <cell r="J19">
            <v>1.0499999999999999E-3</v>
          </cell>
        </row>
      </sheetData>
      <sheetData sheetId="5868">
        <row r="19">
          <cell r="J19">
            <v>1.0499999999999999E-3</v>
          </cell>
        </row>
      </sheetData>
      <sheetData sheetId="5869">
        <row r="19">
          <cell r="J19">
            <v>1.0499999999999999E-3</v>
          </cell>
        </row>
      </sheetData>
      <sheetData sheetId="5870">
        <row r="19">
          <cell r="J19">
            <v>1.0499999999999999E-3</v>
          </cell>
        </row>
      </sheetData>
      <sheetData sheetId="5871">
        <row r="19">
          <cell r="J19">
            <v>1.0499999999999999E-3</v>
          </cell>
        </row>
      </sheetData>
      <sheetData sheetId="5872">
        <row r="19">
          <cell r="J19">
            <v>1.0499999999999999E-3</v>
          </cell>
        </row>
      </sheetData>
      <sheetData sheetId="5873">
        <row r="19">
          <cell r="J19">
            <v>1.0499999999999999E-3</v>
          </cell>
        </row>
      </sheetData>
      <sheetData sheetId="5874">
        <row r="19">
          <cell r="J19">
            <v>1.0499999999999999E-3</v>
          </cell>
        </row>
      </sheetData>
      <sheetData sheetId="5875">
        <row r="19">
          <cell r="J19">
            <v>1.0499999999999999E-3</v>
          </cell>
        </row>
      </sheetData>
      <sheetData sheetId="5876">
        <row r="19">
          <cell r="J19">
            <v>1.0499999999999999E-3</v>
          </cell>
        </row>
      </sheetData>
      <sheetData sheetId="5877">
        <row r="19">
          <cell r="J19">
            <v>1.0499999999999999E-3</v>
          </cell>
        </row>
      </sheetData>
      <sheetData sheetId="5878">
        <row r="19">
          <cell r="J19">
            <v>1.0499999999999999E-3</v>
          </cell>
        </row>
      </sheetData>
      <sheetData sheetId="5879">
        <row r="19">
          <cell r="J19">
            <v>1.0499999999999999E-3</v>
          </cell>
        </row>
      </sheetData>
      <sheetData sheetId="5880">
        <row r="19">
          <cell r="J19">
            <v>1.0499999999999999E-3</v>
          </cell>
        </row>
      </sheetData>
      <sheetData sheetId="5881">
        <row r="19">
          <cell r="J19">
            <v>1.0499999999999999E-3</v>
          </cell>
        </row>
      </sheetData>
      <sheetData sheetId="5882">
        <row r="19">
          <cell r="J19">
            <v>1.0499999999999999E-3</v>
          </cell>
        </row>
      </sheetData>
      <sheetData sheetId="5883">
        <row r="19">
          <cell r="J19">
            <v>1.0499999999999999E-3</v>
          </cell>
        </row>
      </sheetData>
      <sheetData sheetId="5884">
        <row r="19">
          <cell r="J19">
            <v>1.0499999999999999E-3</v>
          </cell>
        </row>
      </sheetData>
      <sheetData sheetId="5885">
        <row r="19">
          <cell r="J19">
            <v>1.0499999999999999E-3</v>
          </cell>
        </row>
      </sheetData>
      <sheetData sheetId="5886">
        <row r="19">
          <cell r="J19">
            <v>1.0499999999999999E-3</v>
          </cell>
        </row>
      </sheetData>
      <sheetData sheetId="5887">
        <row r="19">
          <cell r="J19">
            <v>1.0499999999999999E-3</v>
          </cell>
        </row>
      </sheetData>
      <sheetData sheetId="5888">
        <row r="19">
          <cell r="J19">
            <v>1.0499999999999999E-3</v>
          </cell>
        </row>
      </sheetData>
      <sheetData sheetId="5889">
        <row r="19">
          <cell r="J19">
            <v>1.0499999999999999E-3</v>
          </cell>
        </row>
      </sheetData>
      <sheetData sheetId="5890">
        <row r="19">
          <cell r="J19">
            <v>1.0499999999999999E-3</v>
          </cell>
        </row>
      </sheetData>
      <sheetData sheetId="5891">
        <row r="19">
          <cell r="J19">
            <v>1.0499999999999999E-3</v>
          </cell>
        </row>
      </sheetData>
      <sheetData sheetId="5892">
        <row r="19">
          <cell r="J19">
            <v>1.0499999999999999E-3</v>
          </cell>
        </row>
      </sheetData>
      <sheetData sheetId="5893">
        <row r="19">
          <cell r="J19">
            <v>1.0499999999999999E-3</v>
          </cell>
        </row>
      </sheetData>
      <sheetData sheetId="5894">
        <row r="19">
          <cell r="J19">
            <v>1.0499999999999999E-3</v>
          </cell>
        </row>
      </sheetData>
      <sheetData sheetId="5895">
        <row r="19">
          <cell r="J19">
            <v>1.0499999999999999E-3</v>
          </cell>
        </row>
      </sheetData>
      <sheetData sheetId="5896">
        <row r="19">
          <cell r="J19">
            <v>1.0499999999999999E-3</v>
          </cell>
        </row>
      </sheetData>
      <sheetData sheetId="5897">
        <row r="19">
          <cell r="J19">
            <v>1.0499999999999999E-3</v>
          </cell>
        </row>
      </sheetData>
      <sheetData sheetId="5898">
        <row r="19">
          <cell r="J19">
            <v>1.0499999999999999E-3</v>
          </cell>
        </row>
      </sheetData>
      <sheetData sheetId="5899">
        <row r="19">
          <cell r="J19">
            <v>1.0499999999999999E-3</v>
          </cell>
        </row>
      </sheetData>
      <sheetData sheetId="5900">
        <row r="19">
          <cell r="J19">
            <v>1.0499999999999999E-3</v>
          </cell>
        </row>
      </sheetData>
      <sheetData sheetId="5901">
        <row r="19">
          <cell r="J19">
            <v>1.0499999999999999E-3</v>
          </cell>
        </row>
      </sheetData>
      <sheetData sheetId="5902">
        <row r="19">
          <cell r="J19">
            <v>1.0499999999999999E-3</v>
          </cell>
        </row>
      </sheetData>
      <sheetData sheetId="5903">
        <row r="19">
          <cell r="J19">
            <v>1.0499999999999999E-3</v>
          </cell>
        </row>
      </sheetData>
      <sheetData sheetId="5904">
        <row r="19">
          <cell r="J19">
            <v>1.0499999999999999E-3</v>
          </cell>
        </row>
      </sheetData>
      <sheetData sheetId="5905">
        <row r="19">
          <cell r="J19">
            <v>1.0499999999999999E-3</v>
          </cell>
        </row>
      </sheetData>
      <sheetData sheetId="5906">
        <row r="19">
          <cell r="J19">
            <v>1.0499999999999999E-3</v>
          </cell>
        </row>
      </sheetData>
      <sheetData sheetId="5907">
        <row r="19">
          <cell r="J19">
            <v>1.0499999999999999E-3</v>
          </cell>
        </row>
      </sheetData>
      <sheetData sheetId="5908">
        <row r="19">
          <cell r="J19">
            <v>1.0499999999999999E-3</v>
          </cell>
        </row>
      </sheetData>
      <sheetData sheetId="5909">
        <row r="19">
          <cell r="J19">
            <v>1.0499999999999999E-3</v>
          </cell>
        </row>
      </sheetData>
      <sheetData sheetId="5910">
        <row r="19">
          <cell r="J19">
            <v>1.0499999999999999E-3</v>
          </cell>
        </row>
      </sheetData>
      <sheetData sheetId="5911">
        <row r="19">
          <cell r="J19">
            <v>1.0499999999999999E-3</v>
          </cell>
        </row>
      </sheetData>
      <sheetData sheetId="5912">
        <row r="19">
          <cell r="J19">
            <v>1.0499999999999999E-3</v>
          </cell>
        </row>
      </sheetData>
      <sheetData sheetId="5913">
        <row r="19">
          <cell r="J19">
            <v>1.0499999999999999E-3</v>
          </cell>
        </row>
      </sheetData>
      <sheetData sheetId="5914">
        <row r="19">
          <cell r="J19">
            <v>1.0499999999999999E-3</v>
          </cell>
        </row>
      </sheetData>
      <sheetData sheetId="5915">
        <row r="19">
          <cell r="J19">
            <v>1.0499999999999999E-3</v>
          </cell>
        </row>
      </sheetData>
      <sheetData sheetId="5916">
        <row r="19">
          <cell r="J19">
            <v>1.0499999999999999E-3</v>
          </cell>
        </row>
      </sheetData>
      <sheetData sheetId="5917">
        <row r="19">
          <cell r="J19">
            <v>1.0499999999999999E-3</v>
          </cell>
        </row>
      </sheetData>
      <sheetData sheetId="5918">
        <row r="19">
          <cell r="J19">
            <v>1.0499999999999999E-3</v>
          </cell>
        </row>
      </sheetData>
      <sheetData sheetId="5919">
        <row r="19">
          <cell r="J19">
            <v>1.0499999999999999E-3</v>
          </cell>
        </row>
      </sheetData>
      <sheetData sheetId="5920">
        <row r="19">
          <cell r="J19">
            <v>1.0499999999999999E-3</v>
          </cell>
        </row>
      </sheetData>
      <sheetData sheetId="5921">
        <row r="19">
          <cell r="J19">
            <v>1.0499999999999999E-3</v>
          </cell>
        </row>
      </sheetData>
      <sheetData sheetId="5922">
        <row r="19">
          <cell r="J19">
            <v>1.0499999999999999E-3</v>
          </cell>
        </row>
      </sheetData>
      <sheetData sheetId="5923">
        <row r="19">
          <cell r="J19">
            <v>1.0499999999999999E-3</v>
          </cell>
        </row>
      </sheetData>
      <sheetData sheetId="5924">
        <row r="19">
          <cell r="J19">
            <v>1.0499999999999999E-3</v>
          </cell>
        </row>
      </sheetData>
      <sheetData sheetId="5925">
        <row r="19">
          <cell r="J19">
            <v>1.0499999999999999E-3</v>
          </cell>
        </row>
      </sheetData>
      <sheetData sheetId="5926">
        <row r="19">
          <cell r="J19">
            <v>1.0499999999999999E-3</v>
          </cell>
        </row>
      </sheetData>
      <sheetData sheetId="5927">
        <row r="19">
          <cell r="J19">
            <v>1.0499999999999999E-3</v>
          </cell>
        </row>
      </sheetData>
      <sheetData sheetId="5928">
        <row r="19">
          <cell r="J19">
            <v>1.0499999999999999E-3</v>
          </cell>
        </row>
      </sheetData>
      <sheetData sheetId="5929">
        <row r="19">
          <cell r="J19">
            <v>1.0499999999999999E-3</v>
          </cell>
        </row>
      </sheetData>
      <sheetData sheetId="5930">
        <row r="19">
          <cell r="J19">
            <v>1.0499999999999999E-3</v>
          </cell>
        </row>
      </sheetData>
      <sheetData sheetId="5931">
        <row r="19">
          <cell r="J19">
            <v>1.0499999999999999E-3</v>
          </cell>
        </row>
      </sheetData>
      <sheetData sheetId="5932">
        <row r="19">
          <cell r="J19">
            <v>1.0499999999999999E-3</v>
          </cell>
        </row>
      </sheetData>
      <sheetData sheetId="5933">
        <row r="19">
          <cell r="J19">
            <v>1.0499999999999999E-3</v>
          </cell>
        </row>
      </sheetData>
      <sheetData sheetId="5934">
        <row r="19">
          <cell r="J19">
            <v>1.0499999999999999E-3</v>
          </cell>
        </row>
      </sheetData>
      <sheetData sheetId="5935">
        <row r="19">
          <cell r="J19">
            <v>1.0499999999999999E-3</v>
          </cell>
        </row>
      </sheetData>
      <sheetData sheetId="5936">
        <row r="19">
          <cell r="J19">
            <v>1.0499999999999999E-3</v>
          </cell>
        </row>
      </sheetData>
      <sheetData sheetId="5937">
        <row r="19">
          <cell r="J19">
            <v>1.0499999999999999E-3</v>
          </cell>
        </row>
      </sheetData>
      <sheetData sheetId="5938">
        <row r="19">
          <cell r="J19">
            <v>1.0499999999999999E-3</v>
          </cell>
        </row>
      </sheetData>
      <sheetData sheetId="5939">
        <row r="19">
          <cell r="J19">
            <v>1.0499999999999999E-3</v>
          </cell>
        </row>
      </sheetData>
      <sheetData sheetId="5940">
        <row r="19">
          <cell r="J19">
            <v>1.0499999999999999E-3</v>
          </cell>
        </row>
      </sheetData>
      <sheetData sheetId="5941">
        <row r="19">
          <cell r="J19">
            <v>1.0499999999999999E-3</v>
          </cell>
        </row>
      </sheetData>
      <sheetData sheetId="5942">
        <row r="19">
          <cell r="J19">
            <v>1.0499999999999999E-3</v>
          </cell>
        </row>
      </sheetData>
      <sheetData sheetId="5943">
        <row r="19">
          <cell r="J19">
            <v>1.0499999999999999E-3</v>
          </cell>
        </row>
      </sheetData>
      <sheetData sheetId="5944">
        <row r="19">
          <cell r="J19">
            <v>1.0499999999999999E-3</v>
          </cell>
        </row>
      </sheetData>
      <sheetData sheetId="5945">
        <row r="19">
          <cell r="J19">
            <v>1.0499999999999999E-3</v>
          </cell>
        </row>
      </sheetData>
      <sheetData sheetId="5946">
        <row r="19">
          <cell r="J19">
            <v>1.0499999999999999E-3</v>
          </cell>
        </row>
      </sheetData>
      <sheetData sheetId="5947">
        <row r="19">
          <cell r="J19">
            <v>1.0499999999999999E-3</v>
          </cell>
        </row>
      </sheetData>
      <sheetData sheetId="5948">
        <row r="19">
          <cell r="J19">
            <v>1.0499999999999999E-3</v>
          </cell>
        </row>
      </sheetData>
      <sheetData sheetId="5949">
        <row r="19">
          <cell r="J19">
            <v>1.0499999999999999E-3</v>
          </cell>
        </row>
      </sheetData>
      <sheetData sheetId="5950">
        <row r="19">
          <cell r="J19">
            <v>1.0499999999999999E-3</v>
          </cell>
        </row>
      </sheetData>
      <sheetData sheetId="5951">
        <row r="19">
          <cell r="J19">
            <v>1.0499999999999999E-3</v>
          </cell>
        </row>
      </sheetData>
      <sheetData sheetId="5952">
        <row r="19">
          <cell r="J19">
            <v>1.0499999999999999E-3</v>
          </cell>
        </row>
      </sheetData>
      <sheetData sheetId="5953">
        <row r="19">
          <cell r="J19">
            <v>1.0499999999999999E-3</v>
          </cell>
        </row>
      </sheetData>
      <sheetData sheetId="5954">
        <row r="19">
          <cell r="J19">
            <v>1.0499999999999999E-3</v>
          </cell>
        </row>
      </sheetData>
      <sheetData sheetId="5955">
        <row r="19">
          <cell r="J19">
            <v>1.0499999999999999E-3</v>
          </cell>
        </row>
      </sheetData>
      <sheetData sheetId="5956">
        <row r="19">
          <cell r="J19">
            <v>1.0499999999999999E-3</v>
          </cell>
        </row>
      </sheetData>
      <sheetData sheetId="5957">
        <row r="19">
          <cell r="J19">
            <v>1.0499999999999999E-3</v>
          </cell>
        </row>
      </sheetData>
      <sheetData sheetId="5958">
        <row r="19">
          <cell r="J19">
            <v>1.0499999999999999E-3</v>
          </cell>
        </row>
      </sheetData>
      <sheetData sheetId="5959">
        <row r="19">
          <cell r="J19">
            <v>1.0499999999999999E-3</v>
          </cell>
        </row>
      </sheetData>
      <sheetData sheetId="5960">
        <row r="19">
          <cell r="J19">
            <v>1.0499999999999999E-3</v>
          </cell>
        </row>
      </sheetData>
      <sheetData sheetId="5961">
        <row r="19">
          <cell r="J19">
            <v>1.0499999999999999E-3</v>
          </cell>
        </row>
      </sheetData>
      <sheetData sheetId="5962">
        <row r="19">
          <cell r="J19">
            <v>1.0499999999999999E-3</v>
          </cell>
        </row>
      </sheetData>
      <sheetData sheetId="5963">
        <row r="19">
          <cell r="J19">
            <v>1.0499999999999999E-3</v>
          </cell>
        </row>
      </sheetData>
      <sheetData sheetId="5964">
        <row r="19">
          <cell r="J19">
            <v>1.0499999999999999E-3</v>
          </cell>
        </row>
      </sheetData>
      <sheetData sheetId="5965">
        <row r="19">
          <cell r="J19">
            <v>1.0499999999999999E-3</v>
          </cell>
        </row>
      </sheetData>
      <sheetData sheetId="5966">
        <row r="19">
          <cell r="J19">
            <v>1.0499999999999999E-3</v>
          </cell>
        </row>
      </sheetData>
      <sheetData sheetId="5967">
        <row r="19">
          <cell r="J19">
            <v>1.0499999999999999E-3</v>
          </cell>
        </row>
      </sheetData>
      <sheetData sheetId="5968">
        <row r="19">
          <cell r="J19">
            <v>1.0499999999999999E-3</v>
          </cell>
        </row>
      </sheetData>
      <sheetData sheetId="5969">
        <row r="19">
          <cell r="J19">
            <v>1.0499999999999999E-3</v>
          </cell>
        </row>
      </sheetData>
      <sheetData sheetId="5970">
        <row r="19">
          <cell r="J19">
            <v>1.0499999999999999E-3</v>
          </cell>
        </row>
      </sheetData>
      <sheetData sheetId="5971">
        <row r="19">
          <cell r="J19">
            <v>1.0499999999999999E-3</v>
          </cell>
        </row>
      </sheetData>
      <sheetData sheetId="5972">
        <row r="19">
          <cell r="J19">
            <v>1.0499999999999999E-3</v>
          </cell>
        </row>
      </sheetData>
      <sheetData sheetId="5973">
        <row r="19">
          <cell r="J19">
            <v>1.0499999999999999E-3</v>
          </cell>
        </row>
      </sheetData>
      <sheetData sheetId="5974">
        <row r="19">
          <cell r="J19">
            <v>1.0499999999999999E-3</v>
          </cell>
        </row>
      </sheetData>
      <sheetData sheetId="5975">
        <row r="19">
          <cell r="J19">
            <v>1.0499999999999999E-3</v>
          </cell>
        </row>
      </sheetData>
      <sheetData sheetId="5976">
        <row r="19">
          <cell r="J19">
            <v>1.0499999999999999E-3</v>
          </cell>
        </row>
      </sheetData>
      <sheetData sheetId="5977">
        <row r="19">
          <cell r="J19">
            <v>1.0499999999999999E-3</v>
          </cell>
        </row>
      </sheetData>
      <sheetData sheetId="5978">
        <row r="19">
          <cell r="J19">
            <v>1.0499999999999999E-3</v>
          </cell>
        </row>
      </sheetData>
      <sheetData sheetId="5979">
        <row r="19">
          <cell r="J19">
            <v>1.0499999999999999E-3</v>
          </cell>
        </row>
      </sheetData>
      <sheetData sheetId="5980">
        <row r="19">
          <cell r="J19">
            <v>1.0499999999999999E-3</v>
          </cell>
        </row>
      </sheetData>
      <sheetData sheetId="5981">
        <row r="19">
          <cell r="J19">
            <v>1.0499999999999999E-3</v>
          </cell>
        </row>
      </sheetData>
      <sheetData sheetId="5982">
        <row r="19">
          <cell r="J19">
            <v>1.0499999999999999E-3</v>
          </cell>
        </row>
      </sheetData>
      <sheetData sheetId="5983">
        <row r="19">
          <cell r="J19">
            <v>1.0499999999999999E-3</v>
          </cell>
        </row>
      </sheetData>
      <sheetData sheetId="5984">
        <row r="19">
          <cell r="J19">
            <v>1.0499999999999999E-3</v>
          </cell>
        </row>
      </sheetData>
      <sheetData sheetId="5985">
        <row r="19">
          <cell r="J19">
            <v>1.0499999999999999E-3</v>
          </cell>
        </row>
      </sheetData>
      <sheetData sheetId="5986">
        <row r="19">
          <cell r="J19">
            <v>1.0499999999999999E-3</v>
          </cell>
        </row>
      </sheetData>
      <sheetData sheetId="5987">
        <row r="19">
          <cell r="J19">
            <v>1.0499999999999999E-3</v>
          </cell>
        </row>
      </sheetData>
      <sheetData sheetId="5988">
        <row r="19">
          <cell r="J19">
            <v>1.0499999999999999E-3</v>
          </cell>
        </row>
      </sheetData>
      <sheetData sheetId="5989">
        <row r="19">
          <cell r="J19">
            <v>1.0499999999999999E-3</v>
          </cell>
        </row>
      </sheetData>
      <sheetData sheetId="5990">
        <row r="19">
          <cell r="J19">
            <v>1.0499999999999999E-3</v>
          </cell>
        </row>
      </sheetData>
      <sheetData sheetId="5991">
        <row r="19">
          <cell r="J19">
            <v>1.0499999999999999E-3</v>
          </cell>
        </row>
      </sheetData>
      <sheetData sheetId="5992">
        <row r="19">
          <cell r="J19">
            <v>1.0499999999999999E-3</v>
          </cell>
        </row>
      </sheetData>
      <sheetData sheetId="5993">
        <row r="19">
          <cell r="J19">
            <v>1.0499999999999999E-3</v>
          </cell>
        </row>
      </sheetData>
      <sheetData sheetId="5994">
        <row r="19">
          <cell r="J19">
            <v>1.0499999999999999E-3</v>
          </cell>
        </row>
      </sheetData>
      <sheetData sheetId="5995">
        <row r="19">
          <cell r="J19">
            <v>1.0499999999999999E-3</v>
          </cell>
        </row>
      </sheetData>
      <sheetData sheetId="5996">
        <row r="19">
          <cell r="J19">
            <v>1.0499999999999999E-3</v>
          </cell>
        </row>
      </sheetData>
      <sheetData sheetId="5997">
        <row r="19">
          <cell r="J19">
            <v>1.0499999999999999E-3</v>
          </cell>
        </row>
      </sheetData>
      <sheetData sheetId="5998">
        <row r="19">
          <cell r="J19">
            <v>1.0499999999999999E-3</v>
          </cell>
        </row>
      </sheetData>
      <sheetData sheetId="5999">
        <row r="19">
          <cell r="J19">
            <v>1.0499999999999999E-3</v>
          </cell>
        </row>
      </sheetData>
      <sheetData sheetId="6000">
        <row r="19">
          <cell r="J19">
            <v>1.0499999999999999E-3</v>
          </cell>
        </row>
      </sheetData>
      <sheetData sheetId="6001">
        <row r="19">
          <cell r="J19">
            <v>1.0499999999999999E-3</v>
          </cell>
        </row>
      </sheetData>
      <sheetData sheetId="6002">
        <row r="19">
          <cell r="J19">
            <v>1.0499999999999999E-3</v>
          </cell>
        </row>
      </sheetData>
      <sheetData sheetId="6003">
        <row r="19">
          <cell r="J19">
            <v>1.0499999999999999E-3</v>
          </cell>
        </row>
      </sheetData>
      <sheetData sheetId="6004">
        <row r="19">
          <cell r="J19">
            <v>1.0499999999999999E-3</v>
          </cell>
        </row>
      </sheetData>
      <sheetData sheetId="6005">
        <row r="19">
          <cell r="J19">
            <v>1.0499999999999999E-3</v>
          </cell>
        </row>
      </sheetData>
      <sheetData sheetId="6006">
        <row r="19">
          <cell r="J19">
            <v>1.0499999999999999E-3</v>
          </cell>
        </row>
      </sheetData>
      <sheetData sheetId="6007">
        <row r="19">
          <cell r="J19">
            <v>1.0499999999999999E-3</v>
          </cell>
        </row>
      </sheetData>
      <sheetData sheetId="6008">
        <row r="19">
          <cell r="J19">
            <v>1.0499999999999999E-3</v>
          </cell>
        </row>
      </sheetData>
      <sheetData sheetId="6009">
        <row r="19">
          <cell r="J19">
            <v>1.0499999999999999E-3</v>
          </cell>
        </row>
      </sheetData>
      <sheetData sheetId="6010">
        <row r="19">
          <cell r="J19">
            <v>1.0499999999999999E-3</v>
          </cell>
        </row>
      </sheetData>
      <sheetData sheetId="6011">
        <row r="19">
          <cell r="J19">
            <v>1.0499999999999999E-3</v>
          </cell>
        </row>
      </sheetData>
      <sheetData sheetId="6012">
        <row r="19">
          <cell r="J19">
            <v>1.0499999999999999E-3</v>
          </cell>
        </row>
      </sheetData>
      <sheetData sheetId="6013">
        <row r="19">
          <cell r="J19">
            <v>1.0499999999999999E-3</v>
          </cell>
        </row>
      </sheetData>
      <sheetData sheetId="6014">
        <row r="19">
          <cell r="J19">
            <v>1.0499999999999999E-3</v>
          </cell>
        </row>
      </sheetData>
      <sheetData sheetId="6015">
        <row r="19">
          <cell r="J19">
            <v>1.0499999999999999E-3</v>
          </cell>
        </row>
      </sheetData>
      <sheetData sheetId="6016">
        <row r="19">
          <cell r="J19">
            <v>1.0499999999999999E-3</v>
          </cell>
        </row>
      </sheetData>
      <sheetData sheetId="6017">
        <row r="19">
          <cell r="J19">
            <v>1.0499999999999999E-3</v>
          </cell>
        </row>
      </sheetData>
      <sheetData sheetId="6018">
        <row r="19">
          <cell r="J19">
            <v>1.0499999999999999E-3</v>
          </cell>
        </row>
      </sheetData>
      <sheetData sheetId="6019">
        <row r="19">
          <cell r="J19">
            <v>1.0499999999999999E-3</v>
          </cell>
        </row>
      </sheetData>
      <sheetData sheetId="6020">
        <row r="19">
          <cell r="J19">
            <v>1.0499999999999999E-3</v>
          </cell>
        </row>
      </sheetData>
      <sheetData sheetId="6021">
        <row r="19">
          <cell r="J19">
            <v>1.0499999999999999E-3</v>
          </cell>
        </row>
      </sheetData>
      <sheetData sheetId="6022">
        <row r="19">
          <cell r="J19">
            <v>1.0499999999999999E-3</v>
          </cell>
        </row>
      </sheetData>
      <sheetData sheetId="6023">
        <row r="19">
          <cell r="J19">
            <v>1.0499999999999999E-3</v>
          </cell>
        </row>
      </sheetData>
      <sheetData sheetId="6024">
        <row r="19">
          <cell r="J19">
            <v>1.0499999999999999E-3</v>
          </cell>
        </row>
      </sheetData>
      <sheetData sheetId="6025">
        <row r="19">
          <cell r="J19">
            <v>1.0499999999999999E-3</v>
          </cell>
        </row>
      </sheetData>
      <sheetData sheetId="6026">
        <row r="19">
          <cell r="J19">
            <v>1.0499999999999999E-3</v>
          </cell>
        </row>
      </sheetData>
      <sheetData sheetId="6027">
        <row r="19">
          <cell r="J19">
            <v>1.0499999999999999E-3</v>
          </cell>
        </row>
      </sheetData>
      <sheetData sheetId="6028">
        <row r="19">
          <cell r="J19">
            <v>1.0499999999999999E-3</v>
          </cell>
        </row>
      </sheetData>
      <sheetData sheetId="6029">
        <row r="19">
          <cell r="J19">
            <v>1.0499999999999999E-3</v>
          </cell>
        </row>
      </sheetData>
      <sheetData sheetId="6030">
        <row r="19">
          <cell r="J19">
            <v>1.0499999999999999E-3</v>
          </cell>
        </row>
      </sheetData>
      <sheetData sheetId="6031">
        <row r="19">
          <cell r="J19">
            <v>1.0499999999999999E-3</v>
          </cell>
        </row>
      </sheetData>
      <sheetData sheetId="6032">
        <row r="19">
          <cell r="J19">
            <v>1.0499999999999999E-3</v>
          </cell>
        </row>
      </sheetData>
      <sheetData sheetId="6033">
        <row r="19">
          <cell r="J19">
            <v>1.0499999999999999E-3</v>
          </cell>
        </row>
      </sheetData>
      <sheetData sheetId="6034">
        <row r="19">
          <cell r="J19">
            <v>1.0499999999999999E-3</v>
          </cell>
        </row>
      </sheetData>
      <sheetData sheetId="6035">
        <row r="19">
          <cell r="J19">
            <v>1.0499999999999999E-3</v>
          </cell>
        </row>
      </sheetData>
      <sheetData sheetId="6036">
        <row r="19">
          <cell r="J19">
            <v>1.0499999999999999E-3</v>
          </cell>
        </row>
      </sheetData>
      <sheetData sheetId="6037">
        <row r="19">
          <cell r="J19">
            <v>1.0499999999999999E-3</v>
          </cell>
        </row>
      </sheetData>
      <sheetData sheetId="6038">
        <row r="19">
          <cell r="J19">
            <v>1.0499999999999999E-3</v>
          </cell>
        </row>
      </sheetData>
      <sheetData sheetId="6039">
        <row r="19">
          <cell r="J19">
            <v>1.0499999999999999E-3</v>
          </cell>
        </row>
      </sheetData>
      <sheetData sheetId="6040">
        <row r="19">
          <cell r="J19">
            <v>1.0499999999999999E-3</v>
          </cell>
        </row>
      </sheetData>
      <sheetData sheetId="6041">
        <row r="19">
          <cell r="J19">
            <v>1.0499999999999999E-3</v>
          </cell>
        </row>
      </sheetData>
      <sheetData sheetId="6042">
        <row r="19">
          <cell r="J19">
            <v>1.0499999999999999E-3</v>
          </cell>
        </row>
      </sheetData>
      <sheetData sheetId="6043">
        <row r="19">
          <cell r="J19">
            <v>1.0499999999999999E-3</v>
          </cell>
        </row>
      </sheetData>
      <sheetData sheetId="6044">
        <row r="19">
          <cell r="J19">
            <v>1.0499999999999999E-3</v>
          </cell>
        </row>
      </sheetData>
      <sheetData sheetId="6045">
        <row r="19">
          <cell r="J19">
            <v>1.0499999999999999E-3</v>
          </cell>
        </row>
      </sheetData>
      <sheetData sheetId="6046">
        <row r="19">
          <cell r="J19">
            <v>1.0499999999999999E-3</v>
          </cell>
        </row>
      </sheetData>
      <sheetData sheetId="6047">
        <row r="19">
          <cell r="J19">
            <v>1.0499999999999999E-3</v>
          </cell>
        </row>
      </sheetData>
      <sheetData sheetId="6048">
        <row r="19">
          <cell r="J19">
            <v>1.0499999999999999E-3</v>
          </cell>
        </row>
      </sheetData>
      <sheetData sheetId="6049">
        <row r="19">
          <cell r="J19">
            <v>1.0499999999999999E-3</v>
          </cell>
        </row>
      </sheetData>
      <sheetData sheetId="6050">
        <row r="19">
          <cell r="J19">
            <v>1.0499999999999999E-3</v>
          </cell>
        </row>
      </sheetData>
      <sheetData sheetId="6051">
        <row r="19">
          <cell r="J19">
            <v>1.0499999999999999E-3</v>
          </cell>
        </row>
      </sheetData>
      <sheetData sheetId="6052">
        <row r="19">
          <cell r="J19">
            <v>1.0499999999999999E-3</v>
          </cell>
        </row>
      </sheetData>
      <sheetData sheetId="6053">
        <row r="19">
          <cell r="J19">
            <v>1.0499999999999999E-3</v>
          </cell>
        </row>
      </sheetData>
      <sheetData sheetId="6054">
        <row r="19">
          <cell r="J19">
            <v>1.0499999999999999E-3</v>
          </cell>
        </row>
      </sheetData>
      <sheetData sheetId="6055">
        <row r="19">
          <cell r="J19">
            <v>1.0499999999999999E-3</v>
          </cell>
        </row>
      </sheetData>
      <sheetData sheetId="6056">
        <row r="19">
          <cell r="J19">
            <v>1.0499999999999999E-3</v>
          </cell>
        </row>
      </sheetData>
      <sheetData sheetId="6057">
        <row r="19">
          <cell r="J19">
            <v>1.0499999999999999E-3</v>
          </cell>
        </row>
      </sheetData>
      <sheetData sheetId="6058">
        <row r="19">
          <cell r="J19">
            <v>1.0499999999999999E-3</v>
          </cell>
        </row>
      </sheetData>
      <sheetData sheetId="6059">
        <row r="19">
          <cell r="J19">
            <v>1.0499999999999999E-3</v>
          </cell>
        </row>
      </sheetData>
      <sheetData sheetId="6060">
        <row r="19">
          <cell r="J19">
            <v>1.0499999999999999E-3</v>
          </cell>
        </row>
      </sheetData>
      <sheetData sheetId="6061">
        <row r="19">
          <cell r="J19">
            <v>1.0499999999999999E-3</v>
          </cell>
        </row>
      </sheetData>
      <sheetData sheetId="6062">
        <row r="19">
          <cell r="J19">
            <v>1.0499999999999999E-3</v>
          </cell>
        </row>
      </sheetData>
      <sheetData sheetId="6063">
        <row r="19">
          <cell r="J19">
            <v>1.0499999999999999E-3</v>
          </cell>
        </row>
      </sheetData>
      <sheetData sheetId="6064">
        <row r="19">
          <cell r="J19">
            <v>1.0499999999999999E-3</v>
          </cell>
        </row>
      </sheetData>
      <sheetData sheetId="6065">
        <row r="19">
          <cell r="J19">
            <v>1.0499999999999999E-3</v>
          </cell>
        </row>
      </sheetData>
      <sheetData sheetId="6066">
        <row r="19">
          <cell r="J19">
            <v>1.0499999999999999E-3</v>
          </cell>
        </row>
      </sheetData>
      <sheetData sheetId="6067">
        <row r="19">
          <cell r="J19">
            <v>1.0499999999999999E-3</v>
          </cell>
        </row>
      </sheetData>
      <sheetData sheetId="6068">
        <row r="19">
          <cell r="J19">
            <v>1.0499999999999999E-3</v>
          </cell>
        </row>
      </sheetData>
      <sheetData sheetId="6069">
        <row r="19">
          <cell r="J19">
            <v>1.0499999999999999E-3</v>
          </cell>
        </row>
      </sheetData>
      <sheetData sheetId="6070">
        <row r="19">
          <cell r="J19">
            <v>1.0499999999999999E-3</v>
          </cell>
        </row>
      </sheetData>
      <sheetData sheetId="6071">
        <row r="19">
          <cell r="J19">
            <v>1.0499999999999999E-3</v>
          </cell>
        </row>
      </sheetData>
      <sheetData sheetId="6072">
        <row r="19">
          <cell r="J19">
            <v>1.0499999999999999E-3</v>
          </cell>
        </row>
      </sheetData>
      <sheetData sheetId="6073">
        <row r="19">
          <cell r="J19">
            <v>1.0499999999999999E-3</v>
          </cell>
        </row>
      </sheetData>
      <sheetData sheetId="6074">
        <row r="19">
          <cell r="J19">
            <v>1.0499999999999999E-3</v>
          </cell>
        </row>
      </sheetData>
      <sheetData sheetId="6075">
        <row r="19">
          <cell r="J19">
            <v>1.0499999999999999E-3</v>
          </cell>
        </row>
      </sheetData>
      <sheetData sheetId="6076">
        <row r="19">
          <cell r="J19">
            <v>1.0499999999999999E-3</v>
          </cell>
        </row>
      </sheetData>
      <sheetData sheetId="6077">
        <row r="19">
          <cell r="J19">
            <v>1.0499999999999999E-3</v>
          </cell>
        </row>
      </sheetData>
      <sheetData sheetId="6078">
        <row r="19">
          <cell r="J19">
            <v>1.0499999999999999E-3</v>
          </cell>
        </row>
      </sheetData>
      <sheetData sheetId="6079">
        <row r="19">
          <cell r="J19">
            <v>1.0499999999999999E-3</v>
          </cell>
        </row>
      </sheetData>
      <sheetData sheetId="6080">
        <row r="19">
          <cell r="J19">
            <v>1.0499999999999999E-3</v>
          </cell>
        </row>
      </sheetData>
      <sheetData sheetId="6081">
        <row r="19">
          <cell r="J19">
            <v>1.0499999999999999E-3</v>
          </cell>
        </row>
      </sheetData>
      <sheetData sheetId="6082">
        <row r="19">
          <cell r="J19">
            <v>1.0499999999999999E-3</v>
          </cell>
        </row>
      </sheetData>
      <sheetData sheetId="6083">
        <row r="19">
          <cell r="J19">
            <v>1.0499999999999999E-3</v>
          </cell>
        </row>
      </sheetData>
      <sheetData sheetId="6084">
        <row r="19">
          <cell r="J19">
            <v>1.0499999999999999E-3</v>
          </cell>
        </row>
      </sheetData>
      <sheetData sheetId="6085">
        <row r="19">
          <cell r="J19">
            <v>1.0499999999999999E-3</v>
          </cell>
        </row>
      </sheetData>
      <sheetData sheetId="6086">
        <row r="19">
          <cell r="J19">
            <v>1.0499999999999999E-3</v>
          </cell>
        </row>
      </sheetData>
      <sheetData sheetId="6087">
        <row r="19">
          <cell r="J19">
            <v>1.0499999999999999E-3</v>
          </cell>
        </row>
      </sheetData>
      <sheetData sheetId="6088">
        <row r="19">
          <cell r="J19">
            <v>1.0499999999999999E-3</v>
          </cell>
        </row>
      </sheetData>
      <sheetData sheetId="6089">
        <row r="19">
          <cell r="J19">
            <v>1.0499999999999999E-3</v>
          </cell>
        </row>
      </sheetData>
      <sheetData sheetId="6090">
        <row r="19">
          <cell r="J19">
            <v>1.0499999999999999E-3</v>
          </cell>
        </row>
      </sheetData>
      <sheetData sheetId="6091">
        <row r="19">
          <cell r="J19">
            <v>1.0499999999999999E-3</v>
          </cell>
        </row>
      </sheetData>
      <sheetData sheetId="6092">
        <row r="19">
          <cell r="J19">
            <v>1.0499999999999999E-3</v>
          </cell>
        </row>
      </sheetData>
      <sheetData sheetId="6093">
        <row r="19">
          <cell r="J19">
            <v>1.0499999999999999E-3</v>
          </cell>
        </row>
      </sheetData>
      <sheetData sheetId="6094">
        <row r="19">
          <cell r="J19">
            <v>1.0499999999999999E-3</v>
          </cell>
        </row>
      </sheetData>
      <sheetData sheetId="6095">
        <row r="19">
          <cell r="J19">
            <v>1.0499999999999999E-3</v>
          </cell>
        </row>
      </sheetData>
      <sheetData sheetId="6096">
        <row r="19">
          <cell r="J19">
            <v>1.0499999999999999E-3</v>
          </cell>
        </row>
      </sheetData>
      <sheetData sheetId="6097">
        <row r="19">
          <cell r="J19">
            <v>1.0499999999999999E-3</v>
          </cell>
        </row>
      </sheetData>
      <sheetData sheetId="6098">
        <row r="19">
          <cell r="J19">
            <v>1.0499999999999999E-3</v>
          </cell>
        </row>
      </sheetData>
      <sheetData sheetId="6099">
        <row r="19">
          <cell r="J19">
            <v>1.0499999999999999E-3</v>
          </cell>
        </row>
      </sheetData>
      <sheetData sheetId="6100">
        <row r="19">
          <cell r="J19">
            <v>1.0499999999999999E-3</v>
          </cell>
        </row>
      </sheetData>
      <sheetData sheetId="6101">
        <row r="19">
          <cell r="J19">
            <v>1.0499999999999999E-3</v>
          </cell>
        </row>
      </sheetData>
      <sheetData sheetId="6102">
        <row r="19">
          <cell r="J19">
            <v>1.0499999999999999E-3</v>
          </cell>
        </row>
      </sheetData>
      <sheetData sheetId="6103">
        <row r="19">
          <cell r="J19">
            <v>1.0499999999999999E-3</v>
          </cell>
        </row>
      </sheetData>
      <sheetData sheetId="6104">
        <row r="19">
          <cell r="J19">
            <v>1.0499999999999999E-3</v>
          </cell>
        </row>
      </sheetData>
      <sheetData sheetId="6105">
        <row r="19">
          <cell r="J19">
            <v>1.0499999999999999E-3</v>
          </cell>
        </row>
      </sheetData>
      <sheetData sheetId="6106">
        <row r="19">
          <cell r="J19">
            <v>1.0499999999999999E-3</v>
          </cell>
        </row>
      </sheetData>
      <sheetData sheetId="6107">
        <row r="19">
          <cell r="J19">
            <v>1.0499999999999999E-3</v>
          </cell>
        </row>
      </sheetData>
      <sheetData sheetId="6108">
        <row r="19">
          <cell r="J19">
            <v>1.0499999999999999E-3</v>
          </cell>
        </row>
      </sheetData>
      <sheetData sheetId="6109">
        <row r="19">
          <cell r="J19">
            <v>1.0499999999999999E-3</v>
          </cell>
        </row>
      </sheetData>
      <sheetData sheetId="6110">
        <row r="19">
          <cell r="J19">
            <v>1.0499999999999999E-3</v>
          </cell>
        </row>
      </sheetData>
      <sheetData sheetId="6111">
        <row r="19">
          <cell r="J19">
            <v>1.0499999999999999E-3</v>
          </cell>
        </row>
      </sheetData>
      <sheetData sheetId="6112">
        <row r="19">
          <cell r="J19">
            <v>1.0499999999999999E-3</v>
          </cell>
        </row>
      </sheetData>
      <sheetData sheetId="6113">
        <row r="19">
          <cell r="J19">
            <v>1.0499999999999999E-3</v>
          </cell>
        </row>
      </sheetData>
      <sheetData sheetId="6114">
        <row r="19">
          <cell r="J19">
            <v>1.0499999999999999E-3</v>
          </cell>
        </row>
      </sheetData>
      <sheetData sheetId="6115">
        <row r="19">
          <cell r="J19">
            <v>1.0499999999999999E-3</v>
          </cell>
        </row>
      </sheetData>
      <sheetData sheetId="6116">
        <row r="19">
          <cell r="J19">
            <v>1.0499999999999999E-3</v>
          </cell>
        </row>
      </sheetData>
      <sheetData sheetId="6117">
        <row r="19">
          <cell r="J19">
            <v>1.0499999999999999E-3</v>
          </cell>
        </row>
      </sheetData>
      <sheetData sheetId="6118">
        <row r="19">
          <cell r="J19">
            <v>1.0499999999999999E-3</v>
          </cell>
        </row>
      </sheetData>
      <sheetData sheetId="6119">
        <row r="19">
          <cell r="J19">
            <v>1.0499999999999999E-3</v>
          </cell>
        </row>
      </sheetData>
      <sheetData sheetId="6120">
        <row r="19">
          <cell r="J19">
            <v>1.0499999999999999E-3</v>
          </cell>
        </row>
      </sheetData>
      <sheetData sheetId="6121">
        <row r="19">
          <cell r="J19">
            <v>1.0499999999999999E-3</v>
          </cell>
        </row>
      </sheetData>
      <sheetData sheetId="6122">
        <row r="19">
          <cell r="J19">
            <v>1.0499999999999999E-3</v>
          </cell>
        </row>
      </sheetData>
      <sheetData sheetId="6123">
        <row r="19">
          <cell r="J19">
            <v>1.0499999999999999E-3</v>
          </cell>
        </row>
      </sheetData>
      <sheetData sheetId="6124">
        <row r="19">
          <cell r="J19">
            <v>1.0499999999999999E-3</v>
          </cell>
        </row>
      </sheetData>
      <sheetData sheetId="6125">
        <row r="19">
          <cell r="J19">
            <v>1.0499999999999999E-3</v>
          </cell>
        </row>
      </sheetData>
      <sheetData sheetId="6126">
        <row r="19">
          <cell r="J19">
            <v>1.0499999999999999E-3</v>
          </cell>
        </row>
      </sheetData>
      <sheetData sheetId="6127">
        <row r="19">
          <cell r="J19">
            <v>1.0499999999999999E-3</v>
          </cell>
        </row>
      </sheetData>
      <sheetData sheetId="6128">
        <row r="19">
          <cell r="J19">
            <v>1.0499999999999999E-3</v>
          </cell>
        </row>
      </sheetData>
      <sheetData sheetId="6129">
        <row r="19">
          <cell r="J19">
            <v>1.0499999999999999E-3</v>
          </cell>
        </row>
      </sheetData>
      <sheetData sheetId="6130">
        <row r="19">
          <cell r="J19">
            <v>1.0499999999999999E-3</v>
          </cell>
        </row>
      </sheetData>
      <sheetData sheetId="6131">
        <row r="19">
          <cell r="J19">
            <v>1.0499999999999999E-3</v>
          </cell>
        </row>
      </sheetData>
      <sheetData sheetId="6132">
        <row r="19">
          <cell r="J19">
            <v>1.0499999999999999E-3</v>
          </cell>
        </row>
      </sheetData>
      <sheetData sheetId="6133">
        <row r="19">
          <cell r="J19">
            <v>1.0499999999999999E-3</v>
          </cell>
        </row>
      </sheetData>
      <sheetData sheetId="6134">
        <row r="19">
          <cell r="J19">
            <v>1.0499999999999999E-3</v>
          </cell>
        </row>
      </sheetData>
      <sheetData sheetId="6135">
        <row r="19">
          <cell r="J19">
            <v>1.0499999999999999E-3</v>
          </cell>
        </row>
      </sheetData>
      <sheetData sheetId="6136">
        <row r="19">
          <cell r="J19">
            <v>1.0499999999999999E-3</v>
          </cell>
        </row>
      </sheetData>
      <sheetData sheetId="6137">
        <row r="19">
          <cell r="J19">
            <v>1.0499999999999999E-3</v>
          </cell>
        </row>
      </sheetData>
      <sheetData sheetId="6138">
        <row r="19">
          <cell r="J19">
            <v>1.0499999999999999E-3</v>
          </cell>
        </row>
      </sheetData>
      <sheetData sheetId="6139">
        <row r="19">
          <cell r="J19">
            <v>1.0499999999999999E-3</v>
          </cell>
        </row>
      </sheetData>
      <sheetData sheetId="6140">
        <row r="19">
          <cell r="J19">
            <v>1.0499999999999999E-3</v>
          </cell>
        </row>
      </sheetData>
      <sheetData sheetId="6141">
        <row r="19">
          <cell r="J19">
            <v>1.0499999999999999E-3</v>
          </cell>
        </row>
      </sheetData>
      <sheetData sheetId="6142">
        <row r="19">
          <cell r="J19">
            <v>1.0499999999999999E-3</v>
          </cell>
        </row>
      </sheetData>
      <sheetData sheetId="6143">
        <row r="19">
          <cell r="J19">
            <v>1.0499999999999999E-3</v>
          </cell>
        </row>
      </sheetData>
      <sheetData sheetId="6144">
        <row r="19">
          <cell r="J19">
            <v>1.0499999999999999E-3</v>
          </cell>
        </row>
      </sheetData>
      <sheetData sheetId="6145">
        <row r="19">
          <cell r="J19">
            <v>1.0499999999999999E-3</v>
          </cell>
        </row>
      </sheetData>
      <sheetData sheetId="6146">
        <row r="19">
          <cell r="J19">
            <v>1.0499999999999999E-3</v>
          </cell>
        </row>
      </sheetData>
      <sheetData sheetId="6147">
        <row r="19">
          <cell r="J19">
            <v>1.0499999999999999E-3</v>
          </cell>
        </row>
      </sheetData>
      <sheetData sheetId="6148">
        <row r="19">
          <cell r="J19">
            <v>1.0499999999999999E-3</v>
          </cell>
        </row>
      </sheetData>
      <sheetData sheetId="6149">
        <row r="19">
          <cell r="J19">
            <v>1.0499999999999999E-3</v>
          </cell>
        </row>
      </sheetData>
      <sheetData sheetId="6150">
        <row r="19">
          <cell r="J19">
            <v>1.0499999999999999E-3</v>
          </cell>
        </row>
      </sheetData>
      <sheetData sheetId="6151">
        <row r="19">
          <cell r="J19">
            <v>1.0499999999999999E-3</v>
          </cell>
        </row>
      </sheetData>
      <sheetData sheetId="6152">
        <row r="19">
          <cell r="J19">
            <v>1.0499999999999999E-3</v>
          </cell>
        </row>
      </sheetData>
      <sheetData sheetId="6153">
        <row r="19">
          <cell r="J19">
            <v>1.0499999999999999E-3</v>
          </cell>
        </row>
      </sheetData>
      <sheetData sheetId="6154">
        <row r="19">
          <cell r="J19">
            <v>1.0499999999999999E-3</v>
          </cell>
        </row>
      </sheetData>
      <sheetData sheetId="6155">
        <row r="19">
          <cell r="J19">
            <v>1.0499999999999999E-3</v>
          </cell>
        </row>
      </sheetData>
      <sheetData sheetId="6156">
        <row r="19">
          <cell r="J19">
            <v>1.0499999999999999E-3</v>
          </cell>
        </row>
      </sheetData>
      <sheetData sheetId="6157">
        <row r="19">
          <cell r="J19">
            <v>1.0499999999999999E-3</v>
          </cell>
        </row>
      </sheetData>
      <sheetData sheetId="6158">
        <row r="19">
          <cell r="J19">
            <v>1.0499999999999999E-3</v>
          </cell>
        </row>
      </sheetData>
      <sheetData sheetId="6159">
        <row r="19">
          <cell r="J19">
            <v>1.0499999999999999E-3</v>
          </cell>
        </row>
      </sheetData>
      <sheetData sheetId="6160">
        <row r="19">
          <cell r="J19">
            <v>1.0499999999999999E-3</v>
          </cell>
        </row>
      </sheetData>
      <sheetData sheetId="6161">
        <row r="19">
          <cell r="J19">
            <v>1.0499999999999999E-3</v>
          </cell>
        </row>
      </sheetData>
      <sheetData sheetId="6162">
        <row r="19">
          <cell r="J19">
            <v>1.0499999999999999E-3</v>
          </cell>
        </row>
      </sheetData>
      <sheetData sheetId="6163">
        <row r="19">
          <cell r="J19">
            <v>1.0499999999999999E-3</v>
          </cell>
        </row>
      </sheetData>
      <sheetData sheetId="6164">
        <row r="19">
          <cell r="J19">
            <v>1.0499999999999999E-3</v>
          </cell>
        </row>
      </sheetData>
      <sheetData sheetId="6165">
        <row r="19">
          <cell r="J19">
            <v>1.0499999999999999E-3</v>
          </cell>
        </row>
      </sheetData>
      <sheetData sheetId="6166">
        <row r="19">
          <cell r="J19">
            <v>1.0499999999999999E-3</v>
          </cell>
        </row>
      </sheetData>
      <sheetData sheetId="6167">
        <row r="19">
          <cell r="J19">
            <v>1.0499999999999999E-3</v>
          </cell>
        </row>
      </sheetData>
      <sheetData sheetId="6168">
        <row r="19">
          <cell r="J19">
            <v>1.0499999999999999E-3</v>
          </cell>
        </row>
      </sheetData>
      <sheetData sheetId="6169">
        <row r="19">
          <cell r="J19">
            <v>1.0499999999999999E-3</v>
          </cell>
        </row>
      </sheetData>
      <sheetData sheetId="6170">
        <row r="19">
          <cell r="J19">
            <v>1.0499999999999999E-3</v>
          </cell>
        </row>
      </sheetData>
      <sheetData sheetId="6171">
        <row r="19">
          <cell r="J19">
            <v>1.0499999999999999E-3</v>
          </cell>
        </row>
      </sheetData>
      <sheetData sheetId="6172">
        <row r="19">
          <cell r="J19">
            <v>1.0499999999999999E-3</v>
          </cell>
        </row>
      </sheetData>
      <sheetData sheetId="6173">
        <row r="19">
          <cell r="J19">
            <v>1.0499999999999999E-3</v>
          </cell>
        </row>
      </sheetData>
      <sheetData sheetId="6174">
        <row r="19">
          <cell r="J19">
            <v>1.0499999999999999E-3</v>
          </cell>
        </row>
      </sheetData>
      <sheetData sheetId="6175">
        <row r="19">
          <cell r="J19">
            <v>1.0499999999999999E-3</v>
          </cell>
        </row>
      </sheetData>
      <sheetData sheetId="6176">
        <row r="19">
          <cell r="J19">
            <v>1.0499999999999999E-3</v>
          </cell>
        </row>
      </sheetData>
      <sheetData sheetId="6177">
        <row r="19">
          <cell r="J19">
            <v>1.0499999999999999E-3</v>
          </cell>
        </row>
      </sheetData>
      <sheetData sheetId="6178">
        <row r="19">
          <cell r="J19">
            <v>1.0499999999999999E-3</v>
          </cell>
        </row>
      </sheetData>
      <sheetData sheetId="6179">
        <row r="19">
          <cell r="J19">
            <v>1.0499999999999999E-3</v>
          </cell>
        </row>
      </sheetData>
      <sheetData sheetId="6180">
        <row r="19">
          <cell r="J19">
            <v>1.0499999999999999E-3</v>
          </cell>
        </row>
      </sheetData>
      <sheetData sheetId="6181">
        <row r="19">
          <cell r="J19">
            <v>1.0499999999999999E-3</v>
          </cell>
        </row>
      </sheetData>
      <sheetData sheetId="6182">
        <row r="19">
          <cell r="J19">
            <v>1.0499999999999999E-3</v>
          </cell>
        </row>
      </sheetData>
      <sheetData sheetId="6183">
        <row r="19">
          <cell r="J19">
            <v>1.0499999999999999E-3</v>
          </cell>
        </row>
      </sheetData>
      <sheetData sheetId="6184">
        <row r="19">
          <cell r="J19">
            <v>1.0499999999999999E-3</v>
          </cell>
        </row>
      </sheetData>
      <sheetData sheetId="6185">
        <row r="19">
          <cell r="J19">
            <v>1.0499999999999999E-3</v>
          </cell>
        </row>
      </sheetData>
      <sheetData sheetId="6186">
        <row r="19">
          <cell r="J19">
            <v>1.0499999999999999E-3</v>
          </cell>
        </row>
      </sheetData>
      <sheetData sheetId="6187">
        <row r="19">
          <cell r="J19">
            <v>1.0499999999999999E-3</v>
          </cell>
        </row>
      </sheetData>
      <sheetData sheetId="6188">
        <row r="19">
          <cell r="J19">
            <v>1.0499999999999999E-3</v>
          </cell>
        </row>
      </sheetData>
      <sheetData sheetId="6189">
        <row r="19">
          <cell r="J19">
            <v>1.0499999999999999E-3</v>
          </cell>
        </row>
      </sheetData>
      <sheetData sheetId="6190">
        <row r="19">
          <cell r="J19">
            <v>1.0499999999999999E-3</v>
          </cell>
        </row>
      </sheetData>
      <sheetData sheetId="6191">
        <row r="19">
          <cell r="J19">
            <v>1.0499999999999999E-3</v>
          </cell>
        </row>
      </sheetData>
      <sheetData sheetId="6192">
        <row r="19">
          <cell r="J19">
            <v>1.0499999999999999E-3</v>
          </cell>
        </row>
      </sheetData>
      <sheetData sheetId="6193">
        <row r="19">
          <cell r="J19">
            <v>1.0499999999999999E-3</v>
          </cell>
        </row>
      </sheetData>
      <sheetData sheetId="6194">
        <row r="19">
          <cell r="J19">
            <v>1.0499999999999999E-3</v>
          </cell>
        </row>
      </sheetData>
      <sheetData sheetId="6195">
        <row r="19">
          <cell r="J19">
            <v>1.0499999999999999E-3</v>
          </cell>
        </row>
      </sheetData>
      <sheetData sheetId="6196">
        <row r="19">
          <cell r="J19">
            <v>1.0499999999999999E-3</v>
          </cell>
        </row>
      </sheetData>
      <sheetData sheetId="6197">
        <row r="19">
          <cell r="J19">
            <v>1.0499999999999999E-3</v>
          </cell>
        </row>
      </sheetData>
      <sheetData sheetId="6198">
        <row r="19">
          <cell r="J19">
            <v>1.0499999999999999E-3</v>
          </cell>
        </row>
      </sheetData>
      <sheetData sheetId="6199">
        <row r="19">
          <cell r="J19">
            <v>1.0499999999999999E-3</v>
          </cell>
        </row>
      </sheetData>
      <sheetData sheetId="6200">
        <row r="19">
          <cell r="J19">
            <v>1.0499999999999999E-3</v>
          </cell>
        </row>
      </sheetData>
      <sheetData sheetId="6201">
        <row r="19">
          <cell r="J19">
            <v>1.0499999999999999E-3</v>
          </cell>
        </row>
      </sheetData>
      <sheetData sheetId="6202">
        <row r="19">
          <cell r="J19">
            <v>1.0499999999999999E-3</v>
          </cell>
        </row>
      </sheetData>
      <sheetData sheetId="6203">
        <row r="19">
          <cell r="J19">
            <v>1.0499999999999999E-3</v>
          </cell>
        </row>
      </sheetData>
      <sheetData sheetId="6204">
        <row r="19">
          <cell r="J19">
            <v>1.0499999999999999E-3</v>
          </cell>
        </row>
      </sheetData>
      <sheetData sheetId="6205">
        <row r="19">
          <cell r="J19">
            <v>1.0499999999999999E-3</v>
          </cell>
        </row>
      </sheetData>
      <sheetData sheetId="6206">
        <row r="19">
          <cell r="J19">
            <v>1.0499999999999999E-3</v>
          </cell>
        </row>
      </sheetData>
      <sheetData sheetId="6207">
        <row r="19">
          <cell r="J19">
            <v>1.0499999999999999E-3</v>
          </cell>
        </row>
      </sheetData>
      <sheetData sheetId="6208">
        <row r="19">
          <cell r="J19">
            <v>1.0499999999999999E-3</v>
          </cell>
        </row>
      </sheetData>
      <sheetData sheetId="6209">
        <row r="19">
          <cell r="J19">
            <v>1.0499999999999999E-3</v>
          </cell>
        </row>
      </sheetData>
      <sheetData sheetId="6210">
        <row r="19">
          <cell r="J19">
            <v>1.0499999999999999E-3</v>
          </cell>
        </row>
      </sheetData>
      <sheetData sheetId="6211">
        <row r="19">
          <cell r="J19">
            <v>1.0499999999999999E-3</v>
          </cell>
        </row>
      </sheetData>
      <sheetData sheetId="6212">
        <row r="19">
          <cell r="J19">
            <v>1.0499999999999999E-3</v>
          </cell>
        </row>
      </sheetData>
      <sheetData sheetId="6213">
        <row r="19">
          <cell r="J19">
            <v>1.0499999999999999E-3</v>
          </cell>
        </row>
      </sheetData>
      <sheetData sheetId="6214">
        <row r="19">
          <cell r="J19">
            <v>1.0499999999999999E-3</v>
          </cell>
        </row>
      </sheetData>
      <sheetData sheetId="6215">
        <row r="19">
          <cell r="J19">
            <v>1.0499999999999999E-3</v>
          </cell>
        </row>
      </sheetData>
      <sheetData sheetId="6216">
        <row r="19">
          <cell r="J19">
            <v>1.0499999999999999E-3</v>
          </cell>
        </row>
      </sheetData>
      <sheetData sheetId="6217">
        <row r="19">
          <cell r="J19">
            <v>1.0499999999999999E-3</v>
          </cell>
        </row>
      </sheetData>
      <sheetData sheetId="6218">
        <row r="19">
          <cell r="J19">
            <v>1.0499999999999999E-3</v>
          </cell>
        </row>
      </sheetData>
      <sheetData sheetId="6219">
        <row r="19">
          <cell r="J19">
            <v>1.0499999999999999E-3</v>
          </cell>
        </row>
      </sheetData>
      <sheetData sheetId="6220">
        <row r="19">
          <cell r="J19">
            <v>1.0499999999999999E-3</v>
          </cell>
        </row>
      </sheetData>
      <sheetData sheetId="6221">
        <row r="19">
          <cell r="J19">
            <v>1.0499999999999999E-3</v>
          </cell>
        </row>
      </sheetData>
      <sheetData sheetId="6222">
        <row r="19">
          <cell r="J19">
            <v>1.0499999999999999E-3</v>
          </cell>
        </row>
      </sheetData>
      <sheetData sheetId="6223">
        <row r="19">
          <cell r="J19">
            <v>1.0499999999999999E-3</v>
          </cell>
        </row>
      </sheetData>
      <sheetData sheetId="6224">
        <row r="19">
          <cell r="J19">
            <v>1.0499999999999999E-3</v>
          </cell>
        </row>
      </sheetData>
      <sheetData sheetId="6225">
        <row r="19">
          <cell r="J19">
            <v>1.0499999999999999E-3</v>
          </cell>
        </row>
      </sheetData>
      <sheetData sheetId="6226">
        <row r="19">
          <cell r="J19">
            <v>1.0499999999999999E-3</v>
          </cell>
        </row>
      </sheetData>
      <sheetData sheetId="6227">
        <row r="19">
          <cell r="J19">
            <v>1.0499999999999999E-3</v>
          </cell>
        </row>
      </sheetData>
      <sheetData sheetId="6228">
        <row r="19">
          <cell r="J19">
            <v>1.0499999999999999E-3</v>
          </cell>
        </row>
      </sheetData>
      <sheetData sheetId="6229">
        <row r="19">
          <cell r="J19">
            <v>1.0499999999999999E-3</v>
          </cell>
        </row>
      </sheetData>
      <sheetData sheetId="6230">
        <row r="19">
          <cell r="J19">
            <v>1.0499999999999999E-3</v>
          </cell>
        </row>
      </sheetData>
      <sheetData sheetId="6231">
        <row r="19">
          <cell r="J19">
            <v>1.0499999999999999E-3</v>
          </cell>
        </row>
      </sheetData>
      <sheetData sheetId="6232">
        <row r="19">
          <cell r="J19">
            <v>1.0499999999999999E-3</v>
          </cell>
        </row>
      </sheetData>
      <sheetData sheetId="6233">
        <row r="19">
          <cell r="J19">
            <v>1.0499999999999999E-3</v>
          </cell>
        </row>
      </sheetData>
      <sheetData sheetId="6234">
        <row r="19">
          <cell r="J19">
            <v>1.0499999999999999E-3</v>
          </cell>
        </row>
      </sheetData>
      <sheetData sheetId="6235">
        <row r="19">
          <cell r="J19">
            <v>1.0499999999999999E-3</v>
          </cell>
        </row>
      </sheetData>
      <sheetData sheetId="6236">
        <row r="19">
          <cell r="J19">
            <v>1.0499999999999999E-3</v>
          </cell>
        </row>
      </sheetData>
      <sheetData sheetId="6237">
        <row r="19">
          <cell r="J19">
            <v>1.0499999999999999E-3</v>
          </cell>
        </row>
      </sheetData>
      <sheetData sheetId="6238">
        <row r="19">
          <cell r="J19">
            <v>1.0499999999999999E-3</v>
          </cell>
        </row>
      </sheetData>
      <sheetData sheetId="6239">
        <row r="19">
          <cell r="J19">
            <v>1.0499999999999999E-3</v>
          </cell>
        </row>
      </sheetData>
      <sheetData sheetId="6240">
        <row r="19">
          <cell r="J19">
            <v>1.0499999999999999E-3</v>
          </cell>
        </row>
      </sheetData>
      <sheetData sheetId="6241">
        <row r="19">
          <cell r="J19">
            <v>1.0499999999999999E-3</v>
          </cell>
        </row>
      </sheetData>
      <sheetData sheetId="6242">
        <row r="19">
          <cell r="J19">
            <v>1.0499999999999999E-3</v>
          </cell>
        </row>
      </sheetData>
      <sheetData sheetId="6243">
        <row r="19">
          <cell r="J19">
            <v>1.0499999999999999E-3</v>
          </cell>
        </row>
      </sheetData>
      <sheetData sheetId="6244">
        <row r="19">
          <cell r="J19">
            <v>1.0499999999999999E-3</v>
          </cell>
        </row>
      </sheetData>
      <sheetData sheetId="6245">
        <row r="19">
          <cell r="J19">
            <v>1.0499999999999999E-3</v>
          </cell>
        </row>
      </sheetData>
      <sheetData sheetId="6246">
        <row r="19">
          <cell r="J19">
            <v>1.0499999999999999E-3</v>
          </cell>
        </row>
      </sheetData>
      <sheetData sheetId="6247">
        <row r="19">
          <cell r="J19">
            <v>1.0499999999999999E-3</v>
          </cell>
        </row>
      </sheetData>
      <sheetData sheetId="6248">
        <row r="19">
          <cell r="J19">
            <v>1.0499999999999999E-3</v>
          </cell>
        </row>
      </sheetData>
      <sheetData sheetId="6249">
        <row r="19">
          <cell r="J19">
            <v>1.0499999999999999E-3</v>
          </cell>
        </row>
      </sheetData>
      <sheetData sheetId="6250">
        <row r="19">
          <cell r="J19">
            <v>1.0499999999999999E-3</v>
          </cell>
        </row>
      </sheetData>
      <sheetData sheetId="6251">
        <row r="19">
          <cell r="J19">
            <v>1.0499999999999999E-3</v>
          </cell>
        </row>
      </sheetData>
      <sheetData sheetId="6252">
        <row r="19">
          <cell r="J19">
            <v>1.0499999999999999E-3</v>
          </cell>
        </row>
      </sheetData>
      <sheetData sheetId="6253">
        <row r="19">
          <cell r="J19">
            <v>1.0499999999999999E-3</v>
          </cell>
        </row>
      </sheetData>
      <sheetData sheetId="6254">
        <row r="19">
          <cell r="J19">
            <v>1.0499999999999999E-3</v>
          </cell>
        </row>
      </sheetData>
      <sheetData sheetId="6255">
        <row r="19">
          <cell r="J19">
            <v>1.0499999999999999E-3</v>
          </cell>
        </row>
      </sheetData>
      <sheetData sheetId="6256">
        <row r="19">
          <cell r="J19">
            <v>1.0499999999999999E-3</v>
          </cell>
        </row>
      </sheetData>
      <sheetData sheetId="6257">
        <row r="19">
          <cell r="J19">
            <v>1.0499999999999999E-3</v>
          </cell>
        </row>
      </sheetData>
      <sheetData sheetId="6258">
        <row r="19">
          <cell r="J19">
            <v>1.0499999999999999E-3</v>
          </cell>
        </row>
      </sheetData>
      <sheetData sheetId="6259">
        <row r="19">
          <cell r="J19">
            <v>1.0499999999999999E-3</v>
          </cell>
        </row>
      </sheetData>
      <sheetData sheetId="6260">
        <row r="19">
          <cell r="J19">
            <v>1.0499999999999999E-3</v>
          </cell>
        </row>
      </sheetData>
      <sheetData sheetId="6261">
        <row r="19">
          <cell r="J19">
            <v>1.0499999999999999E-3</v>
          </cell>
        </row>
      </sheetData>
      <sheetData sheetId="6262">
        <row r="19">
          <cell r="J19">
            <v>1.0499999999999999E-3</v>
          </cell>
        </row>
      </sheetData>
      <sheetData sheetId="6263">
        <row r="19">
          <cell r="J19">
            <v>1.0499999999999999E-3</v>
          </cell>
        </row>
      </sheetData>
      <sheetData sheetId="6264">
        <row r="19">
          <cell r="J19">
            <v>1.0499999999999999E-3</v>
          </cell>
        </row>
      </sheetData>
      <sheetData sheetId="6265">
        <row r="19">
          <cell r="J19">
            <v>1.0499999999999999E-3</v>
          </cell>
        </row>
      </sheetData>
      <sheetData sheetId="6266">
        <row r="19">
          <cell r="J19">
            <v>1.0499999999999999E-3</v>
          </cell>
        </row>
      </sheetData>
      <sheetData sheetId="6267">
        <row r="19">
          <cell r="J19">
            <v>1.0499999999999999E-3</v>
          </cell>
        </row>
      </sheetData>
      <sheetData sheetId="6268">
        <row r="19">
          <cell r="J19">
            <v>1.0499999999999999E-3</v>
          </cell>
        </row>
      </sheetData>
      <sheetData sheetId="6269">
        <row r="19">
          <cell r="J19">
            <v>1.0499999999999999E-3</v>
          </cell>
        </row>
      </sheetData>
      <sheetData sheetId="6270">
        <row r="19">
          <cell r="J19">
            <v>1.0499999999999999E-3</v>
          </cell>
        </row>
      </sheetData>
      <sheetData sheetId="6271">
        <row r="19">
          <cell r="J19">
            <v>1.0499999999999999E-3</v>
          </cell>
        </row>
      </sheetData>
      <sheetData sheetId="6272">
        <row r="19">
          <cell r="J19">
            <v>1.0499999999999999E-3</v>
          </cell>
        </row>
      </sheetData>
      <sheetData sheetId="6273">
        <row r="19">
          <cell r="J19">
            <v>1.0499999999999999E-3</v>
          </cell>
        </row>
      </sheetData>
      <sheetData sheetId="6274">
        <row r="19">
          <cell r="J19">
            <v>1.0499999999999999E-3</v>
          </cell>
        </row>
      </sheetData>
      <sheetData sheetId="6275">
        <row r="19">
          <cell r="J19">
            <v>1.0499999999999999E-3</v>
          </cell>
        </row>
      </sheetData>
      <sheetData sheetId="6276">
        <row r="19">
          <cell r="J19">
            <v>1.0499999999999999E-3</v>
          </cell>
        </row>
      </sheetData>
      <sheetData sheetId="6277">
        <row r="19">
          <cell r="J19">
            <v>1.0499999999999999E-3</v>
          </cell>
        </row>
      </sheetData>
      <sheetData sheetId="6278">
        <row r="19">
          <cell r="J19">
            <v>1.0499999999999999E-3</v>
          </cell>
        </row>
      </sheetData>
      <sheetData sheetId="6279">
        <row r="19">
          <cell r="J19">
            <v>1.0499999999999999E-3</v>
          </cell>
        </row>
      </sheetData>
      <sheetData sheetId="6280">
        <row r="19">
          <cell r="J19">
            <v>1.0499999999999999E-3</v>
          </cell>
        </row>
      </sheetData>
      <sheetData sheetId="6281">
        <row r="19">
          <cell r="J19">
            <v>1.0499999999999999E-3</v>
          </cell>
        </row>
      </sheetData>
      <sheetData sheetId="6282">
        <row r="19">
          <cell r="J19">
            <v>1.0499999999999999E-3</v>
          </cell>
        </row>
      </sheetData>
      <sheetData sheetId="6283">
        <row r="19">
          <cell r="J19">
            <v>1.0499999999999999E-3</v>
          </cell>
        </row>
      </sheetData>
      <sheetData sheetId="6284">
        <row r="19">
          <cell r="J19">
            <v>1.0499999999999999E-3</v>
          </cell>
        </row>
      </sheetData>
      <sheetData sheetId="6285">
        <row r="19">
          <cell r="J19">
            <v>1.0499999999999999E-3</v>
          </cell>
        </row>
      </sheetData>
      <sheetData sheetId="6286">
        <row r="19">
          <cell r="J19">
            <v>1.0499999999999999E-3</v>
          </cell>
        </row>
      </sheetData>
      <sheetData sheetId="6287">
        <row r="19">
          <cell r="J19">
            <v>1.0499999999999999E-3</v>
          </cell>
        </row>
      </sheetData>
      <sheetData sheetId="6288">
        <row r="19">
          <cell r="J19">
            <v>1.0499999999999999E-3</v>
          </cell>
        </row>
      </sheetData>
      <sheetData sheetId="6289">
        <row r="19">
          <cell r="J19">
            <v>1.0499999999999999E-3</v>
          </cell>
        </row>
      </sheetData>
      <sheetData sheetId="6290">
        <row r="19">
          <cell r="J19">
            <v>1.0499999999999999E-3</v>
          </cell>
        </row>
      </sheetData>
      <sheetData sheetId="6291">
        <row r="19">
          <cell r="J19">
            <v>1.0499999999999999E-3</v>
          </cell>
        </row>
      </sheetData>
      <sheetData sheetId="6292">
        <row r="19">
          <cell r="J19">
            <v>1.0499999999999999E-3</v>
          </cell>
        </row>
      </sheetData>
      <sheetData sheetId="6293">
        <row r="19">
          <cell r="J19">
            <v>1.0499999999999999E-3</v>
          </cell>
        </row>
      </sheetData>
      <sheetData sheetId="6294">
        <row r="19">
          <cell r="J19">
            <v>1.0499999999999999E-3</v>
          </cell>
        </row>
      </sheetData>
      <sheetData sheetId="6295">
        <row r="19">
          <cell r="J19">
            <v>1.0499999999999999E-3</v>
          </cell>
        </row>
      </sheetData>
      <sheetData sheetId="6296">
        <row r="19">
          <cell r="J19">
            <v>1.0499999999999999E-3</v>
          </cell>
        </row>
      </sheetData>
      <sheetData sheetId="6297">
        <row r="19">
          <cell r="J19">
            <v>1.0499999999999999E-3</v>
          </cell>
        </row>
      </sheetData>
      <sheetData sheetId="6298">
        <row r="19">
          <cell r="J19">
            <v>1.0499999999999999E-3</v>
          </cell>
        </row>
      </sheetData>
      <sheetData sheetId="6299">
        <row r="19">
          <cell r="J19">
            <v>1.0499999999999999E-3</v>
          </cell>
        </row>
      </sheetData>
      <sheetData sheetId="6300">
        <row r="19">
          <cell r="J19">
            <v>1.0499999999999999E-3</v>
          </cell>
        </row>
      </sheetData>
      <sheetData sheetId="6301">
        <row r="19">
          <cell r="J19">
            <v>1.0499999999999999E-3</v>
          </cell>
        </row>
      </sheetData>
      <sheetData sheetId="6302">
        <row r="19">
          <cell r="J19">
            <v>1.0499999999999999E-3</v>
          </cell>
        </row>
      </sheetData>
      <sheetData sheetId="6303">
        <row r="19">
          <cell r="J19">
            <v>1.0499999999999999E-3</v>
          </cell>
        </row>
      </sheetData>
      <sheetData sheetId="6304">
        <row r="19">
          <cell r="J19">
            <v>1.0499999999999999E-3</v>
          </cell>
        </row>
      </sheetData>
      <sheetData sheetId="6305">
        <row r="19">
          <cell r="J19">
            <v>1.0499999999999999E-3</v>
          </cell>
        </row>
      </sheetData>
      <sheetData sheetId="6306">
        <row r="19">
          <cell r="J19">
            <v>1.0499999999999999E-3</v>
          </cell>
        </row>
      </sheetData>
      <sheetData sheetId="6307">
        <row r="19">
          <cell r="J19">
            <v>1.0499999999999999E-3</v>
          </cell>
        </row>
      </sheetData>
      <sheetData sheetId="6308">
        <row r="19">
          <cell r="J19">
            <v>1.0499999999999999E-3</v>
          </cell>
        </row>
      </sheetData>
      <sheetData sheetId="6309">
        <row r="19">
          <cell r="J19">
            <v>1.0499999999999999E-3</v>
          </cell>
        </row>
      </sheetData>
      <sheetData sheetId="6310">
        <row r="19">
          <cell r="J19">
            <v>1.0499999999999999E-3</v>
          </cell>
        </row>
      </sheetData>
      <sheetData sheetId="6311">
        <row r="19">
          <cell r="J19">
            <v>1.0499999999999999E-3</v>
          </cell>
        </row>
      </sheetData>
      <sheetData sheetId="6312">
        <row r="19">
          <cell r="J19">
            <v>1.0499999999999999E-3</v>
          </cell>
        </row>
      </sheetData>
      <sheetData sheetId="6313">
        <row r="19">
          <cell r="J19">
            <v>1.0499999999999999E-3</v>
          </cell>
        </row>
      </sheetData>
      <sheetData sheetId="6314">
        <row r="19">
          <cell r="J19">
            <v>1.0499999999999999E-3</v>
          </cell>
        </row>
      </sheetData>
      <sheetData sheetId="6315">
        <row r="19">
          <cell r="J19">
            <v>1.0499999999999999E-3</v>
          </cell>
        </row>
      </sheetData>
      <sheetData sheetId="6316">
        <row r="19">
          <cell r="J19">
            <v>1.0499999999999999E-3</v>
          </cell>
        </row>
      </sheetData>
      <sheetData sheetId="6317">
        <row r="19">
          <cell r="J19">
            <v>1.0499999999999999E-3</v>
          </cell>
        </row>
      </sheetData>
      <sheetData sheetId="6318">
        <row r="19">
          <cell r="J19">
            <v>1.0499999999999999E-3</v>
          </cell>
        </row>
      </sheetData>
      <sheetData sheetId="6319">
        <row r="19">
          <cell r="J19">
            <v>1.0499999999999999E-3</v>
          </cell>
        </row>
      </sheetData>
      <sheetData sheetId="6320">
        <row r="19">
          <cell r="J19">
            <v>1.0499999999999999E-3</v>
          </cell>
        </row>
      </sheetData>
      <sheetData sheetId="6321">
        <row r="19">
          <cell r="J19">
            <v>1.0499999999999999E-3</v>
          </cell>
        </row>
      </sheetData>
      <sheetData sheetId="6322">
        <row r="19">
          <cell r="J19">
            <v>1.0499999999999999E-3</v>
          </cell>
        </row>
      </sheetData>
      <sheetData sheetId="6323">
        <row r="19">
          <cell r="J19">
            <v>1.0499999999999999E-3</v>
          </cell>
        </row>
      </sheetData>
      <sheetData sheetId="6324">
        <row r="19">
          <cell r="J19">
            <v>1.0499999999999999E-3</v>
          </cell>
        </row>
      </sheetData>
      <sheetData sheetId="6325">
        <row r="19">
          <cell r="J19">
            <v>1.0499999999999999E-3</v>
          </cell>
        </row>
      </sheetData>
      <sheetData sheetId="6326">
        <row r="19">
          <cell r="J19">
            <v>1.0499999999999999E-3</v>
          </cell>
        </row>
      </sheetData>
      <sheetData sheetId="6327">
        <row r="19">
          <cell r="J19">
            <v>1.0499999999999999E-3</v>
          </cell>
        </row>
      </sheetData>
      <sheetData sheetId="6328">
        <row r="19">
          <cell r="J19">
            <v>1.0499999999999999E-3</v>
          </cell>
        </row>
      </sheetData>
      <sheetData sheetId="6329">
        <row r="19">
          <cell r="J19">
            <v>1.0499999999999999E-3</v>
          </cell>
        </row>
      </sheetData>
      <sheetData sheetId="6330">
        <row r="19">
          <cell r="J19">
            <v>1.0499999999999999E-3</v>
          </cell>
        </row>
      </sheetData>
      <sheetData sheetId="6331">
        <row r="19">
          <cell r="J19">
            <v>1.0499999999999999E-3</v>
          </cell>
        </row>
      </sheetData>
      <sheetData sheetId="6332">
        <row r="19">
          <cell r="J19">
            <v>1.0499999999999999E-3</v>
          </cell>
        </row>
      </sheetData>
      <sheetData sheetId="6333">
        <row r="19">
          <cell r="J19">
            <v>1.0499999999999999E-3</v>
          </cell>
        </row>
      </sheetData>
      <sheetData sheetId="6334">
        <row r="19">
          <cell r="J19">
            <v>1.0499999999999999E-3</v>
          </cell>
        </row>
      </sheetData>
      <sheetData sheetId="6335">
        <row r="19">
          <cell r="J19">
            <v>1.0499999999999999E-3</v>
          </cell>
        </row>
      </sheetData>
      <sheetData sheetId="6336">
        <row r="19">
          <cell r="J19">
            <v>1.0499999999999999E-3</v>
          </cell>
        </row>
      </sheetData>
      <sheetData sheetId="6337">
        <row r="19">
          <cell r="J19">
            <v>1.0499999999999999E-3</v>
          </cell>
        </row>
      </sheetData>
      <sheetData sheetId="6338">
        <row r="19">
          <cell r="J19">
            <v>1.0499999999999999E-3</v>
          </cell>
        </row>
      </sheetData>
      <sheetData sheetId="6339">
        <row r="19">
          <cell r="J19">
            <v>1.0499999999999999E-3</v>
          </cell>
        </row>
      </sheetData>
      <sheetData sheetId="6340">
        <row r="19">
          <cell r="J19">
            <v>1.0499999999999999E-3</v>
          </cell>
        </row>
      </sheetData>
      <sheetData sheetId="6341">
        <row r="19">
          <cell r="J19">
            <v>1.0499999999999999E-3</v>
          </cell>
        </row>
      </sheetData>
      <sheetData sheetId="6342">
        <row r="19">
          <cell r="J19">
            <v>1.0499999999999999E-3</v>
          </cell>
        </row>
      </sheetData>
      <sheetData sheetId="6343">
        <row r="19">
          <cell r="J19">
            <v>1.0499999999999999E-3</v>
          </cell>
        </row>
      </sheetData>
      <sheetData sheetId="6344">
        <row r="19">
          <cell r="J19">
            <v>1.0499999999999999E-3</v>
          </cell>
        </row>
      </sheetData>
      <sheetData sheetId="6345">
        <row r="19">
          <cell r="J19">
            <v>1.0499999999999999E-3</v>
          </cell>
        </row>
      </sheetData>
      <sheetData sheetId="6346">
        <row r="19">
          <cell r="J19">
            <v>1.0499999999999999E-3</v>
          </cell>
        </row>
      </sheetData>
      <sheetData sheetId="6347">
        <row r="19">
          <cell r="J19">
            <v>1.0499999999999999E-3</v>
          </cell>
        </row>
      </sheetData>
      <sheetData sheetId="6348">
        <row r="19">
          <cell r="J19">
            <v>1.0499999999999999E-3</v>
          </cell>
        </row>
      </sheetData>
      <sheetData sheetId="6349">
        <row r="19">
          <cell r="J19">
            <v>1.0499999999999999E-3</v>
          </cell>
        </row>
      </sheetData>
      <sheetData sheetId="6350">
        <row r="19">
          <cell r="J19">
            <v>1.0499999999999999E-3</v>
          </cell>
        </row>
      </sheetData>
      <sheetData sheetId="6351">
        <row r="19">
          <cell r="J19">
            <v>1.0499999999999999E-3</v>
          </cell>
        </row>
      </sheetData>
      <sheetData sheetId="6352">
        <row r="19">
          <cell r="J19">
            <v>1.0499999999999999E-3</v>
          </cell>
        </row>
      </sheetData>
      <sheetData sheetId="6353">
        <row r="19">
          <cell r="J19">
            <v>1.0499999999999999E-3</v>
          </cell>
        </row>
      </sheetData>
      <sheetData sheetId="6354">
        <row r="19">
          <cell r="J19">
            <v>1.0499999999999999E-3</v>
          </cell>
        </row>
      </sheetData>
      <sheetData sheetId="6355">
        <row r="19">
          <cell r="J19">
            <v>1.0499999999999999E-3</v>
          </cell>
        </row>
      </sheetData>
      <sheetData sheetId="6356">
        <row r="19">
          <cell r="J19">
            <v>1.0499999999999999E-3</v>
          </cell>
        </row>
      </sheetData>
      <sheetData sheetId="6357">
        <row r="19">
          <cell r="J19">
            <v>1.0499999999999999E-3</v>
          </cell>
        </row>
      </sheetData>
      <sheetData sheetId="6358">
        <row r="19">
          <cell r="J19">
            <v>1.0499999999999999E-3</v>
          </cell>
        </row>
      </sheetData>
      <sheetData sheetId="6359">
        <row r="19">
          <cell r="J19">
            <v>1.0499999999999999E-3</v>
          </cell>
        </row>
      </sheetData>
      <sheetData sheetId="6360">
        <row r="19">
          <cell r="J19">
            <v>1.0499999999999999E-3</v>
          </cell>
        </row>
      </sheetData>
      <sheetData sheetId="6361">
        <row r="19">
          <cell r="J19">
            <v>1.0499999999999999E-3</v>
          </cell>
        </row>
      </sheetData>
      <sheetData sheetId="6362">
        <row r="19">
          <cell r="J19">
            <v>1.0499999999999999E-3</v>
          </cell>
        </row>
      </sheetData>
      <sheetData sheetId="6363">
        <row r="19">
          <cell r="J19">
            <v>1.0499999999999999E-3</v>
          </cell>
        </row>
      </sheetData>
      <sheetData sheetId="6364">
        <row r="19">
          <cell r="J19">
            <v>1.0499999999999999E-3</v>
          </cell>
        </row>
      </sheetData>
      <sheetData sheetId="6365">
        <row r="19">
          <cell r="J19">
            <v>1.0499999999999999E-3</v>
          </cell>
        </row>
      </sheetData>
      <sheetData sheetId="6366">
        <row r="19">
          <cell r="J19">
            <v>1.0499999999999999E-3</v>
          </cell>
        </row>
      </sheetData>
      <sheetData sheetId="6367">
        <row r="19">
          <cell r="J19">
            <v>1.0499999999999999E-3</v>
          </cell>
        </row>
      </sheetData>
      <sheetData sheetId="6368">
        <row r="19">
          <cell r="J19">
            <v>1.0499999999999999E-3</v>
          </cell>
        </row>
      </sheetData>
      <sheetData sheetId="6369">
        <row r="19">
          <cell r="J19">
            <v>1.0499999999999999E-3</v>
          </cell>
        </row>
      </sheetData>
      <sheetData sheetId="6370">
        <row r="19">
          <cell r="J19">
            <v>1.0499999999999999E-3</v>
          </cell>
        </row>
      </sheetData>
      <sheetData sheetId="6371">
        <row r="19">
          <cell r="J19">
            <v>1.0499999999999999E-3</v>
          </cell>
        </row>
      </sheetData>
      <sheetData sheetId="6372">
        <row r="19">
          <cell r="J19">
            <v>1.0499999999999999E-3</v>
          </cell>
        </row>
      </sheetData>
      <sheetData sheetId="6373">
        <row r="19">
          <cell r="J19">
            <v>1.0499999999999999E-3</v>
          </cell>
        </row>
      </sheetData>
      <sheetData sheetId="6374">
        <row r="19">
          <cell r="J19">
            <v>1.0499999999999999E-3</v>
          </cell>
        </row>
      </sheetData>
      <sheetData sheetId="6375">
        <row r="19">
          <cell r="J19">
            <v>1.0499999999999999E-3</v>
          </cell>
        </row>
      </sheetData>
      <sheetData sheetId="6376">
        <row r="19">
          <cell r="J19">
            <v>1.0499999999999999E-3</v>
          </cell>
        </row>
      </sheetData>
      <sheetData sheetId="6377">
        <row r="19">
          <cell r="J19">
            <v>1.0499999999999999E-3</v>
          </cell>
        </row>
      </sheetData>
      <sheetData sheetId="6378">
        <row r="19">
          <cell r="J19">
            <v>1.0499999999999999E-3</v>
          </cell>
        </row>
      </sheetData>
      <sheetData sheetId="6379">
        <row r="19">
          <cell r="J19">
            <v>1.0499999999999999E-3</v>
          </cell>
        </row>
      </sheetData>
      <sheetData sheetId="6380">
        <row r="19">
          <cell r="J19">
            <v>1.0499999999999999E-3</v>
          </cell>
        </row>
      </sheetData>
      <sheetData sheetId="6381">
        <row r="19">
          <cell r="J19">
            <v>1.0499999999999999E-3</v>
          </cell>
        </row>
      </sheetData>
      <sheetData sheetId="6382">
        <row r="19">
          <cell r="J19">
            <v>1.0499999999999999E-3</v>
          </cell>
        </row>
      </sheetData>
      <sheetData sheetId="6383">
        <row r="19">
          <cell r="J19">
            <v>1.0499999999999999E-3</v>
          </cell>
        </row>
      </sheetData>
      <sheetData sheetId="6384">
        <row r="19">
          <cell r="J19">
            <v>1.0499999999999999E-3</v>
          </cell>
        </row>
      </sheetData>
      <sheetData sheetId="6385">
        <row r="19">
          <cell r="J19">
            <v>1.0499999999999999E-3</v>
          </cell>
        </row>
      </sheetData>
      <sheetData sheetId="6386">
        <row r="19">
          <cell r="J19">
            <v>1.0499999999999999E-3</v>
          </cell>
        </row>
      </sheetData>
      <sheetData sheetId="6387">
        <row r="19">
          <cell r="J19">
            <v>1.0499999999999999E-3</v>
          </cell>
        </row>
      </sheetData>
      <sheetData sheetId="6388">
        <row r="19">
          <cell r="J19">
            <v>1.0499999999999999E-3</v>
          </cell>
        </row>
      </sheetData>
      <sheetData sheetId="6389">
        <row r="19">
          <cell r="J19">
            <v>1.0499999999999999E-3</v>
          </cell>
        </row>
      </sheetData>
      <sheetData sheetId="6390">
        <row r="19">
          <cell r="J19">
            <v>1.0499999999999999E-3</v>
          </cell>
        </row>
      </sheetData>
      <sheetData sheetId="6391">
        <row r="19">
          <cell r="J19">
            <v>1.0499999999999999E-3</v>
          </cell>
        </row>
      </sheetData>
      <sheetData sheetId="6392">
        <row r="19">
          <cell r="J19">
            <v>1.0499999999999999E-3</v>
          </cell>
        </row>
      </sheetData>
      <sheetData sheetId="6393">
        <row r="19">
          <cell r="J19">
            <v>1.0499999999999999E-3</v>
          </cell>
        </row>
      </sheetData>
      <sheetData sheetId="6394">
        <row r="19">
          <cell r="J19">
            <v>1.0499999999999999E-3</v>
          </cell>
        </row>
      </sheetData>
      <sheetData sheetId="6395">
        <row r="19">
          <cell r="J19">
            <v>1.0499999999999999E-3</v>
          </cell>
        </row>
      </sheetData>
      <sheetData sheetId="6396">
        <row r="19">
          <cell r="J19">
            <v>1.0499999999999999E-3</v>
          </cell>
        </row>
      </sheetData>
      <sheetData sheetId="6397">
        <row r="19">
          <cell r="J19">
            <v>1.0499999999999999E-3</v>
          </cell>
        </row>
      </sheetData>
      <sheetData sheetId="6398">
        <row r="19">
          <cell r="J19">
            <v>1.0499999999999999E-3</v>
          </cell>
        </row>
      </sheetData>
      <sheetData sheetId="6399">
        <row r="19">
          <cell r="J19">
            <v>1.0499999999999999E-3</v>
          </cell>
        </row>
      </sheetData>
      <sheetData sheetId="6400">
        <row r="19">
          <cell r="J19">
            <v>1.0499999999999999E-3</v>
          </cell>
        </row>
      </sheetData>
      <sheetData sheetId="6401">
        <row r="19">
          <cell r="J19">
            <v>1.0499999999999999E-3</v>
          </cell>
        </row>
      </sheetData>
      <sheetData sheetId="6402">
        <row r="19">
          <cell r="J19">
            <v>1.0499999999999999E-3</v>
          </cell>
        </row>
      </sheetData>
      <sheetData sheetId="6403">
        <row r="19">
          <cell r="J19">
            <v>1.0499999999999999E-3</v>
          </cell>
        </row>
      </sheetData>
      <sheetData sheetId="6404">
        <row r="19">
          <cell r="J19">
            <v>1.0499999999999999E-3</v>
          </cell>
        </row>
      </sheetData>
      <sheetData sheetId="6405">
        <row r="19">
          <cell r="J19">
            <v>1.0499999999999999E-3</v>
          </cell>
        </row>
      </sheetData>
      <sheetData sheetId="6406">
        <row r="19">
          <cell r="J19">
            <v>1.0499999999999999E-3</v>
          </cell>
        </row>
      </sheetData>
      <sheetData sheetId="6407">
        <row r="19">
          <cell r="J19">
            <v>1.0499999999999999E-3</v>
          </cell>
        </row>
      </sheetData>
      <sheetData sheetId="6408">
        <row r="19">
          <cell r="J19">
            <v>1.0499999999999999E-3</v>
          </cell>
        </row>
      </sheetData>
      <sheetData sheetId="6409">
        <row r="19">
          <cell r="J19">
            <v>1.0499999999999999E-3</v>
          </cell>
        </row>
      </sheetData>
      <sheetData sheetId="6410">
        <row r="19">
          <cell r="J19">
            <v>1.0499999999999999E-3</v>
          </cell>
        </row>
      </sheetData>
      <sheetData sheetId="6411">
        <row r="19">
          <cell r="J19">
            <v>1.0499999999999999E-3</v>
          </cell>
        </row>
      </sheetData>
      <sheetData sheetId="6412">
        <row r="19">
          <cell r="J19">
            <v>1.0499999999999999E-3</v>
          </cell>
        </row>
      </sheetData>
      <sheetData sheetId="6413">
        <row r="19">
          <cell r="J19">
            <v>1.0499999999999999E-3</v>
          </cell>
        </row>
      </sheetData>
      <sheetData sheetId="6414">
        <row r="19">
          <cell r="J19">
            <v>1.0499999999999999E-3</v>
          </cell>
        </row>
      </sheetData>
      <sheetData sheetId="6415">
        <row r="19">
          <cell r="J19">
            <v>1.0499999999999999E-3</v>
          </cell>
        </row>
      </sheetData>
      <sheetData sheetId="6416">
        <row r="19">
          <cell r="J19">
            <v>1.0499999999999999E-3</v>
          </cell>
        </row>
      </sheetData>
      <sheetData sheetId="6417">
        <row r="19">
          <cell r="J19">
            <v>1.0499999999999999E-3</v>
          </cell>
        </row>
      </sheetData>
      <sheetData sheetId="6418">
        <row r="19">
          <cell r="J19">
            <v>1.0499999999999999E-3</v>
          </cell>
        </row>
      </sheetData>
      <sheetData sheetId="6419">
        <row r="19">
          <cell r="J19">
            <v>1.0499999999999999E-3</v>
          </cell>
        </row>
      </sheetData>
      <sheetData sheetId="6420">
        <row r="19">
          <cell r="J19">
            <v>1.0499999999999999E-3</v>
          </cell>
        </row>
      </sheetData>
      <sheetData sheetId="6421">
        <row r="19">
          <cell r="J19">
            <v>1.0499999999999999E-3</v>
          </cell>
        </row>
      </sheetData>
      <sheetData sheetId="6422">
        <row r="19">
          <cell r="J19">
            <v>1.0499999999999999E-3</v>
          </cell>
        </row>
      </sheetData>
      <sheetData sheetId="6423">
        <row r="19">
          <cell r="J19">
            <v>1.0499999999999999E-3</v>
          </cell>
        </row>
      </sheetData>
      <sheetData sheetId="6424">
        <row r="19">
          <cell r="J19">
            <v>1.0499999999999999E-3</v>
          </cell>
        </row>
      </sheetData>
      <sheetData sheetId="6425">
        <row r="19">
          <cell r="J19">
            <v>1.0499999999999999E-3</v>
          </cell>
        </row>
      </sheetData>
      <sheetData sheetId="6426">
        <row r="19">
          <cell r="J19">
            <v>1.0499999999999999E-3</v>
          </cell>
        </row>
      </sheetData>
      <sheetData sheetId="6427">
        <row r="19">
          <cell r="J19">
            <v>1.0499999999999999E-3</v>
          </cell>
        </row>
      </sheetData>
      <sheetData sheetId="6428">
        <row r="19">
          <cell r="J19">
            <v>1.0499999999999999E-3</v>
          </cell>
        </row>
      </sheetData>
      <sheetData sheetId="6429">
        <row r="19">
          <cell r="J19">
            <v>1.0499999999999999E-3</v>
          </cell>
        </row>
      </sheetData>
      <sheetData sheetId="6430">
        <row r="19">
          <cell r="J19">
            <v>1.0499999999999999E-3</v>
          </cell>
        </row>
      </sheetData>
      <sheetData sheetId="6431">
        <row r="19">
          <cell r="J19">
            <v>1.0499999999999999E-3</v>
          </cell>
        </row>
      </sheetData>
      <sheetData sheetId="6432">
        <row r="19">
          <cell r="J19">
            <v>1.0499999999999999E-3</v>
          </cell>
        </row>
      </sheetData>
      <sheetData sheetId="6433">
        <row r="19">
          <cell r="J19">
            <v>1.0499999999999999E-3</v>
          </cell>
        </row>
      </sheetData>
      <sheetData sheetId="6434">
        <row r="19">
          <cell r="J19">
            <v>1.0499999999999999E-3</v>
          </cell>
        </row>
      </sheetData>
      <sheetData sheetId="6435">
        <row r="19">
          <cell r="J19">
            <v>1.0499999999999999E-3</v>
          </cell>
        </row>
      </sheetData>
      <sheetData sheetId="6436">
        <row r="19">
          <cell r="J19">
            <v>1.0499999999999999E-3</v>
          </cell>
        </row>
      </sheetData>
      <sheetData sheetId="6437">
        <row r="19">
          <cell r="J19">
            <v>1.0499999999999999E-3</v>
          </cell>
        </row>
      </sheetData>
      <sheetData sheetId="6438">
        <row r="19">
          <cell r="J19">
            <v>1.0499999999999999E-3</v>
          </cell>
        </row>
      </sheetData>
      <sheetData sheetId="6439">
        <row r="19">
          <cell r="J19">
            <v>1.0499999999999999E-3</v>
          </cell>
        </row>
      </sheetData>
      <sheetData sheetId="6440">
        <row r="19">
          <cell r="J19">
            <v>1.0499999999999999E-3</v>
          </cell>
        </row>
      </sheetData>
      <sheetData sheetId="6441">
        <row r="19">
          <cell r="J19">
            <v>1.0499999999999999E-3</v>
          </cell>
        </row>
      </sheetData>
      <sheetData sheetId="6442">
        <row r="19">
          <cell r="J19">
            <v>1.0499999999999999E-3</v>
          </cell>
        </row>
      </sheetData>
      <sheetData sheetId="6443">
        <row r="19">
          <cell r="J19">
            <v>1.0499999999999999E-3</v>
          </cell>
        </row>
      </sheetData>
      <sheetData sheetId="6444">
        <row r="19">
          <cell r="J19">
            <v>1.0499999999999999E-3</v>
          </cell>
        </row>
      </sheetData>
      <sheetData sheetId="6445">
        <row r="19">
          <cell r="J19">
            <v>1.0499999999999999E-3</v>
          </cell>
        </row>
      </sheetData>
      <sheetData sheetId="6446">
        <row r="19">
          <cell r="J19">
            <v>1.0499999999999999E-3</v>
          </cell>
        </row>
      </sheetData>
      <sheetData sheetId="6447">
        <row r="19">
          <cell r="J19">
            <v>1.0499999999999999E-3</v>
          </cell>
        </row>
      </sheetData>
      <sheetData sheetId="6448">
        <row r="19">
          <cell r="J19">
            <v>1.0499999999999999E-3</v>
          </cell>
        </row>
      </sheetData>
      <sheetData sheetId="6449">
        <row r="19">
          <cell r="J19">
            <v>1.0499999999999999E-3</v>
          </cell>
        </row>
      </sheetData>
      <sheetData sheetId="6450">
        <row r="19">
          <cell r="J19">
            <v>1.0499999999999999E-3</v>
          </cell>
        </row>
      </sheetData>
      <sheetData sheetId="6451">
        <row r="19">
          <cell r="J19">
            <v>1.0499999999999999E-3</v>
          </cell>
        </row>
      </sheetData>
      <sheetData sheetId="6452">
        <row r="19">
          <cell r="J19">
            <v>1.0499999999999999E-3</v>
          </cell>
        </row>
      </sheetData>
      <sheetData sheetId="6453">
        <row r="19">
          <cell r="J19">
            <v>1.0499999999999999E-3</v>
          </cell>
        </row>
      </sheetData>
      <sheetData sheetId="6454">
        <row r="19">
          <cell r="J19">
            <v>1.0499999999999999E-3</v>
          </cell>
        </row>
      </sheetData>
      <sheetData sheetId="6455">
        <row r="19">
          <cell r="J19">
            <v>1.0499999999999999E-3</v>
          </cell>
        </row>
      </sheetData>
      <sheetData sheetId="6456">
        <row r="19">
          <cell r="J19">
            <v>1.0499999999999999E-3</v>
          </cell>
        </row>
      </sheetData>
      <sheetData sheetId="6457">
        <row r="19">
          <cell r="J19">
            <v>1.0499999999999999E-3</v>
          </cell>
        </row>
      </sheetData>
      <sheetData sheetId="6458">
        <row r="19">
          <cell r="J19">
            <v>1.0499999999999999E-3</v>
          </cell>
        </row>
      </sheetData>
      <sheetData sheetId="6459">
        <row r="19">
          <cell r="J19">
            <v>1.0499999999999999E-3</v>
          </cell>
        </row>
      </sheetData>
      <sheetData sheetId="6460">
        <row r="19">
          <cell r="J19">
            <v>1.0499999999999999E-3</v>
          </cell>
        </row>
      </sheetData>
      <sheetData sheetId="6461">
        <row r="19">
          <cell r="J19">
            <v>1.0499999999999999E-3</v>
          </cell>
        </row>
      </sheetData>
      <sheetData sheetId="6462">
        <row r="19">
          <cell r="J19">
            <v>1.0499999999999999E-3</v>
          </cell>
        </row>
      </sheetData>
      <sheetData sheetId="6463">
        <row r="19">
          <cell r="J19">
            <v>1.0499999999999999E-3</v>
          </cell>
        </row>
      </sheetData>
      <sheetData sheetId="6464">
        <row r="19">
          <cell r="J19">
            <v>1.0499999999999999E-3</v>
          </cell>
        </row>
      </sheetData>
      <sheetData sheetId="6465">
        <row r="19">
          <cell r="J19">
            <v>1.0499999999999999E-3</v>
          </cell>
        </row>
      </sheetData>
      <sheetData sheetId="6466">
        <row r="19">
          <cell r="J19">
            <v>1.0499999999999999E-3</v>
          </cell>
        </row>
      </sheetData>
      <sheetData sheetId="6467">
        <row r="19">
          <cell r="J19">
            <v>1.0499999999999999E-3</v>
          </cell>
        </row>
      </sheetData>
      <sheetData sheetId="6468">
        <row r="19">
          <cell r="J19">
            <v>1.0499999999999999E-3</v>
          </cell>
        </row>
      </sheetData>
      <sheetData sheetId="6469">
        <row r="19">
          <cell r="J19">
            <v>1.0499999999999999E-3</v>
          </cell>
        </row>
      </sheetData>
      <sheetData sheetId="6470">
        <row r="19">
          <cell r="J19">
            <v>1.0499999999999999E-3</v>
          </cell>
        </row>
      </sheetData>
      <sheetData sheetId="6471">
        <row r="19">
          <cell r="J19">
            <v>1.0499999999999999E-3</v>
          </cell>
        </row>
      </sheetData>
      <sheetData sheetId="6472">
        <row r="19">
          <cell r="J19">
            <v>1.0499999999999999E-3</v>
          </cell>
        </row>
      </sheetData>
      <sheetData sheetId="6473">
        <row r="19">
          <cell r="J19">
            <v>1.0499999999999999E-3</v>
          </cell>
        </row>
      </sheetData>
      <sheetData sheetId="6474">
        <row r="19">
          <cell r="J19">
            <v>1.0499999999999999E-3</v>
          </cell>
        </row>
      </sheetData>
      <sheetData sheetId="6475">
        <row r="19">
          <cell r="J19">
            <v>1.0499999999999999E-3</v>
          </cell>
        </row>
      </sheetData>
      <sheetData sheetId="6476">
        <row r="19">
          <cell r="J19">
            <v>1.0499999999999999E-3</v>
          </cell>
        </row>
      </sheetData>
      <sheetData sheetId="6477">
        <row r="19">
          <cell r="J19">
            <v>1.0499999999999999E-3</v>
          </cell>
        </row>
      </sheetData>
      <sheetData sheetId="6478">
        <row r="19">
          <cell r="J19">
            <v>1.0499999999999999E-3</v>
          </cell>
        </row>
      </sheetData>
      <sheetData sheetId="6479">
        <row r="19">
          <cell r="J19">
            <v>1.0499999999999999E-3</v>
          </cell>
        </row>
      </sheetData>
      <sheetData sheetId="6480">
        <row r="19">
          <cell r="J19">
            <v>1.0499999999999999E-3</v>
          </cell>
        </row>
      </sheetData>
      <sheetData sheetId="6481">
        <row r="19">
          <cell r="J19">
            <v>1.0499999999999999E-3</v>
          </cell>
        </row>
      </sheetData>
      <sheetData sheetId="6482">
        <row r="19">
          <cell r="J19">
            <v>1.0499999999999999E-3</v>
          </cell>
        </row>
      </sheetData>
      <sheetData sheetId="6483">
        <row r="19">
          <cell r="J19">
            <v>1.0499999999999999E-3</v>
          </cell>
        </row>
      </sheetData>
      <sheetData sheetId="6484">
        <row r="19">
          <cell r="J19">
            <v>1.0499999999999999E-3</v>
          </cell>
        </row>
      </sheetData>
      <sheetData sheetId="6485">
        <row r="19">
          <cell r="J19">
            <v>1.0499999999999999E-3</v>
          </cell>
        </row>
      </sheetData>
      <sheetData sheetId="6486">
        <row r="19">
          <cell r="J19">
            <v>1.0499999999999999E-3</v>
          </cell>
        </row>
      </sheetData>
      <sheetData sheetId="6487">
        <row r="19">
          <cell r="J19">
            <v>1.0499999999999999E-3</v>
          </cell>
        </row>
      </sheetData>
      <sheetData sheetId="6488">
        <row r="19">
          <cell r="J19">
            <v>1.0499999999999999E-3</v>
          </cell>
        </row>
      </sheetData>
      <sheetData sheetId="6489">
        <row r="19">
          <cell r="J19">
            <v>1.0499999999999999E-3</v>
          </cell>
        </row>
      </sheetData>
      <sheetData sheetId="6490">
        <row r="19">
          <cell r="J19">
            <v>1.0499999999999999E-3</v>
          </cell>
        </row>
      </sheetData>
      <sheetData sheetId="6491">
        <row r="19">
          <cell r="J19">
            <v>1.0499999999999999E-3</v>
          </cell>
        </row>
      </sheetData>
      <sheetData sheetId="6492">
        <row r="19">
          <cell r="J19">
            <v>1.0499999999999999E-3</v>
          </cell>
        </row>
      </sheetData>
      <sheetData sheetId="6493">
        <row r="19">
          <cell r="J19">
            <v>1.0499999999999999E-3</v>
          </cell>
        </row>
      </sheetData>
      <sheetData sheetId="6494">
        <row r="19">
          <cell r="J19">
            <v>1.0499999999999999E-3</v>
          </cell>
        </row>
      </sheetData>
      <sheetData sheetId="6495">
        <row r="19">
          <cell r="J19">
            <v>1.0499999999999999E-3</v>
          </cell>
        </row>
      </sheetData>
      <sheetData sheetId="6496">
        <row r="19">
          <cell r="J19">
            <v>1.0499999999999999E-3</v>
          </cell>
        </row>
      </sheetData>
      <sheetData sheetId="6497">
        <row r="19">
          <cell r="J19">
            <v>1.0499999999999999E-3</v>
          </cell>
        </row>
      </sheetData>
      <sheetData sheetId="6498">
        <row r="19">
          <cell r="J19">
            <v>1.0499999999999999E-3</v>
          </cell>
        </row>
      </sheetData>
      <sheetData sheetId="6499">
        <row r="19">
          <cell r="J19">
            <v>1.0499999999999999E-3</v>
          </cell>
        </row>
      </sheetData>
      <sheetData sheetId="6500">
        <row r="19">
          <cell r="J19">
            <v>1.0499999999999999E-3</v>
          </cell>
        </row>
      </sheetData>
      <sheetData sheetId="6501">
        <row r="19">
          <cell r="J19">
            <v>1.0499999999999999E-3</v>
          </cell>
        </row>
      </sheetData>
      <sheetData sheetId="6502">
        <row r="19">
          <cell r="J19">
            <v>1.0499999999999999E-3</v>
          </cell>
        </row>
      </sheetData>
      <sheetData sheetId="6503">
        <row r="19">
          <cell r="J19">
            <v>1.0499999999999999E-3</v>
          </cell>
        </row>
      </sheetData>
      <sheetData sheetId="6504">
        <row r="19">
          <cell r="J19">
            <v>1.0499999999999999E-3</v>
          </cell>
        </row>
      </sheetData>
      <sheetData sheetId="6505">
        <row r="19">
          <cell r="J19">
            <v>1.0499999999999999E-3</v>
          </cell>
        </row>
      </sheetData>
      <sheetData sheetId="6506">
        <row r="19">
          <cell r="J19">
            <v>1.0499999999999999E-3</v>
          </cell>
        </row>
      </sheetData>
      <sheetData sheetId="6507">
        <row r="19">
          <cell r="J19">
            <v>1.0499999999999999E-3</v>
          </cell>
        </row>
      </sheetData>
      <sheetData sheetId="6508">
        <row r="19">
          <cell r="J19">
            <v>1.0499999999999999E-3</v>
          </cell>
        </row>
      </sheetData>
      <sheetData sheetId="6509">
        <row r="19">
          <cell r="J19">
            <v>1.0499999999999999E-3</v>
          </cell>
        </row>
      </sheetData>
      <sheetData sheetId="6510">
        <row r="19">
          <cell r="J19">
            <v>1.0499999999999999E-3</v>
          </cell>
        </row>
      </sheetData>
      <sheetData sheetId="6511">
        <row r="19">
          <cell r="J19">
            <v>1.0499999999999999E-3</v>
          </cell>
        </row>
      </sheetData>
      <sheetData sheetId="6512">
        <row r="19">
          <cell r="J19">
            <v>1.0499999999999999E-3</v>
          </cell>
        </row>
      </sheetData>
      <sheetData sheetId="6513">
        <row r="19">
          <cell r="J19">
            <v>1.0499999999999999E-3</v>
          </cell>
        </row>
      </sheetData>
      <sheetData sheetId="6514">
        <row r="19">
          <cell r="J19">
            <v>1.0499999999999999E-3</v>
          </cell>
        </row>
      </sheetData>
      <sheetData sheetId="6515">
        <row r="19">
          <cell r="J19">
            <v>1.0499999999999999E-3</v>
          </cell>
        </row>
      </sheetData>
      <sheetData sheetId="6516">
        <row r="19">
          <cell r="J19">
            <v>1.0499999999999999E-3</v>
          </cell>
        </row>
      </sheetData>
      <sheetData sheetId="6517">
        <row r="19">
          <cell r="J19">
            <v>1.0499999999999999E-3</v>
          </cell>
        </row>
      </sheetData>
      <sheetData sheetId="6518">
        <row r="19">
          <cell r="J19">
            <v>1.0499999999999999E-3</v>
          </cell>
        </row>
      </sheetData>
      <sheetData sheetId="6519">
        <row r="19">
          <cell r="J19">
            <v>1.0499999999999999E-3</v>
          </cell>
        </row>
      </sheetData>
      <sheetData sheetId="6520">
        <row r="19">
          <cell r="J19">
            <v>1.0499999999999999E-3</v>
          </cell>
        </row>
      </sheetData>
      <sheetData sheetId="6521">
        <row r="19">
          <cell r="J19">
            <v>1.0499999999999999E-3</v>
          </cell>
        </row>
      </sheetData>
      <sheetData sheetId="6522">
        <row r="19">
          <cell r="J19">
            <v>1.0499999999999999E-3</v>
          </cell>
        </row>
      </sheetData>
      <sheetData sheetId="6523">
        <row r="19">
          <cell r="J19">
            <v>1.0499999999999999E-3</v>
          </cell>
        </row>
      </sheetData>
      <sheetData sheetId="6524">
        <row r="19">
          <cell r="J19">
            <v>1.0499999999999999E-3</v>
          </cell>
        </row>
      </sheetData>
      <sheetData sheetId="6525">
        <row r="19">
          <cell r="J19">
            <v>1.0499999999999999E-3</v>
          </cell>
        </row>
      </sheetData>
      <sheetData sheetId="6526">
        <row r="19">
          <cell r="J19">
            <v>1.0499999999999999E-3</v>
          </cell>
        </row>
      </sheetData>
      <sheetData sheetId="6527">
        <row r="19">
          <cell r="J19">
            <v>1.0499999999999999E-3</v>
          </cell>
        </row>
      </sheetData>
      <sheetData sheetId="6528">
        <row r="19">
          <cell r="J19">
            <v>1.0499999999999999E-3</v>
          </cell>
        </row>
      </sheetData>
      <sheetData sheetId="6529">
        <row r="19">
          <cell r="J19">
            <v>1.0499999999999999E-3</v>
          </cell>
        </row>
      </sheetData>
      <sheetData sheetId="6530">
        <row r="19">
          <cell r="J19">
            <v>1.0499999999999999E-3</v>
          </cell>
        </row>
      </sheetData>
      <sheetData sheetId="6531">
        <row r="19">
          <cell r="J19">
            <v>1.0499999999999999E-3</v>
          </cell>
        </row>
      </sheetData>
      <sheetData sheetId="6532">
        <row r="19">
          <cell r="J19">
            <v>1.0499999999999999E-3</v>
          </cell>
        </row>
      </sheetData>
      <sheetData sheetId="6533">
        <row r="19">
          <cell r="J19">
            <v>1.0499999999999999E-3</v>
          </cell>
        </row>
      </sheetData>
      <sheetData sheetId="6534">
        <row r="19">
          <cell r="J19">
            <v>1.0499999999999999E-3</v>
          </cell>
        </row>
      </sheetData>
      <sheetData sheetId="6535">
        <row r="19">
          <cell r="J19">
            <v>1.0499999999999999E-3</v>
          </cell>
        </row>
      </sheetData>
      <sheetData sheetId="6536">
        <row r="19">
          <cell r="J19">
            <v>1.0499999999999999E-3</v>
          </cell>
        </row>
      </sheetData>
      <sheetData sheetId="6537">
        <row r="19">
          <cell r="J19">
            <v>1.0499999999999999E-3</v>
          </cell>
        </row>
      </sheetData>
      <sheetData sheetId="6538">
        <row r="19">
          <cell r="J19">
            <v>1.0499999999999999E-3</v>
          </cell>
        </row>
      </sheetData>
      <sheetData sheetId="6539">
        <row r="19">
          <cell r="J19">
            <v>1.0499999999999999E-3</v>
          </cell>
        </row>
      </sheetData>
      <sheetData sheetId="6540">
        <row r="19">
          <cell r="J19">
            <v>1.0499999999999999E-3</v>
          </cell>
        </row>
      </sheetData>
      <sheetData sheetId="6541">
        <row r="19">
          <cell r="J19">
            <v>1.0499999999999999E-3</v>
          </cell>
        </row>
      </sheetData>
      <sheetData sheetId="6542">
        <row r="19">
          <cell r="J19">
            <v>1.0499999999999999E-3</v>
          </cell>
        </row>
      </sheetData>
      <sheetData sheetId="6543">
        <row r="19">
          <cell r="J19">
            <v>1.0499999999999999E-3</v>
          </cell>
        </row>
      </sheetData>
      <sheetData sheetId="6544">
        <row r="19">
          <cell r="J19">
            <v>1.0499999999999999E-3</v>
          </cell>
        </row>
      </sheetData>
      <sheetData sheetId="6545">
        <row r="19">
          <cell r="J19">
            <v>1.0499999999999999E-3</v>
          </cell>
        </row>
      </sheetData>
      <sheetData sheetId="6546">
        <row r="19">
          <cell r="J19">
            <v>1.0499999999999999E-3</v>
          </cell>
        </row>
      </sheetData>
      <sheetData sheetId="6547">
        <row r="19">
          <cell r="J19">
            <v>1.0499999999999999E-3</v>
          </cell>
        </row>
      </sheetData>
      <sheetData sheetId="6548">
        <row r="19">
          <cell r="J19">
            <v>1.0499999999999999E-3</v>
          </cell>
        </row>
      </sheetData>
      <sheetData sheetId="6549">
        <row r="19">
          <cell r="J19">
            <v>1.0499999999999999E-3</v>
          </cell>
        </row>
      </sheetData>
      <sheetData sheetId="6550">
        <row r="19">
          <cell r="J19">
            <v>1.0499999999999999E-3</v>
          </cell>
        </row>
      </sheetData>
      <sheetData sheetId="6551">
        <row r="19">
          <cell r="J19">
            <v>1.0499999999999999E-3</v>
          </cell>
        </row>
      </sheetData>
      <sheetData sheetId="6552">
        <row r="19">
          <cell r="J19">
            <v>1.0499999999999999E-3</v>
          </cell>
        </row>
      </sheetData>
      <sheetData sheetId="6553">
        <row r="19">
          <cell r="J19">
            <v>1.0499999999999999E-3</v>
          </cell>
        </row>
      </sheetData>
      <sheetData sheetId="6554">
        <row r="19">
          <cell r="J19">
            <v>1.0499999999999999E-3</v>
          </cell>
        </row>
      </sheetData>
      <sheetData sheetId="6555">
        <row r="19">
          <cell r="J19">
            <v>1.0499999999999999E-3</v>
          </cell>
        </row>
      </sheetData>
      <sheetData sheetId="6556">
        <row r="19">
          <cell r="J19">
            <v>1.0499999999999999E-3</v>
          </cell>
        </row>
      </sheetData>
      <sheetData sheetId="6557">
        <row r="19">
          <cell r="J19">
            <v>1.0499999999999999E-3</v>
          </cell>
        </row>
      </sheetData>
      <sheetData sheetId="6558">
        <row r="19">
          <cell r="J19">
            <v>1.0499999999999999E-3</v>
          </cell>
        </row>
      </sheetData>
      <sheetData sheetId="6559">
        <row r="19">
          <cell r="J19">
            <v>1.0499999999999999E-3</v>
          </cell>
        </row>
      </sheetData>
      <sheetData sheetId="6560">
        <row r="19">
          <cell r="J19">
            <v>1.0499999999999999E-3</v>
          </cell>
        </row>
      </sheetData>
      <sheetData sheetId="6561">
        <row r="19">
          <cell r="J19">
            <v>1.0499999999999999E-3</v>
          </cell>
        </row>
      </sheetData>
      <sheetData sheetId="6562">
        <row r="19">
          <cell r="J19">
            <v>1.0499999999999999E-3</v>
          </cell>
        </row>
      </sheetData>
      <sheetData sheetId="6563">
        <row r="19">
          <cell r="J19">
            <v>1.0499999999999999E-3</v>
          </cell>
        </row>
      </sheetData>
      <sheetData sheetId="6564">
        <row r="19">
          <cell r="J19">
            <v>1.0499999999999999E-3</v>
          </cell>
        </row>
      </sheetData>
      <sheetData sheetId="6565">
        <row r="19">
          <cell r="J19">
            <v>1.0499999999999999E-3</v>
          </cell>
        </row>
      </sheetData>
      <sheetData sheetId="6566">
        <row r="19">
          <cell r="J19">
            <v>1.0499999999999999E-3</v>
          </cell>
        </row>
      </sheetData>
      <sheetData sheetId="6567">
        <row r="19">
          <cell r="J19">
            <v>1.0499999999999999E-3</v>
          </cell>
        </row>
      </sheetData>
      <sheetData sheetId="6568">
        <row r="19">
          <cell r="J19">
            <v>1.0499999999999999E-3</v>
          </cell>
        </row>
      </sheetData>
      <sheetData sheetId="6569">
        <row r="19">
          <cell r="J19">
            <v>1.0499999999999999E-3</v>
          </cell>
        </row>
      </sheetData>
      <sheetData sheetId="6570">
        <row r="19">
          <cell r="J19">
            <v>1.0499999999999999E-3</v>
          </cell>
        </row>
      </sheetData>
      <sheetData sheetId="6571">
        <row r="19">
          <cell r="J19">
            <v>1.0499999999999999E-3</v>
          </cell>
        </row>
      </sheetData>
      <sheetData sheetId="6572">
        <row r="19">
          <cell r="J19">
            <v>1.0499999999999999E-3</v>
          </cell>
        </row>
      </sheetData>
      <sheetData sheetId="6573">
        <row r="19">
          <cell r="J19">
            <v>1.0499999999999999E-3</v>
          </cell>
        </row>
      </sheetData>
      <sheetData sheetId="6574">
        <row r="19">
          <cell r="J19">
            <v>1.0499999999999999E-3</v>
          </cell>
        </row>
      </sheetData>
      <sheetData sheetId="6575">
        <row r="19">
          <cell r="J19">
            <v>1.0499999999999999E-3</v>
          </cell>
        </row>
      </sheetData>
      <sheetData sheetId="6576">
        <row r="19">
          <cell r="J19">
            <v>1.0499999999999999E-3</v>
          </cell>
        </row>
      </sheetData>
      <sheetData sheetId="6577">
        <row r="19">
          <cell r="J19">
            <v>1.0499999999999999E-3</v>
          </cell>
        </row>
      </sheetData>
      <sheetData sheetId="6578">
        <row r="19">
          <cell r="J19">
            <v>1.0499999999999999E-3</v>
          </cell>
        </row>
      </sheetData>
      <sheetData sheetId="6579">
        <row r="19">
          <cell r="J19">
            <v>1.0499999999999999E-3</v>
          </cell>
        </row>
      </sheetData>
      <sheetData sheetId="6580">
        <row r="19">
          <cell r="J19">
            <v>1.0499999999999999E-3</v>
          </cell>
        </row>
      </sheetData>
      <sheetData sheetId="6581">
        <row r="19">
          <cell r="J19">
            <v>1.0499999999999999E-3</v>
          </cell>
        </row>
      </sheetData>
      <sheetData sheetId="6582">
        <row r="19">
          <cell r="J19">
            <v>1.0499999999999999E-3</v>
          </cell>
        </row>
      </sheetData>
      <sheetData sheetId="6583">
        <row r="19">
          <cell r="J19">
            <v>1.0499999999999999E-3</v>
          </cell>
        </row>
      </sheetData>
      <sheetData sheetId="6584">
        <row r="19">
          <cell r="J19">
            <v>1.0499999999999999E-3</v>
          </cell>
        </row>
      </sheetData>
      <sheetData sheetId="6585">
        <row r="19">
          <cell r="J19">
            <v>1.0499999999999999E-3</v>
          </cell>
        </row>
      </sheetData>
      <sheetData sheetId="6586">
        <row r="19">
          <cell r="J19">
            <v>1.0499999999999999E-3</v>
          </cell>
        </row>
      </sheetData>
      <sheetData sheetId="6587">
        <row r="19">
          <cell r="J19">
            <v>1.0499999999999999E-3</v>
          </cell>
        </row>
      </sheetData>
      <sheetData sheetId="6588">
        <row r="19">
          <cell r="J19">
            <v>1.0499999999999999E-3</v>
          </cell>
        </row>
      </sheetData>
      <sheetData sheetId="6589">
        <row r="19">
          <cell r="J19">
            <v>1.0499999999999999E-3</v>
          </cell>
        </row>
      </sheetData>
      <sheetData sheetId="6590">
        <row r="19">
          <cell r="J19">
            <v>1.0499999999999999E-3</v>
          </cell>
        </row>
      </sheetData>
      <sheetData sheetId="6591">
        <row r="19">
          <cell r="J19">
            <v>1.0499999999999999E-3</v>
          </cell>
        </row>
      </sheetData>
      <sheetData sheetId="6592">
        <row r="19">
          <cell r="J19">
            <v>1.0499999999999999E-3</v>
          </cell>
        </row>
      </sheetData>
      <sheetData sheetId="6593">
        <row r="19">
          <cell r="J19">
            <v>1.0499999999999999E-3</v>
          </cell>
        </row>
      </sheetData>
      <sheetData sheetId="6594">
        <row r="19">
          <cell r="J19">
            <v>1.0499999999999999E-3</v>
          </cell>
        </row>
      </sheetData>
      <sheetData sheetId="6595">
        <row r="19">
          <cell r="J19">
            <v>1.0499999999999999E-3</v>
          </cell>
        </row>
      </sheetData>
      <sheetData sheetId="6596">
        <row r="19">
          <cell r="J19">
            <v>1.0499999999999999E-3</v>
          </cell>
        </row>
      </sheetData>
      <sheetData sheetId="6597">
        <row r="19">
          <cell r="J19">
            <v>1.0499999999999999E-3</v>
          </cell>
        </row>
      </sheetData>
      <sheetData sheetId="6598">
        <row r="19">
          <cell r="J19">
            <v>1.0499999999999999E-3</v>
          </cell>
        </row>
      </sheetData>
      <sheetData sheetId="6599">
        <row r="19">
          <cell r="J19">
            <v>1.0499999999999999E-3</v>
          </cell>
        </row>
      </sheetData>
      <sheetData sheetId="6600">
        <row r="19">
          <cell r="J19">
            <v>1.0499999999999999E-3</v>
          </cell>
        </row>
      </sheetData>
      <sheetData sheetId="6601">
        <row r="19">
          <cell r="J19">
            <v>1.0499999999999999E-3</v>
          </cell>
        </row>
      </sheetData>
      <sheetData sheetId="6602">
        <row r="19">
          <cell r="J19">
            <v>1.0499999999999999E-3</v>
          </cell>
        </row>
      </sheetData>
      <sheetData sheetId="6603">
        <row r="19">
          <cell r="J19">
            <v>1.0499999999999999E-3</v>
          </cell>
        </row>
      </sheetData>
      <sheetData sheetId="6604">
        <row r="19">
          <cell r="J19">
            <v>1.0499999999999999E-3</v>
          </cell>
        </row>
      </sheetData>
      <sheetData sheetId="6605">
        <row r="19">
          <cell r="J19">
            <v>1.0499999999999999E-3</v>
          </cell>
        </row>
      </sheetData>
      <sheetData sheetId="6606">
        <row r="19">
          <cell r="J19">
            <v>1.0499999999999999E-3</v>
          </cell>
        </row>
      </sheetData>
      <sheetData sheetId="6607">
        <row r="19">
          <cell r="J19">
            <v>1.0499999999999999E-3</v>
          </cell>
        </row>
      </sheetData>
      <sheetData sheetId="6608">
        <row r="19">
          <cell r="J19">
            <v>1.0499999999999999E-3</v>
          </cell>
        </row>
      </sheetData>
      <sheetData sheetId="6609">
        <row r="19">
          <cell r="J19">
            <v>1.0499999999999999E-3</v>
          </cell>
        </row>
      </sheetData>
      <sheetData sheetId="6610">
        <row r="19">
          <cell r="J19">
            <v>1.0499999999999999E-3</v>
          </cell>
        </row>
      </sheetData>
      <sheetData sheetId="6611">
        <row r="19">
          <cell r="J19">
            <v>1.0499999999999999E-3</v>
          </cell>
        </row>
      </sheetData>
      <sheetData sheetId="6612">
        <row r="19">
          <cell r="J19">
            <v>1.0499999999999999E-3</v>
          </cell>
        </row>
      </sheetData>
      <sheetData sheetId="6613">
        <row r="19">
          <cell r="J19">
            <v>1.0499999999999999E-3</v>
          </cell>
        </row>
      </sheetData>
      <sheetData sheetId="6614">
        <row r="19">
          <cell r="J19">
            <v>1.0499999999999999E-3</v>
          </cell>
        </row>
      </sheetData>
      <sheetData sheetId="6615">
        <row r="19">
          <cell r="J19">
            <v>1.0499999999999999E-3</v>
          </cell>
        </row>
      </sheetData>
      <sheetData sheetId="6616">
        <row r="19">
          <cell r="J19">
            <v>1.0499999999999999E-3</v>
          </cell>
        </row>
      </sheetData>
      <sheetData sheetId="6617">
        <row r="19">
          <cell r="J19">
            <v>1.0499999999999999E-3</v>
          </cell>
        </row>
      </sheetData>
      <sheetData sheetId="6618">
        <row r="19">
          <cell r="J19">
            <v>1.0499999999999999E-3</v>
          </cell>
        </row>
      </sheetData>
      <sheetData sheetId="6619">
        <row r="19">
          <cell r="J19">
            <v>1.0499999999999999E-3</v>
          </cell>
        </row>
      </sheetData>
      <sheetData sheetId="6620">
        <row r="19">
          <cell r="J19">
            <v>1.0499999999999999E-3</v>
          </cell>
        </row>
      </sheetData>
      <sheetData sheetId="6621">
        <row r="19">
          <cell r="J19">
            <v>1.0499999999999999E-3</v>
          </cell>
        </row>
      </sheetData>
      <sheetData sheetId="6622">
        <row r="19">
          <cell r="J19">
            <v>1.0499999999999999E-3</v>
          </cell>
        </row>
      </sheetData>
      <sheetData sheetId="6623">
        <row r="19">
          <cell r="J19">
            <v>1.0499999999999999E-3</v>
          </cell>
        </row>
      </sheetData>
      <sheetData sheetId="6624">
        <row r="19">
          <cell r="J19">
            <v>1.0499999999999999E-3</v>
          </cell>
        </row>
      </sheetData>
      <sheetData sheetId="6625">
        <row r="19">
          <cell r="J19">
            <v>1.0499999999999999E-3</v>
          </cell>
        </row>
      </sheetData>
      <sheetData sheetId="6626">
        <row r="19">
          <cell r="J19">
            <v>1.0499999999999999E-3</v>
          </cell>
        </row>
      </sheetData>
      <sheetData sheetId="6627">
        <row r="19">
          <cell r="J19">
            <v>1.0499999999999999E-3</v>
          </cell>
        </row>
      </sheetData>
      <sheetData sheetId="6628">
        <row r="19">
          <cell r="J19">
            <v>1.0499999999999999E-3</v>
          </cell>
        </row>
      </sheetData>
      <sheetData sheetId="6629">
        <row r="19">
          <cell r="J19">
            <v>1.0499999999999999E-3</v>
          </cell>
        </row>
      </sheetData>
      <sheetData sheetId="6630">
        <row r="19">
          <cell r="J19">
            <v>1.0499999999999999E-3</v>
          </cell>
        </row>
      </sheetData>
      <sheetData sheetId="6631">
        <row r="19">
          <cell r="J19">
            <v>1.0499999999999999E-3</v>
          </cell>
        </row>
      </sheetData>
      <sheetData sheetId="6632">
        <row r="19">
          <cell r="J19">
            <v>1.0499999999999999E-3</v>
          </cell>
        </row>
      </sheetData>
      <sheetData sheetId="6633">
        <row r="19">
          <cell r="J19">
            <v>1.0499999999999999E-3</v>
          </cell>
        </row>
      </sheetData>
      <sheetData sheetId="6634">
        <row r="19">
          <cell r="J19">
            <v>1.0499999999999999E-3</v>
          </cell>
        </row>
      </sheetData>
      <sheetData sheetId="6635">
        <row r="19">
          <cell r="J19">
            <v>1.0499999999999999E-3</v>
          </cell>
        </row>
      </sheetData>
      <sheetData sheetId="6636">
        <row r="19">
          <cell r="J19">
            <v>1.0499999999999999E-3</v>
          </cell>
        </row>
      </sheetData>
      <sheetData sheetId="6637">
        <row r="19">
          <cell r="J19">
            <v>1.0499999999999999E-3</v>
          </cell>
        </row>
      </sheetData>
      <sheetData sheetId="6638">
        <row r="19">
          <cell r="J19">
            <v>1.0499999999999999E-3</v>
          </cell>
        </row>
      </sheetData>
      <sheetData sheetId="6639">
        <row r="19">
          <cell r="J19">
            <v>1.0499999999999999E-3</v>
          </cell>
        </row>
      </sheetData>
      <sheetData sheetId="6640">
        <row r="19">
          <cell r="J19">
            <v>1.0499999999999999E-3</v>
          </cell>
        </row>
      </sheetData>
      <sheetData sheetId="6641">
        <row r="19">
          <cell r="J19">
            <v>1.0499999999999999E-3</v>
          </cell>
        </row>
      </sheetData>
      <sheetData sheetId="6642">
        <row r="19">
          <cell r="J19">
            <v>1.0499999999999999E-3</v>
          </cell>
        </row>
      </sheetData>
      <sheetData sheetId="6643">
        <row r="19">
          <cell r="J19">
            <v>1.0499999999999999E-3</v>
          </cell>
        </row>
      </sheetData>
      <sheetData sheetId="6644">
        <row r="19">
          <cell r="J19">
            <v>1.0499999999999999E-3</v>
          </cell>
        </row>
      </sheetData>
      <sheetData sheetId="6645">
        <row r="19">
          <cell r="J19">
            <v>1.0499999999999999E-3</v>
          </cell>
        </row>
      </sheetData>
      <sheetData sheetId="6646">
        <row r="19">
          <cell r="J19">
            <v>1.0499999999999999E-3</v>
          </cell>
        </row>
      </sheetData>
      <sheetData sheetId="6647">
        <row r="19">
          <cell r="J19">
            <v>1.0499999999999999E-3</v>
          </cell>
        </row>
      </sheetData>
      <sheetData sheetId="6648">
        <row r="19">
          <cell r="J19">
            <v>1.0499999999999999E-3</v>
          </cell>
        </row>
      </sheetData>
      <sheetData sheetId="6649">
        <row r="19">
          <cell r="J19">
            <v>1.0499999999999999E-3</v>
          </cell>
        </row>
      </sheetData>
      <sheetData sheetId="6650">
        <row r="19">
          <cell r="J19">
            <v>1.0499999999999999E-3</v>
          </cell>
        </row>
      </sheetData>
      <sheetData sheetId="6651">
        <row r="19">
          <cell r="J19">
            <v>1.0499999999999999E-3</v>
          </cell>
        </row>
      </sheetData>
      <sheetData sheetId="6652">
        <row r="19">
          <cell r="J19">
            <v>1.0499999999999999E-3</v>
          </cell>
        </row>
      </sheetData>
      <sheetData sheetId="6653">
        <row r="19">
          <cell r="J19">
            <v>1.0499999999999999E-3</v>
          </cell>
        </row>
      </sheetData>
      <sheetData sheetId="6654">
        <row r="19">
          <cell r="J19">
            <v>1.0499999999999999E-3</v>
          </cell>
        </row>
      </sheetData>
      <sheetData sheetId="6655">
        <row r="19">
          <cell r="J19">
            <v>1.0499999999999999E-3</v>
          </cell>
        </row>
      </sheetData>
      <sheetData sheetId="6656">
        <row r="19">
          <cell r="J19">
            <v>1.0499999999999999E-3</v>
          </cell>
        </row>
      </sheetData>
      <sheetData sheetId="6657">
        <row r="19">
          <cell r="J19">
            <v>1.0499999999999999E-3</v>
          </cell>
        </row>
      </sheetData>
      <sheetData sheetId="6658">
        <row r="19">
          <cell r="J19">
            <v>1.0499999999999999E-3</v>
          </cell>
        </row>
      </sheetData>
      <sheetData sheetId="6659">
        <row r="19">
          <cell r="J19">
            <v>1.0499999999999999E-3</v>
          </cell>
        </row>
      </sheetData>
      <sheetData sheetId="6660">
        <row r="19">
          <cell r="J19">
            <v>1.0499999999999999E-3</v>
          </cell>
        </row>
      </sheetData>
      <sheetData sheetId="6661">
        <row r="19">
          <cell r="J19">
            <v>1.0499999999999999E-3</v>
          </cell>
        </row>
      </sheetData>
      <sheetData sheetId="6662">
        <row r="19">
          <cell r="J19">
            <v>1.0499999999999999E-3</v>
          </cell>
        </row>
      </sheetData>
      <sheetData sheetId="6663">
        <row r="19">
          <cell r="J19">
            <v>1.0499999999999999E-3</v>
          </cell>
        </row>
      </sheetData>
      <sheetData sheetId="6664">
        <row r="19">
          <cell r="J19">
            <v>1.0499999999999999E-3</v>
          </cell>
        </row>
      </sheetData>
      <sheetData sheetId="6665">
        <row r="19">
          <cell r="J19">
            <v>1.0499999999999999E-3</v>
          </cell>
        </row>
      </sheetData>
      <sheetData sheetId="6666">
        <row r="19">
          <cell r="J19">
            <v>1.0499999999999999E-3</v>
          </cell>
        </row>
      </sheetData>
      <sheetData sheetId="6667">
        <row r="19">
          <cell r="J19">
            <v>1.0499999999999999E-3</v>
          </cell>
        </row>
      </sheetData>
      <sheetData sheetId="6668">
        <row r="19">
          <cell r="J19">
            <v>1.0499999999999999E-3</v>
          </cell>
        </row>
      </sheetData>
      <sheetData sheetId="6669">
        <row r="19">
          <cell r="J19">
            <v>1.0499999999999999E-3</v>
          </cell>
        </row>
      </sheetData>
      <sheetData sheetId="6670">
        <row r="19">
          <cell r="J19">
            <v>1.0499999999999999E-3</v>
          </cell>
        </row>
      </sheetData>
      <sheetData sheetId="6671">
        <row r="19">
          <cell r="J19">
            <v>1.0499999999999999E-3</v>
          </cell>
        </row>
      </sheetData>
      <sheetData sheetId="6672">
        <row r="19">
          <cell r="J19">
            <v>1.0499999999999999E-3</v>
          </cell>
        </row>
      </sheetData>
      <sheetData sheetId="6673">
        <row r="19">
          <cell r="J19">
            <v>1.0499999999999999E-3</v>
          </cell>
        </row>
      </sheetData>
      <sheetData sheetId="6674">
        <row r="19">
          <cell r="J19">
            <v>1.0499999999999999E-3</v>
          </cell>
        </row>
      </sheetData>
      <sheetData sheetId="6675">
        <row r="19">
          <cell r="J19">
            <v>1.0499999999999999E-3</v>
          </cell>
        </row>
      </sheetData>
      <sheetData sheetId="6676">
        <row r="19">
          <cell r="J19">
            <v>1.0499999999999999E-3</v>
          </cell>
        </row>
      </sheetData>
      <sheetData sheetId="6677">
        <row r="19">
          <cell r="J19">
            <v>1.0499999999999999E-3</v>
          </cell>
        </row>
      </sheetData>
      <sheetData sheetId="6678">
        <row r="19">
          <cell r="J19">
            <v>1.0499999999999999E-3</v>
          </cell>
        </row>
      </sheetData>
      <sheetData sheetId="6679">
        <row r="19">
          <cell r="J19">
            <v>1.0499999999999999E-3</v>
          </cell>
        </row>
      </sheetData>
      <sheetData sheetId="6680">
        <row r="19">
          <cell r="J19">
            <v>1.0499999999999999E-3</v>
          </cell>
        </row>
      </sheetData>
      <sheetData sheetId="6681">
        <row r="19">
          <cell r="J19">
            <v>1.0499999999999999E-3</v>
          </cell>
        </row>
      </sheetData>
      <sheetData sheetId="6682">
        <row r="19">
          <cell r="J19">
            <v>1.0499999999999999E-3</v>
          </cell>
        </row>
      </sheetData>
      <sheetData sheetId="6683">
        <row r="19">
          <cell r="J19">
            <v>1.0499999999999999E-3</v>
          </cell>
        </row>
      </sheetData>
      <sheetData sheetId="6684">
        <row r="19">
          <cell r="J19">
            <v>1.0499999999999999E-3</v>
          </cell>
        </row>
      </sheetData>
      <sheetData sheetId="6685">
        <row r="19">
          <cell r="J19">
            <v>1.0499999999999999E-3</v>
          </cell>
        </row>
      </sheetData>
      <sheetData sheetId="6686">
        <row r="19">
          <cell r="J19">
            <v>1.0499999999999999E-3</v>
          </cell>
        </row>
      </sheetData>
      <sheetData sheetId="6687">
        <row r="19">
          <cell r="J19">
            <v>1.0499999999999999E-3</v>
          </cell>
        </row>
      </sheetData>
      <sheetData sheetId="6688">
        <row r="19">
          <cell r="J19">
            <v>1.0499999999999999E-3</v>
          </cell>
        </row>
      </sheetData>
      <sheetData sheetId="6689">
        <row r="19">
          <cell r="J19">
            <v>1.0499999999999999E-3</v>
          </cell>
        </row>
      </sheetData>
      <sheetData sheetId="6690">
        <row r="19">
          <cell r="J19">
            <v>1.0499999999999999E-3</v>
          </cell>
        </row>
      </sheetData>
      <sheetData sheetId="6691">
        <row r="19">
          <cell r="J19">
            <v>1.0499999999999999E-3</v>
          </cell>
        </row>
      </sheetData>
      <sheetData sheetId="6692">
        <row r="19">
          <cell r="J19">
            <v>1.0499999999999999E-3</v>
          </cell>
        </row>
      </sheetData>
      <sheetData sheetId="6693">
        <row r="19">
          <cell r="J19">
            <v>1.0499999999999999E-3</v>
          </cell>
        </row>
      </sheetData>
      <sheetData sheetId="6694">
        <row r="19">
          <cell r="J19">
            <v>1.0499999999999999E-3</v>
          </cell>
        </row>
      </sheetData>
      <sheetData sheetId="6695">
        <row r="19">
          <cell r="J19">
            <v>1.0499999999999999E-3</v>
          </cell>
        </row>
      </sheetData>
      <sheetData sheetId="6696">
        <row r="19">
          <cell r="J19">
            <v>1.0499999999999999E-3</v>
          </cell>
        </row>
      </sheetData>
      <sheetData sheetId="6697">
        <row r="19">
          <cell r="J19">
            <v>1.0499999999999999E-3</v>
          </cell>
        </row>
      </sheetData>
      <sheetData sheetId="6698">
        <row r="19">
          <cell r="J19">
            <v>1.0499999999999999E-3</v>
          </cell>
        </row>
      </sheetData>
      <sheetData sheetId="6699">
        <row r="19">
          <cell r="J19">
            <v>1.0499999999999999E-3</v>
          </cell>
        </row>
      </sheetData>
      <sheetData sheetId="6700">
        <row r="19">
          <cell r="J19">
            <v>1.0499999999999999E-3</v>
          </cell>
        </row>
      </sheetData>
      <sheetData sheetId="6701">
        <row r="19">
          <cell r="J19">
            <v>1.0499999999999999E-3</v>
          </cell>
        </row>
      </sheetData>
      <sheetData sheetId="6702">
        <row r="19">
          <cell r="J19">
            <v>1.0499999999999999E-3</v>
          </cell>
        </row>
      </sheetData>
      <sheetData sheetId="6703">
        <row r="19">
          <cell r="J19">
            <v>1.0499999999999999E-3</v>
          </cell>
        </row>
      </sheetData>
      <sheetData sheetId="6704">
        <row r="19">
          <cell r="J19">
            <v>1.0499999999999999E-3</v>
          </cell>
        </row>
      </sheetData>
      <sheetData sheetId="6705">
        <row r="19">
          <cell r="J19">
            <v>1.0499999999999999E-3</v>
          </cell>
        </row>
      </sheetData>
      <sheetData sheetId="6706">
        <row r="19">
          <cell r="J19">
            <v>1.0499999999999999E-3</v>
          </cell>
        </row>
      </sheetData>
      <sheetData sheetId="6707">
        <row r="19">
          <cell r="J19">
            <v>1.0499999999999999E-3</v>
          </cell>
        </row>
      </sheetData>
      <sheetData sheetId="6708">
        <row r="19">
          <cell r="J19">
            <v>1.0499999999999999E-3</v>
          </cell>
        </row>
      </sheetData>
      <sheetData sheetId="6709">
        <row r="19">
          <cell r="J19">
            <v>1.0499999999999999E-3</v>
          </cell>
        </row>
      </sheetData>
      <sheetData sheetId="6710">
        <row r="19">
          <cell r="J19">
            <v>1.0499999999999999E-3</v>
          </cell>
        </row>
      </sheetData>
      <sheetData sheetId="6711">
        <row r="19">
          <cell r="J19">
            <v>1.0499999999999999E-3</v>
          </cell>
        </row>
      </sheetData>
      <sheetData sheetId="6712">
        <row r="19">
          <cell r="J19">
            <v>1.0499999999999999E-3</v>
          </cell>
        </row>
      </sheetData>
      <sheetData sheetId="6713">
        <row r="19">
          <cell r="J19">
            <v>1.0499999999999999E-3</v>
          </cell>
        </row>
      </sheetData>
      <sheetData sheetId="6714">
        <row r="19">
          <cell r="J19">
            <v>1.0499999999999999E-3</v>
          </cell>
        </row>
      </sheetData>
      <sheetData sheetId="6715">
        <row r="19">
          <cell r="J19">
            <v>1.0499999999999999E-3</v>
          </cell>
        </row>
      </sheetData>
      <sheetData sheetId="6716">
        <row r="19">
          <cell r="J19">
            <v>1.0499999999999999E-3</v>
          </cell>
        </row>
      </sheetData>
      <sheetData sheetId="6717">
        <row r="19">
          <cell r="J19">
            <v>1.0499999999999999E-3</v>
          </cell>
        </row>
      </sheetData>
      <sheetData sheetId="6718">
        <row r="19">
          <cell r="J19">
            <v>1.0499999999999999E-3</v>
          </cell>
        </row>
      </sheetData>
      <sheetData sheetId="6719">
        <row r="19">
          <cell r="J19">
            <v>1.0499999999999999E-3</v>
          </cell>
        </row>
      </sheetData>
      <sheetData sheetId="6720">
        <row r="19">
          <cell r="J19">
            <v>1.0499999999999999E-3</v>
          </cell>
        </row>
      </sheetData>
      <sheetData sheetId="6721">
        <row r="19">
          <cell r="J19">
            <v>1.0499999999999999E-3</v>
          </cell>
        </row>
      </sheetData>
      <sheetData sheetId="6722">
        <row r="19">
          <cell r="J19">
            <v>1.0499999999999999E-3</v>
          </cell>
        </row>
      </sheetData>
      <sheetData sheetId="6723">
        <row r="19">
          <cell r="J19">
            <v>1.0499999999999999E-3</v>
          </cell>
        </row>
      </sheetData>
      <sheetData sheetId="6724">
        <row r="19">
          <cell r="J19">
            <v>1.0499999999999999E-3</v>
          </cell>
        </row>
      </sheetData>
      <sheetData sheetId="6725">
        <row r="19">
          <cell r="J19">
            <v>1.0499999999999999E-3</v>
          </cell>
        </row>
      </sheetData>
      <sheetData sheetId="6726">
        <row r="19">
          <cell r="J19">
            <v>1.0499999999999999E-3</v>
          </cell>
        </row>
      </sheetData>
      <sheetData sheetId="6727">
        <row r="19">
          <cell r="J19">
            <v>1.0499999999999999E-3</v>
          </cell>
        </row>
      </sheetData>
      <sheetData sheetId="6728">
        <row r="19">
          <cell r="J19">
            <v>1.0499999999999999E-3</v>
          </cell>
        </row>
      </sheetData>
      <sheetData sheetId="6729">
        <row r="19">
          <cell r="J19">
            <v>1.0499999999999999E-3</v>
          </cell>
        </row>
      </sheetData>
      <sheetData sheetId="6730">
        <row r="19">
          <cell r="J19">
            <v>1.0499999999999999E-3</v>
          </cell>
        </row>
      </sheetData>
      <sheetData sheetId="6731">
        <row r="19">
          <cell r="J19">
            <v>1.0499999999999999E-3</v>
          </cell>
        </row>
      </sheetData>
      <sheetData sheetId="6732">
        <row r="19">
          <cell r="J19">
            <v>1.0499999999999999E-3</v>
          </cell>
        </row>
      </sheetData>
      <sheetData sheetId="6733">
        <row r="19">
          <cell r="J19">
            <v>1.0499999999999999E-3</v>
          </cell>
        </row>
      </sheetData>
      <sheetData sheetId="6734">
        <row r="19">
          <cell r="J19">
            <v>1.0499999999999999E-3</v>
          </cell>
        </row>
      </sheetData>
      <sheetData sheetId="6735">
        <row r="19">
          <cell r="J19">
            <v>1.0499999999999999E-3</v>
          </cell>
        </row>
      </sheetData>
      <sheetData sheetId="6736">
        <row r="19">
          <cell r="J19">
            <v>1.0499999999999999E-3</v>
          </cell>
        </row>
      </sheetData>
      <sheetData sheetId="6737">
        <row r="19">
          <cell r="J19">
            <v>1.0499999999999999E-3</v>
          </cell>
        </row>
      </sheetData>
      <sheetData sheetId="6738">
        <row r="19">
          <cell r="J19">
            <v>1.0499999999999999E-3</v>
          </cell>
        </row>
      </sheetData>
      <sheetData sheetId="6739">
        <row r="19">
          <cell r="J19">
            <v>1.0499999999999999E-3</v>
          </cell>
        </row>
      </sheetData>
      <sheetData sheetId="6740">
        <row r="19">
          <cell r="J19">
            <v>1.0499999999999999E-3</v>
          </cell>
        </row>
      </sheetData>
      <sheetData sheetId="6741">
        <row r="19">
          <cell r="J19">
            <v>1.0499999999999999E-3</v>
          </cell>
        </row>
      </sheetData>
      <sheetData sheetId="6742">
        <row r="19">
          <cell r="J19">
            <v>1.0499999999999999E-3</v>
          </cell>
        </row>
      </sheetData>
      <sheetData sheetId="6743">
        <row r="19">
          <cell r="J19">
            <v>1.0499999999999999E-3</v>
          </cell>
        </row>
      </sheetData>
      <sheetData sheetId="6744">
        <row r="19">
          <cell r="J19">
            <v>1.0499999999999999E-3</v>
          </cell>
        </row>
      </sheetData>
      <sheetData sheetId="6745">
        <row r="19">
          <cell r="J19">
            <v>1.0499999999999999E-3</v>
          </cell>
        </row>
      </sheetData>
      <sheetData sheetId="6746">
        <row r="19">
          <cell r="J19">
            <v>1.0499999999999999E-3</v>
          </cell>
        </row>
      </sheetData>
      <sheetData sheetId="6747">
        <row r="19">
          <cell r="J19">
            <v>1.0499999999999999E-3</v>
          </cell>
        </row>
      </sheetData>
      <sheetData sheetId="6748">
        <row r="19">
          <cell r="J19">
            <v>1.0499999999999999E-3</v>
          </cell>
        </row>
      </sheetData>
      <sheetData sheetId="6749">
        <row r="19">
          <cell r="J19">
            <v>1.0499999999999999E-3</v>
          </cell>
        </row>
      </sheetData>
      <sheetData sheetId="6750">
        <row r="19">
          <cell r="J19">
            <v>1.0499999999999999E-3</v>
          </cell>
        </row>
      </sheetData>
      <sheetData sheetId="6751">
        <row r="19">
          <cell r="J19">
            <v>1.0499999999999999E-3</v>
          </cell>
        </row>
      </sheetData>
      <sheetData sheetId="6752">
        <row r="19">
          <cell r="J19">
            <v>1.0499999999999999E-3</v>
          </cell>
        </row>
      </sheetData>
      <sheetData sheetId="6753">
        <row r="19">
          <cell r="J19">
            <v>1.0499999999999999E-3</v>
          </cell>
        </row>
      </sheetData>
      <sheetData sheetId="6754">
        <row r="19">
          <cell r="J19">
            <v>1.0499999999999999E-3</v>
          </cell>
        </row>
      </sheetData>
      <sheetData sheetId="6755">
        <row r="19">
          <cell r="J19">
            <v>1.0499999999999999E-3</v>
          </cell>
        </row>
      </sheetData>
      <sheetData sheetId="6756">
        <row r="19">
          <cell r="J19">
            <v>1.0499999999999999E-3</v>
          </cell>
        </row>
      </sheetData>
      <sheetData sheetId="6757">
        <row r="19">
          <cell r="J19">
            <v>1.0499999999999999E-3</v>
          </cell>
        </row>
      </sheetData>
      <sheetData sheetId="6758">
        <row r="19">
          <cell r="J19">
            <v>1.0499999999999999E-3</v>
          </cell>
        </row>
      </sheetData>
      <sheetData sheetId="6759">
        <row r="19">
          <cell r="J19">
            <v>1.0499999999999999E-3</v>
          </cell>
        </row>
      </sheetData>
      <sheetData sheetId="6760">
        <row r="19">
          <cell r="J19">
            <v>1.0499999999999999E-3</v>
          </cell>
        </row>
      </sheetData>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refreshError="1"/>
      <sheetData sheetId="6791" refreshError="1"/>
      <sheetData sheetId="6792" refreshError="1"/>
      <sheetData sheetId="6793" refreshError="1"/>
      <sheetData sheetId="6794" refreshError="1"/>
      <sheetData sheetId="6795" refreshError="1"/>
      <sheetData sheetId="6796" refreshError="1"/>
      <sheetData sheetId="6797" refreshError="1"/>
      <sheetData sheetId="6798" refreshError="1"/>
      <sheetData sheetId="6799" refreshError="1"/>
      <sheetData sheetId="6800" refreshError="1"/>
      <sheetData sheetId="6801" refreshError="1"/>
      <sheetData sheetId="6802" refreshError="1"/>
      <sheetData sheetId="6803" refreshError="1"/>
      <sheetData sheetId="6804" refreshError="1"/>
      <sheetData sheetId="6805" refreshError="1"/>
      <sheetData sheetId="6806" refreshError="1"/>
      <sheetData sheetId="6807" refreshError="1"/>
      <sheetData sheetId="6808" refreshError="1"/>
      <sheetData sheetId="6809" refreshError="1"/>
      <sheetData sheetId="6810" refreshError="1"/>
      <sheetData sheetId="6811" refreshError="1"/>
      <sheetData sheetId="6812" refreshError="1"/>
      <sheetData sheetId="6813" refreshError="1"/>
      <sheetData sheetId="6814" refreshError="1"/>
      <sheetData sheetId="6815" refreshError="1"/>
      <sheetData sheetId="6816" refreshError="1"/>
      <sheetData sheetId="6817" refreshError="1"/>
      <sheetData sheetId="6818" refreshError="1"/>
      <sheetData sheetId="6819" refreshError="1"/>
      <sheetData sheetId="6820" refreshError="1"/>
      <sheetData sheetId="6821" refreshError="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efreshError="1"/>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refreshError="1"/>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refreshError="1"/>
      <sheetData sheetId="6890" refreshError="1"/>
      <sheetData sheetId="6891" refreshError="1"/>
      <sheetData sheetId="6892" refreshError="1"/>
      <sheetData sheetId="6893" refreshError="1"/>
      <sheetData sheetId="6894" refreshError="1"/>
      <sheetData sheetId="6895" refreshError="1"/>
      <sheetData sheetId="6896" refreshError="1"/>
      <sheetData sheetId="6897" refreshError="1"/>
      <sheetData sheetId="6898" refreshError="1"/>
      <sheetData sheetId="6899" refreshError="1"/>
      <sheetData sheetId="6900" refreshError="1"/>
      <sheetData sheetId="6901" refreshError="1"/>
      <sheetData sheetId="6902" refreshError="1"/>
      <sheetData sheetId="6903" refreshError="1"/>
      <sheetData sheetId="6904" refreshError="1"/>
      <sheetData sheetId="6905" refreshError="1"/>
      <sheetData sheetId="6906" refreshError="1"/>
      <sheetData sheetId="6907" refreshError="1"/>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refreshError="1"/>
      <sheetData sheetId="6917" refreshError="1"/>
      <sheetData sheetId="6918" refreshError="1"/>
      <sheetData sheetId="6919" refreshError="1"/>
      <sheetData sheetId="6920" refreshError="1"/>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refreshError="1"/>
      <sheetData sheetId="6933" refreshError="1"/>
      <sheetData sheetId="6934" refreshError="1"/>
      <sheetData sheetId="6935" refreshError="1"/>
      <sheetData sheetId="6936" refreshError="1"/>
      <sheetData sheetId="6937" refreshError="1"/>
      <sheetData sheetId="6938" refreshError="1"/>
      <sheetData sheetId="6939" refreshError="1"/>
      <sheetData sheetId="6940" refreshError="1"/>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refreshError="1"/>
      <sheetData sheetId="6964" refreshError="1"/>
      <sheetData sheetId="6965" refreshError="1"/>
      <sheetData sheetId="6966" refreshError="1"/>
      <sheetData sheetId="6967" refreshError="1"/>
      <sheetData sheetId="6968" refreshError="1"/>
      <sheetData sheetId="6969" refreshError="1"/>
      <sheetData sheetId="6970" refreshError="1"/>
      <sheetData sheetId="6971" refreshError="1"/>
      <sheetData sheetId="6972" refreshError="1"/>
      <sheetData sheetId="6973" refreshError="1"/>
      <sheetData sheetId="6974" refreshError="1"/>
      <sheetData sheetId="6975" refreshError="1"/>
      <sheetData sheetId="6976" refreshError="1"/>
      <sheetData sheetId="6977" refreshError="1"/>
      <sheetData sheetId="6978" refreshError="1"/>
      <sheetData sheetId="6979" refreshError="1"/>
      <sheetData sheetId="6980" refreshError="1"/>
      <sheetData sheetId="6981" refreshError="1"/>
      <sheetData sheetId="6982" refreshError="1"/>
      <sheetData sheetId="6983" refreshError="1"/>
      <sheetData sheetId="6984" refreshError="1"/>
      <sheetData sheetId="6985" refreshError="1"/>
      <sheetData sheetId="6986" refreshError="1"/>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refreshError="1"/>
      <sheetData sheetId="7013" refreshError="1"/>
      <sheetData sheetId="7014" refreshError="1"/>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refreshError="1"/>
      <sheetData sheetId="7030" refreshError="1"/>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refreshError="1"/>
      <sheetData sheetId="7048" refreshError="1"/>
      <sheetData sheetId="7049" refreshError="1"/>
      <sheetData sheetId="7050" refreshError="1"/>
      <sheetData sheetId="7051" refreshError="1"/>
      <sheetData sheetId="7052" refreshError="1"/>
      <sheetData sheetId="7053" refreshError="1"/>
      <sheetData sheetId="7054" refreshError="1"/>
      <sheetData sheetId="7055" refreshError="1"/>
      <sheetData sheetId="7056" refreshError="1"/>
      <sheetData sheetId="7057" refreshError="1"/>
      <sheetData sheetId="7058" refreshError="1"/>
      <sheetData sheetId="7059" refreshError="1"/>
      <sheetData sheetId="7060" refreshError="1"/>
      <sheetData sheetId="7061" refreshError="1"/>
      <sheetData sheetId="7062" refreshError="1"/>
      <sheetData sheetId="7063" refreshError="1"/>
      <sheetData sheetId="7064" refreshError="1"/>
      <sheetData sheetId="7065" refreshError="1"/>
      <sheetData sheetId="7066" refreshError="1"/>
      <sheetData sheetId="7067" refreshError="1"/>
      <sheetData sheetId="7068" refreshError="1"/>
      <sheetData sheetId="7069" refreshError="1"/>
      <sheetData sheetId="7070" refreshError="1"/>
      <sheetData sheetId="7071" refreshError="1"/>
      <sheetData sheetId="7072" refreshError="1"/>
      <sheetData sheetId="7073" refreshError="1"/>
      <sheetData sheetId="7074" refreshError="1"/>
      <sheetData sheetId="7075" refreshError="1"/>
      <sheetData sheetId="7076" refreshError="1"/>
      <sheetData sheetId="7077" refreshError="1"/>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refreshError="1"/>
      <sheetData sheetId="7094" refreshError="1"/>
      <sheetData sheetId="7095" refreshError="1"/>
      <sheetData sheetId="7096" refreshError="1"/>
      <sheetData sheetId="7097" refreshError="1"/>
      <sheetData sheetId="7098" refreshError="1"/>
      <sheetData sheetId="7099" refreshError="1"/>
      <sheetData sheetId="7100" refreshError="1"/>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refreshError="1"/>
      <sheetData sheetId="7127" refreshError="1"/>
      <sheetData sheetId="7128" refreshError="1"/>
      <sheetData sheetId="7129" refreshError="1"/>
      <sheetData sheetId="7130" refreshError="1"/>
      <sheetData sheetId="7131" refreshError="1"/>
      <sheetData sheetId="7132" refreshError="1"/>
      <sheetData sheetId="7133" refreshError="1"/>
      <sheetData sheetId="7134" refreshError="1"/>
      <sheetData sheetId="7135" refreshError="1"/>
      <sheetData sheetId="7136" refreshError="1"/>
      <sheetData sheetId="7137" refreshError="1"/>
      <sheetData sheetId="7138" refreshError="1"/>
      <sheetData sheetId="7139">
        <row r="19">
          <cell r="J19">
            <v>1.0499999999999999E-3</v>
          </cell>
        </row>
      </sheetData>
      <sheetData sheetId="7140">
        <row r="19">
          <cell r="J19">
            <v>1.0499999999999999E-3</v>
          </cell>
        </row>
      </sheetData>
      <sheetData sheetId="7141">
        <row r="19">
          <cell r="J19">
            <v>1.0499999999999999E-3</v>
          </cell>
        </row>
      </sheetData>
      <sheetData sheetId="7142">
        <row r="19">
          <cell r="J19">
            <v>1.0499999999999999E-3</v>
          </cell>
        </row>
      </sheetData>
      <sheetData sheetId="7143">
        <row r="19">
          <cell r="J19">
            <v>1.0499999999999999E-3</v>
          </cell>
        </row>
      </sheetData>
      <sheetData sheetId="7144">
        <row r="19">
          <cell r="J19">
            <v>1.0499999999999999E-3</v>
          </cell>
        </row>
      </sheetData>
      <sheetData sheetId="7145">
        <row r="19">
          <cell r="J19">
            <v>1.0499999999999999E-3</v>
          </cell>
        </row>
      </sheetData>
      <sheetData sheetId="7146">
        <row r="19">
          <cell r="J19">
            <v>1.0499999999999999E-3</v>
          </cell>
        </row>
      </sheetData>
      <sheetData sheetId="7147">
        <row r="19">
          <cell r="J19">
            <v>1.0499999999999999E-3</v>
          </cell>
        </row>
      </sheetData>
      <sheetData sheetId="7148">
        <row r="19">
          <cell r="J19">
            <v>1.0499999999999999E-3</v>
          </cell>
        </row>
      </sheetData>
      <sheetData sheetId="7149">
        <row r="19">
          <cell r="J19">
            <v>1.0499999999999999E-3</v>
          </cell>
        </row>
      </sheetData>
      <sheetData sheetId="7150">
        <row r="19">
          <cell r="J19">
            <v>1.0499999999999999E-3</v>
          </cell>
        </row>
      </sheetData>
      <sheetData sheetId="7151">
        <row r="19">
          <cell r="J19">
            <v>1.0499999999999999E-3</v>
          </cell>
        </row>
      </sheetData>
      <sheetData sheetId="7152">
        <row r="19">
          <cell r="J19">
            <v>1.0499999999999999E-3</v>
          </cell>
        </row>
      </sheetData>
      <sheetData sheetId="7153">
        <row r="19">
          <cell r="J19">
            <v>1.0499999999999999E-3</v>
          </cell>
        </row>
      </sheetData>
      <sheetData sheetId="7154">
        <row r="19">
          <cell r="J19">
            <v>1.0499999999999999E-3</v>
          </cell>
        </row>
      </sheetData>
      <sheetData sheetId="7155">
        <row r="19">
          <cell r="J19">
            <v>1.0499999999999999E-3</v>
          </cell>
        </row>
      </sheetData>
      <sheetData sheetId="7156">
        <row r="19">
          <cell r="J19">
            <v>1.0499999999999999E-3</v>
          </cell>
        </row>
      </sheetData>
      <sheetData sheetId="7157">
        <row r="19">
          <cell r="J19">
            <v>1.0499999999999999E-3</v>
          </cell>
        </row>
      </sheetData>
      <sheetData sheetId="7158">
        <row r="19">
          <cell r="J19">
            <v>1.0499999999999999E-3</v>
          </cell>
        </row>
      </sheetData>
      <sheetData sheetId="7159">
        <row r="19">
          <cell r="J19">
            <v>1.0499999999999999E-3</v>
          </cell>
        </row>
      </sheetData>
      <sheetData sheetId="7160">
        <row r="19">
          <cell r="J19">
            <v>1.0499999999999999E-3</v>
          </cell>
        </row>
      </sheetData>
      <sheetData sheetId="7161">
        <row r="19">
          <cell r="J19">
            <v>1.0499999999999999E-3</v>
          </cell>
        </row>
      </sheetData>
      <sheetData sheetId="7162">
        <row r="19">
          <cell r="J19">
            <v>1.0499999999999999E-3</v>
          </cell>
        </row>
      </sheetData>
      <sheetData sheetId="7163">
        <row r="19">
          <cell r="J19">
            <v>1.0499999999999999E-3</v>
          </cell>
        </row>
      </sheetData>
      <sheetData sheetId="7164">
        <row r="19">
          <cell r="J19">
            <v>1.0499999999999999E-3</v>
          </cell>
        </row>
      </sheetData>
      <sheetData sheetId="7165">
        <row r="19">
          <cell r="J19">
            <v>1.0499999999999999E-3</v>
          </cell>
        </row>
      </sheetData>
      <sheetData sheetId="7166">
        <row r="19">
          <cell r="J19">
            <v>1.0499999999999999E-3</v>
          </cell>
        </row>
      </sheetData>
      <sheetData sheetId="7167">
        <row r="19">
          <cell r="J19">
            <v>1.0499999999999999E-3</v>
          </cell>
        </row>
      </sheetData>
      <sheetData sheetId="7168">
        <row r="19">
          <cell r="J19">
            <v>1.0499999999999999E-3</v>
          </cell>
        </row>
      </sheetData>
      <sheetData sheetId="7169">
        <row r="19">
          <cell r="J19">
            <v>1.0499999999999999E-3</v>
          </cell>
        </row>
      </sheetData>
      <sheetData sheetId="7170">
        <row r="19">
          <cell r="J19">
            <v>1.0499999999999999E-3</v>
          </cell>
        </row>
      </sheetData>
      <sheetData sheetId="7171">
        <row r="19">
          <cell r="J19">
            <v>1.0499999999999999E-3</v>
          </cell>
        </row>
      </sheetData>
      <sheetData sheetId="7172">
        <row r="19">
          <cell r="J19">
            <v>1.0499999999999999E-3</v>
          </cell>
        </row>
      </sheetData>
      <sheetData sheetId="7173">
        <row r="19">
          <cell r="J19">
            <v>1.0499999999999999E-3</v>
          </cell>
        </row>
      </sheetData>
      <sheetData sheetId="7174">
        <row r="19">
          <cell r="J19">
            <v>1.0499999999999999E-3</v>
          </cell>
        </row>
      </sheetData>
      <sheetData sheetId="7175">
        <row r="19">
          <cell r="J19">
            <v>1.0499999999999999E-3</v>
          </cell>
        </row>
      </sheetData>
      <sheetData sheetId="7176">
        <row r="19">
          <cell r="J19">
            <v>1.0499999999999999E-3</v>
          </cell>
        </row>
      </sheetData>
      <sheetData sheetId="7177">
        <row r="19">
          <cell r="J19">
            <v>1.0499999999999999E-3</v>
          </cell>
        </row>
      </sheetData>
      <sheetData sheetId="7178">
        <row r="19">
          <cell r="J19">
            <v>1.0499999999999999E-3</v>
          </cell>
        </row>
      </sheetData>
      <sheetData sheetId="7179">
        <row r="19">
          <cell r="J19">
            <v>1.0499999999999999E-3</v>
          </cell>
        </row>
      </sheetData>
      <sheetData sheetId="7180">
        <row r="19">
          <cell r="J19">
            <v>1.0499999999999999E-3</v>
          </cell>
        </row>
      </sheetData>
      <sheetData sheetId="7181">
        <row r="19">
          <cell r="J19">
            <v>1.0499999999999999E-3</v>
          </cell>
        </row>
      </sheetData>
      <sheetData sheetId="7182">
        <row r="19">
          <cell r="J19">
            <v>1.0499999999999999E-3</v>
          </cell>
        </row>
      </sheetData>
      <sheetData sheetId="7183">
        <row r="19">
          <cell r="J19">
            <v>1.0499999999999999E-3</v>
          </cell>
        </row>
      </sheetData>
      <sheetData sheetId="7184">
        <row r="19">
          <cell r="J19">
            <v>1.0499999999999999E-3</v>
          </cell>
        </row>
      </sheetData>
      <sheetData sheetId="7185">
        <row r="19">
          <cell r="J19">
            <v>1.0499999999999999E-3</v>
          </cell>
        </row>
      </sheetData>
      <sheetData sheetId="7186">
        <row r="19">
          <cell r="J19">
            <v>1.0499999999999999E-3</v>
          </cell>
        </row>
      </sheetData>
      <sheetData sheetId="7187">
        <row r="19">
          <cell r="J19">
            <v>1.0499999999999999E-3</v>
          </cell>
        </row>
      </sheetData>
      <sheetData sheetId="7188">
        <row r="19">
          <cell r="J19">
            <v>1.0499999999999999E-3</v>
          </cell>
        </row>
      </sheetData>
      <sheetData sheetId="7189">
        <row r="19">
          <cell r="J19">
            <v>1.0499999999999999E-3</v>
          </cell>
        </row>
      </sheetData>
      <sheetData sheetId="7190">
        <row r="19">
          <cell r="J19">
            <v>1.0499999999999999E-3</v>
          </cell>
        </row>
      </sheetData>
      <sheetData sheetId="7191">
        <row r="19">
          <cell r="J19">
            <v>1.0499999999999999E-3</v>
          </cell>
        </row>
      </sheetData>
      <sheetData sheetId="7192">
        <row r="19">
          <cell r="J19">
            <v>1.0499999999999999E-3</v>
          </cell>
        </row>
      </sheetData>
      <sheetData sheetId="7193">
        <row r="19">
          <cell r="J19">
            <v>1.0499999999999999E-3</v>
          </cell>
        </row>
      </sheetData>
      <sheetData sheetId="7194">
        <row r="19">
          <cell r="J19">
            <v>1.0499999999999999E-3</v>
          </cell>
        </row>
      </sheetData>
      <sheetData sheetId="7195">
        <row r="19">
          <cell r="J19">
            <v>1.0499999999999999E-3</v>
          </cell>
        </row>
      </sheetData>
      <sheetData sheetId="7196">
        <row r="19">
          <cell r="J19">
            <v>1.0499999999999999E-3</v>
          </cell>
        </row>
      </sheetData>
      <sheetData sheetId="7197">
        <row r="19">
          <cell r="J19">
            <v>1.0499999999999999E-3</v>
          </cell>
        </row>
      </sheetData>
      <sheetData sheetId="7198">
        <row r="19">
          <cell r="J19">
            <v>1.0499999999999999E-3</v>
          </cell>
        </row>
      </sheetData>
      <sheetData sheetId="7199">
        <row r="19">
          <cell r="J19">
            <v>1.0499999999999999E-3</v>
          </cell>
        </row>
      </sheetData>
      <sheetData sheetId="7200">
        <row r="19">
          <cell r="J19">
            <v>1.0499999999999999E-3</v>
          </cell>
        </row>
      </sheetData>
      <sheetData sheetId="7201">
        <row r="19">
          <cell r="J19">
            <v>1.0499999999999999E-3</v>
          </cell>
        </row>
      </sheetData>
      <sheetData sheetId="7202">
        <row r="19">
          <cell r="J19">
            <v>1.0499999999999999E-3</v>
          </cell>
        </row>
      </sheetData>
      <sheetData sheetId="7203">
        <row r="19">
          <cell r="J19">
            <v>1.0499999999999999E-3</v>
          </cell>
        </row>
      </sheetData>
      <sheetData sheetId="7204">
        <row r="19">
          <cell r="J19">
            <v>1.0499999999999999E-3</v>
          </cell>
        </row>
      </sheetData>
      <sheetData sheetId="7205">
        <row r="19">
          <cell r="J19">
            <v>1.0499999999999999E-3</v>
          </cell>
        </row>
      </sheetData>
      <sheetData sheetId="7206">
        <row r="19">
          <cell r="J19">
            <v>1.0499999999999999E-3</v>
          </cell>
        </row>
      </sheetData>
      <sheetData sheetId="7207">
        <row r="19">
          <cell r="J19">
            <v>1.0499999999999999E-3</v>
          </cell>
        </row>
      </sheetData>
      <sheetData sheetId="7208">
        <row r="19">
          <cell r="J19">
            <v>1.0499999999999999E-3</v>
          </cell>
        </row>
      </sheetData>
      <sheetData sheetId="7209">
        <row r="19">
          <cell r="J19">
            <v>1.0499999999999999E-3</v>
          </cell>
        </row>
      </sheetData>
      <sheetData sheetId="7210">
        <row r="19">
          <cell r="J19">
            <v>1.0499999999999999E-3</v>
          </cell>
        </row>
      </sheetData>
      <sheetData sheetId="7211">
        <row r="19">
          <cell r="J19">
            <v>1.0499999999999999E-3</v>
          </cell>
        </row>
      </sheetData>
      <sheetData sheetId="7212">
        <row r="19">
          <cell r="J19">
            <v>1.0499999999999999E-3</v>
          </cell>
        </row>
      </sheetData>
      <sheetData sheetId="7213">
        <row r="19">
          <cell r="J19">
            <v>1.0499999999999999E-3</v>
          </cell>
        </row>
      </sheetData>
      <sheetData sheetId="7214">
        <row r="19">
          <cell r="J19">
            <v>1.0499999999999999E-3</v>
          </cell>
        </row>
      </sheetData>
      <sheetData sheetId="7215">
        <row r="19">
          <cell r="J19">
            <v>1.0499999999999999E-3</v>
          </cell>
        </row>
      </sheetData>
      <sheetData sheetId="7216">
        <row r="19">
          <cell r="J19">
            <v>1.0499999999999999E-3</v>
          </cell>
        </row>
      </sheetData>
      <sheetData sheetId="7217">
        <row r="19">
          <cell r="J19">
            <v>1.0499999999999999E-3</v>
          </cell>
        </row>
      </sheetData>
      <sheetData sheetId="7218">
        <row r="19">
          <cell r="J19">
            <v>1.0499999999999999E-3</v>
          </cell>
        </row>
      </sheetData>
      <sheetData sheetId="7219">
        <row r="19">
          <cell r="J19">
            <v>1.0499999999999999E-3</v>
          </cell>
        </row>
      </sheetData>
      <sheetData sheetId="7220">
        <row r="19">
          <cell r="J19">
            <v>1.0499999999999999E-3</v>
          </cell>
        </row>
      </sheetData>
      <sheetData sheetId="7221">
        <row r="19">
          <cell r="J19">
            <v>1.0499999999999999E-3</v>
          </cell>
        </row>
      </sheetData>
      <sheetData sheetId="7222">
        <row r="19">
          <cell r="J19">
            <v>1.0499999999999999E-3</v>
          </cell>
        </row>
      </sheetData>
      <sheetData sheetId="7223">
        <row r="19">
          <cell r="J19">
            <v>1.0499999999999999E-3</v>
          </cell>
        </row>
      </sheetData>
      <sheetData sheetId="7224">
        <row r="19">
          <cell r="J19">
            <v>1.0499999999999999E-3</v>
          </cell>
        </row>
      </sheetData>
      <sheetData sheetId="7225">
        <row r="19">
          <cell r="J19">
            <v>1.0499999999999999E-3</v>
          </cell>
        </row>
      </sheetData>
      <sheetData sheetId="7226">
        <row r="19">
          <cell r="J19">
            <v>1.0499999999999999E-3</v>
          </cell>
        </row>
      </sheetData>
      <sheetData sheetId="7227">
        <row r="19">
          <cell r="J19">
            <v>1.0499999999999999E-3</v>
          </cell>
        </row>
      </sheetData>
      <sheetData sheetId="7228">
        <row r="19">
          <cell r="J19">
            <v>1.0499999999999999E-3</v>
          </cell>
        </row>
      </sheetData>
      <sheetData sheetId="7229">
        <row r="19">
          <cell r="J19">
            <v>1.0499999999999999E-3</v>
          </cell>
        </row>
      </sheetData>
      <sheetData sheetId="7230">
        <row r="19">
          <cell r="J19">
            <v>1.0499999999999999E-3</v>
          </cell>
        </row>
      </sheetData>
      <sheetData sheetId="7231">
        <row r="19">
          <cell r="J19">
            <v>1.0499999999999999E-3</v>
          </cell>
        </row>
      </sheetData>
      <sheetData sheetId="7232">
        <row r="19">
          <cell r="J19">
            <v>1.0499999999999999E-3</v>
          </cell>
        </row>
      </sheetData>
      <sheetData sheetId="7233">
        <row r="19">
          <cell r="J19">
            <v>1.0499999999999999E-3</v>
          </cell>
        </row>
      </sheetData>
      <sheetData sheetId="7234">
        <row r="19">
          <cell r="J19">
            <v>1.0499999999999999E-3</v>
          </cell>
        </row>
      </sheetData>
      <sheetData sheetId="7235">
        <row r="19">
          <cell r="J19">
            <v>1.0499999999999999E-3</v>
          </cell>
        </row>
      </sheetData>
      <sheetData sheetId="7236">
        <row r="19">
          <cell r="J19">
            <v>1.0499999999999999E-3</v>
          </cell>
        </row>
      </sheetData>
      <sheetData sheetId="7237">
        <row r="19">
          <cell r="J19">
            <v>1.0499999999999999E-3</v>
          </cell>
        </row>
      </sheetData>
      <sheetData sheetId="7238">
        <row r="19">
          <cell r="J19">
            <v>1.0499999999999999E-3</v>
          </cell>
        </row>
      </sheetData>
      <sheetData sheetId="7239">
        <row r="19">
          <cell r="J19">
            <v>1.0499999999999999E-3</v>
          </cell>
        </row>
      </sheetData>
      <sheetData sheetId="7240">
        <row r="19">
          <cell r="J19">
            <v>1.0499999999999999E-3</v>
          </cell>
        </row>
      </sheetData>
      <sheetData sheetId="7241">
        <row r="19">
          <cell r="J19">
            <v>1.0499999999999999E-3</v>
          </cell>
        </row>
      </sheetData>
      <sheetData sheetId="7242">
        <row r="19">
          <cell r="J19">
            <v>1.0499999999999999E-3</v>
          </cell>
        </row>
      </sheetData>
      <sheetData sheetId="7243">
        <row r="19">
          <cell r="J19">
            <v>1.0499999999999999E-3</v>
          </cell>
        </row>
      </sheetData>
      <sheetData sheetId="7244">
        <row r="19">
          <cell r="J19">
            <v>1.0499999999999999E-3</v>
          </cell>
        </row>
      </sheetData>
      <sheetData sheetId="7245">
        <row r="19">
          <cell r="J19">
            <v>1.0499999999999999E-3</v>
          </cell>
        </row>
      </sheetData>
      <sheetData sheetId="7246">
        <row r="19">
          <cell r="J19">
            <v>1.0499999999999999E-3</v>
          </cell>
        </row>
      </sheetData>
      <sheetData sheetId="7247">
        <row r="19">
          <cell r="J19">
            <v>1.0499999999999999E-3</v>
          </cell>
        </row>
      </sheetData>
      <sheetData sheetId="7248">
        <row r="19">
          <cell r="J19">
            <v>1.0499999999999999E-3</v>
          </cell>
        </row>
      </sheetData>
      <sheetData sheetId="7249">
        <row r="19">
          <cell r="J19">
            <v>1.0499999999999999E-3</v>
          </cell>
        </row>
      </sheetData>
      <sheetData sheetId="7250">
        <row r="19">
          <cell r="J19">
            <v>1.0499999999999999E-3</v>
          </cell>
        </row>
      </sheetData>
      <sheetData sheetId="7251">
        <row r="19">
          <cell r="J19">
            <v>1.0499999999999999E-3</v>
          </cell>
        </row>
      </sheetData>
      <sheetData sheetId="7252">
        <row r="19">
          <cell r="J19">
            <v>1.0499999999999999E-3</v>
          </cell>
        </row>
      </sheetData>
      <sheetData sheetId="7253">
        <row r="19">
          <cell r="J19">
            <v>1.0499999999999999E-3</v>
          </cell>
        </row>
      </sheetData>
      <sheetData sheetId="7254">
        <row r="19">
          <cell r="J19">
            <v>1.0499999999999999E-3</v>
          </cell>
        </row>
      </sheetData>
      <sheetData sheetId="7255">
        <row r="19">
          <cell r="J19">
            <v>1.0499999999999999E-3</v>
          </cell>
        </row>
      </sheetData>
      <sheetData sheetId="7256">
        <row r="19">
          <cell r="J19">
            <v>1.0499999999999999E-3</v>
          </cell>
        </row>
      </sheetData>
      <sheetData sheetId="7257">
        <row r="19">
          <cell r="J19">
            <v>1.0499999999999999E-3</v>
          </cell>
        </row>
      </sheetData>
      <sheetData sheetId="7258">
        <row r="19">
          <cell r="J19">
            <v>1.0499999999999999E-3</v>
          </cell>
        </row>
      </sheetData>
      <sheetData sheetId="7259">
        <row r="19">
          <cell r="J19">
            <v>1.0499999999999999E-3</v>
          </cell>
        </row>
      </sheetData>
      <sheetData sheetId="7260">
        <row r="19">
          <cell r="J19">
            <v>1.0499999999999999E-3</v>
          </cell>
        </row>
      </sheetData>
      <sheetData sheetId="7261">
        <row r="19">
          <cell r="J19">
            <v>1.0499999999999999E-3</v>
          </cell>
        </row>
      </sheetData>
      <sheetData sheetId="7262">
        <row r="19">
          <cell r="J19">
            <v>1.0499999999999999E-3</v>
          </cell>
        </row>
      </sheetData>
      <sheetData sheetId="7263">
        <row r="19">
          <cell r="J19">
            <v>1.0499999999999999E-3</v>
          </cell>
        </row>
      </sheetData>
      <sheetData sheetId="7264">
        <row r="19">
          <cell r="J19">
            <v>1.0499999999999999E-3</v>
          </cell>
        </row>
      </sheetData>
      <sheetData sheetId="7265">
        <row r="19">
          <cell r="J19">
            <v>1.0499999999999999E-3</v>
          </cell>
        </row>
      </sheetData>
      <sheetData sheetId="7266">
        <row r="19">
          <cell r="J19">
            <v>1.0499999999999999E-3</v>
          </cell>
        </row>
      </sheetData>
      <sheetData sheetId="7267">
        <row r="19">
          <cell r="J19">
            <v>1.0499999999999999E-3</v>
          </cell>
        </row>
      </sheetData>
      <sheetData sheetId="7268">
        <row r="19">
          <cell r="J19">
            <v>1.0499999999999999E-3</v>
          </cell>
        </row>
      </sheetData>
      <sheetData sheetId="7269">
        <row r="19">
          <cell r="J19">
            <v>1.0499999999999999E-3</v>
          </cell>
        </row>
      </sheetData>
      <sheetData sheetId="7270">
        <row r="19">
          <cell r="J19">
            <v>1.0499999999999999E-3</v>
          </cell>
        </row>
      </sheetData>
      <sheetData sheetId="7271">
        <row r="19">
          <cell r="J19">
            <v>1.0499999999999999E-3</v>
          </cell>
        </row>
      </sheetData>
      <sheetData sheetId="7272">
        <row r="19">
          <cell r="J19">
            <v>1.0499999999999999E-3</v>
          </cell>
        </row>
      </sheetData>
      <sheetData sheetId="7273">
        <row r="19">
          <cell r="J19">
            <v>1.0499999999999999E-3</v>
          </cell>
        </row>
      </sheetData>
      <sheetData sheetId="7274">
        <row r="19">
          <cell r="J19">
            <v>1.0499999999999999E-3</v>
          </cell>
        </row>
      </sheetData>
      <sheetData sheetId="7275">
        <row r="19">
          <cell r="J19">
            <v>1.0499999999999999E-3</v>
          </cell>
        </row>
      </sheetData>
      <sheetData sheetId="7276">
        <row r="19">
          <cell r="J19">
            <v>1.0499999999999999E-3</v>
          </cell>
        </row>
      </sheetData>
      <sheetData sheetId="7277">
        <row r="19">
          <cell r="J19">
            <v>1.0499999999999999E-3</v>
          </cell>
        </row>
      </sheetData>
      <sheetData sheetId="7278">
        <row r="19">
          <cell r="J19">
            <v>1.0499999999999999E-3</v>
          </cell>
        </row>
      </sheetData>
      <sheetData sheetId="7279">
        <row r="19">
          <cell r="J19">
            <v>1.0499999999999999E-3</v>
          </cell>
        </row>
      </sheetData>
      <sheetData sheetId="7280">
        <row r="19">
          <cell r="J19">
            <v>1.0499999999999999E-3</v>
          </cell>
        </row>
      </sheetData>
      <sheetData sheetId="7281">
        <row r="19">
          <cell r="J19">
            <v>1.0499999999999999E-3</v>
          </cell>
        </row>
      </sheetData>
      <sheetData sheetId="7282">
        <row r="19">
          <cell r="J19">
            <v>1.0499999999999999E-3</v>
          </cell>
        </row>
      </sheetData>
      <sheetData sheetId="7283">
        <row r="19">
          <cell r="J19">
            <v>1.0499999999999999E-3</v>
          </cell>
        </row>
      </sheetData>
      <sheetData sheetId="7284">
        <row r="19">
          <cell r="J19">
            <v>1.0499999999999999E-3</v>
          </cell>
        </row>
      </sheetData>
      <sheetData sheetId="7285">
        <row r="19">
          <cell r="J19">
            <v>1.0499999999999999E-3</v>
          </cell>
        </row>
      </sheetData>
      <sheetData sheetId="7286">
        <row r="19">
          <cell r="J19">
            <v>1.0499999999999999E-3</v>
          </cell>
        </row>
      </sheetData>
      <sheetData sheetId="7287">
        <row r="19">
          <cell r="J19">
            <v>1.0499999999999999E-3</v>
          </cell>
        </row>
      </sheetData>
      <sheetData sheetId="7288">
        <row r="19">
          <cell r="J19">
            <v>1.0499999999999999E-3</v>
          </cell>
        </row>
      </sheetData>
      <sheetData sheetId="7289">
        <row r="19">
          <cell r="J19">
            <v>1.0499999999999999E-3</v>
          </cell>
        </row>
      </sheetData>
      <sheetData sheetId="7290">
        <row r="19">
          <cell r="J19">
            <v>1.0499999999999999E-3</v>
          </cell>
        </row>
      </sheetData>
      <sheetData sheetId="7291">
        <row r="19">
          <cell r="J19">
            <v>1.0499999999999999E-3</v>
          </cell>
        </row>
      </sheetData>
      <sheetData sheetId="7292">
        <row r="19">
          <cell r="J19">
            <v>1.0499999999999999E-3</v>
          </cell>
        </row>
      </sheetData>
      <sheetData sheetId="7293">
        <row r="19">
          <cell r="J19">
            <v>1.0499999999999999E-3</v>
          </cell>
        </row>
      </sheetData>
      <sheetData sheetId="7294">
        <row r="19">
          <cell r="J19">
            <v>1.0499999999999999E-3</v>
          </cell>
        </row>
      </sheetData>
      <sheetData sheetId="7295">
        <row r="19">
          <cell r="J19">
            <v>1.0499999999999999E-3</v>
          </cell>
        </row>
      </sheetData>
      <sheetData sheetId="7296">
        <row r="19">
          <cell r="J19">
            <v>1.0499999999999999E-3</v>
          </cell>
        </row>
      </sheetData>
      <sheetData sheetId="7297">
        <row r="19">
          <cell r="J19">
            <v>1.0499999999999999E-3</v>
          </cell>
        </row>
      </sheetData>
      <sheetData sheetId="7298">
        <row r="19">
          <cell r="J19">
            <v>1.0499999999999999E-3</v>
          </cell>
        </row>
      </sheetData>
      <sheetData sheetId="7299">
        <row r="19">
          <cell r="J19">
            <v>1.0499999999999999E-3</v>
          </cell>
        </row>
      </sheetData>
      <sheetData sheetId="7300">
        <row r="19">
          <cell r="J19">
            <v>1.0499999999999999E-3</v>
          </cell>
        </row>
      </sheetData>
      <sheetData sheetId="7301">
        <row r="19">
          <cell r="J19">
            <v>1.0499999999999999E-3</v>
          </cell>
        </row>
      </sheetData>
      <sheetData sheetId="7302">
        <row r="19">
          <cell r="J19">
            <v>1.0499999999999999E-3</v>
          </cell>
        </row>
      </sheetData>
      <sheetData sheetId="7303">
        <row r="19">
          <cell r="J19">
            <v>1.0499999999999999E-3</v>
          </cell>
        </row>
      </sheetData>
      <sheetData sheetId="7304">
        <row r="19">
          <cell r="J19">
            <v>1.0499999999999999E-3</v>
          </cell>
        </row>
      </sheetData>
      <sheetData sheetId="7305">
        <row r="19">
          <cell r="J19">
            <v>1.0499999999999999E-3</v>
          </cell>
        </row>
      </sheetData>
      <sheetData sheetId="7306">
        <row r="19">
          <cell r="J19">
            <v>1.0499999999999999E-3</v>
          </cell>
        </row>
      </sheetData>
      <sheetData sheetId="7307">
        <row r="19">
          <cell r="J19">
            <v>1.0499999999999999E-3</v>
          </cell>
        </row>
      </sheetData>
      <sheetData sheetId="7308">
        <row r="19">
          <cell r="J19">
            <v>1.0499999999999999E-3</v>
          </cell>
        </row>
      </sheetData>
      <sheetData sheetId="7309">
        <row r="19">
          <cell r="J19">
            <v>1.0499999999999999E-3</v>
          </cell>
        </row>
      </sheetData>
      <sheetData sheetId="7310">
        <row r="19">
          <cell r="J19">
            <v>1.0499999999999999E-3</v>
          </cell>
        </row>
      </sheetData>
      <sheetData sheetId="7311">
        <row r="19">
          <cell r="J19">
            <v>1.0499999999999999E-3</v>
          </cell>
        </row>
      </sheetData>
      <sheetData sheetId="7312">
        <row r="19">
          <cell r="J19">
            <v>1.0499999999999999E-3</v>
          </cell>
        </row>
      </sheetData>
      <sheetData sheetId="7313">
        <row r="19">
          <cell r="J19">
            <v>1.0499999999999999E-3</v>
          </cell>
        </row>
      </sheetData>
      <sheetData sheetId="7314">
        <row r="19">
          <cell r="J19">
            <v>1.0499999999999999E-3</v>
          </cell>
        </row>
      </sheetData>
      <sheetData sheetId="7315">
        <row r="19">
          <cell r="J19">
            <v>1.0499999999999999E-3</v>
          </cell>
        </row>
      </sheetData>
      <sheetData sheetId="7316">
        <row r="19">
          <cell r="J19">
            <v>1.0499999999999999E-3</v>
          </cell>
        </row>
      </sheetData>
      <sheetData sheetId="7317">
        <row r="19">
          <cell r="J19">
            <v>1.0499999999999999E-3</v>
          </cell>
        </row>
      </sheetData>
      <sheetData sheetId="7318">
        <row r="19">
          <cell r="J19">
            <v>1.0499999999999999E-3</v>
          </cell>
        </row>
      </sheetData>
      <sheetData sheetId="7319">
        <row r="19">
          <cell r="J19">
            <v>1.0499999999999999E-3</v>
          </cell>
        </row>
      </sheetData>
      <sheetData sheetId="7320">
        <row r="19">
          <cell r="J19">
            <v>1.0499999999999999E-3</v>
          </cell>
        </row>
      </sheetData>
      <sheetData sheetId="7321">
        <row r="19">
          <cell r="J19">
            <v>1.0499999999999999E-3</v>
          </cell>
        </row>
      </sheetData>
      <sheetData sheetId="7322">
        <row r="19">
          <cell r="J19">
            <v>1.0499999999999999E-3</v>
          </cell>
        </row>
      </sheetData>
      <sheetData sheetId="7323">
        <row r="19">
          <cell r="J19">
            <v>1.0499999999999999E-3</v>
          </cell>
        </row>
      </sheetData>
      <sheetData sheetId="7324">
        <row r="19">
          <cell r="J19">
            <v>1.0499999999999999E-3</v>
          </cell>
        </row>
      </sheetData>
      <sheetData sheetId="7325">
        <row r="19">
          <cell r="J19">
            <v>1.0499999999999999E-3</v>
          </cell>
        </row>
      </sheetData>
      <sheetData sheetId="7326">
        <row r="19">
          <cell r="J19">
            <v>1.0499999999999999E-3</v>
          </cell>
        </row>
      </sheetData>
      <sheetData sheetId="7327">
        <row r="19">
          <cell r="J19">
            <v>1.0499999999999999E-3</v>
          </cell>
        </row>
      </sheetData>
      <sheetData sheetId="7328">
        <row r="19">
          <cell r="J19">
            <v>1.0499999999999999E-3</v>
          </cell>
        </row>
      </sheetData>
      <sheetData sheetId="7329">
        <row r="19">
          <cell r="J19">
            <v>1.0499999999999999E-3</v>
          </cell>
        </row>
      </sheetData>
      <sheetData sheetId="7330">
        <row r="19">
          <cell r="J19">
            <v>1.0499999999999999E-3</v>
          </cell>
        </row>
      </sheetData>
      <sheetData sheetId="7331">
        <row r="19">
          <cell r="J19">
            <v>1.0499999999999999E-3</v>
          </cell>
        </row>
      </sheetData>
      <sheetData sheetId="7332">
        <row r="19">
          <cell r="J19">
            <v>1.0499999999999999E-3</v>
          </cell>
        </row>
      </sheetData>
      <sheetData sheetId="7333">
        <row r="19">
          <cell r="J19">
            <v>1.0499999999999999E-3</v>
          </cell>
        </row>
      </sheetData>
      <sheetData sheetId="7334">
        <row r="19">
          <cell r="J19">
            <v>1.0499999999999999E-3</v>
          </cell>
        </row>
      </sheetData>
      <sheetData sheetId="7335">
        <row r="19">
          <cell r="J19">
            <v>1.0499999999999999E-3</v>
          </cell>
        </row>
      </sheetData>
      <sheetData sheetId="7336">
        <row r="19">
          <cell r="J19">
            <v>1.0499999999999999E-3</v>
          </cell>
        </row>
      </sheetData>
      <sheetData sheetId="7337">
        <row r="19">
          <cell r="J19">
            <v>1.0499999999999999E-3</v>
          </cell>
        </row>
      </sheetData>
      <sheetData sheetId="7338">
        <row r="19">
          <cell r="J19">
            <v>1.0499999999999999E-3</v>
          </cell>
        </row>
      </sheetData>
      <sheetData sheetId="7339">
        <row r="19">
          <cell r="J19">
            <v>1.0499999999999999E-3</v>
          </cell>
        </row>
      </sheetData>
      <sheetData sheetId="7340">
        <row r="19">
          <cell r="J19">
            <v>1.0499999999999999E-3</v>
          </cell>
        </row>
      </sheetData>
      <sheetData sheetId="7341">
        <row r="19">
          <cell r="J19">
            <v>1.0499999999999999E-3</v>
          </cell>
        </row>
      </sheetData>
      <sheetData sheetId="7342">
        <row r="19">
          <cell r="J19">
            <v>1.0499999999999999E-3</v>
          </cell>
        </row>
      </sheetData>
      <sheetData sheetId="7343">
        <row r="19">
          <cell r="J19">
            <v>1.0499999999999999E-3</v>
          </cell>
        </row>
      </sheetData>
      <sheetData sheetId="7344">
        <row r="19">
          <cell r="J19">
            <v>1.0499999999999999E-3</v>
          </cell>
        </row>
      </sheetData>
      <sheetData sheetId="7345">
        <row r="19">
          <cell r="J19">
            <v>1.0499999999999999E-3</v>
          </cell>
        </row>
      </sheetData>
      <sheetData sheetId="7346">
        <row r="19">
          <cell r="J19">
            <v>1.0499999999999999E-3</v>
          </cell>
        </row>
      </sheetData>
      <sheetData sheetId="7347">
        <row r="19">
          <cell r="J19">
            <v>1.0499999999999999E-3</v>
          </cell>
        </row>
      </sheetData>
      <sheetData sheetId="7348">
        <row r="19">
          <cell r="J19">
            <v>1.0499999999999999E-3</v>
          </cell>
        </row>
      </sheetData>
      <sheetData sheetId="7349">
        <row r="19">
          <cell r="J19">
            <v>1.0499999999999999E-3</v>
          </cell>
        </row>
      </sheetData>
      <sheetData sheetId="7350">
        <row r="19">
          <cell r="J19">
            <v>1.0499999999999999E-3</v>
          </cell>
        </row>
      </sheetData>
      <sheetData sheetId="7351">
        <row r="19">
          <cell r="J19">
            <v>1.0499999999999999E-3</v>
          </cell>
        </row>
      </sheetData>
      <sheetData sheetId="7352">
        <row r="19">
          <cell r="J19">
            <v>1.0499999999999999E-3</v>
          </cell>
        </row>
      </sheetData>
      <sheetData sheetId="7353">
        <row r="19">
          <cell r="J19">
            <v>1.0499999999999999E-3</v>
          </cell>
        </row>
      </sheetData>
      <sheetData sheetId="7354">
        <row r="19">
          <cell r="J19">
            <v>1.0499999999999999E-3</v>
          </cell>
        </row>
      </sheetData>
      <sheetData sheetId="7355">
        <row r="19">
          <cell r="J19">
            <v>1.0499999999999999E-3</v>
          </cell>
        </row>
      </sheetData>
      <sheetData sheetId="7356">
        <row r="19">
          <cell r="J19">
            <v>1.0499999999999999E-3</v>
          </cell>
        </row>
      </sheetData>
      <sheetData sheetId="7357">
        <row r="19">
          <cell r="J19">
            <v>1.0499999999999999E-3</v>
          </cell>
        </row>
      </sheetData>
      <sheetData sheetId="7358">
        <row r="19">
          <cell r="J19">
            <v>1.0499999999999999E-3</v>
          </cell>
        </row>
      </sheetData>
      <sheetData sheetId="7359">
        <row r="19">
          <cell r="J19">
            <v>1.0499999999999999E-3</v>
          </cell>
        </row>
      </sheetData>
      <sheetData sheetId="7360">
        <row r="19">
          <cell r="J19">
            <v>1.0499999999999999E-3</v>
          </cell>
        </row>
      </sheetData>
      <sheetData sheetId="7361">
        <row r="19">
          <cell r="J19">
            <v>1.0499999999999999E-3</v>
          </cell>
        </row>
      </sheetData>
      <sheetData sheetId="7362">
        <row r="19">
          <cell r="J19">
            <v>1.0499999999999999E-3</v>
          </cell>
        </row>
      </sheetData>
      <sheetData sheetId="7363">
        <row r="19">
          <cell r="J19">
            <v>1.0499999999999999E-3</v>
          </cell>
        </row>
      </sheetData>
      <sheetData sheetId="7364">
        <row r="19">
          <cell r="J19">
            <v>1.0499999999999999E-3</v>
          </cell>
        </row>
      </sheetData>
      <sheetData sheetId="7365">
        <row r="19">
          <cell r="J19">
            <v>1.0499999999999999E-3</v>
          </cell>
        </row>
      </sheetData>
      <sheetData sheetId="7366">
        <row r="19">
          <cell r="J19">
            <v>1.0499999999999999E-3</v>
          </cell>
        </row>
      </sheetData>
      <sheetData sheetId="7367">
        <row r="19">
          <cell r="J19">
            <v>1.0499999999999999E-3</v>
          </cell>
        </row>
      </sheetData>
      <sheetData sheetId="7368">
        <row r="19">
          <cell r="J19">
            <v>1.0499999999999999E-3</v>
          </cell>
        </row>
      </sheetData>
      <sheetData sheetId="7369">
        <row r="19">
          <cell r="J19">
            <v>1.0499999999999999E-3</v>
          </cell>
        </row>
      </sheetData>
      <sheetData sheetId="7370">
        <row r="19">
          <cell r="J19">
            <v>1.0499999999999999E-3</v>
          </cell>
        </row>
      </sheetData>
      <sheetData sheetId="7371">
        <row r="19">
          <cell r="J19">
            <v>1.0499999999999999E-3</v>
          </cell>
        </row>
      </sheetData>
      <sheetData sheetId="7372">
        <row r="19">
          <cell r="J19">
            <v>1.0499999999999999E-3</v>
          </cell>
        </row>
      </sheetData>
      <sheetData sheetId="7373">
        <row r="19">
          <cell r="J19">
            <v>1.0499999999999999E-3</v>
          </cell>
        </row>
      </sheetData>
      <sheetData sheetId="7374">
        <row r="19">
          <cell r="J19">
            <v>1.0499999999999999E-3</v>
          </cell>
        </row>
      </sheetData>
      <sheetData sheetId="7375">
        <row r="19">
          <cell r="J19">
            <v>1.0499999999999999E-3</v>
          </cell>
        </row>
      </sheetData>
      <sheetData sheetId="7376">
        <row r="19">
          <cell r="J19">
            <v>1.0499999999999999E-3</v>
          </cell>
        </row>
      </sheetData>
      <sheetData sheetId="7377">
        <row r="19">
          <cell r="J19">
            <v>1.0499999999999999E-3</v>
          </cell>
        </row>
      </sheetData>
      <sheetData sheetId="7378">
        <row r="19">
          <cell r="J19">
            <v>1.0499999999999999E-3</v>
          </cell>
        </row>
      </sheetData>
      <sheetData sheetId="7379">
        <row r="19">
          <cell r="J19">
            <v>1.0499999999999999E-3</v>
          </cell>
        </row>
      </sheetData>
      <sheetData sheetId="7380">
        <row r="19">
          <cell r="J19">
            <v>1.0499999999999999E-3</v>
          </cell>
        </row>
      </sheetData>
      <sheetData sheetId="7381">
        <row r="19">
          <cell r="J19">
            <v>1.0499999999999999E-3</v>
          </cell>
        </row>
      </sheetData>
      <sheetData sheetId="7382">
        <row r="19">
          <cell r="J19">
            <v>1.0499999999999999E-3</v>
          </cell>
        </row>
      </sheetData>
      <sheetData sheetId="7383">
        <row r="19">
          <cell r="J19">
            <v>1.0499999999999999E-3</v>
          </cell>
        </row>
      </sheetData>
      <sheetData sheetId="7384">
        <row r="19">
          <cell r="J19">
            <v>1.0499999999999999E-3</v>
          </cell>
        </row>
      </sheetData>
      <sheetData sheetId="7385">
        <row r="19">
          <cell r="J19">
            <v>1.0499999999999999E-3</v>
          </cell>
        </row>
      </sheetData>
      <sheetData sheetId="7386">
        <row r="19">
          <cell r="J19">
            <v>1.0499999999999999E-3</v>
          </cell>
        </row>
      </sheetData>
      <sheetData sheetId="7387">
        <row r="19">
          <cell r="J19">
            <v>1.0499999999999999E-3</v>
          </cell>
        </row>
      </sheetData>
      <sheetData sheetId="7388">
        <row r="19">
          <cell r="J19">
            <v>1.0499999999999999E-3</v>
          </cell>
        </row>
      </sheetData>
      <sheetData sheetId="7389">
        <row r="19">
          <cell r="J19">
            <v>1.0499999999999999E-3</v>
          </cell>
        </row>
      </sheetData>
      <sheetData sheetId="7390">
        <row r="19">
          <cell r="J19">
            <v>1.0499999999999999E-3</v>
          </cell>
        </row>
      </sheetData>
      <sheetData sheetId="7391">
        <row r="19">
          <cell r="J19">
            <v>1.0499999999999999E-3</v>
          </cell>
        </row>
      </sheetData>
      <sheetData sheetId="7392">
        <row r="19">
          <cell r="J19">
            <v>1.0499999999999999E-3</v>
          </cell>
        </row>
      </sheetData>
      <sheetData sheetId="7393">
        <row r="19">
          <cell r="J19">
            <v>1.0499999999999999E-3</v>
          </cell>
        </row>
      </sheetData>
      <sheetData sheetId="7394">
        <row r="19">
          <cell r="J19">
            <v>1.0499999999999999E-3</v>
          </cell>
        </row>
      </sheetData>
      <sheetData sheetId="7395">
        <row r="19">
          <cell r="J19">
            <v>1.0499999999999999E-3</v>
          </cell>
        </row>
      </sheetData>
      <sheetData sheetId="7396">
        <row r="19">
          <cell r="J19">
            <v>1.0499999999999999E-3</v>
          </cell>
        </row>
      </sheetData>
      <sheetData sheetId="7397">
        <row r="19">
          <cell r="J19">
            <v>1.0499999999999999E-3</v>
          </cell>
        </row>
      </sheetData>
      <sheetData sheetId="7398">
        <row r="19">
          <cell r="J19">
            <v>1.0499999999999999E-3</v>
          </cell>
        </row>
      </sheetData>
      <sheetData sheetId="7399">
        <row r="19">
          <cell r="J19">
            <v>1.0499999999999999E-3</v>
          </cell>
        </row>
      </sheetData>
      <sheetData sheetId="7400">
        <row r="19">
          <cell r="J19">
            <v>1.0499999999999999E-3</v>
          </cell>
        </row>
      </sheetData>
      <sheetData sheetId="7401">
        <row r="19">
          <cell r="J19">
            <v>1.0499999999999999E-3</v>
          </cell>
        </row>
      </sheetData>
      <sheetData sheetId="7402">
        <row r="19">
          <cell r="J19">
            <v>1.0499999999999999E-3</v>
          </cell>
        </row>
      </sheetData>
      <sheetData sheetId="7403">
        <row r="19">
          <cell r="J19">
            <v>1.0499999999999999E-3</v>
          </cell>
        </row>
      </sheetData>
      <sheetData sheetId="7404">
        <row r="19">
          <cell r="J19">
            <v>1.0499999999999999E-3</v>
          </cell>
        </row>
      </sheetData>
      <sheetData sheetId="7405">
        <row r="19">
          <cell r="J19">
            <v>1.0499999999999999E-3</v>
          </cell>
        </row>
      </sheetData>
      <sheetData sheetId="7406">
        <row r="19">
          <cell r="J19">
            <v>1.0499999999999999E-3</v>
          </cell>
        </row>
      </sheetData>
      <sheetData sheetId="7407">
        <row r="19">
          <cell r="J19">
            <v>1.0499999999999999E-3</v>
          </cell>
        </row>
      </sheetData>
      <sheetData sheetId="7408">
        <row r="19">
          <cell r="J19">
            <v>1.0499999999999999E-3</v>
          </cell>
        </row>
      </sheetData>
      <sheetData sheetId="7409">
        <row r="19">
          <cell r="J19">
            <v>1.0499999999999999E-3</v>
          </cell>
        </row>
      </sheetData>
      <sheetData sheetId="7410">
        <row r="19">
          <cell r="J19">
            <v>1.0499999999999999E-3</v>
          </cell>
        </row>
      </sheetData>
      <sheetData sheetId="7411">
        <row r="19">
          <cell r="J19">
            <v>1.0499999999999999E-3</v>
          </cell>
        </row>
      </sheetData>
      <sheetData sheetId="7412">
        <row r="19">
          <cell r="J19">
            <v>1.0499999999999999E-3</v>
          </cell>
        </row>
      </sheetData>
      <sheetData sheetId="7413">
        <row r="19">
          <cell r="J19">
            <v>1.0499999999999999E-3</v>
          </cell>
        </row>
      </sheetData>
      <sheetData sheetId="7414">
        <row r="19">
          <cell r="J19">
            <v>1.0499999999999999E-3</v>
          </cell>
        </row>
      </sheetData>
      <sheetData sheetId="7415">
        <row r="19">
          <cell r="J19">
            <v>1.0499999999999999E-3</v>
          </cell>
        </row>
      </sheetData>
      <sheetData sheetId="7416">
        <row r="19">
          <cell r="J19">
            <v>1.0499999999999999E-3</v>
          </cell>
        </row>
      </sheetData>
      <sheetData sheetId="7417">
        <row r="19">
          <cell r="J19">
            <v>1.0499999999999999E-3</v>
          </cell>
        </row>
      </sheetData>
      <sheetData sheetId="7418">
        <row r="19">
          <cell r="J19">
            <v>1.0499999999999999E-3</v>
          </cell>
        </row>
      </sheetData>
      <sheetData sheetId="7419">
        <row r="19">
          <cell r="J19">
            <v>1.0499999999999999E-3</v>
          </cell>
        </row>
      </sheetData>
      <sheetData sheetId="7420">
        <row r="19">
          <cell r="J19">
            <v>1.0499999999999999E-3</v>
          </cell>
        </row>
      </sheetData>
      <sheetData sheetId="7421">
        <row r="19">
          <cell r="J19">
            <v>1.0499999999999999E-3</v>
          </cell>
        </row>
      </sheetData>
      <sheetData sheetId="7422">
        <row r="19">
          <cell r="J19">
            <v>1.0499999999999999E-3</v>
          </cell>
        </row>
      </sheetData>
      <sheetData sheetId="7423">
        <row r="19">
          <cell r="J19">
            <v>1.0499999999999999E-3</v>
          </cell>
        </row>
      </sheetData>
      <sheetData sheetId="7424">
        <row r="19">
          <cell r="J19">
            <v>1.0499999999999999E-3</v>
          </cell>
        </row>
      </sheetData>
      <sheetData sheetId="7425">
        <row r="19">
          <cell r="J19">
            <v>1.0499999999999999E-3</v>
          </cell>
        </row>
      </sheetData>
      <sheetData sheetId="7426">
        <row r="19">
          <cell r="J19">
            <v>1.0499999999999999E-3</v>
          </cell>
        </row>
      </sheetData>
      <sheetData sheetId="7427">
        <row r="19">
          <cell r="J19">
            <v>1.0499999999999999E-3</v>
          </cell>
        </row>
      </sheetData>
      <sheetData sheetId="7428">
        <row r="19">
          <cell r="J19">
            <v>1.0499999999999999E-3</v>
          </cell>
        </row>
      </sheetData>
      <sheetData sheetId="7429">
        <row r="19">
          <cell r="J19">
            <v>1.0499999999999999E-3</v>
          </cell>
        </row>
      </sheetData>
      <sheetData sheetId="7430">
        <row r="19">
          <cell r="J19">
            <v>1.0499999999999999E-3</v>
          </cell>
        </row>
      </sheetData>
      <sheetData sheetId="7431">
        <row r="19">
          <cell r="J19">
            <v>1.0499999999999999E-3</v>
          </cell>
        </row>
      </sheetData>
      <sheetData sheetId="7432">
        <row r="19">
          <cell r="J19">
            <v>1.0499999999999999E-3</v>
          </cell>
        </row>
      </sheetData>
      <sheetData sheetId="7433">
        <row r="19">
          <cell r="J19">
            <v>1.0499999999999999E-3</v>
          </cell>
        </row>
      </sheetData>
      <sheetData sheetId="7434">
        <row r="19">
          <cell r="J19">
            <v>1.0499999999999999E-3</v>
          </cell>
        </row>
      </sheetData>
      <sheetData sheetId="7435">
        <row r="19">
          <cell r="J19">
            <v>1.0499999999999999E-3</v>
          </cell>
        </row>
      </sheetData>
      <sheetData sheetId="7436">
        <row r="19">
          <cell r="J19">
            <v>1.0499999999999999E-3</v>
          </cell>
        </row>
      </sheetData>
      <sheetData sheetId="7437">
        <row r="19">
          <cell r="J19">
            <v>1.0499999999999999E-3</v>
          </cell>
        </row>
      </sheetData>
      <sheetData sheetId="7438">
        <row r="19">
          <cell r="J19">
            <v>1.0499999999999999E-3</v>
          </cell>
        </row>
      </sheetData>
      <sheetData sheetId="7439">
        <row r="19">
          <cell r="J19">
            <v>1.0499999999999999E-3</v>
          </cell>
        </row>
      </sheetData>
      <sheetData sheetId="7440">
        <row r="19">
          <cell r="J19">
            <v>1.0499999999999999E-3</v>
          </cell>
        </row>
      </sheetData>
      <sheetData sheetId="7441">
        <row r="19">
          <cell r="J19">
            <v>1.0499999999999999E-3</v>
          </cell>
        </row>
      </sheetData>
      <sheetData sheetId="7442">
        <row r="19">
          <cell r="J19">
            <v>1.0499999999999999E-3</v>
          </cell>
        </row>
      </sheetData>
      <sheetData sheetId="7443">
        <row r="19">
          <cell r="J19">
            <v>1.0499999999999999E-3</v>
          </cell>
        </row>
      </sheetData>
      <sheetData sheetId="7444">
        <row r="19">
          <cell r="J19">
            <v>1.0499999999999999E-3</v>
          </cell>
        </row>
      </sheetData>
      <sheetData sheetId="7445">
        <row r="19">
          <cell r="J19">
            <v>1.0499999999999999E-3</v>
          </cell>
        </row>
      </sheetData>
      <sheetData sheetId="7446">
        <row r="19">
          <cell r="J19">
            <v>1.0499999999999999E-3</v>
          </cell>
        </row>
      </sheetData>
      <sheetData sheetId="7447">
        <row r="19">
          <cell r="J19">
            <v>1.0499999999999999E-3</v>
          </cell>
        </row>
      </sheetData>
      <sheetData sheetId="7448">
        <row r="19">
          <cell r="J19">
            <v>1.0499999999999999E-3</v>
          </cell>
        </row>
      </sheetData>
      <sheetData sheetId="7449">
        <row r="19">
          <cell r="J19">
            <v>1.0499999999999999E-3</v>
          </cell>
        </row>
      </sheetData>
      <sheetData sheetId="7450">
        <row r="19">
          <cell r="J19">
            <v>1.0499999999999999E-3</v>
          </cell>
        </row>
      </sheetData>
      <sheetData sheetId="7451">
        <row r="19">
          <cell r="J19">
            <v>1.0499999999999999E-3</v>
          </cell>
        </row>
      </sheetData>
      <sheetData sheetId="7452">
        <row r="19">
          <cell r="J19">
            <v>1.0499999999999999E-3</v>
          </cell>
        </row>
      </sheetData>
      <sheetData sheetId="7453">
        <row r="19">
          <cell r="J19">
            <v>1.0499999999999999E-3</v>
          </cell>
        </row>
      </sheetData>
      <sheetData sheetId="7454">
        <row r="19">
          <cell r="J19">
            <v>1.0499999999999999E-3</v>
          </cell>
        </row>
      </sheetData>
      <sheetData sheetId="7455">
        <row r="19">
          <cell r="J19">
            <v>1.0499999999999999E-3</v>
          </cell>
        </row>
      </sheetData>
      <sheetData sheetId="7456">
        <row r="19">
          <cell r="J19">
            <v>1.0499999999999999E-3</v>
          </cell>
        </row>
      </sheetData>
      <sheetData sheetId="7457">
        <row r="19">
          <cell r="J19">
            <v>1.0499999999999999E-3</v>
          </cell>
        </row>
      </sheetData>
      <sheetData sheetId="7458">
        <row r="19">
          <cell r="J19">
            <v>1.0499999999999999E-3</v>
          </cell>
        </row>
      </sheetData>
      <sheetData sheetId="7459">
        <row r="19">
          <cell r="J19">
            <v>1.0499999999999999E-3</v>
          </cell>
        </row>
      </sheetData>
      <sheetData sheetId="7460">
        <row r="19">
          <cell r="J19">
            <v>1.0499999999999999E-3</v>
          </cell>
        </row>
      </sheetData>
      <sheetData sheetId="7461">
        <row r="19">
          <cell r="J19">
            <v>1.0499999999999999E-3</v>
          </cell>
        </row>
      </sheetData>
      <sheetData sheetId="7462">
        <row r="19">
          <cell r="J19">
            <v>1.0499999999999999E-3</v>
          </cell>
        </row>
      </sheetData>
      <sheetData sheetId="7463">
        <row r="19">
          <cell r="J19">
            <v>1.0499999999999999E-3</v>
          </cell>
        </row>
      </sheetData>
      <sheetData sheetId="7464">
        <row r="19">
          <cell r="J19">
            <v>1.0499999999999999E-3</v>
          </cell>
        </row>
      </sheetData>
      <sheetData sheetId="7465">
        <row r="19">
          <cell r="J19">
            <v>1.0499999999999999E-3</v>
          </cell>
        </row>
      </sheetData>
      <sheetData sheetId="7466">
        <row r="19">
          <cell r="J19">
            <v>1.0499999999999999E-3</v>
          </cell>
        </row>
      </sheetData>
      <sheetData sheetId="7467">
        <row r="19">
          <cell r="J19">
            <v>1.0499999999999999E-3</v>
          </cell>
        </row>
      </sheetData>
      <sheetData sheetId="7468">
        <row r="19">
          <cell r="J19">
            <v>1.0499999999999999E-3</v>
          </cell>
        </row>
      </sheetData>
      <sheetData sheetId="7469">
        <row r="19">
          <cell r="J19">
            <v>1.0499999999999999E-3</v>
          </cell>
        </row>
      </sheetData>
      <sheetData sheetId="7470">
        <row r="19">
          <cell r="J19">
            <v>1.0499999999999999E-3</v>
          </cell>
        </row>
      </sheetData>
      <sheetData sheetId="7471">
        <row r="19">
          <cell r="J19">
            <v>1.0499999999999999E-3</v>
          </cell>
        </row>
      </sheetData>
      <sheetData sheetId="7472">
        <row r="19">
          <cell r="J19">
            <v>1.0499999999999999E-3</v>
          </cell>
        </row>
      </sheetData>
      <sheetData sheetId="7473">
        <row r="19">
          <cell r="J19">
            <v>1.0499999999999999E-3</v>
          </cell>
        </row>
      </sheetData>
      <sheetData sheetId="7474">
        <row r="19">
          <cell r="J19">
            <v>1.0499999999999999E-3</v>
          </cell>
        </row>
      </sheetData>
      <sheetData sheetId="7475">
        <row r="19">
          <cell r="J19">
            <v>1.0499999999999999E-3</v>
          </cell>
        </row>
      </sheetData>
      <sheetData sheetId="7476">
        <row r="19">
          <cell r="J19">
            <v>1.0499999999999999E-3</v>
          </cell>
        </row>
      </sheetData>
      <sheetData sheetId="7477">
        <row r="19">
          <cell r="J19">
            <v>1.0499999999999999E-3</v>
          </cell>
        </row>
      </sheetData>
      <sheetData sheetId="7478">
        <row r="19">
          <cell r="J19">
            <v>1.0499999999999999E-3</v>
          </cell>
        </row>
      </sheetData>
      <sheetData sheetId="7479">
        <row r="19">
          <cell r="J19">
            <v>1.0499999999999999E-3</v>
          </cell>
        </row>
      </sheetData>
      <sheetData sheetId="7480">
        <row r="19">
          <cell r="J19">
            <v>1.0499999999999999E-3</v>
          </cell>
        </row>
      </sheetData>
      <sheetData sheetId="7481">
        <row r="19">
          <cell r="J19">
            <v>1.0499999999999999E-3</v>
          </cell>
        </row>
      </sheetData>
      <sheetData sheetId="7482">
        <row r="19">
          <cell r="J19">
            <v>1.0499999999999999E-3</v>
          </cell>
        </row>
      </sheetData>
      <sheetData sheetId="7483">
        <row r="19">
          <cell r="J19">
            <v>1.0499999999999999E-3</v>
          </cell>
        </row>
      </sheetData>
      <sheetData sheetId="7484">
        <row r="19">
          <cell r="J19">
            <v>1.0499999999999999E-3</v>
          </cell>
        </row>
      </sheetData>
      <sheetData sheetId="7485">
        <row r="19">
          <cell r="J19">
            <v>1.0499999999999999E-3</v>
          </cell>
        </row>
      </sheetData>
      <sheetData sheetId="7486">
        <row r="19">
          <cell r="J19">
            <v>1.0499999999999999E-3</v>
          </cell>
        </row>
      </sheetData>
      <sheetData sheetId="7487">
        <row r="19">
          <cell r="J19">
            <v>1.0499999999999999E-3</v>
          </cell>
        </row>
      </sheetData>
      <sheetData sheetId="7488">
        <row r="19">
          <cell r="J19">
            <v>1.0499999999999999E-3</v>
          </cell>
        </row>
      </sheetData>
      <sheetData sheetId="7489">
        <row r="19">
          <cell r="J19">
            <v>1.0499999999999999E-3</v>
          </cell>
        </row>
      </sheetData>
      <sheetData sheetId="7490">
        <row r="19">
          <cell r="J19">
            <v>1.0499999999999999E-3</v>
          </cell>
        </row>
      </sheetData>
      <sheetData sheetId="7491">
        <row r="19">
          <cell r="J19">
            <v>1.0499999999999999E-3</v>
          </cell>
        </row>
      </sheetData>
      <sheetData sheetId="7492">
        <row r="19">
          <cell r="J19">
            <v>1.0499999999999999E-3</v>
          </cell>
        </row>
      </sheetData>
      <sheetData sheetId="7493">
        <row r="19">
          <cell r="J19">
            <v>1.0499999999999999E-3</v>
          </cell>
        </row>
      </sheetData>
      <sheetData sheetId="7494">
        <row r="19">
          <cell r="J19">
            <v>1.0499999999999999E-3</v>
          </cell>
        </row>
      </sheetData>
      <sheetData sheetId="7495">
        <row r="19">
          <cell r="J19">
            <v>1.0499999999999999E-3</v>
          </cell>
        </row>
      </sheetData>
      <sheetData sheetId="7496">
        <row r="19">
          <cell r="J19">
            <v>1.0499999999999999E-3</v>
          </cell>
        </row>
      </sheetData>
      <sheetData sheetId="7497">
        <row r="19">
          <cell r="J19">
            <v>1.0499999999999999E-3</v>
          </cell>
        </row>
      </sheetData>
      <sheetData sheetId="7498">
        <row r="19">
          <cell r="J19">
            <v>1.0499999999999999E-3</v>
          </cell>
        </row>
      </sheetData>
      <sheetData sheetId="7499">
        <row r="19">
          <cell r="J19">
            <v>1.0499999999999999E-3</v>
          </cell>
        </row>
      </sheetData>
      <sheetData sheetId="7500">
        <row r="19">
          <cell r="J19">
            <v>1.0499999999999999E-3</v>
          </cell>
        </row>
      </sheetData>
      <sheetData sheetId="7501">
        <row r="19">
          <cell r="J19">
            <v>1.0499999999999999E-3</v>
          </cell>
        </row>
      </sheetData>
      <sheetData sheetId="7502">
        <row r="19">
          <cell r="J19">
            <v>1.0499999999999999E-3</v>
          </cell>
        </row>
      </sheetData>
      <sheetData sheetId="7503">
        <row r="19">
          <cell r="J19">
            <v>1.0499999999999999E-3</v>
          </cell>
        </row>
      </sheetData>
      <sheetData sheetId="7504">
        <row r="19">
          <cell r="J19">
            <v>1.0499999999999999E-3</v>
          </cell>
        </row>
      </sheetData>
      <sheetData sheetId="7505">
        <row r="19">
          <cell r="J19">
            <v>1.0499999999999999E-3</v>
          </cell>
        </row>
      </sheetData>
      <sheetData sheetId="7506">
        <row r="19">
          <cell r="J19">
            <v>1.0499999999999999E-3</v>
          </cell>
        </row>
      </sheetData>
      <sheetData sheetId="7507">
        <row r="19">
          <cell r="J19">
            <v>1.0499999999999999E-3</v>
          </cell>
        </row>
      </sheetData>
      <sheetData sheetId="7508">
        <row r="19">
          <cell r="J19">
            <v>1.0499999999999999E-3</v>
          </cell>
        </row>
      </sheetData>
      <sheetData sheetId="7509">
        <row r="19">
          <cell r="J19">
            <v>1.0499999999999999E-3</v>
          </cell>
        </row>
      </sheetData>
      <sheetData sheetId="7510">
        <row r="19">
          <cell r="J19">
            <v>1.0499999999999999E-3</v>
          </cell>
        </row>
      </sheetData>
      <sheetData sheetId="7511">
        <row r="19">
          <cell r="J19">
            <v>1.0499999999999999E-3</v>
          </cell>
        </row>
      </sheetData>
      <sheetData sheetId="7512">
        <row r="19">
          <cell r="J19">
            <v>1.0499999999999999E-3</v>
          </cell>
        </row>
      </sheetData>
      <sheetData sheetId="7513">
        <row r="19">
          <cell r="J19">
            <v>1.0499999999999999E-3</v>
          </cell>
        </row>
      </sheetData>
      <sheetData sheetId="7514">
        <row r="19">
          <cell r="J19">
            <v>1.0499999999999999E-3</v>
          </cell>
        </row>
      </sheetData>
      <sheetData sheetId="7515">
        <row r="19">
          <cell r="J19">
            <v>1.0499999999999999E-3</v>
          </cell>
        </row>
      </sheetData>
      <sheetData sheetId="7516">
        <row r="19">
          <cell r="J19">
            <v>1.0499999999999999E-3</v>
          </cell>
        </row>
      </sheetData>
      <sheetData sheetId="7517">
        <row r="19">
          <cell r="J19">
            <v>1.0499999999999999E-3</v>
          </cell>
        </row>
      </sheetData>
      <sheetData sheetId="7518">
        <row r="19">
          <cell r="J19">
            <v>1.0499999999999999E-3</v>
          </cell>
        </row>
      </sheetData>
      <sheetData sheetId="7519">
        <row r="19">
          <cell r="J19">
            <v>1.0499999999999999E-3</v>
          </cell>
        </row>
      </sheetData>
      <sheetData sheetId="7520">
        <row r="19">
          <cell r="J19">
            <v>1.0499999999999999E-3</v>
          </cell>
        </row>
      </sheetData>
      <sheetData sheetId="7521">
        <row r="19">
          <cell r="J19">
            <v>1.0499999999999999E-3</v>
          </cell>
        </row>
      </sheetData>
      <sheetData sheetId="7522">
        <row r="19">
          <cell r="J19">
            <v>1.0499999999999999E-3</v>
          </cell>
        </row>
      </sheetData>
      <sheetData sheetId="7523">
        <row r="19">
          <cell r="J19">
            <v>1.0499999999999999E-3</v>
          </cell>
        </row>
      </sheetData>
      <sheetData sheetId="7524">
        <row r="19">
          <cell r="J19">
            <v>1.0499999999999999E-3</v>
          </cell>
        </row>
      </sheetData>
      <sheetData sheetId="7525">
        <row r="19">
          <cell r="J19">
            <v>1.0499999999999999E-3</v>
          </cell>
        </row>
      </sheetData>
      <sheetData sheetId="7526">
        <row r="19">
          <cell r="J19">
            <v>1.0499999999999999E-3</v>
          </cell>
        </row>
      </sheetData>
      <sheetData sheetId="7527">
        <row r="19">
          <cell r="J19">
            <v>1.0499999999999999E-3</v>
          </cell>
        </row>
      </sheetData>
      <sheetData sheetId="7528">
        <row r="19">
          <cell r="J19">
            <v>1.0499999999999999E-3</v>
          </cell>
        </row>
      </sheetData>
      <sheetData sheetId="7529">
        <row r="19">
          <cell r="J19">
            <v>1.0499999999999999E-3</v>
          </cell>
        </row>
      </sheetData>
      <sheetData sheetId="7530">
        <row r="19">
          <cell r="J19">
            <v>1.0499999999999999E-3</v>
          </cell>
        </row>
      </sheetData>
      <sheetData sheetId="7531">
        <row r="19">
          <cell r="J19">
            <v>1.0499999999999999E-3</v>
          </cell>
        </row>
      </sheetData>
      <sheetData sheetId="7532">
        <row r="19">
          <cell r="J19">
            <v>1.0499999999999999E-3</v>
          </cell>
        </row>
      </sheetData>
      <sheetData sheetId="7533">
        <row r="19">
          <cell r="J19">
            <v>1.0499999999999999E-3</v>
          </cell>
        </row>
      </sheetData>
      <sheetData sheetId="7534">
        <row r="19">
          <cell r="J19">
            <v>1.0499999999999999E-3</v>
          </cell>
        </row>
      </sheetData>
      <sheetData sheetId="7535">
        <row r="19">
          <cell r="J19">
            <v>1.0499999999999999E-3</v>
          </cell>
        </row>
      </sheetData>
      <sheetData sheetId="7536">
        <row r="19">
          <cell r="J19">
            <v>1.0499999999999999E-3</v>
          </cell>
        </row>
      </sheetData>
      <sheetData sheetId="7537">
        <row r="19">
          <cell r="J19">
            <v>1.0499999999999999E-3</v>
          </cell>
        </row>
      </sheetData>
      <sheetData sheetId="7538">
        <row r="19">
          <cell r="J19">
            <v>1.0499999999999999E-3</v>
          </cell>
        </row>
      </sheetData>
      <sheetData sheetId="7539">
        <row r="19">
          <cell r="J19">
            <v>1.0499999999999999E-3</v>
          </cell>
        </row>
      </sheetData>
      <sheetData sheetId="7540">
        <row r="19">
          <cell r="J19">
            <v>1.0499999999999999E-3</v>
          </cell>
        </row>
      </sheetData>
      <sheetData sheetId="7541">
        <row r="19">
          <cell r="J19">
            <v>1.0499999999999999E-3</v>
          </cell>
        </row>
      </sheetData>
      <sheetData sheetId="7542">
        <row r="19">
          <cell r="J19">
            <v>1.0499999999999999E-3</v>
          </cell>
        </row>
      </sheetData>
      <sheetData sheetId="7543">
        <row r="19">
          <cell r="J19">
            <v>1.0499999999999999E-3</v>
          </cell>
        </row>
      </sheetData>
      <sheetData sheetId="7544">
        <row r="19">
          <cell r="J19">
            <v>1.0499999999999999E-3</v>
          </cell>
        </row>
      </sheetData>
      <sheetData sheetId="7545">
        <row r="19">
          <cell r="J19">
            <v>1.0499999999999999E-3</v>
          </cell>
        </row>
      </sheetData>
      <sheetData sheetId="7546">
        <row r="19">
          <cell r="J19">
            <v>1.0499999999999999E-3</v>
          </cell>
        </row>
      </sheetData>
      <sheetData sheetId="7547">
        <row r="19">
          <cell r="J19">
            <v>1.0499999999999999E-3</v>
          </cell>
        </row>
      </sheetData>
      <sheetData sheetId="7548">
        <row r="19">
          <cell r="J19">
            <v>1.0499999999999999E-3</v>
          </cell>
        </row>
      </sheetData>
      <sheetData sheetId="7549">
        <row r="19">
          <cell r="J19">
            <v>1.0499999999999999E-3</v>
          </cell>
        </row>
      </sheetData>
      <sheetData sheetId="7550">
        <row r="19">
          <cell r="J19">
            <v>1.0499999999999999E-3</v>
          </cell>
        </row>
      </sheetData>
      <sheetData sheetId="7551">
        <row r="19">
          <cell r="J19">
            <v>1.0499999999999999E-3</v>
          </cell>
        </row>
      </sheetData>
      <sheetData sheetId="7552">
        <row r="19">
          <cell r="J19">
            <v>1.0499999999999999E-3</v>
          </cell>
        </row>
      </sheetData>
      <sheetData sheetId="7553">
        <row r="19">
          <cell r="J19">
            <v>1.0499999999999999E-3</v>
          </cell>
        </row>
      </sheetData>
      <sheetData sheetId="7554">
        <row r="19">
          <cell r="J19">
            <v>1.0499999999999999E-3</v>
          </cell>
        </row>
      </sheetData>
      <sheetData sheetId="7555">
        <row r="19">
          <cell r="J19">
            <v>1.0499999999999999E-3</v>
          </cell>
        </row>
      </sheetData>
      <sheetData sheetId="7556">
        <row r="19">
          <cell r="J19">
            <v>1.0499999999999999E-3</v>
          </cell>
        </row>
      </sheetData>
      <sheetData sheetId="7557">
        <row r="19">
          <cell r="J19">
            <v>1.0499999999999999E-3</v>
          </cell>
        </row>
      </sheetData>
      <sheetData sheetId="7558">
        <row r="19">
          <cell r="J19">
            <v>1.0499999999999999E-3</v>
          </cell>
        </row>
      </sheetData>
      <sheetData sheetId="7559">
        <row r="19">
          <cell r="J19">
            <v>1.0499999999999999E-3</v>
          </cell>
        </row>
      </sheetData>
      <sheetData sheetId="7560">
        <row r="19">
          <cell r="J19">
            <v>1.0499999999999999E-3</v>
          </cell>
        </row>
      </sheetData>
      <sheetData sheetId="7561">
        <row r="19">
          <cell r="J19">
            <v>1.0499999999999999E-3</v>
          </cell>
        </row>
      </sheetData>
      <sheetData sheetId="7562">
        <row r="19">
          <cell r="J19">
            <v>1.0499999999999999E-3</v>
          </cell>
        </row>
      </sheetData>
      <sheetData sheetId="7563">
        <row r="19">
          <cell r="J19">
            <v>1.0499999999999999E-3</v>
          </cell>
        </row>
      </sheetData>
      <sheetData sheetId="7564">
        <row r="19">
          <cell r="J19">
            <v>1.0499999999999999E-3</v>
          </cell>
        </row>
      </sheetData>
      <sheetData sheetId="7565">
        <row r="19">
          <cell r="J19">
            <v>1.0499999999999999E-3</v>
          </cell>
        </row>
      </sheetData>
      <sheetData sheetId="7566">
        <row r="19">
          <cell r="J19">
            <v>1.0499999999999999E-3</v>
          </cell>
        </row>
      </sheetData>
      <sheetData sheetId="7567">
        <row r="19">
          <cell r="J19">
            <v>1.0499999999999999E-3</v>
          </cell>
        </row>
      </sheetData>
      <sheetData sheetId="7568">
        <row r="19">
          <cell r="J19">
            <v>1.0499999999999999E-3</v>
          </cell>
        </row>
      </sheetData>
      <sheetData sheetId="7569">
        <row r="19">
          <cell r="J19">
            <v>1.0499999999999999E-3</v>
          </cell>
        </row>
      </sheetData>
      <sheetData sheetId="7570">
        <row r="19">
          <cell r="J19">
            <v>1.0499999999999999E-3</v>
          </cell>
        </row>
      </sheetData>
      <sheetData sheetId="7571">
        <row r="19">
          <cell r="J19">
            <v>1.0499999999999999E-3</v>
          </cell>
        </row>
      </sheetData>
      <sheetData sheetId="7572">
        <row r="19">
          <cell r="J19">
            <v>1.0499999999999999E-3</v>
          </cell>
        </row>
      </sheetData>
      <sheetData sheetId="7573">
        <row r="19">
          <cell r="J19">
            <v>1.0499999999999999E-3</v>
          </cell>
        </row>
      </sheetData>
      <sheetData sheetId="7574">
        <row r="19">
          <cell r="J19">
            <v>1.0499999999999999E-3</v>
          </cell>
        </row>
      </sheetData>
      <sheetData sheetId="7575">
        <row r="19">
          <cell r="J19">
            <v>1.0499999999999999E-3</v>
          </cell>
        </row>
      </sheetData>
      <sheetData sheetId="7576">
        <row r="19">
          <cell r="J19">
            <v>1.0499999999999999E-3</v>
          </cell>
        </row>
      </sheetData>
      <sheetData sheetId="7577">
        <row r="19">
          <cell r="J19">
            <v>1.0499999999999999E-3</v>
          </cell>
        </row>
      </sheetData>
      <sheetData sheetId="7578">
        <row r="19">
          <cell r="J19">
            <v>1.0499999999999999E-3</v>
          </cell>
        </row>
      </sheetData>
      <sheetData sheetId="7579">
        <row r="19">
          <cell r="J19">
            <v>1.0499999999999999E-3</v>
          </cell>
        </row>
      </sheetData>
      <sheetData sheetId="7580">
        <row r="19">
          <cell r="J19">
            <v>1.0499999999999999E-3</v>
          </cell>
        </row>
      </sheetData>
      <sheetData sheetId="7581">
        <row r="19">
          <cell r="J19">
            <v>1.0499999999999999E-3</v>
          </cell>
        </row>
      </sheetData>
      <sheetData sheetId="7582">
        <row r="19">
          <cell r="J19">
            <v>1.0499999999999999E-3</v>
          </cell>
        </row>
      </sheetData>
      <sheetData sheetId="7583">
        <row r="19">
          <cell r="J19">
            <v>1.0499999999999999E-3</v>
          </cell>
        </row>
      </sheetData>
      <sheetData sheetId="7584">
        <row r="19">
          <cell r="J19">
            <v>1.0499999999999999E-3</v>
          </cell>
        </row>
      </sheetData>
      <sheetData sheetId="7585">
        <row r="19">
          <cell r="J19">
            <v>1.0499999999999999E-3</v>
          </cell>
        </row>
      </sheetData>
      <sheetData sheetId="7586">
        <row r="19">
          <cell r="J19">
            <v>1.0499999999999999E-3</v>
          </cell>
        </row>
      </sheetData>
      <sheetData sheetId="7587">
        <row r="19">
          <cell r="J19">
            <v>1.0499999999999999E-3</v>
          </cell>
        </row>
      </sheetData>
      <sheetData sheetId="7588">
        <row r="19">
          <cell r="J19">
            <v>1.0499999999999999E-3</v>
          </cell>
        </row>
      </sheetData>
      <sheetData sheetId="7589">
        <row r="19">
          <cell r="J19">
            <v>1.0499999999999999E-3</v>
          </cell>
        </row>
      </sheetData>
      <sheetData sheetId="7590">
        <row r="19">
          <cell r="J19">
            <v>1.0499999999999999E-3</v>
          </cell>
        </row>
      </sheetData>
      <sheetData sheetId="7591">
        <row r="19">
          <cell r="J19">
            <v>1.0499999999999999E-3</v>
          </cell>
        </row>
      </sheetData>
      <sheetData sheetId="7592">
        <row r="19">
          <cell r="J19">
            <v>1.0499999999999999E-3</v>
          </cell>
        </row>
      </sheetData>
      <sheetData sheetId="7593">
        <row r="19">
          <cell r="J19">
            <v>1.0499999999999999E-3</v>
          </cell>
        </row>
      </sheetData>
      <sheetData sheetId="7594">
        <row r="19">
          <cell r="J19">
            <v>1.0499999999999999E-3</v>
          </cell>
        </row>
      </sheetData>
      <sheetData sheetId="7595">
        <row r="19">
          <cell r="J19">
            <v>1.0499999999999999E-3</v>
          </cell>
        </row>
      </sheetData>
      <sheetData sheetId="7596">
        <row r="19">
          <cell r="J19">
            <v>1.0499999999999999E-3</v>
          </cell>
        </row>
      </sheetData>
      <sheetData sheetId="7597">
        <row r="19">
          <cell r="J19">
            <v>1.0499999999999999E-3</v>
          </cell>
        </row>
      </sheetData>
      <sheetData sheetId="7598">
        <row r="19">
          <cell r="J19">
            <v>1.0499999999999999E-3</v>
          </cell>
        </row>
      </sheetData>
      <sheetData sheetId="7599">
        <row r="19">
          <cell r="J19">
            <v>1.0499999999999999E-3</v>
          </cell>
        </row>
      </sheetData>
      <sheetData sheetId="7600">
        <row r="19">
          <cell r="J19">
            <v>1.0499999999999999E-3</v>
          </cell>
        </row>
      </sheetData>
      <sheetData sheetId="7601">
        <row r="19">
          <cell r="J19">
            <v>1.0499999999999999E-3</v>
          </cell>
        </row>
      </sheetData>
      <sheetData sheetId="7602">
        <row r="19">
          <cell r="J19">
            <v>1.0499999999999999E-3</v>
          </cell>
        </row>
      </sheetData>
      <sheetData sheetId="7603">
        <row r="19">
          <cell r="J19">
            <v>1.0499999999999999E-3</v>
          </cell>
        </row>
      </sheetData>
      <sheetData sheetId="7604">
        <row r="19">
          <cell r="J19">
            <v>1.0499999999999999E-3</v>
          </cell>
        </row>
      </sheetData>
      <sheetData sheetId="7605">
        <row r="19">
          <cell r="J19">
            <v>1.0499999999999999E-3</v>
          </cell>
        </row>
      </sheetData>
      <sheetData sheetId="7606">
        <row r="19">
          <cell r="J19">
            <v>1.0499999999999999E-3</v>
          </cell>
        </row>
      </sheetData>
      <sheetData sheetId="7607">
        <row r="19">
          <cell r="J19">
            <v>1.0499999999999999E-3</v>
          </cell>
        </row>
      </sheetData>
      <sheetData sheetId="7608">
        <row r="19">
          <cell r="J19">
            <v>1.0499999999999999E-3</v>
          </cell>
        </row>
      </sheetData>
      <sheetData sheetId="7609">
        <row r="19">
          <cell r="J19">
            <v>1.0499999999999999E-3</v>
          </cell>
        </row>
      </sheetData>
      <sheetData sheetId="7610">
        <row r="19">
          <cell r="J19">
            <v>1.0499999999999999E-3</v>
          </cell>
        </row>
      </sheetData>
      <sheetData sheetId="7611">
        <row r="19">
          <cell r="J19">
            <v>1.0499999999999999E-3</v>
          </cell>
        </row>
      </sheetData>
      <sheetData sheetId="7612">
        <row r="19">
          <cell r="J19">
            <v>1.0499999999999999E-3</v>
          </cell>
        </row>
      </sheetData>
      <sheetData sheetId="7613">
        <row r="19">
          <cell r="J19">
            <v>1.0499999999999999E-3</v>
          </cell>
        </row>
      </sheetData>
      <sheetData sheetId="7614">
        <row r="19">
          <cell r="J19">
            <v>1.0499999999999999E-3</v>
          </cell>
        </row>
      </sheetData>
      <sheetData sheetId="7615">
        <row r="19">
          <cell r="J19">
            <v>1.0499999999999999E-3</v>
          </cell>
        </row>
      </sheetData>
      <sheetData sheetId="7616">
        <row r="19">
          <cell r="J19">
            <v>1.0499999999999999E-3</v>
          </cell>
        </row>
      </sheetData>
      <sheetData sheetId="7617">
        <row r="19">
          <cell r="J19">
            <v>1.0499999999999999E-3</v>
          </cell>
        </row>
      </sheetData>
      <sheetData sheetId="7618">
        <row r="19">
          <cell r="J19">
            <v>1.0499999999999999E-3</v>
          </cell>
        </row>
      </sheetData>
      <sheetData sheetId="7619">
        <row r="19">
          <cell r="J19">
            <v>1.0499999999999999E-3</v>
          </cell>
        </row>
      </sheetData>
      <sheetData sheetId="7620">
        <row r="19">
          <cell r="J19">
            <v>1.0499999999999999E-3</v>
          </cell>
        </row>
      </sheetData>
      <sheetData sheetId="7621">
        <row r="19">
          <cell r="J19">
            <v>1.0499999999999999E-3</v>
          </cell>
        </row>
      </sheetData>
      <sheetData sheetId="7622">
        <row r="19">
          <cell r="J19">
            <v>1.0499999999999999E-3</v>
          </cell>
        </row>
      </sheetData>
      <sheetData sheetId="7623">
        <row r="19">
          <cell r="J19">
            <v>1.0499999999999999E-3</v>
          </cell>
        </row>
      </sheetData>
      <sheetData sheetId="7624">
        <row r="19">
          <cell r="J19">
            <v>1.0499999999999999E-3</v>
          </cell>
        </row>
      </sheetData>
      <sheetData sheetId="7625">
        <row r="19">
          <cell r="J19">
            <v>1.0499999999999999E-3</v>
          </cell>
        </row>
      </sheetData>
      <sheetData sheetId="7626">
        <row r="19">
          <cell r="J19">
            <v>1.0499999999999999E-3</v>
          </cell>
        </row>
      </sheetData>
      <sheetData sheetId="7627">
        <row r="19">
          <cell r="J19">
            <v>1.0499999999999999E-3</v>
          </cell>
        </row>
      </sheetData>
      <sheetData sheetId="7628">
        <row r="19">
          <cell r="J19">
            <v>1.0499999999999999E-3</v>
          </cell>
        </row>
      </sheetData>
      <sheetData sheetId="7629">
        <row r="19">
          <cell r="J19">
            <v>1.0499999999999999E-3</v>
          </cell>
        </row>
      </sheetData>
      <sheetData sheetId="7630">
        <row r="19">
          <cell r="J19">
            <v>1.0499999999999999E-3</v>
          </cell>
        </row>
      </sheetData>
      <sheetData sheetId="7631">
        <row r="19">
          <cell r="J19">
            <v>1.0499999999999999E-3</v>
          </cell>
        </row>
      </sheetData>
      <sheetData sheetId="7632">
        <row r="19">
          <cell r="J19">
            <v>1.0499999999999999E-3</v>
          </cell>
        </row>
      </sheetData>
      <sheetData sheetId="7633">
        <row r="19">
          <cell r="J19">
            <v>1.0499999999999999E-3</v>
          </cell>
        </row>
      </sheetData>
      <sheetData sheetId="7634">
        <row r="19">
          <cell r="J19">
            <v>1.0499999999999999E-3</v>
          </cell>
        </row>
      </sheetData>
      <sheetData sheetId="7635">
        <row r="19">
          <cell r="J19">
            <v>1.0499999999999999E-3</v>
          </cell>
        </row>
      </sheetData>
      <sheetData sheetId="7636">
        <row r="19">
          <cell r="J19">
            <v>1.0499999999999999E-3</v>
          </cell>
        </row>
      </sheetData>
      <sheetData sheetId="7637">
        <row r="19">
          <cell r="J19">
            <v>1.0499999999999999E-3</v>
          </cell>
        </row>
      </sheetData>
      <sheetData sheetId="7638">
        <row r="19">
          <cell r="J19">
            <v>1.0499999999999999E-3</v>
          </cell>
        </row>
      </sheetData>
      <sheetData sheetId="7639">
        <row r="19">
          <cell r="J19">
            <v>1.0499999999999999E-3</v>
          </cell>
        </row>
      </sheetData>
      <sheetData sheetId="7640">
        <row r="19">
          <cell r="J19">
            <v>1.0499999999999999E-3</v>
          </cell>
        </row>
      </sheetData>
      <sheetData sheetId="7641">
        <row r="19">
          <cell r="J19">
            <v>1.0499999999999999E-3</v>
          </cell>
        </row>
      </sheetData>
      <sheetData sheetId="7642">
        <row r="19">
          <cell r="J19">
            <v>1.0499999999999999E-3</v>
          </cell>
        </row>
      </sheetData>
      <sheetData sheetId="7643">
        <row r="19">
          <cell r="J19">
            <v>1.0499999999999999E-3</v>
          </cell>
        </row>
      </sheetData>
      <sheetData sheetId="7644">
        <row r="19">
          <cell r="J19">
            <v>1.0499999999999999E-3</v>
          </cell>
        </row>
      </sheetData>
      <sheetData sheetId="7645">
        <row r="19">
          <cell r="J19">
            <v>1.0499999999999999E-3</v>
          </cell>
        </row>
      </sheetData>
      <sheetData sheetId="7646">
        <row r="19">
          <cell r="J19">
            <v>1.0499999999999999E-3</v>
          </cell>
        </row>
      </sheetData>
      <sheetData sheetId="7647">
        <row r="19">
          <cell r="J19">
            <v>1.0499999999999999E-3</v>
          </cell>
        </row>
      </sheetData>
      <sheetData sheetId="7648">
        <row r="19">
          <cell r="J19">
            <v>1.0499999999999999E-3</v>
          </cell>
        </row>
      </sheetData>
      <sheetData sheetId="7649">
        <row r="19">
          <cell r="J19">
            <v>1.0499999999999999E-3</v>
          </cell>
        </row>
      </sheetData>
      <sheetData sheetId="7650">
        <row r="19">
          <cell r="J19">
            <v>1.0499999999999999E-3</v>
          </cell>
        </row>
      </sheetData>
      <sheetData sheetId="7651">
        <row r="19">
          <cell r="J19">
            <v>1.0499999999999999E-3</v>
          </cell>
        </row>
      </sheetData>
      <sheetData sheetId="7652">
        <row r="19">
          <cell r="J19">
            <v>1.0499999999999999E-3</v>
          </cell>
        </row>
      </sheetData>
      <sheetData sheetId="7653">
        <row r="19">
          <cell r="J19">
            <v>1.0499999999999999E-3</v>
          </cell>
        </row>
      </sheetData>
      <sheetData sheetId="7654">
        <row r="19">
          <cell r="J19">
            <v>1.0499999999999999E-3</v>
          </cell>
        </row>
      </sheetData>
      <sheetData sheetId="7655">
        <row r="19">
          <cell r="J19">
            <v>1.0499999999999999E-3</v>
          </cell>
        </row>
      </sheetData>
      <sheetData sheetId="7656">
        <row r="19">
          <cell r="J19">
            <v>1.0499999999999999E-3</v>
          </cell>
        </row>
      </sheetData>
      <sheetData sheetId="7657">
        <row r="19">
          <cell r="J19">
            <v>1.0499999999999999E-3</v>
          </cell>
        </row>
      </sheetData>
      <sheetData sheetId="7658">
        <row r="19">
          <cell r="J19">
            <v>1.0499999999999999E-3</v>
          </cell>
        </row>
      </sheetData>
      <sheetData sheetId="7659">
        <row r="19">
          <cell r="J19">
            <v>1.0499999999999999E-3</v>
          </cell>
        </row>
      </sheetData>
      <sheetData sheetId="7660">
        <row r="19">
          <cell r="J19">
            <v>1.0499999999999999E-3</v>
          </cell>
        </row>
      </sheetData>
      <sheetData sheetId="7661">
        <row r="19">
          <cell r="J19">
            <v>1.0499999999999999E-3</v>
          </cell>
        </row>
      </sheetData>
      <sheetData sheetId="7662">
        <row r="19">
          <cell r="J19">
            <v>1.0499999999999999E-3</v>
          </cell>
        </row>
      </sheetData>
      <sheetData sheetId="7663">
        <row r="19">
          <cell r="J19">
            <v>1.0499999999999999E-3</v>
          </cell>
        </row>
      </sheetData>
      <sheetData sheetId="7664">
        <row r="19">
          <cell r="J19">
            <v>1.0499999999999999E-3</v>
          </cell>
        </row>
      </sheetData>
      <sheetData sheetId="7665">
        <row r="19">
          <cell r="J19">
            <v>1.0499999999999999E-3</v>
          </cell>
        </row>
      </sheetData>
      <sheetData sheetId="7666">
        <row r="19">
          <cell r="J19">
            <v>1.0499999999999999E-3</v>
          </cell>
        </row>
      </sheetData>
      <sheetData sheetId="7667">
        <row r="19">
          <cell r="J19">
            <v>1.0499999999999999E-3</v>
          </cell>
        </row>
      </sheetData>
      <sheetData sheetId="7668">
        <row r="19">
          <cell r="J19">
            <v>1.0499999999999999E-3</v>
          </cell>
        </row>
      </sheetData>
      <sheetData sheetId="7669">
        <row r="19">
          <cell r="J19">
            <v>1.0499999999999999E-3</v>
          </cell>
        </row>
      </sheetData>
      <sheetData sheetId="7670">
        <row r="19">
          <cell r="J19">
            <v>1.0499999999999999E-3</v>
          </cell>
        </row>
      </sheetData>
      <sheetData sheetId="7671">
        <row r="19">
          <cell r="J19">
            <v>1.0499999999999999E-3</v>
          </cell>
        </row>
      </sheetData>
      <sheetData sheetId="7672">
        <row r="19">
          <cell r="J19">
            <v>1.0499999999999999E-3</v>
          </cell>
        </row>
      </sheetData>
      <sheetData sheetId="7673">
        <row r="19">
          <cell r="J19">
            <v>1.0499999999999999E-3</v>
          </cell>
        </row>
      </sheetData>
      <sheetData sheetId="7674">
        <row r="19">
          <cell r="J19">
            <v>1.0499999999999999E-3</v>
          </cell>
        </row>
      </sheetData>
      <sheetData sheetId="7675">
        <row r="19">
          <cell r="J19">
            <v>1.0499999999999999E-3</v>
          </cell>
        </row>
      </sheetData>
      <sheetData sheetId="7676">
        <row r="19">
          <cell r="J19">
            <v>1.0499999999999999E-3</v>
          </cell>
        </row>
      </sheetData>
      <sheetData sheetId="7677">
        <row r="19">
          <cell r="J19">
            <v>1.0499999999999999E-3</v>
          </cell>
        </row>
      </sheetData>
      <sheetData sheetId="7678">
        <row r="19">
          <cell r="J19">
            <v>1.0499999999999999E-3</v>
          </cell>
        </row>
      </sheetData>
      <sheetData sheetId="7679">
        <row r="19">
          <cell r="J19">
            <v>1.0499999999999999E-3</v>
          </cell>
        </row>
      </sheetData>
      <sheetData sheetId="7680">
        <row r="19">
          <cell r="J19">
            <v>1.0499999999999999E-3</v>
          </cell>
        </row>
      </sheetData>
      <sheetData sheetId="7681">
        <row r="19">
          <cell r="J19">
            <v>1.0499999999999999E-3</v>
          </cell>
        </row>
      </sheetData>
      <sheetData sheetId="7682">
        <row r="19">
          <cell r="J19">
            <v>1.0499999999999999E-3</v>
          </cell>
        </row>
      </sheetData>
      <sheetData sheetId="7683">
        <row r="19">
          <cell r="J19">
            <v>1.0499999999999999E-3</v>
          </cell>
        </row>
      </sheetData>
      <sheetData sheetId="7684">
        <row r="19">
          <cell r="J19">
            <v>1.0499999999999999E-3</v>
          </cell>
        </row>
      </sheetData>
      <sheetData sheetId="7685">
        <row r="19">
          <cell r="J19">
            <v>1.0499999999999999E-3</v>
          </cell>
        </row>
      </sheetData>
      <sheetData sheetId="7686">
        <row r="19">
          <cell r="J19">
            <v>1.0499999999999999E-3</v>
          </cell>
        </row>
      </sheetData>
      <sheetData sheetId="7687">
        <row r="19">
          <cell r="J19">
            <v>1.0499999999999999E-3</v>
          </cell>
        </row>
      </sheetData>
      <sheetData sheetId="7688">
        <row r="19">
          <cell r="J19">
            <v>1.0499999999999999E-3</v>
          </cell>
        </row>
      </sheetData>
      <sheetData sheetId="7689">
        <row r="19">
          <cell r="J19">
            <v>1.0499999999999999E-3</v>
          </cell>
        </row>
      </sheetData>
      <sheetData sheetId="7690">
        <row r="19">
          <cell r="J19">
            <v>1.0499999999999999E-3</v>
          </cell>
        </row>
      </sheetData>
      <sheetData sheetId="7691">
        <row r="19">
          <cell r="J19">
            <v>1.0499999999999999E-3</v>
          </cell>
        </row>
      </sheetData>
      <sheetData sheetId="7692">
        <row r="19">
          <cell r="J19">
            <v>1.0499999999999999E-3</v>
          </cell>
        </row>
      </sheetData>
      <sheetData sheetId="7693">
        <row r="19">
          <cell r="J19">
            <v>1.0499999999999999E-3</v>
          </cell>
        </row>
      </sheetData>
      <sheetData sheetId="7694">
        <row r="19">
          <cell r="J19">
            <v>1.0499999999999999E-3</v>
          </cell>
        </row>
      </sheetData>
      <sheetData sheetId="7695">
        <row r="19">
          <cell r="J19">
            <v>1.0499999999999999E-3</v>
          </cell>
        </row>
      </sheetData>
      <sheetData sheetId="7696">
        <row r="19">
          <cell r="J19">
            <v>1.0499999999999999E-3</v>
          </cell>
        </row>
      </sheetData>
      <sheetData sheetId="7697">
        <row r="19">
          <cell r="J19">
            <v>1.0499999999999999E-3</v>
          </cell>
        </row>
      </sheetData>
      <sheetData sheetId="7698">
        <row r="19">
          <cell r="J19">
            <v>1.0499999999999999E-3</v>
          </cell>
        </row>
      </sheetData>
      <sheetData sheetId="7699">
        <row r="19">
          <cell r="J19">
            <v>1.0499999999999999E-3</v>
          </cell>
        </row>
      </sheetData>
      <sheetData sheetId="7700">
        <row r="19">
          <cell r="J19">
            <v>1.0499999999999999E-3</v>
          </cell>
        </row>
      </sheetData>
      <sheetData sheetId="7701">
        <row r="19">
          <cell r="J19">
            <v>1.0499999999999999E-3</v>
          </cell>
        </row>
      </sheetData>
      <sheetData sheetId="7702">
        <row r="19">
          <cell r="J19">
            <v>1.0499999999999999E-3</v>
          </cell>
        </row>
      </sheetData>
      <sheetData sheetId="7703">
        <row r="19">
          <cell r="J19">
            <v>1.0499999999999999E-3</v>
          </cell>
        </row>
      </sheetData>
      <sheetData sheetId="7704">
        <row r="19">
          <cell r="J19">
            <v>1.0499999999999999E-3</v>
          </cell>
        </row>
      </sheetData>
      <sheetData sheetId="7705">
        <row r="19">
          <cell r="J19">
            <v>1.0499999999999999E-3</v>
          </cell>
        </row>
      </sheetData>
      <sheetData sheetId="7706">
        <row r="19">
          <cell r="J19">
            <v>1.0499999999999999E-3</v>
          </cell>
        </row>
      </sheetData>
      <sheetData sheetId="7707">
        <row r="19">
          <cell r="J19">
            <v>1.0499999999999999E-3</v>
          </cell>
        </row>
      </sheetData>
      <sheetData sheetId="7708">
        <row r="19">
          <cell r="J19">
            <v>1.0499999999999999E-3</v>
          </cell>
        </row>
      </sheetData>
      <sheetData sheetId="7709">
        <row r="19">
          <cell r="J19">
            <v>1.0499999999999999E-3</v>
          </cell>
        </row>
      </sheetData>
      <sheetData sheetId="7710">
        <row r="19">
          <cell r="J19">
            <v>1.0499999999999999E-3</v>
          </cell>
        </row>
      </sheetData>
      <sheetData sheetId="7711">
        <row r="19">
          <cell r="J19">
            <v>1.0499999999999999E-3</v>
          </cell>
        </row>
      </sheetData>
      <sheetData sheetId="7712">
        <row r="19">
          <cell r="J19">
            <v>1.0499999999999999E-3</v>
          </cell>
        </row>
      </sheetData>
      <sheetData sheetId="7713">
        <row r="19">
          <cell r="J19">
            <v>1.0499999999999999E-3</v>
          </cell>
        </row>
      </sheetData>
      <sheetData sheetId="7714">
        <row r="19">
          <cell r="J19">
            <v>1.0499999999999999E-3</v>
          </cell>
        </row>
      </sheetData>
      <sheetData sheetId="7715">
        <row r="19">
          <cell r="J19">
            <v>1.0499999999999999E-3</v>
          </cell>
        </row>
      </sheetData>
      <sheetData sheetId="7716">
        <row r="19">
          <cell r="J19">
            <v>1.0499999999999999E-3</v>
          </cell>
        </row>
      </sheetData>
      <sheetData sheetId="7717">
        <row r="19">
          <cell r="J19">
            <v>1.0499999999999999E-3</v>
          </cell>
        </row>
      </sheetData>
      <sheetData sheetId="7718">
        <row r="19">
          <cell r="J19">
            <v>1.0499999999999999E-3</v>
          </cell>
        </row>
      </sheetData>
      <sheetData sheetId="7719">
        <row r="19">
          <cell r="J19">
            <v>1.0499999999999999E-3</v>
          </cell>
        </row>
      </sheetData>
      <sheetData sheetId="7720">
        <row r="19">
          <cell r="J19">
            <v>1.0499999999999999E-3</v>
          </cell>
        </row>
      </sheetData>
      <sheetData sheetId="7721">
        <row r="19">
          <cell r="J19">
            <v>1.0499999999999999E-3</v>
          </cell>
        </row>
      </sheetData>
      <sheetData sheetId="7722">
        <row r="19">
          <cell r="J19">
            <v>1.0499999999999999E-3</v>
          </cell>
        </row>
      </sheetData>
      <sheetData sheetId="7723">
        <row r="19">
          <cell r="J19">
            <v>1.0499999999999999E-3</v>
          </cell>
        </row>
      </sheetData>
      <sheetData sheetId="7724">
        <row r="19">
          <cell r="J19">
            <v>1.0499999999999999E-3</v>
          </cell>
        </row>
      </sheetData>
      <sheetData sheetId="7725">
        <row r="19">
          <cell r="J19">
            <v>1.0499999999999999E-3</v>
          </cell>
        </row>
      </sheetData>
      <sheetData sheetId="7726">
        <row r="19">
          <cell r="J19">
            <v>1.0499999999999999E-3</v>
          </cell>
        </row>
      </sheetData>
      <sheetData sheetId="7727">
        <row r="19">
          <cell r="J19">
            <v>1.0499999999999999E-3</v>
          </cell>
        </row>
      </sheetData>
      <sheetData sheetId="7728">
        <row r="19">
          <cell r="J19">
            <v>1.0499999999999999E-3</v>
          </cell>
        </row>
      </sheetData>
      <sheetData sheetId="7729">
        <row r="19">
          <cell r="J19">
            <v>1.0499999999999999E-3</v>
          </cell>
        </row>
      </sheetData>
      <sheetData sheetId="7730">
        <row r="19">
          <cell r="J19">
            <v>1.0499999999999999E-3</v>
          </cell>
        </row>
      </sheetData>
      <sheetData sheetId="7731">
        <row r="19">
          <cell r="J19">
            <v>1.0499999999999999E-3</v>
          </cell>
        </row>
      </sheetData>
      <sheetData sheetId="7732">
        <row r="19">
          <cell r="J19">
            <v>1.0499999999999999E-3</v>
          </cell>
        </row>
      </sheetData>
      <sheetData sheetId="7733">
        <row r="19">
          <cell r="J19">
            <v>1.0499999999999999E-3</v>
          </cell>
        </row>
      </sheetData>
      <sheetData sheetId="7734">
        <row r="19">
          <cell r="J19">
            <v>1.0499999999999999E-3</v>
          </cell>
        </row>
      </sheetData>
      <sheetData sheetId="7735">
        <row r="19">
          <cell r="J19">
            <v>1.0499999999999999E-3</v>
          </cell>
        </row>
      </sheetData>
      <sheetData sheetId="7736">
        <row r="19">
          <cell r="J19">
            <v>1.0499999999999999E-3</v>
          </cell>
        </row>
      </sheetData>
      <sheetData sheetId="7737">
        <row r="19">
          <cell r="J19">
            <v>1.0499999999999999E-3</v>
          </cell>
        </row>
      </sheetData>
      <sheetData sheetId="7738">
        <row r="19">
          <cell r="J19">
            <v>1.0499999999999999E-3</v>
          </cell>
        </row>
      </sheetData>
      <sheetData sheetId="7739">
        <row r="19">
          <cell r="J19">
            <v>1.0499999999999999E-3</v>
          </cell>
        </row>
      </sheetData>
      <sheetData sheetId="7740">
        <row r="19">
          <cell r="J19">
            <v>1.0499999999999999E-3</v>
          </cell>
        </row>
      </sheetData>
      <sheetData sheetId="7741">
        <row r="19">
          <cell r="J19">
            <v>1.0499999999999999E-3</v>
          </cell>
        </row>
      </sheetData>
      <sheetData sheetId="7742">
        <row r="19">
          <cell r="J19">
            <v>1.0499999999999999E-3</v>
          </cell>
        </row>
      </sheetData>
      <sheetData sheetId="7743">
        <row r="19">
          <cell r="J19">
            <v>1.0499999999999999E-3</v>
          </cell>
        </row>
      </sheetData>
      <sheetData sheetId="7744">
        <row r="19">
          <cell r="J19">
            <v>1.0499999999999999E-3</v>
          </cell>
        </row>
      </sheetData>
      <sheetData sheetId="7745">
        <row r="19">
          <cell r="J19">
            <v>1.0499999999999999E-3</v>
          </cell>
        </row>
      </sheetData>
      <sheetData sheetId="7746">
        <row r="19">
          <cell r="J19">
            <v>1.0499999999999999E-3</v>
          </cell>
        </row>
      </sheetData>
      <sheetData sheetId="7747">
        <row r="19">
          <cell r="J19">
            <v>1.0499999999999999E-3</v>
          </cell>
        </row>
      </sheetData>
      <sheetData sheetId="7748">
        <row r="19">
          <cell r="J19">
            <v>1.0499999999999999E-3</v>
          </cell>
        </row>
      </sheetData>
      <sheetData sheetId="7749">
        <row r="19">
          <cell r="J19">
            <v>1.0499999999999999E-3</v>
          </cell>
        </row>
      </sheetData>
      <sheetData sheetId="7750">
        <row r="19">
          <cell r="J19">
            <v>1.0499999999999999E-3</v>
          </cell>
        </row>
      </sheetData>
      <sheetData sheetId="7751">
        <row r="19">
          <cell r="J19">
            <v>1.0499999999999999E-3</v>
          </cell>
        </row>
      </sheetData>
      <sheetData sheetId="7752">
        <row r="19">
          <cell r="J19">
            <v>1.0499999999999999E-3</v>
          </cell>
        </row>
      </sheetData>
      <sheetData sheetId="7753">
        <row r="19">
          <cell r="J19">
            <v>1.0499999999999999E-3</v>
          </cell>
        </row>
      </sheetData>
      <sheetData sheetId="7754">
        <row r="19">
          <cell r="J19">
            <v>1.0499999999999999E-3</v>
          </cell>
        </row>
      </sheetData>
      <sheetData sheetId="7755">
        <row r="19">
          <cell r="J19">
            <v>1.0499999999999999E-3</v>
          </cell>
        </row>
      </sheetData>
      <sheetData sheetId="7756">
        <row r="19">
          <cell r="J19">
            <v>1.0499999999999999E-3</v>
          </cell>
        </row>
      </sheetData>
      <sheetData sheetId="7757">
        <row r="19">
          <cell r="J19">
            <v>1.0499999999999999E-3</v>
          </cell>
        </row>
      </sheetData>
      <sheetData sheetId="7758">
        <row r="19">
          <cell r="J19">
            <v>1.0499999999999999E-3</v>
          </cell>
        </row>
      </sheetData>
      <sheetData sheetId="7759">
        <row r="19">
          <cell r="J19">
            <v>1.0499999999999999E-3</v>
          </cell>
        </row>
      </sheetData>
      <sheetData sheetId="7760">
        <row r="19">
          <cell r="J19">
            <v>1.0499999999999999E-3</v>
          </cell>
        </row>
      </sheetData>
      <sheetData sheetId="7761">
        <row r="19">
          <cell r="J19">
            <v>1.0499999999999999E-3</v>
          </cell>
        </row>
      </sheetData>
      <sheetData sheetId="7762">
        <row r="19">
          <cell r="J19">
            <v>1.0499999999999999E-3</v>
          </cell>
        </row>
      </sheetData>
      <sheetData sheetId="7763">
        <row r="19">
          <cell r="J19">
            <v>1.0499999999999999E-3</v>
          </cell>
        </row>
      </sheetData>
      <sheetData sheetId="7764">
        <row r="19">
          <cell r="J19">
            <v>1.0499999999999999E-3</v>
          </cell>
        </row>
      </sheetData>
      <sheetData sheetId="7765">
        <row r="19">
          <cell r="J19">
            <v>1.0499999999999999E-3</v>
          </cell>
        </row>
      </sheetData>
      <sheetData sheetId="7766">
        <row r="19">
          <cell r="J19">
            <v>1.0499999999999999E-3</v>
          </cell>
        </row>
      </sheetData>
      <sheetData sheetId="7767">
        <row r="19">
          <cell r="J19">
            <v>1.0499999999999999E-3</v>
          </cell>
        </row>
      </sheetData>
      <sheetData sheetId="7768">
        <row r="19">
          <cell r="J19">
            <v>1.0499999999999999E-3</v>
          </cell>
        </row>
      </sheetData>
      <sheetData sheetId="7769">
        <row r="19">
          <cell r="J19">
            <v>1.0499999999999999E-3</v>
          </cell>
        </row>
      </sheetData>
      <sheetData sheetId="7770">
        <row r="19">
          <cell r="J19">
            <v>1.0499999999999999E-3</v>
          </cell>
        </row>
      </sheetData>
      <sheetData sheetId="7771">
        <row r="19">
          <cell r="J19">
            <v>1.0499999999999999E-3</v>
          </cell>
        </row>
      </sheetData>
      <sheetData sheetId="7772">
        <row r="19">
          <cell r="J19">
            <v>1.0499999999999999E-3</v>
          </cell>
        </row>
      </sheetData>
      <sheetData sheetId="7773">
        <row r="19">
          <cell r="J19">
            <v>1.0499999999999999E-3</v>
          </cell>
        </row>
      </sheetData>
      <sheetData sheetId="7774">
        <row r="19">
          <cell r="J19">
            <v>1.0499999999999999E-3</v>
          </cell>
        </row>
      </sheetData>
      <sheetData sheetId="7775">
        <row r="19">
          <cell r="J19">
            <v>1.0499999999999999E-3</v>
          </cell>
        </row>
      </sheetData>
      <sheetData sheetId="7776">
        <row r="19">
          <cell r="J19">
            <v>1.0499999999999999E-3</v>
          </cell>
        </row>
      </sheetData>
      <sheetData sheetId="7777">
        <row r="19">
          <cell r="J19">
            <v>1.0499999999999999E-3</v>
          </cell>
        </row>
      </sheetData>
      <sheetData sheetId="7778">
        <row r="19">
          <cell r="J19">
            <v>1.0499999999999999E-3</v>
          </cell>
        </row>
      </sheetData>
      <sheetData sheetId="7779">
        <row r="19">
          <cell r="J19">
            <v>1.0499999999999999E-3</v>
          </cell>
        </row>
      </sheetData>
      <sheetData sheetId="7780">
        <row r="19">
          <cell r="J19">
            <v>1.0499999999999999E-3</v>
          </cell>
        </row>
      </sheetData>
      <sheetData sheetId="7781">
        <row r="19">
          <cell r="J19">
            <v>1.0499999999999999E-3</v>
          </cell>
        </row>
      </sheetData>
      <sheetData sheetId="7782">
        <row r="19">
          <cell r="J19">
            <v>1.0499999999999999E-3</v>
          </cell>
        </row>
      </sheetData>
      <sheetData sheetId="7783">
        <row r="19">
          <cell r="J19">
            <v>1.0499999999999999E-3</v>
          </cell>
        </row>
      </sheetData>
      <sheetData sheetId="7784">
        <row r="19">
          <cell r="J19">
            <v>1.0499999999999999E-3</v>
          </cell>
        </row>
      </sheetData>
      <sheetData sheetId="7785">
        <row r="19">
          <cell r="J19">
            <v>1.0499999999999999E-3</v>
          </cell>
        </row>
      </sheetData>
      <sheetData sheetId="7786">
        <row r="19">
          <cell r="J19">
            <v>1.0499999999999999E-3</v>
          </cell>
        </row>
      </sheetData>
      <sheetData sheetId="7787">
        <row r="19">
          <cell r="J19">
            <v>1.0499999999999999E-3</v>
          </cell>
        </row>
      </sheetData>
      <sheetData sheetId="7788">
        <row r="19">
          <cell r="J19">
            <v>1.0499999999999999E-3</v>
          </cell>
        </row>
      </sheetData>
      <sheetData sheetId="7789">
        <row r="19">
          <cell r="J19">
            <v>1.0499999999999999E-3</v>
          </cell>
        </row>
      </sheetData>
      <sheetData sheetId="7790">
        <row r="19">
          <cell r="J19">
            <v>1.0499999999999999E-3</v>
          </cell>
        </row>
      </sheetData>
      <sheetData sheetId="7791">
        <row r="19">
          <cell r="J19">
            <v>1.0499999999999999E-3</v>
          </cell>
        </row>
      </sheetData>
      <sheetData sheetId="7792">
        <row r="19">
          <cell r="J19">
            <v>1.0499999999999999E-3</v>
          </cell>
        </row>
      </sheetData>
      <sheetData sheetId="7793">
        <row r="19">
          <cell r="J19">
            <v>1.0499999999999999E-3</v>
          </cell>
        </row>
      </sheetData>
      <sheetData sheetId="7794">
        <row r="19">
          <cell r="J19">
            <v>1.0499999999999999E-3</v>
          </cell>
        </row>
      </sheetData>
      <sheetData sheetId="7795">
        <row r="19">
          <cell r="J19">
            <v>1.0499999999999999E-3</v>
          </cell>
        </row>
      </sheetData>
      <sheetData sheetId="7796">
        <row r="19">
          <cell r="J19">
            <v>1.0499999999999999E-3</v>
          </cell>
        </row>
      </sheetData>
      <sheetData sheetId="7797">
        <row r="19">
          <cell r="J19">
            <v>1.0499999999999999E-3</v>
          </cell>
        </row>
      </sheetData>
      <sheetData sheetId="7798">
        <row r="19">
          <cell r="J19">
            <v>1.0499999999999999E-3</v>
          </cell>
        </row>
      </sheetData>
      <sheetData sheetId="7799">
        <row r="19">
          <cell r="J19">
            <v>1.0499999999999999E-3</v>
          </cell>
        </row>
      </sheetData>
      <sheetData sheetId="7800">
        <row r="19">
          <cell r="J19">
            <v>1.0499999999999999E-3</v>
          </cell>
        </row>
      </sheetData>
      <sheetData sheetId="7801">
        <row r="19">
          <cell r="J19">
            <v>1.0499999999999999E-3</v>
          </cell>
        </row>
      </sheetData>
      <sheetData sheetId="7802">
        <row r="19">
          <cell r="J19">
            <v>1.0499999999999999E-3</v>
          </cell>
        </row>
      </sheetData>
      <sheetData sheetId="7803">
        <row r="19">
          <cell r="J19">
            <v>1.0499999999999999E-3</v>
          </cell>
        </row>
      </sheetData>
      <sheetData sheetId="7804">
        <row r="19">
          <cell r="J19">
            <v>1.0499999999999999E-3</v>
          </cell>
        </row>
      </sheetData>
      <sheetData sheetId="7805">
        <row r="19">
          <cell r="J19">
            <v>1.0499999999999999E-3</v>
          </cell>
        </row>
      </sheetData>
      <sheetData sheetId="7806">
        <row r="19">
          <cell r="J19">
            <v>1.0499999999999999E-3</v>
          </cell>
        </row>
      </sheetData>
      <sheetData sheetId="7807">
        <row r="19">
          <cell r="J19">
            <v>1.0499999999999999E-3</v>
          </cell>
        </row>
      </sheetData>
      <sheetData sheetId="7808">
        <row r="19">
          <cell r="J19">
            <v>1.0499999999999999E-3</v>
          </cell>
        </row>
      </sheetData>
      <sheetData sheetId="7809">
        <row r="19">
          <cell r="J19">
            <v>1.0499999999999999E-3</v>
          </cell>
        </row>
      </sheetData>
      <sheetData sheetId="7810">
        <row r="19">
          <cell r="J19">
            <v>1.0499999999999999E-3</v>
          </cell>
        </row>
      </sheetData>
      <sheetData sheetId="7811">
        <row r="19">
          <cell r="J19">
            <v>1.0499999999999999E-3</v>
          </cell>
        </row>
      </sheetData>
      <sheetData sheetId="7812">
        <row r="19">
          <cell r="J19">
            <v>1.0499999999999999E-3</v>
          </cell>
        </row>
      </sheetData>
      <sheetData sheetId="7813">
        <row r="19">
          <cell r="J19">
            <v>1.0499999999999999E-3</v>
          </cell>
        </row>
      </sheetData>
      <sheetData sheetId="7814">
        <row r="19">
          <cell r="J19">
            <v>1.0499999999999999E-3</v>
          </cell>
        </row>
      </sheetData>
      <sheetData sheetId="7815">
        <row r="19">
          <cell r="J19">
            <v>1.0499999999999999E-3</v>
          </cell>
        </row>
      </sheetData>
      <sheetData sheetId="7816">
        <row r="19">
          <cell r="J19">
            <v>1.0499999999999999E-3</v>
          </cell>
        </row>
      </sheetData>
      <sheetData sheetId="7817">
        <row r="19">
          <cell r="J19">
            <v>1.0499999999999999E-3</v>
          </cell>
        </row>
      </sheetData>
      <sheetData sheetId="7818">
        <row r="19">
          <cell r="J19">
            <v>1.0499999999999999E-3</v>
          </cell>
        </row>
      </sheetData>
      <sheetData sheetId="7819">
        <row r="19">
          <cell r="J19">
            <v>1.0499999999999999E-3</v>
          </cell>
        </row>
      </sheetData>
      <sheetData sheetId="7820">
        <row r="19">
          <cell r="J19">
            <v>1.0499999999999999E-3</v>
          </cell>
        </row>
      </sheetData>
      <sheetData sheetId="7821">
        <row r="19">
          <cell r="J19">
            <v>1.0499999999999999E-3</v>
          </cell>
        </row>
      </sheetData>
      <sheetData sheetId="7822">
        <row r="19">
          <cell r="J19">
            <v>1.0499999999999999E-3</v>
          </cell>
        </row>
      </sheetData>
      <sheetData sheetId="7823">
        <row r="19">
          <cell r="J19">
            <v>1.0499999999999999E-3</v>
          </cell>
        </row>
      </sheetData>
      <sheetData sheetId="7824">
        <row r="19">
          <cell r="J19">
            <v>1.0499999999999999E-3</v>
          </cell>
        </row>
      </sheetData>
      <sheetData sheetId="7825">
        <row r="19">
          <cell r="J19">
            <v>1.0499999999999999E-3</v>
          </cell>
        </row>
      </sheetData>
      <sheetData sheetId="7826">
        <row r="19">
          <cell r="J19">
            <v>1.0499999999999999E-3</v>
          </cell>
        </row>
      </sheetData>
      <sheetData sheetId="7827">
        <row r="19">
          <cell r="J19">
            <v>1.0499999999999999E-3</v>
          </cell>
        </row>
      </sheetData>
      <sheetData sheetId="7828">
        <row r="19">
          <cell r="J19">
            <v>1.0499999999999999E-3</v>
          </cell>
        </row>
      </sheetData>
      <sheetData sheetId="7829">
        <row r="19">
          <cell r="J19">
            <v>1.0499999999999999E-3</v>
          </cell>
        </row>
      </sheetData>
      <sheetData sheetId="7830">
        <row r="19">
          <cell r="J19">
            <v>1.0499999999999999E-3</v>
          </cell>
        </row>
      </sheetData>
      <sheetData sheetId="7831">
        <row r="19">
          <cell r="J19">
            <v>1.0499999999999999E-3</v>
          </cell>
        </row>
      </sheetData>
      <sheetData sheetId="7832">
        <row r="19">
          <cell r="J19">
            <v>1.0499999999999999E-3</v>
          </cell>
        </row>
      </sheetData>
      <sheetData sheetId="7833">
        <row r="19">
          <cell r="J19">
            <v>1.0499999999999999E-3</v>
          </cell>
        </row>
      </sheetData>
      <sheetData sheetId="7834">
        <row r="19">
          <cell r="J19">
            <v>1.0499999999999999E-3</v>
          </cell>
        </row>
      </sheetData>
      <sheetData sheetId="7835">
        <row r="19">
          <cell r="J19">
            <v>1.0499999999999999E-3</v>
          </cell>
        </row>
      </sheetData>
      <sheetData sheetId="7836">
        <row r="19">
          <cell r="J19">
            <v>1.0499999999999999E-3</v>
          </cell>
        </row>
      </sheetData>
      <sheetData sheetId="7837">
        <row r="19">
          <cell r="J19">
            <v>1.0499999999999999E-3</v>
          </cell>
        </row>
      </sheetData>
      <sheetData sheetId="7838">
        <row r="19">
          <cell r="J19">
            <v>1.0499999999999999E-3</v>
          </cell>
        </row>
      </sheetData>
      <sheetData sheetId="7839">
        <row r="19">
          <cell r="J19">
            <v>1.0499999999999999E-3</v>
          </cell>
        </row>
      </sheetData>
      <sheetData sheetId="7840">
        <row r="19">
          <cell r="J19">
            <v>1.0499999999999999E-3</v>
          </cell>
        </row>
      </sheetData>
      <sheetData sheetId="7841">
        <row r="19">
          <cell r="J19">
            <v>1.0499999999999999E-3</v>
          </cell>
        </row>
      </sheetData>
      <sheetData sheetId="7842">
        <row r="19">
          <cell r="J19">
            <v>1.0499999999999999E-3</v>
          </cell>
        </row>
      </sheetData>
      <sheetData sheetId="7843">
        <row r="19">
          <cell r="J19">
            <v>1.0499999999999999E-3</v>
          </cell>
        </row>
      </sheetData>
      <sheetData sheetId="7844">
        <row r="19">
          <cell r="J19">
            <v>1.0499999999999999E-3</v>
          </cell>
        </row>
      </sheetData>
      <sheetData sheetId="7845">
        <row r="19">
          <cell r="J19">
            <v>1.0499999999999999E-3</v>
          </cell>
        </row>
      </sheetData>
      <sheetData sheetId="7846">
        <row r="19">
          <cell r="J19">
            <v>1.0499999999999999E-3</v>
          </cell>
        </row>
      </sheetData>
      <sheetData sheetId="7847">
        <row r="19">
          <cell r="J19">
            <v>1.0499999999999999E-3</v>
          </cell>
        </row>
      </sheetData>
      <sheetData sheetId="7848">
        <row r="19">
          <cell r="J19">
            <v>1.0499999999999999E-3</v>
          </cell>
        </row>
      </sheetData>
      <sheetData sheetId="7849">
        <row r="19">
          <cell r="J19">
            <v>1.0499999999999999E-3</v>
          </cell>
        </row>
      </sheetData>
      <sheetData sheetId="7850">
        <row r="19">
          <cell r="J19">
            <v>1.0499999999999999E-3</v>
          </cell>
        </row>
      </sheetData>
      <sheetData sheetId="7851">
        <row r="19">
          <cell r="J19">
            <v>1.0499999999999999E-3</v>
          </cell>
        </row>
      </sheetData>
      <sheetData sheetId="7852">
        <row r="19">
          <cell r="J19">
            <v>1.0499999999999999E-3</v>
          </cell>
        </row>
      </sheetData>
      <sheetData sheetId="7853">
        <row r="19">
          <cell r="J19">
            <v>1.0499999999999999E-3</v>
          </cell>
        </row>
      </sheetData>
      <sheetData sheetId="7854">
        <row r="19">
          <cell r="J19">
            <v>1.0499999999999999E-3</v>
          </cell>
        </row>
      </sheetData>
      <sheetData sheetId="7855">
        <row r="19">
          <cell r="J19">
            <v>1.0499999999999999E-3</v>
          </cell>
        </row>
      </sheetData>
      <sheetData sheetId="7856">
        <row r="19">
          <cell r="J19">
            <v>1.0499999999999999E-3</v>
          </cell>
        </row>
      </sheetData>
      <sheetData sheetId="7857">
        <row r="19">
          <cell r="J19">
            <v>1.0499999999999999E-3</v>
          </cell>
        </row>
      </sheetData>
      <sheetData sheetId="7858">
        <row r="19">
          <cell r="J19">
            <v>1.0499999999999999E-3</v>
          </cell>
        </row>
      </sheetData>
      <sheetData sheetId="7859" refreshError="1"/>
      <sheetData sheetId="7860" refreshError="1"/>
      <sheetData sheetId="7861">
        <row r="19">
          <cell r="J19">
            <v>1.0499999999999999E-3</v>
          </cell>
        </row>
      </sheetData>
      <sheetData sheetId="7862">
        <row r="19">
          <cell r="J19">
            <v>1.0499999999999999E-3</v>
          </cell>
        </row>
      </sheetData>
      <sheetData sheetId="7863" refreshError="1"/>
      <sheetData sheetId="7864" refreshError="1"/>
      <sheetData sheetId="7865">
        <row r="19">
          <cell r="J19">
            <v>1.0499999999999999E-3</v>
          </cell>
        </row>
      </sheetData>
      <sheetData sheetId="7866">
        <row r="19">
          <cell r="J19">
            <v>1.0499999999999999E-3</v>
          </cell>
        </row>
      </sheetData>
      <sheetData sheetId="7867" refreshError="1"/>
      <sheetData sheetId="7868" refreshError="1"/>
      <sheetData sheetId="7869">
        <row r="19">
          <cell r="J19">
            <v>1.0499999999999999E-3</v>
          </cell>
        </row>
      </sheetData>
      <sheetData sheetId="7870">
        <row r="19">
          <cell r="J19">
            <v>1.0499999999999999E-3</v>
          </cell>
        </row>
      </sheetData>
      <sheetData sheetId="7871">
        <row r="19">
          <cell r="J19">
            <v>1.0499999999999999E-3</v>
          </cell>
        </row>
      </sheetData>
      <sheetData sheetId="7872">
        <row r="19">
          <cell r="J19">
            <v>1.0499999999999999E-3</v>
          </cell>
        </row>
      </sheetData>
      <sheetData sheetId="7873">
        <row r="19">
          <cell r="J19">
            <v>1.0499999999999999E-3</v>
          </cell>
        </row>
      </sheetData>
      <sheetData sheetId="7874">
        <row r="19">
          <cell r="J19">
            <v>1.0499999999999999E-3</v>
          </cell>
        </row>
      </sheetData>
      <sheetData sheetId="7875">
        <row r="19">
          <cell r="J19">
            <v>1.0499999999999999E-3</v>
          </cell>
        </row>
      </sheetData>
      <sheetData sheetId="7876">
        <row r="19">
          <cell r="J19">
            <v>1.0499999999999999E-3</v>
          </cell>
        </row>
      </sheetData>
      <sheetData sheetId="7877">
        <row r="19">
          <cell r="J19">
            <v>1.0499999999999999E-3</v>
          </cell>
        </row>
      </sheetData>
      <sheetData sheetId="7878">
        <row r="19">
          <cell r="J19">
            <v>1.0499999999999999E-3</v>
          </cell>
        </row>
      </sheetData>
      <sheetData sheetId="7879">
        <row r="19">
          <cell r="J19">
            <v>1.0499999999999999E-3</v>
          </cell>
        </row>
      </sheetData>
      <sheetData sheetId="7880">
        <row r="19">
          <cell r="J19">
            <v>1.0499999999999999E-3</v>
          </cell>
        </row>
      </sheetData>
      <sheetData sheetId="7881">
        <row r="19">
          <cell r="J19">
            <v>1.0499999999999999E-3</v>
          </cell>
        </row>
      </sheetData>
      <sheetData sheetId="7882">
        <row r="19">
          <cell r="J19">
            <v>1.0499999999999999E-3</v>
          </cell>
        </row>
      </sheetData>
      <sheetData sheetId="7883">
        <row r="19">
          <cell r="J19">
            <v>1.0499999999999999E-3</v>
          </cell>
        </row>
      </sheetData>
      <sheetData sheetId="7884">
        <row r="19">
          <cell r="J19">
            <v>1.0499999999999999E-3</v>
          </cell>
        </row>
      </sheetData>
      <sheetData sheetId="7885">
        <row r="19">
          <cell r="J19">
            <v>1.0499999999999999E-3</v>
          </cell>
        </row>
      </sheetData>
      <sheetData sheetId="7886">
        <row r="19">
          <cell r="J19">
            <v>1.0499999999999999E-3</v>
          </cell>
        </row>
      </sheetData>
      <sheetData sheetId="7887">
        <row r="19">
          <cell r="J19">
            <v>1.0499999999999999E-3</v>
          </cell>
        </row>
      </sheetData>
      <sheetData sheetId="7888">
        <row r="19">
          <cell r="J19">
            <v>1.0499999999999999E-3</v>
          </cell>
        </row>
      </sheetData>
      <sheetData sheetId="7889">
        <row r="19">
          <cell r="J19">
            <v>1.0499999999999999E-3</v>
          </cell>
        </row>
      </sheetData>
      <sheetData sheetId="7890">
        <row r="19">
          <cell r="J19">
            <v>1.0499999999999999E-3</v>
          </cell>
        </row>
      </sheetData>
      <sheetData sheetId="7891">
        <row r="19">
          <cell r="J19">
            <v>1.0499999999999999E-3</v>
          </cell>
        </row>
      </sheetData>
      <sheetData sheetId="7892">
        <row r="19">
          <cell r="J19">
            <v>1.0499999999999999E-3</v>
          </cell>
        </row>
      </sheetData>
      <sheetData sheetId="7893">
        <row r="19">
          <cell r="J19">
            <v>1.0499999999999999E-3</v>
          </cell>
        </row>
      </sheetData>
      <sheetData sheetId="7894">
        <row r="19">
          <cell r="J19">
            <v>1.0499999999999999E-3</v>
          </cell>
        </row>
      </sheetData>
      <sheetData sheetId="7895" refreshError="1"/>
      <sheetData sheetId="7896" refreshError="1"/>
      <sheetData sheetId="7897" refreshError="1"/>
      <sheetData sheetId="7898" refreshError="1"/>
      <sheetData sheetId="7899" refreshError="1"/>
      <sheetData sheetId="7900" refreshError="1"/>
      <sheetData sheetId="7901" refreshError="1"/>
      <sheetData sheetId="7902" refreshError="1"/>
      <sheetData sheetId="7903" refreshError="1"/>
      <sheetData sheetId="7904" refreshError="1"/>
      <sheetData sheetId="7905" refreshError="1"/>
      <sheetData sheetId="7906" refreshError="1"/>
      <sheetData sheetId="7907">
        <row r="19">
          <cell r="J19">
            <v>1.0499999999999999E-3</v>
          </cell>
        </row>
      </sheetData>
      <sheetData sheetId="7908">
        <row r="19">
          <cell r="J19">
            <v>1.0499999999999999E-3</v>
          </cell>
        </row>
      </sheetData>
      <sheetData sheetId="7909">
        <row r="19">
          <cell r="J19">
            <v>1.0499999999999999E-3</v>
          </cell>
        </row>
      </sheetData>
      <sheetData sheetId="7910">
        <row r="19">
          <cell r="J19">
            <v>1.0499999999999999E-3</v>
          </cell>
        </row>
      </sheetData>
      <sheetData sheetId="7911">
        <row r="19">
          <cell r="J19">
            <v>1.0499999999999999E-3</v>
          </cell>
        </row>
      </sheetData>
      <sheetData sheetId="7912">
        <row r="19">
          <cell r="J19">
            <v>1.0499999999999999E-3</v>
          </cell>
        </row>
      </sheetData>
      <sheetData sheetId="7913">
        <row r="19">
          <cell r="J19">
            <v>1.0499999999999999E-3</v>
          </cell>
        </row>
      </sheetData>
      <sheetData sheetId="7914">
        <row r="19">
          <cell r="J19">
            <v>1.0499999999999999E-3</v>
          </cell>
        </row>
      </sheetData>
      <sheetData sheetId="7915">
        <row r="19">
          <cell r="J19">
            <v>1.0499999999999999E-3</v>
          </cell>
        </row>
      </sheetData>
      <sheetData sheetId="7916">
        <row r="19">
          <cell r="J19">
            <v>1.0499999999999999E-3</v>
          </cell>
        </row>
      </sheetData>
      <sheetData sheetId="7917">
        <row r="19">
          <cell r="J19">
            <v>1.0499999999999999E-3</v>
          </cell>
        </row>
      </sheetData>
      <sheetData sheetId="7918">
        <row r="19">
          <cell r="J19">
            <v>1.0499999999999999E-3</v>
          </cell>
        </row>
      </sheetData>
      <sheetData sheetId="7919">
        <row r="19">
          <cell r="J19">
            <v>1.0499999999999999E-3</v>
          </cell>
        </row>
      </sheetData>
      <sheetData sheetId="7920">
        <row r="19">
          <cell r="J19">
            <v>1.0499999999999999E-3</v>
          </cell>
        </row>
      </sheetData>
      <sheetData sheetId="7921">
        <row r="19">
          <cell r="J19">
            <v>1.0499999999999999E-3</v>
          </cell>
        </row>
      </sheetData>
      <sheetData sheetId="7922">
        <row r="19">
          <cell r="J19">
            <v>1.0499999999999999E-3</v>
          </cell>
        </row>
      </sheetData>
      <sheetData sheetId="7923">
        <row r="19">
          <cell r="J19">
            <v>1.0499999999999999E-3</v>
          </cell>
        </row>
      </sheetData>
      <sheetData sheetId="7924">
        <row r="19">
          <cell r="J19">
            <v>1.0499999999999999E-3</v>
          </cell>
        </row>
      </sheetData>
      <sheetData sheetId="7925">
        <row r="19">
          <cell r="J19">
            <v>1.0499999999999999E-3</v>
          </cell>
        </row>
      </sheetData>
      <sheetData sheetId="7926">
        <row r="19">
          <cell r="J19">
            <v>1.0499999999999999E-3</v>
          </cell>
        </row>
      </sheetData>
      <sheetData sheetId="7927">
        <row r="19">
          <cell r="J19">
            <v>1.0499999999999999E-3</v>
          </cell>
        </row>
      </sheetData>
      <sheetData sheetId="7928">
        <row r="19">
          <cell r="J19">
            <v>1.0499999999999999E-3</v>
          </cell>
        </row>
      </sheetData>
      <sheetData sheetId="7929">
        <row r="19">
          <cell r="J19">
            <v>1.0499999999999999E-3</v>
          </cell>
        </row>
      </sheetData>
      <sheetData sheetId="7930">
        <row r="19">
          <cell r="J19">
            <v>1.0499999999999999E-3</v>
          </cell>
        </row>
      </sheetData>
      <sheetData sheetId="7931">
        <row r="19">
          <cell r="J19">
            <v>1.0499999999999999E-3</v>
          </cell>
        </row>
      </sheetData>
      <sheetData sheetId="7932">
        <row r="19">
          <cell r="J19">
            <v>1.0499999999999999E-3</v>
          </cell>
        </row>
      </sheetData>
      <sheetData sheetId="7933">
        <row r="19">
          <cell r="J19">
            <v>1.0499999999999999E-3</v>
          </cell>
        </row>
      </sheetData>
      <sheetData sheetId="7934">
        <row r="19">
          <cell r="J19">
            <v>1.0499999999999999E-3</v>
          </cell>
        </row>
      </sheetData>
      <sheetData sheetId="7935">
        <row r="19">
          <cell r="J19">
            <v>1.0499999999999999E-3</v>
          </cell>
        </row>
      </sheetData>
      <sheetData sheetId="7936">
        <row r="19">
          <cell r="J19">
            <v>1.0499999999999999E-3</v>
          </cell>
        </row>
      </sheetData>
      <sheetData sheetId="7937">
        <row r="19">
          <cell r="J19">
            <v>1.0499999999999999E-3</v>
          </cell>
        </row>
      </sheetData>
      <sheetData sheetId="7938">
        <row r="19">
          <cell r="J19">
            <v>1.0499999999999999E-3</v>
          </cell>
        </row>
      </sheetData>
      <sheetData sheetId="7939">
        <row r="19">
          <cell r="J19">
            <v>1.0499999999999999E-3</v>
          </cell>
        </row>
      </sheetData>
      <sheetData sheetId="7940">
        <row r="19">
          <cell r="J19">
            <v>1.0499999999999999E-3</v>
          </cell>
        </row>
      </sheetData>
      <sheetData sheetId="7941">
        <row r="19">
          <cell r="J19">
            <v>1.0499999999999999E-3</v>
          </cell>
        </row>
      </sheetData>
      <sheetData sheetId="7942">
        <row r="19">
          <cell r="J19">
            <v>1.0499999999999999E-3</v>
          </cell>
        </row>
      </sheetData>
      <sheetData sheetId="7943">
        <row r="19">
          <cell r="J19">
            <v>1.0499999999999999E-3</v>
          </cell>
        </row>
      </sheetData>
      <sheetData sheetId="7944">
        <row r="19">
          <cell r="J19">
            <v>1.0499999999999999E-3</v>
          </cell>
        </row>
      </sheetData>
      <sheetData sheetId="7945">
        <row r="19">
          <cell r="J19">
            <v>1.0499999999999999E-3</v>
          </cell>
        </row>
      </sheetData>
      <sheetData sheetId="7946">
        <row r="19">
          <cell r="J19">
            <v>1.0499999999999999E-3</v>
          </cell>
        </row>
      </sheetData>
      <sheetData sheetId="7947">
        <row r="19">
          <cell r="J19">
            <v>1.0499999999999999E-3</v>
          </cell>
        </row>
      </sheetData>
      <sheetData sheetId="7948">
        <row r="19">
          <cell r="J19">
            <v>1.0499999999999999E-3</v>
          </cell>
        </row>
      </sheetData>
      <sheetData sheetId="7949">
        <row r="19">
          <cell r="J19">
            <v>1.0499999999999999E-3</v>
          </cell>
        </row>
      </sheetData>
      <sheetData sheetId="7950">
        <row r="19">
          <cell r="J19">
            <v>1.0499999999999999E-3</v>
          </cell>
        </row>
      </sheetData>
      <sheetData sheetId="7951">
        <row r="19">
          <cell r="J19">
            <v>1.0499999999999999E-3</v>
          </cell>
        </row>
      </sheetData>
      <sheetData sheetId="7952">
        <row r="19">
          <cell r="J19">
            <v>1.0499999999999999E-3</v>
          </cell>
        </row>
      </sheetData>
      <sheetData sheetId="7953">
        <row r="19">
          <cell r="J19">
            <v>1.0499999999999999E-3</v>
          </cell>
        </row>
      </sheetData>
      <sheetData sheetId="7954">
        <row r="19">
          <cell r="J19">
            <v>1.0499999999999999E-3</v>
          </cell>
        </row>
      </sheetData>
      <sheetData sheetId="7955">
        <row r="19">
          <cell r="J19">
            <v>1.0499999999999999E-3</v>
          </cell>
        </row>
      </sheetData>
      <sheetData sheetId="7956">
        <row r="19">
          <cell r="J19">
            <v>1.0499999999999999E-3</v>
          </cell>
        </row>
      </sheetData>
      <sheetData sheetId="7957">
        <row r="19">
          <cell r="J19">
            <v>1.0499999999999999E-3</v>
          </cell>
        </row>
      </sheetData>
      <sheetData sheetId="7958">
        <row r="19">
          <cell r="J19">
            <v>1.0499999999999999E-3</v>
          </cell>
        </row>
      </sheetData>
      <sheetData sheetId="7959">
        <row r="19">
          <cell r="J19">
            <v>1.0499999999999999E-3</v>
          </cell>
        </row>
      </sheetData>
      <sheetData sheetId="7960">
        <row r="19">
          <cell r="J19">
            <v>1.0499999999999999E-3</v>
          </cell>
        </row>
      </sheetData>
      <sheetData sheetId="7961">
        <row r="19">
          <cell r="J19">
            <v>1.0499999999999999E-3</v>
          </cell>
        </row>
      </sheetData>
      <sheetData sheetId="7962">
        <row r="19">
          <cell r="J19">
            <v>1.0499999999999999E-3</v>
          </cell>
        </row>
      </sheetData>
      <sheetData sheetId="7963">
        <row r="19">
          <cell r="J19">
            <v>1.0499999999999999E-3</v>
          </cell>
        </row>
      </sheetData>
      <sheetData sheetId="7964">
        <row r="19">
          <cell r="J19">
            <v>1.0499999999999999E-3</v>
          </cell>
        </row>
      </sheetData>
      <sheetData sheetId="7965">
        <row r="19">
          <cell r="J19">
            <v>1.0499999999999999E-3</v>
          </cell>
        </row>
      </sheetData>
      <sheetData sheetId="7966">
        <row r="19">
          <cell r="J19">
            <v>1.0499999999999999E-3</v>
          </cell>
        </row>
      </sheetData>
      <sheetData sheetId="7967">
        <row r="19">
          <cell r="J19">
            <v>1.0499999999999999E-3</v>
          </cell>
        </row>
      </sheetData>
      <sheetData sheetId="7968">
        <row r="19">
          <cell r="J19">
            <v>1.0499999999999999E-3</v>
          </cell>
        </row>
      </sheetData>
      <sheetData sheetId="7969">
        <row r="19">
          <cell r="J19">
            <v>1.0499999999999999E-3</v>
          </cell>
        </row>
      </sheetData>
      <sheetData sheetId="7970">
        <row r="19">
          <cell r="J19">
            <v>1.0499999999999999E-3</v>
          </cell>
        </row>
      </sheetData>
      <sheetData sheetId="7971">
        <row r="19">
          <cell r="J19">
            <v>1.0499999999999999E-3</v>
          </cell>
        </row>
      </sheetData>
      <sheetData sheetId="7972">
        <row r="19">
          <cell r="J19">
            <v>1.0499999999999999E-3</v>
          </cell>
        </row>
      </sheetData>
      <sheetData sheetId="7973">
        <row r="19">
          <cell r="J19">
            <v>1.0499999999999999E-3</v>
          </cell>
        </row>
      </sheetData>
      <sheetData sheetId="7974">
        <row r="19">
          <cell r="J19">
            <v>1.0499999999999999E-3</v>
          </cell>
        </row>
      </sheetData>
      <sheetData sheetId="7975">
        <row r="19">
          <cell r="J19">
            <v>1.0499999999999999E-3</v>
          </cell>
        </row>
      </sheetData>
      <sheetData sheetId="7976">
        <row r="19">
          <cell r="J19">
            <v>1.0499999999999999E-3</v>
          </cell>
        </row>
      </sheetData>
      <sheetData sheetId="7977">
        <row r="19">
          <cell r="J19">
            <v>1.0499999999999999E-3</v>
          </cell>
        </row>
      </sheetData>
      <sheetData sheetId="7978">
        <row r="19">
          <cell r="J19">
            <v>1.0499999999999999E-3</v>
          </cell>
        </row>
      </sheetData>
      <sheetData sheetId="7979">
        <row r="19">
          <cell r="J19">
            <v>1.0499999999999999E-3</v>
          </cell>
        </row>
      </sheetData>
      <sheetData sheetId="7980">
        <row r="19">
          <cell r="J19">
            <v>1.0499999999999999E-3</v>
          </cell>
        </row>
      </sheetData>
      <sheetData sheetId="7981">
        <row r="19">
          <cell r="J19">
            <v>1.0499999999999999E-3</v>
          </cell>
        </row>
      </sheetData>
      <sheetData sheetId="7982">
        <row r="19">
          <cell r="J19">
            <v>1.0499999999999999E-3</v>
          </cell>
        </row>
      </sheetData>
      <sheetData sheetId="7983">
        <row r="19">
          <cell r="J19">
            <v>1.0499999999999999E-3</v>
          </cell>
        </row>
      </sheetData>
      <sheetData sheetId="7984">
        <row r="19">
          <cell r="J19">
            <v>1.0499999999999999E-3</v>
          </cell>
        </row>
      </sheetData>
      <sheetData sheetId="7985">
        <row r="19">
          <cell r="J19">
            <v>1.0499999999999999E-3</v>
          </cell>
        </row>
      </sheetData>
      <sheetData sheetId="7986">
        <row r="19">
          <cell r="J19">
            <v>1.0499999999999999E-3</v>
          </cell>
        </row>
      </sheetData>
      <sheetData sheetId="7987">
        <row r="19">
          <cell r="J19">
            <v>1.0499999999999999E-3</v>
          </cell>
        </row>
      </sheetData>
      <sheetData sheetId="7988">
        <row r="19">
          <cell r="J19">
            <v>1.0499999999999999E-3</v>
          </cell>
        </row>
      </sheetData>
      <sheetData sheetId="7989">
        <row r="19">
          <cell r="J19">
            <v>1.0499999999999999E-3</v>
          </cell>
        </row>
      </sheetData>
      <sheetData sheetId="7990">
        <row r="19">
          <cell r="J19">
            <v>1.0499999999999999E-3</v>
          </cell>
        </row>
      </sheetData>
      <sheetData sheetId="7991">
        <row r="19">
          <cell r="J19">
            <v>1.0499999999999999E-3</v>
          </cell>
        </row>
      </sheetData>
      <sheetData sheetId="7992">
        <row r="19">
          <cell r="J19">
            <v>1.0499999999999999E-3</v>
          </cell>
        </row>
      </sheetData>
      <sheetData sheetId="7993">
        <row r="19">
          <cell r="J19">
            <v>1.0499999999999999E-3</v>
          </cell>
        </row>
      </sheetData>
      <sheetData sheetId="7994">
        <row r="19">
          <cell r="J19">
            <v>1.0499999999999999E-3</v>
          </cell>
        </row>
      </sheetData>
      <sheetData sheetId="7995">
        <row r="19">
          <cell r="J19">
            <v>1.0499999999999999E-3</v>
          </cell>
        </row>
      </sheetData>
      <sheetData sheetId="7996">
        <row r="19">
          <cell r="J19">
            <v>1.0499999999999999E-3</v>
          </cell>
        </row>
      </sheetData>
      <sheetData sheetId="7997">
        <row r="19">
          <cell r="J19">
            <v>1.0499999999999999E-3</v>
          </cell>
        </row>
      </sheetData>
      <sheetData sheetId="7998">
        <row r="19">
          <cell r="J19">
            <v>1.0499999999999999E-3</v>
          </cell>
        </row>
      </sheetData>
      <sheetData sheetId="7999">
        <row r="19">
          <cell r="J19">
            <v>1.0499999999999999E-3</v>
          </cell>
        </row>
      </sheetData>
      <sheetData sheetId="8000">
        <row r="19">
          <cell r="J19">
            <v>1.0499999999999999E-3</v>
          </cell>
        </row>
      </sheetData>
      <sheetData sheetId="8001">
        <row r="19">
          <cell r="J19">
            <v>1.0499999999999999E-3</v>
          </cell>
        </row>
      </sheetData>
      <sheetData sheetId="8002">
        <row r="19">
          <cell r="J19">
            <v>1.0499999999999999E-3</v>
          </cell>
        </row>
      </sheetData>
      <sheetData sheetId="8003">
        <row r="19">
          <cell r="J19">
            <v>1.0499999999999999E-3</v>
          </cell>
        </row>
      </sheetData>
      <sheetData sheetId="8004">
        <row r="19">
          <cell r="J19">
            <v>1.0499999999999999E-3</v>
          </cell>
        </row>
      </sheetData>
      <sheetData sheetId="8005">
        <row r="19">
          <cell r="J19">
            <v>1.0499999999999999E-3</v>
          </cell>
        </row>
      </sheetData>
      <sheetData sheetId="8006">
        <row r="19">
          <cell r="J19">
            <v>1.0499999999999999E-3</v>
          </cell>
        </row>
      </sheetData>
      <sheetData sheetId="8007">
        <row r="19">
          <cell r="J19">
            <v>1.0499999999999999E-3</v>
          </cell>
        </row>
      </sheetData>
      <sheetData sheetId="8008">
        <row r="19">
          <cell r="J19">
            <v>1.0499999999999999E-3</v>
          </cell>
        </row>
      </sheetData>
      <sheetData sheetId="8009">
        <row r="19">
          <cell r="J19">
            <v>1.0499999999999999E-3</v>
          </cell>
        </row>
      </sheetData>
      <sheetData sheetId="8010">
        <row r="19">
          <cell r="J19">
            <v>1.0499999999999999E-3</v>
          </cell>
        </row>
      </sheetData>
      <sheetData sheetId="8011">
        <row r="19">
          <cell r="J19">
            <v>1.0499999999999999E-3</v>
          </cell>
        </row>
      </sheetData>
      <sheetData sheetId="8012">
        <row r="19">
          <cell r="J19">
            <v>1.0499999999999999E-3</v>
          </cell>
        </row>
      </sheetData>
      <sheetData sheetId="8013">
        <row r="19">
          <cell r="J19">
            <v>1.0499999999999999E-3</v>
          </cell>
        </row>
      </sheetData>
      <sheetData sheetId="8014">
        <row r="19">
          <cell r="J19">
            <v>1.0499999999999999E-3</v>
          </cell>
        </row>
      </sheetData>
      <sheetData sheetId="8015">
        <row r="19">
          <cell r="J19">
            <v>1.0499999999999999E-3</v>
          </cell>
        </row>
      </sheetData>
      <sheetData sheetId="8016">
        <row r="19">
          <cell r="J19">
            <v>1.0499999999999999E-3</v>
          </cell>
        </row>
      </sheetData>
      <sheetData sheetId="8017">
        <row r="19">
          <cell r="J19">
            <v>1.0499999999999999E-3</v>
          </cell>
        </row>
      </sheetData>
      <sheetData sheetId="8018">
        <row r="19">
          <cell r="J19">
            <v>1.0499999999999999E-3</v>
          </cell>
        </row>
      </sheetData>
      <sheetData sheetId="8019">
        <row r="19">
          <cell r="J19">
            <v>1.0499999999999999E-3</v>
          </cell>
        </row>
      </sheetData>
      <sheetData sheetId="8020">
        <row r="19">
          <cell r="J19">
            <v>1.0499999999999999E-3</v>
          </cell>
        </row>
      </sheetData>
      <sheetData sheetId="8021">
        <row r="19">
          <cell r="J19">
            <v>1.0499999999999999E-3</v>
          </cell>
        </row>
      </sheetData>
      <sheetData sheetId="8022">
        <row r="19">
          <cell r="J19">
            <v>1.0499999999999999E-3</v>
          </cell>
        </row>
      </sheetData>
      <sheetData sheetId="8023">
        <row r="19">
          <cell r="J19">
            <v>1.0499999999999999E-3</v>
          </cell>
        </row>
      </sheetData>
      <sheetData sheetId="8024">
        <row r="19">
          <cell r="J19">
            <v>1.0499999999999999E-3</v>
          </cell>
        </row>
      </sheetData>
      <sheetData sheetId="8025">
        <row r="19">
          <cell r="J19">
            <v>1.0499999999999999E-3</v>
          </cell>
        </row>
      </sheetData>
      <sheetData sheetId="8026">
        <row r="19">
          <cell r="J19">
            <v>1.0499999999999999E-3</v>
          </cell>
        </row>
      </sheetData>
      <sheetData sheetId="8027">
        <row r="19">
          <cell r="J19">
            <v>1.0499999999999999E-3</v>
          </cell>
        </row>
      </sheetData>
      <sheetData sheetId="8028">
        <row r="19">
          <cell r="J19">
            <v>1.0499999999999999E-3</v>
          </cell>
        </row>
      </sheetData>
      <sheetData sheetId="8029">
        <row r="19">
          <cell r="J19">
            <v>1.0499999999999999E-3</v>
          </cell>
        </row>
      </sheetData>
      <sheetData sheetId="8030">
        <row r="19">
          <cell r="J19">
            <v>1.0499999999999999E-3</v>
          </cell>
        </row>
      </sheetData>
      <sheetData sheetId="8031">
        <row r="19">
          <cell r="J19">
            <v>1.0499999999999999E-3</v>
          </cell>
        </row>
      </sheetData>
      <sheetData sheetId="8032">
        <row r="19">
          <cell r="J19">
            <v>1.0499999999999999E-3</v>
          </cell>
        </row>
      </sheetData>
      <sheetData sheetId="8033">
        <row r="19">
          <cell r="J19">
            <v>1.0499999999999999E-3</v>
          </cell>
        </row>
      </sheetData>
      <sheetData sheetId="8034">
        <row r="19">
          <cell r="J19">
            <v>1.0499999999999999E-3</v>
          </cell>
        </row>
      </sheetData>
      <sheetData sheetId="8035">
        <row r="19">
          <cell r="J19">
            <v>1.0499999999999999E-3</v>
          </cell>
        </row>
      </sheetData>
      <sheetData sheetId="8036">
        <row r="19">
          <cell r="J19">
            <v>1.0499999999999999E-3</v>
          </cell>
        </row>
      </sheetData>
      <sheetData sheetId="8037">
        <row r="19">
          <cell r="J19">
            <v>1.0499999999999999E-3</v>
          </cell>
        </row>
      </sheetData>
      <sheetData sheetId="8038">
        <row r="19">
          <cell r="J19">
            <v>1.0499999999999999E-3</v>
          </cell>
        </row>
      </sheetData>
      <sheetData sheetId="8039">
        <row r="19">
          <cell r="J19">
            <v>1.0499999999999999E-3</v>
          </cell>
        </row>
      </sheetData>
      <sheetData sheetId="8040">
        <row r="19">
          <cell r="J19">
            <v>1.0499999999999999E-3</v>
          </cell>
        </row>
      </sheetData>
      <sheetData sheetId="8041">
        <row r="19">
          <cell r="J19">
            <v>1.0499999999999999E-3</v>
          </cell>
        </row>
      </sheetData>
      <sheetData sheetId="8042">
        <row r="19">
          <cell r="J19">
            <v>1.0499999999999999E-3</v>
          </cell>
        </row>
      </sheetData>
      <sheetData sheetId="8043">
        <row r="19">
          <cell r="J19">
            <v>1.0499999999999999E-3</v>
          </cell>
        </row>
      </sheetData>
      <sheetData sheetId="8044">
        <row r="19">
          <cell r="J19">
            <v>1.0499999999999999E-3</v>
          </cell>
        </row>
      </sheetData>
      <sheetData sheetId="8045">
        <row r="19">
          <cell r="J19">
            <v>1.0499999999999999E-3</v>
          </cell>
        </row>
      </sheetData>
      <sheetData sheetId="8046">
        <row r="19">
          <cell r="J19">
            <v>1.0499999999999999E-3</v>
          </cell>
        </row>
      </sheetData>
      <sheetData sheetId="8047">
        <row r="19">
          <cell r="J19">
            <v>1.0499999999999999E-3</v>
          </cell>
        </row>
      </sheetData>
      <sheetData sheetId="8048">
        <row r="19">
          <cell r="J19">
            <v>1.0499999999999999E-3</v>
          </cell>
        </row>
      </sheetData>
      <sheetData sheetId="8049">
        <row r="19">
          <cell r="J19">
            <v>1.0499999999999999E-3</v>
          </cell>
        </row>
      </sheetData>
      <sheetData sheetId="8050">
        <row r="19">
          <cell r="J19">
            <v>1.0499999999999999E-3</v>
          </cell>
        </row>
      </sheetData>
      <sheetData sheetId="8051">
        <row r="19">
          <cell r="J19">
            <v>1.0499999999999999E-3</v>
          </cell>
        </row>
      </sheetData>
      <sheetData sheetId="8052">
        <row r="19">
          <cell r="J19">
            <v>1.0499999999999999E-3</v>
          </cell>
        </row>
      </sheetData>
      <sheetData sheetId="8053">
        <row r="19">
          <cell r="J19">
            <v>1.0499999999999999E-3</v>
          </cell>
        </row>
      </sheetData>
      <sheetData sheetId="8054">
        <row r="19">
          <cell r="J19">
            <v>1.0499999999999999E-3</v>
          </cell>
        </row>
      </sheetData>
      <sheetData sheetId="8055">
        <row r="19">
          <cell r="J19">
            <v>1.0499999999999999E-3</v>
          </cell>
        </row>
      </sheetData>
      <sheetData sheetId="8056">
        <row r="19">
          <cell r="J19">
            <v>1.0499999999999999E-3</v>
          </cell>
        </row>
      </sheetData>
      <sheetData sheetId="8057">
        <row r="19">
          <cell r="J19">
            <v>1.0499999999999999E-3</v>
          </cell>
        </row>
      </sheetData>
      <sheetData sheetId="8058">
        <row r="19">
          <cell r="J19">
            <v>1.0499999999999999E-3</v>
          </cell>
        </row>
      </sheetData>
      <sheetData sheetId="8059">
        <row r="19">
          <cell r="J19">
            <v>1.0499999999999999E-3</v>
          </cell>
        </row>
      </sheetData>
      <sheetData sheetId="8060">
        <row r="19">
          <cell r="J19">
            <v>1.0499999999999999E-3</v>
          </cell>
        </row>
      </sheetData>
      <sheetData sheetId="8061">
        <row r="19">
          <cell r="J19">
            <v>1.0499999999999999E-3</v>
          </cell>
        </row>
      </sheetData>
      <sheetData sheetId="8062">
        <row r="19">
          <cell r="J19">
            <v>1.0499999999999999E-3</v>
          </cell>
        </row>
      </sheetData>
      <sheetData sheetId="8063">
        <row r="19">
          <cell r="J19">
            <v>1.0499999999999999E-3</v>
          </cell>
        </row>
      </sheetData>
      <sheetData sheetId="8064">
        <row r="19">
          <cell r="J19">
            <v>1.0499999999999999E-3</v>
          </cell>
        </row>
      </sheetData>
      <sheetData sheetId="8065">
        <row r="19">
          <cell r="J19">
            <v>1.0499999999999999E-3</v>
          </cell>
        </row>
      </sheetData>
      <sheetData sheetId="8066">
        <row r="19">
          <cell r="J19">
            <v>1.0499999999999999E-3</v>
          </cell>
        </row>
      </sheetData>
      <sheetData sheetId="8067">
        <row r="19">
          <cell r="J19">
            <v>1.0499999999999999E-3</v>
          </cell>
        </row>
      </sheetData>
      <sheetData sheetId="8068">
        <row r="19">
          <cell r="J19">
            <v>1.0499999999999999E-3</v>
          </cell>
        </row>
      </sheetData>
      <sheetData sheetId="8069">
        <row r="19">
          <cell r="J19">
            <v>1.0499999999999999E-3</v>
          </cell>
        </row>
      </sheetData>
      <sheetData sheetId="8070">
        <row r="19">
          <cell r="J19">
            <v>1.0499999999999999E-3</v>
          </cell>
        </row>
      </sheetData>
      <sheetData sheetId="8071">
        <row r="19">
          <cell r="J19">
            <v>1.0499999999999999E-3</v>
          </cell>
        </row>
      </sheetData>
      <sheetData sheetId="8072">
        <row r="19">
          <cell r="J19">
            <v>1.0499999999999999E-3</v>
          </cell>
        </row>
      </sheetData>
      <sheetData sheetId="8073">
        <row r="19">
          <cell r="J19">
            <v>1.0499999999999999E-3</v>
          </cell>
        </row>
      </sheetData>
      <sheetData sheetId="8074">
        <row r="19">
          <cell r="J19">
            <v>1.0499999999999999E-3</v>
          </cell>
        </row>
      </sheetData>
      <sheetData sheetId="8075">
        <row r="19">
          <cell r="J19">
            <v>1.0499999999999999E-3</v>
          </cell>
        </row>
      </sheetData>
      <sheetData sheetId="8076">
        <row r="19">
          <cell r="J19">
            <v>1.0499999999999999E-3</v>
          </cell>
        </row>
      </sheetData>
      <sheetData sheetId="8077">
        <row r="19">
          <cell r="J19">
            <v>1.0499999999999999E-3</v>
          </cell>
        </row>
      </sheetData>
      <sheetData sheetId="8078">
        <row r="19">
          <cell r="J19">
            <v>1.0499999999999999E-3</v>
          </cell>
        </row>
      </sheetData>
      <sheetData sheetId="8079">
        <row r="19">
          <cell r="J19">
            <v>1.0499999999999999E-3</v>
          </cell>
        </row>
      </sheetData>
      <sheetData sheetId="8080">
        <row r="19">
          <cell r="J19">
            <v>1.0499999999999999E-3</v>
          </cell>
        </row>
      </sheetData>
      <sheetData sheetId="8081">
        <row r="19">
          <cell r="J19">
            <v>1.0499999999999999E-3</v>
          </cell>
        </row>
      </sheetData>
      <sheetData sheetId="8082">
        <row r="19">
          <cell r="J19">
            <v>1.0499999999999999E-3</v>
          </cell>
        </row>
      </sheetData>
      <sheetData sheetId="8083">
        <row r="19">
          <cell r="J19">
            <v>1.0499999999999999E-3</v>
          </cell>
        </row>
      </sheetData>
      <sheetData sheetId="8084">
        <row r="19">
          <cell r="J19">
            <v>1.0499999999999999E-3</v>
          </cell>
        </row>
      </sheetData>
      <sheetData sheetId="8085">
        <row r="19">
          <cell r="J19">
            <v>1.0499999999999999E-3</v>
          </cell>
        </row>
      </sheetData>
      <sheetData sheetId="8086">
        <row r="19">
          <cell r="J19">
            <v>1.0499999999999999E-3</v>
          </cell>
        </row>
      </sheetData>
      <sheetData sheetId="8087">
        <row r="19">
          <cell r="J19">
            <v>1.0499999999999999E-3</v>
          </cell>
        </row>
      </sheetData>
      <sheetData sheetId="8088">
        <row r="19">
          <cell r="J19">
            <v>1.0499999999999999E-3</v>
          </cell>
        </row>
      </sheetData>
      <sheetData sheetId="8089">
        <row r="19">
          <cell r="J19">
            <v>1.0499999999999999E-3</v>
          </cell>
        </row>
      </sheetData>
      <sheetData sheetId="8090">
        <row r="19">
          <cell r="J19">
            <v>1.0499999999999999E-3</v>
          </cell>
        </row>
      </sheetData>
      <sheetData sheetId="8091">
        <row r="19">
          <cell r="J19">
            <v>1.0499999999999999E-3</v>
          </cell>
        </row>
      </sheetData>
      <sheetData sheetId="8092">
        <row r="19">
          <cell r="J19">
            <v>1.0499999999999999E-3</v>
          </cell>
        </row>
      </sheetData>
      <sheetData sheetId="8093">
        <row r="19">
          <cell r="J19">
            <v>1.0499999999999999E-3</v>
          </cell>
        </row>
      </sheetData>
      <sheetData sheetId="8094">
        <row r="19">
          <cell r="J19">
            <v>1.0499999999999999E-3</v>
          </cell>
        </row>
      </sheetData>
      <sheetData sheetId="8095">
        <row r="19">
          <cell r="J19">
            <v>1.0499999999999999E-3</v>
          </cell>
        </row>
      </sheetData>
      <sheetData sheetId="8096">
        <row r="19">
          <cell r="J19">
            <v>1.0499999999999999E-3</v>
          </cell>
        </row>
      </sheetData>
      <sheetData sheetId="8097">
        <row r="19">
          <cell r="J19">
            <v>1.0499999999999999E-3</v>
          </cell>
        </row>
      </sheetData>
      <sheetData sheetId="8098">
        <row r="19">
          <cell r="J19">
            <v>1.0499999999999999E-3</v>
          </cell>
        </row>
      </sheetData>
      <sheetData sheetId="8099">
        <row r="19">
          <cell r="J19">
            <v>1.0499999999999999E-3</v>
          </cell>
        </row>
      </sheetData>
      <sheetData sheetId="8100">
        <row r="19">
          <cell r="J19">
            <v>1.0499999999999999E-3</v>
          </cell>
        </row>
      </sheetData>
      <sheetData sheetId="8101">
        <row r="19">
          <cell r="J19">
            <v>1.0499999999999999E-3</v>
          </cell>
        </row>
      </sheetData>
      <sheetData sheetId="8102">
        <row r="19">
          <cell r="J19">
            <v>1.0499999999999999E-3</v>
          </cell>
        </row>
      </sheetData>
      <sheetData sheetId="8103">
        <row r="19">
          <cell r="J19">
            <v>1.0499999999999999E-3</v>
          </cell>
        </row>
      </sheetData>
      <sheetData sheetId="8104">
        <row r="19">
          <cell r="J19">
            <v>1.0499999999999999E-3</v>
          </cell>
        </row>
      </sheetData>
      <sheetData sheetId="8105">
        <row r="19">
          <cell r="J19">
            <v>1.0499999999999999E-3</v>
          </cell>
        </row>
      </sheetData>
      <sheetData sheetId="8106">
        <row r="19">
          <cell r="J19">
            <v>1.0499999999999999E-3</v>
          </cell>
        </row>
      </sheetData>
      <sheetData sheetId="8107">
        <row r="19">
          <cell r="J19">
            <v>1.0499999999999999E-3</v>
          </cell>
        </row>
      </sheetData>
      <sheetData sheetId="8108">
        <row r="19">
          <cell r="J19">
            <v>1.0499999999999999E-3</v>
          </cell>
        </row>
      </sheetData>
      <sheetData sheetId="8109">
        <row r="19">
          <cell r="J19">
            <v>1.0499999999999999E-3</v>
          </cell>
        </row>
      </sheetData>
      <sheetData sheetId="8110">
        <row r="19">
          <cell r="J19">
            <v>1.0499999999999999E-3</v>
          </cell>
        </row>
      </sheetData>
      <sheetData sheetId="8111">
        <row r="19">
          <cell r="J19">
            <v>1.0499999999999999E-3</v>
          </cell>
        </row>
      </sheetData>
      <sheetData sheetId="8112">
        <row r="19">
          <cell r="J19">
            <v>1.0499999999999999E-3</v>
          </cell>
        </row>
      </sheetData>
      <sheetData sheetId="8113">
        <row r="19">
          <cell r="J19">
            <v>1.0499999999999999E-3</v>
          </cell>
        </row>
      </sheetData>
      <sheetData sheetId="8114">
        <row r="19">
          <cell r="J19">
            <v>1.0499999999999999E-3</v>
          </cell>
        </row>
      </sheetData>
      <sheetData sheetId="8115">
        <row r="19">
          <cell r="J19">
            <v>1.0499999999999999E-3</v>
          </cell>
        </row>
      </sheetData>
      <sheetData sheetId="8116">
        <row r="19">
          <cell r="J19">
            <v>1.0499999999999999E-3</v>
          </cell>
        </row>
      </sheetData>
      <sheetData sheetId="8117">
        <row r="19">
          <cell r="J19">
            <v>1.0499999999999999E-3</v>
          </cell>
        </row>
      </sheetData>
      <sheetData sheetId="8118">
        <row r="19">
          <cell r="J19">
            <v>1.0499999999999999E-3</v>
          </cell>
        </row>
      </sheetData>
      <sheetData sheetId="8119">
        <row r="19">
          <cell r="J19">
            <v>1.0499999999999999E-3</v>
          </cell>
        </row>
      </sheetData>
      <sheetData sheetId="8120">
        <row r="19">
          <cell r="J19">
            <v>1.0499999999999999E-3</v>
          </cell>
        </row>
      </sheetData>
      <sheetData sheetId="8121">
        <row r="19">
          <cell r="J19">
            <v>1.0499999999999999E-3</v>
          </cell>
        </row>
      </sheetData>
      <sheetData sheetId="8122">
        <row r="19">
          <cell r="J19">
            <v>1.0499999999999999E-3</v>
          </cell>
        </row>
      </sheetData>
      <sheetData sheetId="8123">
        <row r="19">
          <cell r="J19">
            <v>1.0499999999999999E-3</v>
          </cell>
        </row>
      </sheetData>
      <sheetData sheetId="8124">
        <row r="19">
          <cell r="J19">
            <v>1.0499999999999999E-3</v>
          </cell>
        </row>
      </sheetData>
      <sheetData sheetId="8125">
        <row r="19">
          <cell r="J19">
            <v>1.0499999999999999E-3</v>
          </cell>
        </row>
      </sheetData>
      <sheetData sheetId="8126">
        <row r="19">
          <cell r="J19">
            <v>1.0499999999999999E-3</v>
          </cell>
        </row>
      </sheetData>
      <sheetData sheetId="8127">
        <row r="19">
          <cell r="J19">
            <v>1.0499999999999999E-3</v>
          </cell>
        </row>
      </sheetData>
      <sheetData sheetId="8128">
        <row r="19">
          <cell r="J19">
            <v>1.0499999999999999E-3</v>
          </cell>
        </row>
      </sheetData>
      <sheetData sheetId="8129">
        <row r="19">
          <cell r="J19">
            <v>1.0499999999999999E-3</v>
          </cell>
        </row>
      </sheetData>
      <sheetData sheetId="8130">
        <row r="19">
          <cell r="J19">
            <v>1.0499999999999999E-3</v>
          </cell>
        </row>
      </sheetData>
      <sheetData sheetId="8131">
        <row r="19">
          <cell r="J19">
            <v>1.0499999999999999E-3</v>
          </cell>
        </row>
      </sheetData>
      <sheetData sheetId="8132">
        <row r="19">
          <cell r="J19">
            <v>1.0499999999999999E-3</v>
          </cell>
        </row>
      </sheetData>
      <sheetData sheetId="8133">
        <row r="19">
          <cell r="J19">
            <v>1.0499999999999999E-3</v>
          </cell>
        </row>
      </sheetData>
      <sheetData sheetId="8134">
        <row r="19">
          <cell r="J19">
            <v>1.0499999999999999E-3</v>
          </cell>
        </row>
      </sheetData>
      <sheetData sheetId="8135">
        <row r="19">
          <cell r="J19">
            <v>1.0499999999999999E-3</v>
          </cell>
        </row>
      </sheetData>
      <sheetData sheetId="8136">
        <row r="19">
          <cell r="J19">
            <v>1.0499999999999999E-3</v>
          </cell>
        </row>
      </sheetData>
      <sheetData sheetId="8137">
        <row r="19">
          <cell r="J19">
            <v>1.0499999999999999E-3</v>
          </cell>
        </row>
      </sheetData>
      <sheetData sheetId="8138">
        <row r="19">
          <cell r="J19">
            <v>1.0499999999999999E-3</v>
          </cell>
        </row>
      </sheetData>
      <sheetData sheetId="8139">
        <row r="19">
          <cell r="J19">
            <v>1.0499999999999999E-3</v>
          </cell>
        </row>
      </sheetData>
      <sheetData sheetId="8140">
        <row r="19">
          <cell r="J19">
            <v>1.0499999999999999E-3</v>
          </cell>
        </row>
      </sheetData>
      <sheetData sheetId="8141">
        <row r="19">
          <cell r="J19">
            <v>1.0499999999999999E-3</v>
          </cell>
        </row>
      </sheetData>
      <sheetData sheetId="8142">
        <row r="19">
          <cell r="J19">
            <v>1.0499999999999999E-3</v>
          </cell>
        </row>
      </sheetData>
      <sheetData sheetId="8143">
        <row r="19">
          <cell r="J19">
            <v>1.0499999999999999E-3</v>
          </cell>
        </row>
      </sheetData>
      <sheetData sheetId="8144">
        <row r="19">
          <cell r="J19">
            <v>1.0499999999999999E-3</v>
          </cell>
        </row>
      </sheetData>
      <sheetData sheetId="8145">
        <row r="19">
          <cell r="J19">
            <v>1.0499999999999999E-3</v>
          </cell>
        </row>
      </sheetData>
      <sheetData sheetId="8146">
        <row r="19">
          <cell r="J19">
            <v>1.0499999999999999E-3</v>
          </cell>
        </row>
      </sheetData>
      <sheetData sheetId="8147">
        <row r="19">
          <cell r="J19">
            <v>1.0499999999999999E-3</v>
          </cell>
        </row>
      </sheetData>
      <sheetData sheetId="8148">
        <row r="19">
          <cell r="J19">
            <v>1.0499999999999999E-3</v>
          </cell>
        </row>
      </sheetData>
      <sheetData sheetId="8149">
        <row r="19">
          <cell r="J19">
            <v>1.0499999999999999E-3</v>
          </cell>
        </row>
      </sheetData>
      <sheetData sheetId="8150">
        <row r="19">
          <cell r="J19">
            <v>1.0499999999999999E-3</v>
          </cell>
        </row>
      </sheetData>
      <sheetData sheetId="8151">
        <row r="19">
          <cell r="J19">
            <v>1.0499999999999999E-3</v>
          </cell>
        </row>
      </sheetData>
      <sheetData sheetId="8152">
        <row r="19">
          <cell r="J19">
            <v>1.0499999999999999E-3</v>
          </cell>
        </row>
      </sheetData>
      <sheetData sheetId="8153">
        <row r="19">
          <cell r="J19">
            <v>1.0499999999999999E-3</v>
          </cell>
        </row>
      </sheetData>
      <sheetData sheetId="8154">
        <row r="19">
          <cell r="J19">
            <v>1.0499999999999999E-3</v>
          </cell>
        </row>
      </sheetData>
      <sheetData sheetId="8155">
        <row r="19">
          <cell r="J19">
            <v>1.0499999999999999E-3</v>
          </cell>
        </row>
      </sheetData>
      <sheetData sheetId="8156">
        <row r="19">
          <cell r="J19">
            <v>1.0499999999999999E-3</v>
          </cell>
        </row>
      </sheetData>
      <sheetData sheetId="8157">
        <row r="19">
          <cell r="J19">
            <v>1.0499999999999999E-3</v>
          </cell>
        </row>
      </sheetData>
      <sheetData sheetId="8158">
        <row r="19">
          <cell r="J19">
            <v>1.0499999999999999E-3</v>
          </cell>
        </row>
      </sheetData>
      <sheetData sheetId="8159">
        <row r="19">
          <cell r="J19">
            <v>1.0499999999999999E-3</v>
          </cell>
        </row>
      </sheetData>
      <sheetData sheetId="8160">
        <row r="19">
          <cell r="J19">
            <v>1.0499999999999999E-3</v>
          </cell>
        </row>
      </sheetData>
      <sheetData sheetId="8161">
        <row r="19">
          <cell r="J19">
            <v>1.0499999999999999E-3</v>
          </cell>
        </row>
      </sheetData>
      <sheetData sheetId="8162">
        <row r="19">
          <cell r="J19">
            <v>1.0499999999999999E-3</v>
          </cell>
        </row>
      </sheetData>
      <sheetData sheetId="8163">
        <row r="19">
          <cell r="J19">
            <v>1.0499999999999999E-3</v>
          </cell>
        </row>
      </sheetData>
      <sheetData sheetId="8164">
        <row r="19">
          <cell r="J19">
            <v>1.0499999999999999E-3</v>
          </cell>
        </row>
      </sheetData>
      <sheetData sheetId="8165">
        <row r="19">
          <cell r="J19">
            <v>1.0499999999999999E-3</v>
          </cell>
        </row>
      </sheetData>
      <sheetData sheetId="8166">
        <row r="19">
          <cell r="J19">
            <v>1.0499999999999999E-3</v>
          </cell>
        </row>
      </sheetData>
      <sheetData sheetId="8167">
        <row r="19">
          <cell r="J19">
            <v>1.0499999999999999E-3</v>
          </cell>
        </row>
      </sheetData>
      <sheetData sheetId="8168">
        <row r="19">
          <cell r="J19">
            <v>1.0499999999999999E-3</v>
          </cell>
        </row>
      </sheetData>
      <sheetData sheetId="8169">
        <row r="19">
          <cell r="J19">
            <v>1.0499999999999999E-3</v>
          </cell>
        </row>
      </sheetData>
      <sheetData sheetId="8170">
        <row r="19">
          <cell r="J19">
            <v>1.0499999999999999E-3</v>
          </cell>
        </row>
      </sheetData>
      <sheetData sheetId="8171">
        <row r="19">
          <cell r="J19">
            <v>1.0499999999999999E-3</v>
          </cell>
        </row>
      </sheetData>
      <sheetData sheetId="8172">
        <row r="19">
          <cell r="J19">
            <v>1.0499999999999999E-3</v>
          </cell>
        </row>
      </sheetData>
      <sheetData sheetId="8173">
        <row r="19">
          <cell r="J19">
            <v>1.0499999999999999E-3</v>
          </cell>
        </row>
      </sheetData>
      <sheetData sheetId="8174">
        <row r="19">
          <cell r="J19">
            <v>1.0499999999999999E-3</v>
          </cell>
        </row>
      </sheetData>
      <sheetData sheetId="8175">
        <row r="19">
          <cell r="J19">
            <v>1.0499999999999999E-3</v>
          </cell>
        </row>
      </sheetData>
      <sheetData sheetId="8176">
        <row r="19">
          <cell r="J19">
            <v>1.0499999999999999E-3</v>
          </cell>
        </row>
      </sheetData>
      <sheetData sheetId="8177">
        <row r="19">
          <cell r="J19">
            <v>1.0499999999999999E-3</v>
          </cell>
        </row>
      </sheetData>
      <sheetData sheetId="8178">
        <row r="19">
          <cell r="J19">
            <v>1.0499999999999999E-3</v>
          </cell>
        </row>
      </sheetData>
      <sheetData sheetId="8179">
        <row r="19">
          <cell r="J19">
            <v>1.0499999999999999E-3</v>
          </cell>
        </row>
      </sheetData>
      <sheetData sheetId="8180">
        <row r="19">
          <cell r="J19">
            <v>1.0499999999999999E-3</v>
          </cell>
        </row>
      </sheetData>
      <sheetData sheetId="8181">
        <row r="19">
          <cell r="J19">
            <v>1.0499999999999999E-3</v>
          </cell>
        </row>
      </sheetData>
      <sheetData sheetId="8182">
        <row r="19">
          <cell r="J19">
            <v>1.0499999999999999E-3</v>
          </cell>
        </row>
      </sheetData>
      <sheetData sheetId="8183">
        <row r="19">
          <cell r="J19">
            <v>1.0499999999999999E-3</v>
          </cell>
        </row>
      </sheetData>
      <sheetData sheetId="8184">
        <row r="19">
          <cell r="J19">
            <v>1.0499999999999999E-3</v>
          </cell>
        </row>
      </sheetData>
      <sheetData sheetId="8185">
        <row r="19">
          <cell r="J19">
            <v>1.0499999999999999E-3</v>
          </cell>
        </row>
      </sheetData>
      <sheetData sheetId="8186">
        <row r="19">
          <cell r="J19">
            <v>1.0499999999999999E-3</v>
          </cell>
        </row>
      </sheetData>
      <sheetData sheetId="8187">
        <row r="19">
          <cell r="J19">
            <v>1.0499999999999999E-3</v>
          </cell>
        </row>
      </sheetData>
      <sheetData sheetId="8188">
        <row r="19">
          <cell r="J19">
            <v>1.0499999999999999E-3</v>
          </cell>
        </row>
      </sheetData>
      <sheetData sheetId="8189">
        <row r="19">
          <cell r="J19">
            <v>1.0499999999999999E-3</v>
          </cell>
        </row>
      </sheetData>
      <sheetData sheetId="8190">
        <row r="19">
          <cell r="J19">
            <v>1.0499999999999999E-3</v>
          </cell>
        </row>
      </sheetData>
      <sheetData sheetId="8191">
        <row r="19">
          <cell r="J19">
            <v>1.0499999999999999E-3</v>
          </cell>
        </row>
      </sheetData>
      <sheetData sheetId="8192">
        <row r="19">
          <cell r="J19">
            <v>1.0499999999999999E-3</v>
          </cell>
        </row>
      </sheetData>
      <sheetData sheetId="8193">
        <row r="19">
          <cell r="J19">
            <v>1.0499999999999999E-3</v>
          </cell>
        </row>
      </sheetData>
      <sheetData sheetId="8194">
        <row r="19">
          <cell r="J19">
            <v>1.0499999999999999E-3</v>
          </cell>
        </row>
      </sheetData>
      <sheetData sheetId="8195">
        <row r="19">
          <cell r="J19">
            <v>1.0499999999999999E-3</v>
          </cell>
        </row>
      </sheetData>
      <sheetData sheetId="8196">
        <row r="19">
          <cell r="J19">
            <v>1.0499999999999999E-3</v>
          </cell>
        </row>
      </sheetData>
      <sheetData sheetId="8197">
        <row r="19">
          <cell r="J19">
            <v>1.0499999999999999E-3</v>
          </cell>
        </row>
      </sheetData>
      <sheetData sheetId="8198">
        <row r="19">
          <cell r="J19">
            <v>1.0499999999999999E-3</v>
          </cell>
        </row>
      </sheetData>
      <sheetData sheetId="8199">
        <row r="19">
          <cell r="J19">
            <v>1.0499999999999999E-3</v>
          </cell>
        </row>
      </sheetData>
      <sheetData sheetId="8200">
        <row r="19">
          <cell r="J19">
            <v>1.0499999999999999E-3</v>
          </cell>
        </row>
      </sheetData>
      <sheetData sheetId="8201">
        <row r="19">
          <cell r="J19">
            <v>1.0499999999999999E-3</v>
          </cell>
        </row>
      </sheetData>
      <sheetData sheetId="8202">
        <row r="19">
          <cell r="J19">
            <v>1.0499999999999999E-3</v>
          </cell>
        </row>
      </sheetData>
      <sheetData sheetId="8203">
        <row r="19">
          <cell r="J19">
            <v>1.0499999999999999E-3</v>
          </cell>
        </row>
      </sheetData>
      <sheetData sheetId="8204">
        <row r="19">
          <cell r="J19">
            <v>1.0499999999999999E-3</v>
          </cell>
        </row>
      </sheetData>
      <sheetData sheetId="8205">
        <row r="19">
          <cell r="J19">
            <v>1.0499999999999999E-3</v>
          </cell>
        </row>
      </sheetData>
      <sheetData sheetId="8206">
        <row r="19">
          <cell r="J19">
            <v>1.0499999999999999E-3</v>
          </cell>
        </row>
      </sheetData>
      <sheetData sheetId="8207">
        <row r="19">
          <cell r="J19">
            <v>1.0499999999999999E-3</v>
          </cell>
        </row>
      </sheetData>
      <sheetData sheetId="8208">
        <row r="19">
          <cell r="J19">
            <v>1.0499999999999999E-3</v>
          </cell>
        </row>
      </sheetData>
      <sheetData sheetId="8209">
        <row r="19">
          <cell r="J19">
            <v>1.0499999999999999E-3</v>
          </cell>
        </row>
      </sheetData>
      <sheetData sheetId="8210">
        <row r="19">
          <cell r="J19">
            <v>1.0499999999999999E-3</v>
          </cell>
        </row>
      </sheetData>
      <sheetData sheetId="8211">
        <row r="19">
          <cell r="J19">
            <v>1.0499999999999999E-3</v>
          </cell>
        </row>
      </sheetData>
      <sheetData sheetId="8212">
        <row r="19">
          <cell r="J19">
            <v>1.0499999999999999E-3</v>
          </cell>
        </row>
      </sheetData>
      <sheetData sheetId="8213">
        <row r="19">
          <cell r="J19">
            <v>1.0499999999999999E-3</v>
          </cell>
        </row>
      </sheetData>
      <sheetData sheetId="8214">
        <row r="19">
          <cell r="J19">
            <v>1.0499999999999999E-3</v>
          </cell>
        </row>
      </sheetData>
      <sheetData sheetId="8215">
        <row r="19">
          <cell r="J19">
            <v>1.0499999999999999E-3</v>
          </cell>
        </row>
      </sheetData>
      <sheetData sheetId="8216">
        <row r="19">
          <cell r="J19">
            <v>1.0499999999999999E-3</v>
          </cell>
        </row>
      </sheetData>
      <sheetData sheetId="8217">
        <row r="19">
          <cell r="J19">
            <v>1.0499999999999999E-3</v>
          </cell>
        </row>
      </sheetData>
      <sheetData sheetId="8218">
        <row r="19">
          <cell r="J19">
            <v>1.0499999999999999E-3</v>
          </cell>
        </row>
      </sheetData>
      <sheetData sheetId="8219">
        <row r="19">
          <cell r="J19">
            <v>1.0499999999999999E-3</v>
          </cell>
        </row>
      </sheetData>
      <sheetData sheetId="8220">
        <row r="19">
          <cell r="J19">
            <v>1.0499999999999999E-3</v>
          </cell>
        </row>
      </sheetData>
      <sheetData sheetId="8221">
        <row r="19">
          <cell r="J19">
            <v>1.0499999999999999E-3</v>
          </cell>
        </row>
      </sheetData>
      <sheetData sheetId="8222">
        <row r="19">
          <cell r="J19">
            <v>1.0499999999999999E-3</v>
          </cell>
        </row>
      </sheetData>
      <sheetData sheetId="8223">
        <row r="19">
          <cell r="J19">
            <v>1.0499999999999999E-3</v>
          </cell>
        </row>
      </sheetData>
      <sheetData sheetId="8224">
        <row r="19">
          <cell r="J19">
            <v>1.0499999999999999E-3</v>
          </cell>
        </row>
      </sheetData>
      <sheetData sheetId="8225">
        <row r="19">
          <cell r="J19">
            <v>1.0499999999999999E-3</v>
          </cell>
        </row>
      </sheetData>
      <sheetData sheetId="8226">
        <row r="19">
          <cell r="J19">
            <v>1.0499999999999999E-3</v>
          </cell>
        </row>
      </sheetData>
      <sheetData sheetId="8227">
        <row r="19">
          <cell r="J19">
            <v>1.0499999999999999E-3</v>
          </cell>
        </row>
      </sheetData>
      <sheetData sheetId="8228">
        <row r="19">
          <cell r="J19">
            <v>1.0499999999999999E-3</v>
          </cell>
        </row>
      </sheetData>
      <sheetData sheetId="8229">
        <row r="19">
          <cell r="J19">
            <v>1.0499999999999999E-3</v>
          </cell>
        </row>
      </sheetData>
      <sheetData sheetId="8230">
        <row r="19">
          <cell r="J19">
            <v>1.0499999999999999E-3</v>
          </cell>
        </row>
      </sheetData>
      <sheetData sheetId="8231">
        <row r="19">
          <cell r="J19">
            <v>1.0499999999999999E-3</v>
          </cell>
        </row>
      </sheetData>
      <sheetData sheetId="8232">
        <row r="19">
          <cell r="J19">
            <v>1.0499999999999999E-3</v>
          </cell>
        </row>
      </sheetData>
      <sheetData sheetId="8233">
        <row r="19">
          <cell r="J19">
            <v>1.0499999999999999E-3</v>
          </cell>
        </row>
      </sheetData>
      <sheetData sheetId="8234">
        <row r="19">
          <cell r="J19">
            <v>1.0499999999999999E-3</v>
          </cell>
        </row>
      </sheetData>
      <sheetData sheetId="8235">
        <row r="19">
          <cell r="J19">
            <v>1.0499999999999999E-3</v>
          </cell>
        </row>
      </sheetData>
      <sheetData sheetId="8236">
        <row r="19">
          <cell r="J19">
            <v>1.0499999999999999E-3</v>
          </cell>
        </row>
      </sheetData>
      <sheetData sheetId="8237">
        <row r="19">
          <cell r="J19">
            <v>1.0499999999999999E-3</v>
          </cell>
        </row>
      </sheetData>
      <sheetData sheetId="8238">
        <row r="19">
          <cell r="J19">
            <v>1.0499999999999999E-3</v>
          </cell>
        </row>
      </sheetData>
      <sheetData sheetId="8239">
        <row r="19">
          <cell r="J19">
            <v>1.0499999999999999E-3</v>
          </cell>
        </row>
      </sheetData>
      <sheetData sheetId="8240">
        <row r="19">
          <cell r="J19">
            <v>1.0499999999999999E-3</v>
          </cell>
        </row>
      </sheetData>
      <sheetData sheetId="8241">
        <row r="19">
          <cell r="J19">
            <v>1.0499999999999999E-3</v>
          </cell>
        </row>
      </sheetData>
      <sheetData sheetId="8242">
        <row r="19">
          <cell r="J19">
            <v>1.0499999999999999E-3</v>
          </cell>
        </row>
      </sheetData>
      <sheetData sheetId="8243">
        <row r="19">
          <cell r="J19">
            <v>1.0499999999999999E-3</v>
          </cell>
        </row>
      </sheetData>
      <sheetData sheetId="8244">
        <row r="19">
          <cell r="J19">
            <v>1.0499999999999999E-3</v>
          </cell>
        </row>
      </sheetData>
      <sheetData sheetId="8245">
        <row r="19">
          <cell r="J19">
            <v>1.0499999999999999E-3</v>
          </cell>
        </row>
      </sheetData>
      <sheetData sheetId="8246">
        <row r="19">
          <cell r="J19">
            <v>1.0499999999999999E-3</v>
          </cell>
        </row>
      </sheetData>
      <sheetData sheetId="8247">
        <row r="19">
          <cell r="J19">
            <v>1.0499999999999999E-3</v>
          </cell>
        </row>
      </sheetData>
      <sheetData sheetId="8248">
        <row r="19">
          <cell r="J19">
            <v>1.0499999999999999E-3</v>
          </cell>
        </row>
      </sheetData>
      <sheetData sheetId="8249">
        <row r="19">
          <cell r="J19">
            <v>1.0499999999999999E-3</v>
          </cell>
        </row>
      </sheetData>
      <sheetData sheetId="8250">
        <row r="19">
          <cell r="J19">
            <v>1.0499999999999999E-3</v>
          </cell>
        </row>
      </sheetData>
      <sheetData sheetId="8251">
        <row r="19">
          <cell r="J19">
            <v>1.0499999999999999E-3</v>
          </cell>
        </row>
      </sheetData>
      <sheetData sheetId="8252">
        <row r="19">
          <cell r="J19">
            <v>1.0499999999999999E-3</v>
          </cell>
        </row>
      </sheetData>
      <sheetData sheetId="8253">
        <row r="19">
          <cell r="J19">
            <v>1.0499999999999999E-3</v>
          </cell>
        </row>
      </sheetData>
      <sheetData sheetId="8254">
        <row r="19">
          <cell r="J19">
            <v>1.0499999999999999E-3</v>
          </cell>
        </row>
      </sheetData>
      <sheetData sheetId="8255">
        <row r="19">
          <cell r="J19">
            <v>1.0499999999999999E-3</v>
          </cell>
        </row>
      </sheetData>
      <sheetData sheetId="8256">
        <row r="19">
          <cell r="J19">
            <v>1.0499999999999999E-3</v>
          </cell>
        </row>
      </sheetData>
      <sheetData sheetId="8257">
        <row r="19">
          <cell r="J19">
            <v>1.0499999999999999E-3</v>
          </cell>
        </row>
      </sheetData>
      <sheetData sheetId="8258">
        <row r="19">
          <cell r="J19">
            <v>1.0499999999999999E-3</v>
          </cell>
        </row>
      </sheetData>
      <sheetData sheetId="8259">
        <row r="19">
          <cell r="J19">
            <v>1.0499999999999999E-3</v>
          </cell>
        </row>
      </sheetData>
      <sheetData sheetId="8260">
        <row r="19">
          <cell r="J19">
            <v>1.0499999999999999E-3</v>
          </cell>
        </row>
      </sheetData>
      <sheetData sheetId="8261">
        <row r="19">
          <cell r="J19">
            <v>1.0499999999999999E-3</v>
          </cell>
        </row>
      </sheetData>
      <sheetData sheetId="8262">
        <row r="19">
          <cell r="J19">
            <v>1.0499999999999999E-3</v>
          </cell>
        </row>
      </sheetData>
      <sheetData sheetId="8263">
        <row r="19">
          <cell r="J19">
            <v>1.0499999999999999E-3</v>
          </cell>
        </row>
      </sheetData>
      <sheetData sheetId="8264">
        <row r="19">
          <cell r="J19">
            <v>1.0499999999999999E-3</v>
          </cell>
        </row>
      </sheetData>
      <sheetData sheetId="8265">
        <row r="19">
          <cell r="J19">
            <v>1.0499999999999999E-3</v>
          </cell>
        </row>
      </sheetData>
      <sheetData sheetId="8266">
        <row r="19">
          <cell r="J19">
            <v>1.0499999999999999E-3</v>
          </cell>
        </row>
      </sheetData>
      <sheetData sheetId="8267">
        <row r="19">
          <cell r="J19">
            <v>1.0499999999999999E-3</v>
          </cell>
        </row>
      </sheetData>
      <sheetData sheetId="8268">
        <row r="19">
          <cell r="J19">
            <v>1.0499999999999999E-3</v>
          </cell>
        </row>
      </sheetData>
      <sheetData sheetId="8269">
        <row r="19">
          <cell r="J19">
            <v>1.0499999999999999E-3</v>
          </cell>
        </row>
      </sheetData>
      <sheetData sheetId="8270">
        <row r="19">
          <cell r="J19">
            <v>1.0499999999999999E-3</v>
          </cell>
        </row>
      </sheetData>
      <sheetData sheetId="8271">
        <row r="19">
          <cell r="J19">
            <v>1.0499999999999999E-3</v>
          </cell>
        </row>
      </sheetData>
      <sheetData sheetId="8272">
        <row r="19">
          <cell r="J19">
            <v>1.0499999999999999E-3</v>
          </cell>
        </row>
      </sheetData>
      <sheetData sheetId="8273">
        <row r="19">
          <cell r="J19">
            <v>1.0499999999999999E-3</v>
          </cell>
        </row>
      </sheetData>
      <sheetData sheetId="8274">
        <row r="19">
          <cell r="J19">
            <v>1.0499999999999999E-3</v>
          </cell>
        </row>
      </sheetData>
      <sheetData sheetId="8275">
        <row r="19">
          <cell r="J19">
            <v>1.0499999999999999E-3</v>
          </cell>
        </row>
      </sheetData>
      <sheetData sheetId="8276">
        <row r="19">
          <cell r="J19">
            <v>1.0499999999999999E-3</v>
          </cell>
        </row>
      </sheetData>
      <sheetData sheetId="8277">
        <row r="19">
          <cell r="J19">
            <v>1.0499999999999999E-3</v>
          </cell>
        </row>
      </sheetData>
      <sheetData sheetId="8278">
        <row r="19">
          <cell r="J19">
            <v>1.0499999999999999E-3</v>
          </cell>
        </row>
      </sheetData>
      <sheetData sheetId="8279">
        <row r="19">
          <cell r="J19">
            <v>1.0499999999999999E-3</v>
          </cell>
        </row>
      </sheetData>
      <sheetData sheetId="8280">
        <row r="19">
          <cell r="J19">
            <v>1.0499999999999999E-3</v>
          </cell>
        </row>
      </sheetData>
      <sheetData sheetId="8281">
        <row r="19">
          <cell r="J19">
            <v>1.0499999999999999E-3</v>
          </cell>
        </row>
      </sheetData>
      <sheetData sheetId="8282">
        <row r="19">
          <cell r="J19">
            <v>1.0499999999999999E-3</v>
          </cell>
        </row>
      </sheetData>
      <sheetData sheetId="8283">
        <row r="19">
          <cell r="J19">
            <v>1.0499999999999999E-3</v>
          </cell>
        </row>
      </sheetData>
      <sheetData sheetId="8284">
        <row r="19">
          <cell r="J19">
            <v>1.0499999999999999E-3</v>
          </cell>
        </row>
      </sheetData>
      <sheetData sheetId="8285">
        <row r="19">
          <cell r="J19">
            <v>1.0499999999999999E-3</v>
          </cell>
        </row>
      </sheetData>
      <sheetData sheetId="8286">
        <row r="19">
          <cell r="J19">
            <v>1.0499999999999999E-3</v>
          </cell>
        </row>
      </sheetData>
      <sheetData sheetId="8287">
        <row r="19">
          <cell r="J19">
            <v>1.0499999999999999E-3</v>
          </cell>
        </row>
      </sheetData>
      <sheetData sheetId="8288">
        <row r="19">
          <cell r="J19">
            <v>1.0499999999999999E-3</v>
          </cell>
        </row>
      </sheetData>
      <sheetData sheetId="8289">
        <row r="19">
          <cell r="J19">
            <v>1.0499999999999999E-3</v>
          </cell>
        </row>
      </sheetData>
      <sheetData sheetId="8290">
        <row r="19">
          <cell r="J19">
            <v>1.0499999999999999E-3</v>
          </cell>
        </row>
      </sheetData>
      <sheetData sheetId="8291">
        <row r="19">
          <cell r="J19">
            <v>1.0499999999999999E-3</v>
          </cell>
        </row>
      </sheetData>
      <sheetData sheetId="8292">
        <row r="19">
          <cell r="J19">
            <v>1.0499999999999999E-3</v>
          </cell>
        </row>
      </sheetData>
      <sheetData sheetId="8293">
        <row r="19">
          <cell r="J19">
            <v>1.0499999999999999E-3</v>
          </cell>
        </row>
      </sheetData>
      <sheetData sheetId="8294">
        <row r="19">
          <cell r="J19">
            <v>1.0499999999999999E-3</v>
          </cell>
        </row>
      </sheetData>
      <sheetData sheetId="8295">
        <row r="19">
          <cell r="J19">
            <v>1.0499999999999999E-3</v>
          </cell>
        </row>
      </sheetData>
      <sheetData sheetId="8296">
        <row r="19">
          <cell r="J19">
            <v>1.0499999999999999E-3</v>
          </cell>
        </row>
      </sheetData>
      <sheetData sheetId="8297">
        <row r="19">
          <cell r="J19">
            <v>1.0499999999999999E-3</v>
          </cell>
        </row>
      </sheetData>
      <sheetData sheetId="8298">
        <row r="19">
          <cell r="J19">
            <v>1.0499999999999999E-3</v>
          </cell>
        </row>
      </sheetData>
      <sheetData sheetId="8299">
        <row r="19">
          <cell r="J19">
            <v>1.0499999999999999E-3</v>
          </cell>
        </row>
      </sheetData>
      <sheetData sheetId="8300">
        <row r="19">
          <cell r="J19">
            <v>1.0499999999999999E-3</v>
          </cell>
        </row>
      </sheetData>
      <sheetData sheetId="8301">
        <row r="19">
          <cell r="J19">
            <v>1.0499999999999999E-3</v>
          </cell>
        </row>
      </sheetData>
      <sheetData sheetId="8302">
        <row r="19">
          <cell r="J19">
            <v>1.0499999999999999E-3</v>
          </cell>
        </row>
      </sheetData>
      <sheetData sheetId="8303">
        <row r="19">
          <cell r="J19">
            <v>1.0499999999999999E-3</v>
          </cell>
        </row>
      </sheetData>
      <sheetData sheetId="8304">
        <row r="19">
          <cell r="J19">
            <v>1.0499999999999999E-3</v>
          </cell>
        </row>
      </sheetData>
      <sheetData sheetId="8305">
        <row r="19">
          <cell r="J19">
            <v>1.0499999999999999E-3</v>
          </cell>
        </row>
      </sheetData>
      <sheetData sheetId="8306">
        <row r="19">
          <cell r="J19">
            <v>1.0499999999999999E-3</v>
          </cell>
        </row>
      </sheetData>
      <sheetData sheetId="8307">
        <row r="19">
          <cell r="J19">
            <v>1.0499999999999999E-3</v>
          </cell>
        </row>
      </sheetData>
      <sheetData sheetId="8308">
        <row r="19">
          <cell r="J19">
            <v>1.0499999999999999E-3</v>
          </cell>
        </row>
      </sheetData>
      <sheetData sheetId="8309">
        <row r="19">
          <cell r="J19">
            <v>1.0499999999999999E-3</v>
          </cell>
        </row>
      </sheetData>
      <sheetData sheetId="8310">
        <row r="19">
          <cell r="J19">
            <v>1.0499999999999999E-3</v>
          </cell>
        </row>
      </sheetData>
      <sheetData sheetId="8311">
        <row r="19">
          <cell r="J19">
            <v>1.0499999999999999E-3</v>
          </cell>
        </row>
      </sheetData>
      <sheetData sheetId="8312">
        <row r="19">
          <cell r="J19">
            <v>1.0499999999999999E-3</v>
          </cell>
        </row>
      </sheetData>
      <sheetData sheetId="8313">
        <row r="19">
          <cell r="J19">
            <v>1.0499999999999999E-3</v>
          </cell>
        </row>
      </sheetData>
      <sheetData sheetId="8314">
        <row r="19">
          <cell r="J19">
            <v>1.0499999999999999E-3</v>
          </cell>
        </row>
      </sheetData>
      <sheetData sheetId="8315">
        <row r="19">
          <cell r="J19">
            <v>1.0499999999999999E-3</v>
          </cell>
        </row>
      </sheetData>
      <sheetData sheetId="8316">
        <row r="19">
          <cell r="J19">
            <v>1.0499999999999999E-3</v>
          </cell>
        </row>
      </sheetData>
      <sheetData sheetId="8317">
        <row r="19">
          <cell r="J19">
            <v>1.0499999999999999E-3</v>
          </cell>
        </row>
      </sheetData>
      <sheetData sheetId="8318">
        <row r="19">
          <cell r="J19">
            <v>1.0499999999999999E-3</v>
          </cell>
        </row>
      </sheetData>
      <sheetData sheetId="8319">
        <row r="19">
          <cell r="J19">
            <v>1.0499999999999999E-3</v>
          </cell>
        </row>
      </sheetData>
      <sheetData sheetId="8320">
        <row r="19">
          <cell r="J19">
            <v>1.0499999999999999E-3</v>
          </cell>
        </row>
      </sheetData>
      <sheetData sheetId="8321">
        <row r="19">
          <cell r="J19">
            <v>1.0499999999999999E-3</v>
          </cell>
        </row>
      </sheetData>
      <sheetData sheetId="8322">
        <row r="19">
          <cell r="J19">
            <v>1.0499999999999999E-3</v>
          </cell>
        </row>
      </sheetData>
      <sheetData sheetId="8323">
        <row r="19">
          <cell r="J19">
            <v>1.0499999999999999E-3</v>
          </cell>
        </row>
      </sheetData>
      <sheetData sheetId="8324">
        <row r="19">
          <cell r="J19">
            <v>1.0499999999999999E-3</v>
          </cell>
        </row>
      </sheetData>
      <sheetData sheetId="8325">
        <row r="19">
          <cell r="J19">
            <v>1.0499999999999999E-3</v>
          </cell>
        </row>
      </sheetData>
      <sheetData sheetId="8326">
        <row r="19">
          <cell r="J19">
            <v>1.0499999999999999E-3</v>
          </cell>
        </row>
      </sheetData>
      <sheetData sheetId="8327">
        <row r="19">
          <cell r="J19">
            <v>1.0499999999999999E-3</v>
          </cell>
        </row>
      </sheetData>
      <sheetData sheetId="8328">
        <row r="19">
          <cell r="J19">
            <v>1.0499999999999999E-3</v>
          </cell>
        </row>
      </sheetData>
      <sheetData sheetId="8329">
        <row r="19">
          <cell r="J19">
            <v>1.0499999999999999E-3</v>
          </cell>
        </row>
      </sheetData>
      <sheetData sheetId="8330">
        <row r="19">
          <cell r="J19">
            <v>1.0499999999999999E-3</v>
          </cell>
        </row>
      </sheetData>
      <sheetData sheetId="8331">
        <row r="19">
          <cell r="J19">
            <v>1.0499999999999999E-3</v>
          </cell>
        </row>
      </sheetData>
      <sheetData sheetId="8332">
        <row r="19">
          <cell r="J19">
            <v>1.0499999999999999E-3</v>
          </cell>
        </row>
      </sheetData>
      <sheetData sheetId="8333">
        <row r="19">
          <cell r="J19">
            <v>1.0499999999999999E-3</v>
          </cell>
        </row>
      </sheetData>
      <sheetData sheetId="8334">
        <row r="19">
          <cell r="J19">
            <v>1.0499999999999999E-3</v>
          </cell>
        </row>
      </sheetData>
      <sheetData sheetId="8335">
        <row r="19">
          <cell r="J19">
            <v>1.0499999999999999E-3</v>
          </cell>
        </row>
      </sheetData>
      <sheetData sheetId="8336">
        <row r="19">
          <cell r="J19">
            <v>1.0499999999999999E-3</v>
          </cell>
        </row>
      </sheetData>
      <sheetData sheetId="8337">
        <row r="19">
          <cell r="J19">
            <v>1.0499999999999999E-3</v>
          </cell>
        </row>
      </sheetData>
      <sheetData sheetId="8338">
        <row r="19">
          <cell r="J19">
            <v>1.0499999999999999E-3</v>
          </cell>
        </row>
      </sheetData>
      <sheetData sheetId="8339">
        <row r="19">
          <cell r="J19">
            <v>1.0499999999999999E-3</v>
          </cell>
        </row>
      </sheetData>
      <sheetData sheetId="8340">
        <row r="19">
          <cell r="J19">
            <v>1.0499999999999999E-3</v>
          </cell>
        </row>
      </sheetData>
      <sheetData sheetId="8341">
        <row r="19">
          <cell r="J19">
            <v>1.0499999999999999E-3</v>
          </cell>
        </row>
      </sheetData>
      <sheetData sheetId="8342">
        <row r="19">
          <cell r="J19">
            <v>1.0499999999999999E-3</v>
          </cell>
        </row>
      </sheetData>
      <sheetData sheetId="8343">
        <row r="19">
          <cell r="J19">
            <v>1.0499999999999999E-3</v>
          </cell>
        </row>
      </sheetData>
      <sheetData sheetId="8344">
        <row r="19">
          <cell r="J19">
            <v>1.0499999999999999E-3</v>
          </cell>
        </row>
      </sheetData>
      <sheetData sheetId="8345">
        <row r="19">
          <cell r="J19">
            <v>1.0499999999999999E-3</v>
          </cell>
        </row>
      </sheetData>
      <sheetData sheetId="8346">
        <row r="19">
          <cell r="J19">
            <v>1.0499999999999999E-3</v>
          </cell>
        </row>
      </sheetData>
      <sheetData sheetId="8347">
        <row r="19">
          <cell r="J19">
            <v>1.0499999999999999E-3</v>
          </cell>
        </row>
      </sheetData>
      <sheetData sheetId="8348">
        <row r="19">
          <cell r="J19">
            <v>1.0499999999999999E-3</v>
          </cell>
        </row>
      </sheetData>
      <sheetData sheetId="8349">
        <row r="19">
          <cell r="J19">
            <v>1.0499999999999999E-3</v>
          </cell>
        </row>
      </sheetData>
      <sheetData sheetId="8350">
        <row r="19">
          <cell r="J19">
            <v>1.0499999999999999E-3</v>
          </cell>
        </row>
      </sheetData>
      <sheetData sheetId="8351">
        <row r="19">
          <cell r="J19">
            <v>1.0499999999999999E-3</v>
          </cell>
        </row>
      </sheetData>
      <sheetData sheetId="8352">
        <row r="19">
          <cell r="J19">
            <v>1.0499999999999999E-3</v>
          </cell>
        </row>
      </sheetData>
      <sheetData sheetId="8353">
        <row r="19">
          <cell r="J19">
            <v>1.0499999999999999E-3</v>
          </cell>
        </row>
      </sheetData>
      <sheetData sheetId="8354">
        <row r="19">
          <cell r="J19">
            <v>1.0499999999999999E-3</v>
          </cell>
        </row>
      </sheetData>
      <sheetData sheetId="8355">
        <row r="19">
          <cell r="J19">
            <v>1.0499999999999999E-3</v>
          </cell>
        </row>
      </sheetData>
      <sheetData sheetId="8356">
        <row r="19">
          <cell r="J19">
            <v>1.0499999999999999E-3</v>
          </cell>
        </row>
      </sheetData>
      <sheetData sheetId="8357">
        <row r="19">
          <cell r="J19">
            <v>1.0499999999999999E-3</v>
          </cell>
        </row>
      </sheetData>
      <sheetData sheetId="8358">
        <row r="19">
          <cell r="J19">
            <v>1.0499999999999999E-3</v>
          </cell>
        </row>
      </sheetData>
      <sheetData sheetId="8359">
        <row r="19">
          <cell r="J19">
            <v>1.0499999999999999E-3</v>
          </cell>
        </row>
      </sheetData>
      <sheetData sheetId="8360">
        <row r="19">
          <cell r="J19">
            <v>1.0499999999999999E-3</v>
          </cell>
        </row>
      </sheetData>
      <sheetData sheetId="8361">
        <row r="19">
          <cell r="J19">
            <v>1.0499999999999999E-3</v>
          </cell>
        </row>
      </sheetData>
      <sheetData sheetId="8362">
        <row r="19">
          <cell r="J19">
            <v>1.0499999999999999E-3</v>
          </cell>
        </row>
      </sheetData>
      <sheetData sheetId="8363">
        <row r="19">
          <cell r="J19">
            <v>1.0499999999999999E-3</v>
          </cell>
        </row>
      </sheetData>
      <sheetData sheetId="8364">
        <row r="19">
          <cell r="J19">
            <v>1.0499999999999999E-3</v>
          </cell>
        </row>
      </sheetData>
      <sheetData sheetId="8365">
        <row r="19">
          <cell r="J19">
            <v>1.0499999999999999E-3</v>
          </cell>
        </row>
      </sheetData>
      <sheetData sheetId="8366">
        <row r="19">
          <cell r="J19">
            <v>1.0499999999999999E-3</v>
          </cell>
        </row>
      </sheetData>
      <sheetData sheetId="8367">
        <row r="19">
          <cell r="J19">
            <v>1.0499999999999999E-3</v>
          </cell>
        </row>
      </sheetData>
      <sheetData sheetId="8368">
        <row r="19">
          <cell r="J19">
            <v>1.0499999999999999E-3</v>
          </cell>
        </row>
      </sheetData>
      <sheetData sheetId="8369">
        <row r="19">
          <cell r="J19">
            <v>1.0499999999999999E-3</v>
          </cell>
        </row>
      </sheetData>
      <sheetData sheetId="8370">
        <row r="19">
          <cell r="J19">
            <v>1.0499999999999999E-3</v>
          </cell>
        </row>
      </sheetData>
      <sheetData sheetId="8371">
        <row r="19">
          <cell r="J19">
            <v>1.0499999999999999E-3</v>
          </cell>
        </row>
      </sheetData>
      <sheetData sheetId="8372">
        <row r="19">
          <cell r="J19">
            <v>1.0499999999999999E-3</v>
          </cell>
        </row>
      </sheetData>
      <sheetData sheetId="8373">
        <row r="19">
          <cell r="J19">
            <v>1.0499999999999999E-3</v>
          </cell>
        </row>
      </sheetData>
      <sheetData sheetId="8374">
        <row r="19">
          <cell r="J19">
            <v>1.0499999999999999E-3</v>
          </cell>
        </row>
      </sheetData>
      <sheetData sheetId="8375">
        <row r="19">
          <cell r="J19">
            <v>1.0499999999999999E-3</v>
          </cell>
        </row>
      </sheetData>
      <sheetData sheetId="8376">
        <row r="19">
          <cell r="J19">
            <v>1.0499999999999999E-3</v>
          </cell>
        </row>
      </sheetData>
      <sheetData sheetId="8377">
        <row r="19">
          <cell r="J19">
            <v>1.0499999999999999E-3</v>
          </cell>
        </row>
      </sheetData>
      <sheetData sheetId="8378">
        <row r="19">
          <cell r="J19">
            <v>1.0499999999999999E-3</v>
          </cell>
        </row>
      </sheetData>
      <sheetData sheetId="8379">
        <row r="19">
          <cell r="J19">
            <v>1.0499999999999999E-3</v>
          </cell>
        </row>
      </sheetData>
      <sheetData sheetId="8380">
        <row r="19">
          <cell r="J19">
            <v>1.0499999999999999E-3</v>
          </cell>
        </row>
      </sheetData>
      <sheetData sheetId="8381">
        <row r="19">
          <cell r="J19">
            <v>1.0499999999999999E-3</v>
          </cell>
        </row>
      </sheetData>
      <sheetData sheetId="8382">
        <row r="19">
          <cell r="J19">
            <v>1.0499999999999999E-3</v>
          </cell>
        </row>
      </sheetData>
      <sheetData sheetId="8383">
        <row r="19">
          <cell r="J19">
            <v>1.0499999999999999E-3</v>
          </cell>
        </row>
      </sheetData>
      <sheetData sheetId="8384">
        <row r="19">
          <cell r="J19">
            <v>1.0499999999999999E-3</v>
          </cell>
        </row>
      </sheetData>
      <sheetData sheetId="8385">
        <row r="19">
          <cell r="J19">
            <v>1.0499999999999999E-3</v>
          </cell>
        </row>
      </sheetData>
      <sheetData sheetId="8386">
        <row r="19">
          <cell r="J19">
            <v>1.0499999999999999E-3</v>
          </cell>
        </row>
      </sheetData>
      <sheetData sheetId="8387">
        <row r="19">
          <cell r="J19">
            <v>1.0499999999999999E-3</v>
          </cell>
        </row>
      </sheetData>
      <sheetData sheetId="8388">
        <row r="19">
          <cell r="J19">
            <v>1.0499999999999999E-3</v>
          </cell>
        </row>
      </sheetData>
      <sheetData sheetId="8389">
        <row r="19">
          <cell r="J19">
            <v>1.0499999999999999E-3</v>
          </cell>
        </row>
      </sheetData>
      <sheetData sheetId="8390">
        <row r="19">
          <cell r="J19">
            <v>1.0499999999999999E-3</v>
          </cell>
        </row>
      </sheetData>
      <sheetData sheetId="8391">
        <row r="19">
          <cell r="J19">
            <v>1.0499999999999999E-3</v>
          </cell>
        </row>
      </sheetData>
      <sheetData sheetId="8392">
        <row r="19">
          <cell r="J19">
            <v>1.0499999999999999E-3</v>
          </cell>
        </row>
      </sheetData>
      <sheetData sheetId="8393">
        <row r="19">
          <cell r="J19">
            <v>1.0499999999999999E-3</v>
          </cell>
        </row>
      </sheetData>
      <sheetData sheetId="8394">
        <row r="19">
          <cell r="J19">
            <v>1.0499999999999999E-3</v>
          </cell>
        </row>
      </sheetData>
      <sheetData sheetId="8395">
        <row r="19">
          <cell r="J19">
            <v>1.0499999999999999E-3</v>
          </cell>
        </row>
      </sheetData>
      <sheetData sheetId="8396">
        <row r="19">
          <cell r="J19">
            <v>1.0499999999999999E-3</v>
          </cell>
        </row>
      </sheetData>
      <sheetData sheetId="8397">
        <row r="19">
          <cell r="J19">
            <v>1.0499999999999999E-3</v>
          </cell>
        </row>
      </sheetData>
      <sheetData sheetId="8398">
        <row r="19">
          <cell r="J19">
            <v>1.0499999999999999E-3</v>
          </cell>
        </row>
      </sheetData>
      <sheetData sheetId="8399">
        <row r="19">
          <cell r="J19">
            <v>1.0499999999999999E-3</v>
          </cell>
        </row>
      </sheetData>
      <sheetData sheetId="8400">
        <row r="19">
          <cell r="J19">
            <v>1.0499999999999999E-3</v>
          </cell>
        </row>
      </sheetData>
      <sheetData sheetId="8401">
        <row r="19">
          <cell r="J19">
            <v>1.0499999999999999E-3</v>
          </cell>
        </row>
      </sheetData>
      <sheetData sheetId="8402">
        <row r="19">
          <cell r="J19">
            <v>1.0499999999999999E-3</v>
          </cell>
        </row>
      </sheetData>
      <sheetData sheetId="8403">
        <row r="19">
          <cell r="J19">
            <v>1.0499999999999999E-3</v>
          </cell>
        </row>
      </sheetData>
      <sheetData sheetId="8404">
        <row r="19">
          <cell r="J19">
            <v>1.0499999999999999E-3</v>
          </cell>
        </row>
      </sheetData>
      <sheetData sheetId="8405">
        <row r="19">
          <cell r="J19">
            <v>1.0499999999999999E-3</v>
          </cell>
        </row>
      </sheetData>
      <sheetData sheetId="8406">
        <row r="19">
          <cell r="J19">
            <v>1.0499999999999999E-3</v>
          </cell>
        </row>
      </sheetData>
      <sheetData sheetId="8407">
        <row r="19">
          <cell r="J19">
            <v>1.0499999999999999E-3</v>
          </cell>
        </row>
      </sheetData>
      <sheetData sheetId="8408">
        <row r="19">
          <cell r="J19">
            <v>1.0499999999999999E-3</v>
          </cell>
        </row>
      </sheetData>
      <sheetData sheetId="8409">
        <row r="19">
          <cell r="J19">
            <v>1.0499999999999999E-3</v>
          </cell>
        </row>
      </sheetData>
      <sheetData sheetId="8410">
        <row r="19">
          <cell r="J19">
            <v>1.0499999999999999E-3</v>
          </cell>
        </row>
      </sheetData>
      <sheetData sheetId="8411">
        <row r="19">
          <cell r="J19">
            <v>1.0499999999999999E-3</v>
          </cell>
        </row>
      </sheetData>
      <sheetData sheetId="8412">
        <row r="19">
          <cell r="J19">
            <v>1.0499999999999999E-3</v>
          </cell>
        </row>
      </sheetData>
      <sheetData sheetId="8413">
        <row r="19">
          <cell r="J19">
            <v>1.0499999999999999E-3</v>
          </cell>
        </row>
      </sheetData>
      <sheetData sheetId="8414">
        <row r="19">
          <cell r="J19">
            <v>1.0499999999999999E-3</v>
          </cell>
        </row>
      </sheetData>
      <sheetData sheetId="8415">
        <row r="19">
          <cell r="J19">
            <v>1.0499999999999999E-3</v>
          </cell>
        </row>
      </sheetData>
      <sheetData sheetId="8416">
        <row r="19">
          <cell r="J19">
            <v>1.0499999999999999E-3</v>
          </cell>
        </row>
      </sheetData>
      <sheetData sheetId="8417">
        <row r="19">
          <cell r="J19">
            <v>1.0499999999999999E-3</v>
          </cell>
        </row>
      </sheetData>
      <sheetData sheetId="8418">
        <row r="19">
          <cell r="J19">
            <v>1.0499999999999999E-3</v>
          </cell>
        </row>
      </sheetData>
      <sheetData sheetId="8419">
        <row r="19">
          <cell r="J19">
            <v>1.0499999999999999E-3</v>
          </cell>
        </row>
      </sheetData>
      <sheetData sheetId="8420">
        <row r="19">
          <cell r="J19">
            <v>1.0499999999999999E-3</v>
          </cell>
        </row>
      </sheetData>
      <sheetData sheetId="8421">
        <row r="19">
          <cell r="J19">
            <v>1.0499999999999999E-3</v>
          </cell>
        </row>
      </sheetData>
      <sheetData sheetId="8422">
        <row r="19">
          <cell r="J19">
            <v>1.0499999999999999E-3</v>
          </cell>
        </row>
      </sheetData>
      <sheetData sheetId="8423">
        <row r="19">
          <cell r="J19">
            <v>1.0499999999999999E-3</v>
          </cell>
        </row>
      </sheetData>
      <sheetData sheetId="8424">
        <row r="19">
          <cell r="J19">
            <v>1.0499999999999999E-3</v>
          </cell>
        </row>
      </sheetData>
      <sheetData sheetId="8425">
        <row r="19">
          <cell r="J19">
            <v>1.0499999999999999E-3</v>
          </cell>
        </row>
      </sheetData>
      <sheetData sheetId="8426">
        <row r="19">
          <cell r="J19">
            <v>1.0499999999999999E-3</v>
          </cell>
        </row>
      </sheetData>
      <sheetData sheetId="8427">
        <row r="19">
          <cell r="J19">
            <v>1.0499999999999999E-3</v>
          </cell>
        </row>
      </sheetData>
      <sheetData sheetId="8428">
        <row r="19">
          <cell r="J19">
            <v>1.0499999999999999E-3</v>
          </cell>
        </row>
      </sheetData>
      <sheetData sheetId="8429">
        <row r="19">
          <cell r="J19">
            <v>1.0499999999999999E-3</v>
          </cell>
        </row>
      </sheetData>
      <sheetData sheetId="8430">
        <row r="19">
          <cell r="J19">
            <v>1.0499999999999999E-3</v>
          </cell>
        </row>
      </sheetData>
      <sheetData sheetId="8431">
        <row r="19">
          <cell r="J19">
            <v>1.0499999999999999E-3</v>
          </cell>
        </row>
      </sheetData>
      <sheetData sheetId="8432">
        <row r="19">
          <cell r="J19">
            <v>1.0499999999999999E-3</v>
          </cell>
        </row>
      </sheetData>
      <sheetData sheetId="8433">
        <row r="19">
          <cell r="J19">
            <v>1.0499999999999999E-3</v>
          </cell>
        </row>
      </sheetData>
      <sheetData sheetId="8434">
        <row r="19">
          <cell r="J19">
            <v>1.0499999999999999E-3</v>
          </cell>
        </row>
      </sheetData>
      <sheetData sheetId="8435">
        <row r="19">
          <cell r="J19">
            <v>1.0499999999999999E-3</v>
          </cell>
        </row>
      </sheetData>
      <sheetData sheetId="8436">
        <row r="19">
          <cell r="J19">
            <v>1.0499999999999999E-3</v>
          </cell>
        </row>
      </sheetData>
      <sheetData sheetId="8437">
        <row r="19">
          <cell r="J19">
            <v>1.0499999999999999E-3</v>
          </cell>
        </row>
      </sheetData>
      <sheetData sheetId="8438">
        <row r="19">
          <cell r="J19">
            <v>1.0499999999999999E-3</v>
          </cell>
        </row>
      </sheetData>
      <sheetData sheetId="8439">
        <row r="19">
          <cell r="J19">
            <v>1.0499999999999999E-3</v>
          </cell>
        </row>
      </sheetData>
      <sheetData sheetId="8440">
        <row r="19">
          <cell r="J19">
            <v>1.0499999999999999E-3</v>
          </cell>
        </row>
      </sheetData>
      <sheetData sheetId="8441">
        <row r="19">
          <cell r="J19">
            <v>1.0499999999999999E-3</v>
          </cell>
        </row>
      </sheetData>
      <sheetData sheetId="8442">
        <row r="19">
          <cell r="J19">
            <v>1.0499999999999999E-3</v>
          </cell>
        </row>
      </sheetData>
      <sheetData sheetId="8443">
        <row r="19">
          <cell r="J19">
            <v>1.0499999999999999E-3</v>
          </cell>
        </row>
      </sheetData>
      <sheetData sheetId="8444">
        <row r="19">
          <cell r="J19">
            <v>1.0499999999999999E-3</v>
          </cell>
        </row>
      </sheetData>
      <sheetData sheetId="8445">
        <row r="19">
          <cell r="J19">
            <v>1.0499999999999999E-3</v>
          </cell>
        </row>
      </sheetData>
      <sheetData sheetId="8446">
        <row r="19">
          <cell r="J19">
            <v>1.0499999999999999E-3</v>
          </cell>
        </row>
      </sheetData>
      <sheetData sheetId="8447">
        <row r="19">
          <cell r="J19">
            <v>1.0499999999999999E-3</v>
          </cell>
        </row>
      </sheetData>
      <sheetData sheetId="8448">
        <row r="19">
          <cell r="J19">
            <v>1.0499999999999999E-3</v>
          </cell>
        </row>
      </sheetData>
      <sheetData sheetId="8449">
        <row r="19">
          <cell r="J19">
            <v>1.0499999999999999E-3</v>
          </cell>
        </row>
      </sheetData>
      <sheetData sheetId="8450">
        <row r="19">
          <cell r="J19">
            <v>1.0499999999999999E-3</v>
          </cell>
        </row>
      </sheetData>
      <sheetData sheetId="8451">
        <row r="19">
          <cell r="J19">
            <v>1.0499999999999999E-3</v>
          </cell>
        </row>
      </sheetData>
      <sheetData sheetId="8452">
        <row r="19">
          <cell r="J19">
            <v>1.0499999999999999E-3</v>
          </cell>
        </row>
      </sheetData>
      <sheetData sheetId="8453">
        <row r="19">
          <cell r="J19">
            <v>1.0499999999999999E-3</v>
          </cell>
        </row>
      </sheetData>
      <sheetData sheetId="8454">
        <row r="19">
          <cell r="J19">
            <v>1.0499999999999999E-3</v>
          </cell>
        </row>
      </sheetData>
      <sheetData sheetId="8455">
        <row r="19">
          <cell r="J19">
            <v>1.0499999999999999E-3</v>
          </cell>
        </row>
      </sheetData>
      <sheetData sheetId="8456">
        <row r="19">
          <cell r="J19">
            <v>1.0499999999999999E-3</v>
          </cell>
        </row>
      </sheetData>
      <sheetData sheetId="8457">
        <row r="19">
          <cell r="J19">
            <v>1.0499999999999999E-3</v>
          </cell>
        </row>
      </sheetData>
      <sheetData sheetId="8458">
        <row r="19">
          <cell r="J19">
            <v>1.0499999999999999E-3</v>
          </cell>
        </row>
      </sheetData>
      <sheetData sheetId="8459">
        <row r="19">
          <cell r="J19">
            <v>1.0499999999999999E-3</v>
          </cell>
        </row>
      </sheetData>
      <sheetData sheetId="8460">
        <row r="19">
          <cell r="J19">
            <v>1.0499999999999999E-3</v>
          </cell>
        </row>
      </sheetData>
      <sheetData sheetId="8461">
        <row r="19">
          <cell r="J19">
            <v>1.0499999999999999E-3</v>
          </cell>
        </row>
      </sheetData>
      <sheetData sheetId="8462">
        <row r="19">
          <cell r="J19">
            <v>1.0499999999999999E-3</v>
          </cell>
        </row>
      </sheetData>
      <sheetData sheetId="8463">
        <row r="19">
          <cell r="J19">
            <v>1.0499999999999999E-3</v>
          </cell>
        </row>
      </sheetData>
      <sheetData sheetId="8464">
        <row r="19">
          <cell r="J19">
            <v>1.0499999999999999E-3</v>
          </cell>
        </row>
      </sheetData>
      <sheetData sheetId="8465">
        <row r="19">
          <cell r="J19">
            <v>1.0499999999999999E-3</v>
          </cell>
        </row>
      </sheetData>
      <sheetData sheetId="8466">
        <row r="19">
          <cell r="J19">
            <v>1.0499999999999999E-3</v>
          </cell>
        </row>
      </sheetData>
      <sheetData sheetId="8467">
        <row r="19">
          <cell r="J19">
            <v>1.0499999999999999E-3</v>
          </cell>
        </row>
      </sheetData>
      <sheetData sheetId="8468">
        <row r="19">
          <cell r="J19">
            <v>1.0499999999999999E-3</v>
          </cell>
        </row>
      </sheetData>
      <sheetData sheetId="8469">
        <row r="19">
          <cell r="J19">
            <v>1.0499999999999999E-3</v>
          </cell>
        </row>
      </sheetData>
      <sheetData sheetId="8470">
        <row r="19">
          <cell r="J19">
            <v>1.0499999999999999E-3</v>
          </cell>
        </row>
      </sheetData>
      <sheetData sheetId="8471">
        <row r="19">
          <cell r="J19">
            <v>1.0499999999999999E-3</v>
          </cell>
        </row>
      </sheetData>
      <sheetData sheetId="8472">
        <row r="19">
          <cell r="J19">
            <v>1.0499999999999999E-3</v>
          </cell>
        </row>
      </sheetData>
      <sheetData sheetId="8473">
        <row r="19">
          <cell r="J19">
            <v>1.0499999999999999E-3</v>
          </cell>
        </row>
      </sheetData>
      <sheetData sheetId="8474">
        <row r="19">
          <cell r="J19">
            <v>1.0499999999999999E-3</v>
          </cell>
        </row>
      </sheetData>
      <sheetData sheetId="8475">
        <row r="19">
          <cell r="J19">
            <v>1.0499999999999999E-3</v>
          </cell>
        </row>
      </sheetData>
      <sheetData sheetId="8476">
        <row r="19">
          <cell r="J19">
            <v>1.0499999999999999E-3</v>
          </cell>
        </row>
      </sheetData>
      <sheetData sheetId="8477">
        <row r="19">
          <cell r="J19">
            <v>1.0499999999999999E-3</v>
          </cell>
        </row>
      </sheetData>
      <sheetData sheetId="8478">
        <row r="19">
          <cell r="J19">
            <v>1.0499999999999999E-3</v>
          </cell>
        </row>
      </sheetData>
      <sheetData sheetId="8479">
        <row r="19">
          <cell r="J19">
            <v>1.0499999999999999E-3</v>
          </cell>
        </row>
      </sheetData>
      <sheetData sheetId="8480">
        <row r="19">
          <cell r="J19">
            <v>1.0499999999999999E-3</v>
          </cell>
        </row>
      </sheetData>
      <sheetData sheetId="8481">
        <row r="19">
          <cell r="J19">
            <v>1.0499999999999999E-3</v>
          </cell>
        </row>
      </sheetData>
      <sheetData sheetId="8482">
        <row r="19">
          <cell r="J19">
            <v>1.0499999999999999E-3</v>
          </cell>
        </row>
      </sheetData>
      <sheetData sheetId="8483">
        <row r="19">
          <cell r="J19">
            <v>1.0499999999999999E-3</v>
          </cell>
        </row>
      </sheetData>
      <sheetData sheetId="8484">
        <row r="19">
          <cell r="J19">
            <v>1.0499999999999999E-3</v>
          </cell>
        </row>
      </sheetData>
      <sheetData sheetId="8485">
        <row r="19">
          <cell r="J19">
            <v>1.0499999999999999E-3</v>
          </cell>
        </row>
      </sheetData>
      <sheetData sheetId="8486">
        <row r="19">
          <cell r="J19">
            <v>1.0499999999999999E-3</v>
          </cell>
        </row>
      </sheetData>
      <sheetData sheetId="8487">
        <row r="19">
          <cell r="J19">
            <v>1.0499999999999999E-3</v>
          </cell>
        </row>
      </sheetData>
      <sheetData sheetId="8488">
        <row r="19">
          <cell r="J19">
            <v>1.0499999999999999E-3</v>
          </cell>
        </row>
      </sheetData>
      <sheetData sheetId="8489">
        <row r="19">
          <cell r="J19">
            <v>1.0499999999999999E-3</v>
          </cell>
        </row>
      </sheetData>
      <sheetData sheetId="8490">
        <row r="19">
          <cell r="J19">
            <v>1.0499999999999999E-3</v>
          </cell>
        </row>
      </sheetData>
      <sheetData sheetId="8491">
        <row r="19">
          <cell r="J19">
            <v>1.0499999999999999E-3</v>
          </cell>
        </row>
      </sheetData>
      <sheetData sheetId="8492">
        <row r="19">
          <cell r="J19">
            <v>1.0499999999999999E-3</v>
          </cell>
        </row>
      </sheetData>
      <sheetData sheetId="8493">
        <row r="19">
          <cell r="J19">
            <v>1.0499999999999999E-3</v>
          </cell>
        </row>
      </sheetData>
      <sheetData sheetId="8494">
        <row r="19">
          <cell r="J19">
            <v>1.0499999999999999E-3</v>
          </cell>
        </row>
      </sheetData>
      <sheetData sheetId="8495">
        <row r="19">
          <cell r="J19">
            <v>1.0499999999999999E-3</v>
          </cell>
        </row>
      </sheetData>
      <sheetData sheetId="8496">
        <row r="19">
          <cell r="J19">
            <v>1.0499999999999999E-3</v>
          </cell>
        </row>
      </sheetData>
      <sheetData sheetId="8497">
        <row r="19">
          <cell r="J19">
            <v>1.0499999999999999E-3</v>
          </cell>
        </row>
      </sheetData>
      <sheetData sheetId="8498">
        <row r="19">
          <cell r="J19">
            <v>1.0499999999999999E-3</v>
          </cell>
        </row>
      </sheetData>
      <sheetData sheetId="8499">
        <row r="19">
          <cell r="J19">
            <v>1.0499999999999999E-3</v>
          </cell>
        </row>
      </sheetData>
      <sheetData sheetId="8500">
        <row r="19">
          <cell r="J19">
            <v>1.0499999999999999E-3</v>
          </cell>
        </row>
      </sheetData>
      <sheetData sheetId="8501">
        <row r="19">
          <cell r="J19">
            <v>1.0499999999999999E-3</v>
          </cell>
        </row>
      </sheetData>
      <sheetData sheetId="8502">
        <row r="19">
          <cell r="J19">
            <v>1.0499999999999999E-3</v>
          </cell>
        </row>
      </sheetData>
      <sheetData sheetId="8503">
        <row r="19">
          <cell r="J19">
            <v>1.0499999999999999E-3</v>
          </cell>
        </row>
      </sheetData>
      <sheetData sheetId="8504">
        <row r="19">
          <cell r="J19">
            <v>1.0499999999999999E-3</v>
          </cell>
        </row>
      </sheetData>
      <sheetData sheetId="8505">
        <row r="19">
          <cell r="J19">
            <v>1.0499999999999999E-3</v>
          </cell>
        </row>
      </sheetData>
      <sheetData sheetId="8506">
        <row r="19">
          <cell r="J19">
            <v>1.0499999999999999E-3</v>
          </cell>
        </row>
      </sheetData>
      <sheetData sheetId="8507">
        <row r="19">
          <cell r="J19">
            <v>1.0499999999999999E-3</v>
          </cell>
        </row>
      </sheetData>
      <sheetData sheetId="8508">
        <row r="19">
          <cell r="J19">
            <v>1.0499999999999999E-3</v>
          </cell>
        </row>
      </sheetData>
      <sheetData sheetId="8509">
        <row r="19">
          <cell r="J19">
            <v>1.0499999999999999E-3</v>
          </cell>
        </row>
      </sheetData>
      <sheetData sheetId="8510">
        <row r="19">
          <cell r="J19">
            <v>1.0499999999999999E-3</v>
          </cell>
        </row>
      </sheetData>
      <sheetData sheetId="8511">
        <row r="19">
          <cell r="J19">
            <v>1.0499999999999999E-3</v>
          </cell>
        </row>
      </sheetData>
      <sheetData sheetId="8512">
        <row r="19">
          <cell r="J19">
            <v>1.0499999999999999E-3</v>
          </cell>
        </row>
      </sheetData>
      <sheetData sheetId="8513">
        <row r="19">
          <cell r="J19">
            <v>1.0499999999999999E-3</v>
          </cell>
        </row>
      </sheetData>
      <sheetData sheetId="8514">
        <row r="19">
          <cell r="J19">
            <v>1.0499999999999999E-3</v>
          </cell>
        </row>
      </sheetData>
      <sheetData sheetId="8515">
        <row r="19">
          <cell r="J19">
            <v>1.0499999999999999E-3</v>
          </cell>
        </row>
      </sheetData>
      <sheetData sheetId="8516">
        <row r="19">
          <cell r="J19">
            <v>1.0499999999999999E-3</v>
          </cell>
        </row>
      </sheetData>
      <sheetData sheetId="8517">
        <row r="19">
          <cell r="J19">
            <v>1.0499999999999999E-3</v>
          </cell>
        </row>
      </sheetData>
      <sheetData sheetId="8518">
        <row r="19">
          <cell r="J19">
            <v>1.0499999999999999E-3</v>
          </cell>
        </row>
      </sheetData>
      <sheetData sheetId="8519">
        <row r="19">
          <cell r="J19">
            <v>1.0499999999999999E-3</v>
          </cell>
        </row>
      </sheetData>
      <sheetData sheetId="8520">
        <row r="19">
          <cell r="J19">
            <v>1.0499999999999999E-3</v>
          </cell>
        </row>
      </sheetData>
      <sheetData sheetId="8521">
        <row r="19">
          <cell r="J19">
            <v>1.0499999999999999E-3</v>
          </cell>
        </row>
      </sheetData>
      <sheetData sheetId="8522">
        <row r="19">
          <cell r="J19">
            <v>1.0499999999999999E-3</v>
          </cell>
        </row>
      </sheetData>
      <sheetData sheetId="8523">
        <row r="19">
          <cell r="J19">
            <v>1.0499999999999999E-3</v>
          </cell>
        </row>
      </sheetData>
      <sheetData sheetId="8524">
        <row r="19">
          <cell r="J19">
            <v>1.0499999999999999E-3</v>
          </cell>
        </row>
      </sheetData>
      <sheetData sheetId="8525">
        <row r="19">
          <cell r="J19">
            <v>1.0499999999999999E-3</v>
          </cell>
        </row>
      </sheetData>
      <sheetData sheetId="8526">
        <row r="19">
          <cell r="J19">
            <v>1.0499999999999999E-3</v>
          </cell>
        </row>
      </sheetData>
      <sheetData sheetId="8527">
        <row r="19">
          <cell r="J19">
            <v>1.0499999999999999E-3</v>
          </cell>
        </row>
      </sheetData>
      <sheetData sheetId="8528">
        <row r="19">
          <cell r="J19">
            <v>1.0499999999999999E-3</v>
          </cell>
        </row>
      </sheetData>
      <sheetData sheetId="8529">
        <row r="19">
          <cell r="J19">
            <v>1.0499999999999999E-3</v>
          </cell>
        </row>
      </sheetData>
      <sheetData sheetId="8530">
        <row r="19">
          <cell r="J19">
            <v>1.0499999999999999E-3</v>
          </cell>
        </row>
      </sheetData>
      <sheetData sheetId="8531">
        <row r="19">
          <cell r="J19">
            <v>1.0499999999999999E-3</v>
          </cell>
        </row>
      </sheetData>
      <sheetData sheetId="8532">
        <row r="19">
          <cell r="J19">
            <v>1.0499999999999999E-3</v>
          </cell>
        </row>
      </sheetData>
      <sheetData sheetId="8533">
        <row r="19">
          <cell r="J19">
            <v>1.0499999999999999E-3</v>
          </cell>
        </row>
      </sheetData>
      <sheetData sheetId="8534">
        <row r="19">
          <cell r="J19">
            <v>1.0499999999999999E-3</v>
          </cell>
        </row>
      </sheetData>
      <sheetData sheetId="8535">
        <row r="19">
          <cell r="J19">
            <v>1.0499999999999999E-3</v>
          </cell>
        </row>
      </sheetData>
      <sheetData sheetId="8536">
        <row r="19">
          <cell r="J19">
            <v>1.0499999999999999E-3</v>
          </cell>
        </row>
      </sheetData>
      <sheetData sheetId="8537">
        <row r="19">
          <cell r="J19">
            <v>1.0499999999999999E-3</v>
          </cell>
        </row>
      </sheetData>
      <sheetData sheetId="8538">
        <row r="19">
          <cell r="J19">
            <v>1.0499999999999999E-3</v>
          </cell>
        </row>
      </sheetData>
      <sheetData sheetId="8539">
        <row r="19">
          <cell r="J19">
            <v>1.0499999999999999E-3</v>
          </cell>
        </row>
      </sheetData>
      <sheetData sheetId="8540">
        <row r="19">
          <cell r="J19">
            <v>1.0499999999999999E-3</v>
          </cell>
        </row>
      </sheetData>
      <sheetData sheetId="8541">
        <row r="19">
          <cell r="J19">
            <v>1.0499999999999999E-3</v>
          </cell>
        </row>
      </sheetData>
      <sheetData sheetId="8542">
        <row r="19">
          <cell r="J19">
            <v>1.0499999999999999E-3</v>
          </cell>
        </row>
      </sheetData>
      <sheetData sheetId="8543">
        <row r="19">
          <cell r="J19">
            <v>1.0499999999999999E-3</v>
          </cell>
        </row>
      </sheetData>
      <sheetData sheetId="8544">
        <row r="19">
          <cell r="J19">
            <v>1.0499999999999999E-3</v>
          </cell>
        </row>
      </sheetData>
      <sheetData sheetId="8545">
        <row r="19">
          <cell r="J19">
            <v>1.0499999999999999E-3</v>
          </cell>
        </row>
      </sheetData>
      <sheetData sheetId="8546">
        <row r="19">
          <cell r="J19">
            <v>1.0499999999999999E-3</v>
          </cell>
        </row>
      </sheetData>
      <sheetData sheetId="8547">
        <row r="19">
          <cell r="J19">
            <v>1.0499999999999999E-3</v>
          </cell>
        </row>
      </sheetData>
      <sheetData sheetId="8548">
        <row r="19">
          <cell r="J19">
            <v>1.0499999999999999E-3</v>
          </cell>
        </row>
      </sheetData>
      <sheetData sheetId="8549">
        <row r="19">
          <cell r="J19">
            <v>1.0499999999999999E-3</v>
          </cell>
        </row>
      </sheetData>
      <sheetData sheetId="8550">
        <row r="19">
          <cell r="J19">
            <v>1.0499999999999999E-3</v>
          </cell>
        </row>
      </sheetData>
      <sheetData sheetId="8551">
        <row r="19">
          <cell r="J19">
            <v>1.0499999999999999E-3</v>
          </cell>
        </row>
      </sheetData>
      <sheetData sheetId="8552">
        <row r="19">
          <cell r="J19">
            <v>1.0499999999999999E-3</v>
          </cell>
        </row>
      </sheetData>
      <sheetData sheetId="8553">
        <row r="19">
          <cell r="J19">
            <v>1.0499999999999999E-3</v>
          </cell>
        </row>
      </sheetData>
      <sheetData sheetId="8554">
        <row r="19">
          <cell r="J19">
            <v>1.0499999999999999E-3</v>
          </cell>
        </row>
      </sheetData>
      <sheetData sheetId="8555">
        <row r="19">
          <cell r="J19">
            <v>1.0499999999999999E-3</v>
          </cell>
        </row>
      </sheetData>
      <sheetData sheetId="8556">
        <row r="19">
          <cell r="J19">
            <v>1.0499999999999999E-3</v>
          </cell>
        </row>
      </sheetData>
      <sheetData sheetId="8557">
        <row r="19">
          <cell r="J19">
            <v>1.0499999999999999E-3</v>
          </cell>
        </row>
      </sheetData>
      <sheetData sheetId="8558">
        <row r="19">
          <cell r="J19">
            <v>1.0499999999999999E-3</v>
          </cell>
        </row>
      </sheetData>
      <sheetData sheetId="8559">
        <row r="19">
          <cell r="J19">
            <v>1.0499999999999999E-3</v>
          </cell>
        </row>
      </sheetData>
      <sheetData sheetId="8560">
        <row r="19">
          <cell r="J19">
            <v>1.0499999999999999E-3</v>
          </cell>
        </row>
      </sheetData>
      <sheetData sheetId="8561">
        <row r="19">
          <cell r="J19">
            <v>1.0499999999999999E-3</v>
          </cell>
        </row>
      </sheetData>
      <sheetData sheetId="8562">
        <row r="19">
          <cell r="J19">
            <v>1.0499999999999999E-3</v>
          </cell>
        </row>
      </sheetData>
      <sheetData sheetId="8563">
        <row r="19">
          <cell r="J19">
            <v>1.0499999999999999E-3</v>
          </cell>
        </row>
      </sheetData>
      <sheetData sheetId="8564">
        <row r="19">
          <cell r="J19">
            <v>1.0499999999999999E-3</v>
          </cell>
        </row>
      </sheetData>
      <sheetData sheetId="8565">
        <row r="19">
          <cell r="J19">
            <v>1.0499999999999999E-3</v>
          </cell>
        </row>
      </sheetData>
      <sheetData sheetId="8566">
        <row r="19">
          <cell r="J19">
            <v>1.0499999999999999E-3</v>
          </cell>
        </row>
      </sheetData>
      <sheetData sheetId="8567">
        <row r="19">
          <cell r="J19">
            <v>1.0499999999999999E-3</v>
          </cell>
        </row>
      </sheetData>
      <sheetData sheetId="8568">
        <row r="19">
          <cell r="J19">
            <v>1.0499999999999999E-3</v>
          </cell>
        </row>
      </sheetData>
      <sheetData sheetId="8569">
        <row r="19">
          <cell r="J19">
            <v>1.0499999999999999E-3</v>
          </cell>
        </row>
      </sheetData>
      <sheetData sheetId="8570">
        <row r="19">
          <cell r="J19">
            <v>1.0499999999999999E-3</v>
          </cell>
        </row>
      </sheetData>
      <sheetData sheetId="8571">
        <row r="19">
          <cell r="J19">
            <v>1.0499999999999999E-3</v>
          </cell>
        </row>
      </sheetData>
      <sheetData sheetId="8572">
        <row r="19">
          <cell r="J19">
            <v>1.0499999999999999E-3</v>
          </cell>
        </row>
      </sheetData>
      <sheetData sheetId="8573">
        <row r="19">
          <cell r="J19">
            <v>1.0499999999999999E-3</v>
          </cell>
        </row>
      </sheetData>
      <sheetData sheetId="8574">
        <row r="19">
          <cell r="J19">
            <v>1.0499999999999999E-3</v>
          </cell>
        </row>
      </sheetData>
      <sheetData sheetId="8575">
        <row r="19">
          <cell r="J19">
            <v>1.0499999999999999E-3</v>
          </cell>
        </row>
      </sheetData>
      <sheetData sheetId="8576">
        <row r="19">
          <cell r="J19">
            <v>1.0499999999999999E-3</v>
          </cell>
        </row>
      </sheetData>
      <sheetData sheetId="8577">
        <row r="19">
          <cell r="J19">
            <v>1.0499999999999999E-3</v>
          </cell>
        </row>
      </sheetData>
      <sheetData sheetId="8578">
        <row r="19">
          <cell r="J19">
            <v>1.0499999999999999E-3</v>
          </cell>
        </row>
      </sheetData>
      <sheetData sheetId="8579">
        <row r="19">
          <cell r="J19">
            <v>1.0499999999999999E-3</v>
          </cell>
        </row>
      </sheetData>
      <sheetData sheetId="8580">
        <row r="19">
          <cell r="J19">
            <v>1.0499999999999999E-3</v>
          </cell>
        </row>
      </sheetData>
      <sheetData sheetId="8581">
        <row r="19">
          <cell r="J19">
            <v>1.0499999999999999E-3</v>
          </cell>
        </row>
      </sheetData>
      <sheetData sheetId="8582">
        <row r="19">
          <cell r="J19">
            <v>1.0499999999999999E-3</v>
          </cell>
        </row>
      </sheetData>
      <sheetData sheetId="8583">
        <row r="19">
          <cell r="J19">
            <v>1.0499999999999999E-3</v>
          </cell>
        </row>
      </sheetData>
      <sheetData sheetId="8584">
        <row r="19">
          <cell r="J19">
            <v>1.0499999999999999E-3</v>
          </cell>
        </row>
      </sheetData>
      <sheetData sheetId="8585">
        <row r="19">
          <cell r="J19">
            <v>1.0499999999999999E-3</v>
          </cell>
        </row>
      </sheetData>
      <sheetData sheetId="8586">
        <row r="19">
          <cell r="J19">
            <v>1.0499999999999999E-3</v>
          </cell>
        </row>
      </sheetData>
      <sheetData sheetId="8587">
        <row r="19">
          <cell r="J19">
            <v>1.0499999999999999E-3</v>
          </cell>
        </row>
      </sheetData>
      <sheetData sheetId="8588">
        <row r="19">
          <cell r="J19">
            <v>1.0499999999999999E-3</v>
          </cell>
        </row>
      </sheetData>
      <sheetData sheetId="8589">
        <row r="19">
          <cell r="J19">
            <v>1.0499999999999999E-3</v>
          </cell>
        </row>
      </sheetData>
      <sheetData sheetId="8590">
        <row r="19">
          <cell r="J19">
            <v>1.0499999999999999E-3</v>
          </cell>
        </row>
      </sheetData>
      <sheetData sheetId="8591">
        <row r="19">
          <cell r="J19">
            <v>1.0499999999999999E-3</v>
          </cell>
        </row>
      </sheetData>
      <sheetData sheetId="8592">
        <row r="19">
          <cell r="J19">
            <v>1.0499999999999999E-3</v>
          </cell>
        </row>
      </sheetData>
      <sheetData sheetId="8593">
        <row r="19">
          <cell r="J19">
            <v>1.0499999999999999E-3</v>
          </cell>
        </row>
      </sheetData>
      <sheetData sheetId="8594">
        <row r="19">
          <cell r="J19">
            <v>1.0499999999999999E-3</v>
          </cell>
        </row>
      </sheetData>
      <sheetData sheetId="8595">
        <row r="19">
          <cell r="J19">
            <v>1.0499999999999999E-3</v>
          </cell>
        </row>
      </sheetData>
      <sheetData sheetId="8596">
        <row r="19">
          <cell r="J19">
            <v>1.0499999999999999E-3</v>
          </cell>
        </row>
      </sheetData>
      <sheetData sheetId="8597">
        <row r="19">
          <cell r="J19">
            <v>1.0499999999999999E-3</v>
          </cell>
        </row>
      </sheetData>
      <sheetData sheetId="8598">
        <row r="19">
          <cell r="J19">
            <v>1.0499999999999999E-3</v>
          </cell>
        </row>
      </sheetData>
      <sheetData sheetId="8599">
        <row r="19">
          <cell r="J19">
            <v>1.0499999999999999E-3</v>
          </cell>
        </row>
      </sheetData>
      <sheetData sheetId="8600">
        <row r="19">
          <cell r="J19">
            <v>1.0499999999999999E-3</v>
          </cell>
        </row>
      </sheetData>
      <sheetData sheetId="8601">
        <row r="19">
          <cell r="J19">
            <v>1.0499999999999999E-3</v>
          </cell>
        </row>
      </sheetData>
      <sheetData sheetId="8602">
        <row r="19">
          <cell r="J19">
            <v>1.0499999999999999E-3</v>
          </cell>
        </row>
      </sheetData>
      <sheetData sheetId="8603">
        <row r="19">
          <cell r="J19">
            <v>1.0499999999999999E-3</v>
          </cell>
        </row>
      </sheetData>
      <sheetData sheetId="8604">
        <row r="19">
          <cell r="J19">
            <v>1.0499999999999999E-3</v>
          </cell>
        </row>
      </sheetData>
      <sheetData sheetId="8605">
        <row r="19">
          <cell r="J19">
            <v>1.0499999999999999E-3</v>
          </cell>
        </row>
      </sheetData>
      <sheetData sheetId="8606">
        <row r="19">
          <cell r="J19">
            <v>1.0499999999999999E-3</v>
          </cell>
        </row>
      </sheetData>
      <sheetData sheetId="8607">
        <row r="19">
          <cell r="J19">
            <v>1.0499999999999999E-3</v>
          </cell>
        </row>
      </sheetData>
      <sheetData sheetId="8608">
        <row r="19">
          <cell r="J19">
            <v>1.0499999999999999E-3</v>
          </cell>
        </row>
      </sheetData>
      <sheetData sheetId="8609">
        <row r="19">
          <cell r="J19">
            <v>1.0499999999999999E-3</v>
          </cell>
        </row>
      </sheetData>
      <sheetData sheetId="8610">
        <row r="19">
          <cell r="J19">
            <v>1.0499999999999999E-3</v>
          </cell>
        </row>
      </sheetData>
      <sheetData sheetId="8611">
        <row r="19">
          <cell r="J19">
            <v>1.0499999999999999E-3</v>
          </cell>
        </row>
      </sheetData>
      <sheetData sheetId="8612">
        <row r="19">
          <cell r="J19">
            <v>1.0499999999999999E-3</v>
          </cell>
        </row>
      </sheetData>
      <sheetData sheetId="8613">
        <row r="19">
          <cell r="J19">
            <v>1.0499999999999999E-3</v>
          </cell>
        </row>
      </sheetData>
      <sheetData sheetId="8614">
        <row r="19">
          <cell r="J19">
            <v>1.0499999999999999E-3</v>
          </cell>
        </row>
      </sheetData>
      <sheetData sheetId="8615">
        <row r="19">
          <cell r="J19">
            <v>1.0499999999999999E-3</v>
          </cell>
        </row>
      </sheetData>
      <sheetData sheetId="8616">
        <row r="19">
          <cell r="J19">
            <v>1.0499999999999999E-3</v>
          </cell>
        </row>
      </sheetData>
      <sheetData sheetId="8617">
        <row r="19">
          <cell r="J19">
            <v>1.0499999999999999E-3</v>
          </cell>
        </row>
      </sheetData>
      <sheetData sheetId="8618">
        <row r="19">
          <cell r="J19">
            <v>1.0499999999999999E-3</v>
          </cell>
        </row>
      </sheetData>
      <sheetData sheetId="8619">
        <row r="19">
          <cell r="J19">
            <v>1.0499999999999999E-3</v>
          </cell>
        </row>
      </sheetData>
      <sheetData sheetId="8620">
        <row r="19">
          <cell r="J19">
            <v>1.0499999999999999E-3</v>
          </cell>
        </row>
      </sheetData>
      <sheetData sheetId="8621">
        <row r="19">
          <cell r="J19">
            <v>1.0499999999999999E-3</v>
          </cell>
        </row>
      </sheetData>
      <sheetData sheetId="8622">
        <row r="19">
          <cell r="J19">
            <v>1.0499999999999999E-3</v>
          </cell>
        </row>
      </sheetData>
      <sheetData sheetId="8623">
        <row r="19">
          <cell r="J19">
            <v>1.0499999999999999E-3</v>
          </cell>
        </row>
      </sheetData>
      <sheetData sheetId="8624">
        <row r="19">
          <cell r="J19">
            <v>1.0499999999999999E-3</v>
          </cell>
        </row>
      </sheetData>
      <sheetData sheetId="8625">
        <row r="19">
          <cell r="J19">
            <v>1.0499999999999999E-3</v>
          </cell>
        </row>
      </sheetData>
      <sheetData sheetId="8626">
        <row r="19">
          <cell r="J19">
            <v>1.0499999999999999E-3</v>
          </cell>
        </row>
      </sheetData>
      <sheetData sheetId="8627">
        <row r="19">
          <cell r="J19">
            <v>1.0499999999999999E-3</v>
          </cell>
        </row>
      </sheetData>
      <sheetData sheetId="8628">
        <row r="19">
          <cell r="J19">
            <v>1.0499999999999999E-3</v>
          </cell>
        </row>
      </sheetData>
      <sheetData sheetId="8629">
        <row r="19">
          <cell r="J19">
            <v>1.0499999999999999E-3</v>
          </cell>
        </row>
      </sheetData>
      <sheetData sheetId="8630">
        <row r="19">
          <cell r="J19">
            <v>1.0499999999999999E-3</v>
          </cell>
        </row>
      </sheetData>
      <sheetData sheetId="8631">
        <row r="19">
          <cell r="J19">
            <v>1.0499999999999999E-3</v>
          </cell>
        </row>
      </sheetData>
      <sheetData sheetId="8632">
        <row r="19">
          <cell r="J19">
            <v>1.0499999999999999E-3</v>
          </cell>
        </row>
      </sheetData>
      <sheetData sheetId="8633">
        <row r="19">
          <cell r="J19">
            <v>1.0499999999999999E-3</v>
          </cell>
        </row>
      </sheetData>
      <sheetData sheetId="8634">
        <row r="19">
          <cell r="J19">
            <v>1.0499999999999999E-3</v>
          </cell>
        </row>
      </sheetData>
      <sheetData sheetId="8635">
        <row r="19">
          <cell r="J19">
            <v>1.0499999999999999E-3</v>
          </cell>
        </row>
      </sheetData>
      <sheetData sheetId="8636">
        <row r="19">
          <cell r="J19">
            <v>1.0499999999999999E-3</v>
          </cell>
        </row>
      </sheetData>
      <sheetData sheetId="8637">
        <row r="19">
          <cell r="J19">
            <v>1.0499999999999999E-3</v>
          </cell>
        </row>
      </sheetData>
      <sheetData sheetId="8638">
        <row r="19">
          <cell r="J19">
            <v>1.0499999999999999E-3</v>
          </cell>
        </row>
      </sheetData>
      <sheetData sheetId="8639">
        <row r="19">
          <cell r="J19">
            <v>1.0499999999999999E-3</v>
          </cell>
        </row>
      </sheetData>
      <sheetData sheetId="8640">
        <row r="19">
          <cell r="J19">
            <v>1.0499999999999999E-3</v>
          </cell>
        </row>
      </sheetData>
      <sheetData sheetId="8641">
        <row r="19">
          <cell r="J19">
            <v>1.0499999999999999E-3</v>
          </cell>
        </row>
      </sheetData>
      <sheetData sheetId="8642">
        <row r="19">
          <cell r="J19">
            <v>1.0499999999999999E-3</v>
          </cell>
        </row>
      </sheetData>
      <sheetData sheetId="8643">
        <row r="19">
          <cell r="J19">
            <v>1.0499999999999999E-3</v>
          </cell>
        </row>
      </sheetData>
      <sheetData sheetId="8644">
        <row r="19">
          <cell r="J19">
            <v>1.0499999999999999E-3</v>
          </cell>
        </row>
      </sheetData>
      <sheetData sheetId="8645">
        <row r="19">
          <cell r="J19">
            <v>1.0499999999999999E-3</v>
          </cell>
        </row>
      </sheetData>
      <sheetData sheetId="8646">
        <row r="19">
          <cell r="J19">
            <v>1.0499999999999999E-3</v>
          </cell>
        </row>
      </sheetData>
      <sheetData sheetId="8647">
        <row r="19">
          <cell r="J19">
            <v>1.0499999999999999E-3</v>
          </cell>
        </row>
      </sheetData>
      <sheetData sheetId="8648">
        <row r="19">
          <cell r="J19">
            <v>1.0499999999999999E-3</v>
          </cell>
        </row>
      </sheetData>
      <sheetData sheetId="8649">
        <row r="19">
          <cell r="J19">
            <v>1.0499999999999999E-3</v>
          </cell>
        </row>
      </sheetData>
      <sheetData sheetId="8650">
        <row r="19">
          <cell r="J19">
            <v>1.0499999999999999E-3</v>
          </cell>
        </row>
      </sheetData>
      <sheetData sheetId="8651">
        <row r="19">
          <cell r="J19">
            <v>1.0499999999999999E-3</v>
          </cell>
        </row>
      </sheetData>
      <sheetData sheetId="8652">
        <row r="19">
          <cell r="J19">
            <v>1.0499999999999999E-3</v>
          </cell>
        </row>
      </sheetData>
      <sheetData sheetId="8653">
        <row r="19">
          <cell r="J19">
            <v>1.0499999999999999E-3</v>
          </cell>
        </row>
      </sheetData>
      <sheetData sheetId="8654">
        <row r="19">
          <cell r="J19">
            <v>1.0499999999999999E-3</v>
          </cell>
        </row>
      </sheetData>
      <sheetData sheetId="8655">
        <row r="19">
          <cell r="J19">
            <v>1.0499999999999999E-3</v>
          </cell>
        </row>
      </sheetData>
      <sheetData sheetId="8656">
        <row r="19">
          <cell r="J19">
            <v>1.0499999999999999E-3</v>
          </cell>
        </row>
      </sheetData>
      <sheetData sheetId="8657">
        <row r="19">
          <cell r="J19">
            <v>1.0499999999999999E-3</v>
          </cell>
        </row>
      </sheetData>
      <sheetData sheetId="8658">
        <row r="19">
          <cell r="J19">
            <v>1.0499999999999999E-3</v>
          </cell>
        </row>
      </sheetData>
      <sheetData sheetId="8659">
        <row r="19">
          <cell r="J19">
            <v>1.0499999999999999E-3</v>
          </cell>
        </row>
      </sheetData>
      <sheetData sheetId="8660">
        <row r="19">
          <cell r="J19">
            <v>1.0499999999999999E-3</v>
          </cell>
        </row>
      </sheetData>
      <sheetData sheetId="8661">
        <row r="19">
          <cell r="J19">
            <v>1.0499999999999999E-3</v>
          </cell>
        </row>
      </sheetData>
      <sheetData sheetId="8662">
        <row r="19">
          <cell r="J19">
            <v>1.0499999999999999E-3</v>
          </cell>
        </row>
      </sheetData>
      <sheetData sheetId="8663">
        <row r="19">
          <cell r="J19">
            <v>1.0499999999999999E-3</v>
          </cell>
        </row>
      </sheetData>
      <sheetData sheetId="8664">
        <row r="19">
          <cell r="J19">
            <v>1.0499999999999999E-3</v>
          </cell>
        </row>
      </sheetData>
      <sheetData sheetId="8665">
        <row r="19">
          <cell r="J19">
            <v>1.0499999999999999E-3</v>
          </cell>
        </row>
      </sheetData>
      <sheetData sheetId="8666">
        <row r="19">
          <cell r="J19">
            <v>1.0499999999999999E-3</v>
          </cell>
        </row>
      </sheetData>
      <sheetData sheetId="8667">
        <row r="19">
          <cell r="J19">
            <v>1.0499999999999999E-3</v>
          </cell>
        </row>
      </sheetData>
      <sheetData sheetId="8668">
        <row r="19">
          <cell r="J19">
            <v>1.0499999999999999E-3</v>
          </cell>
        </row>
      </sheetData>
      <sheetData sheetId="8669">
        <row r="19">
          <cell r="J19">
            <v>1.0499999999999999E-3</v>
          </cell>
        </row>
      </sheetData>
      <sheetData sheetId="8670">
        <row r="19">
          <cell r="J19">
            <v>1.0499999999999999E-3</v>
          </cell>
        </row>
      </sheetData>
      <sheetData sheetId="8671">
        <row r="19">
          <cell r="J19">
            <v>1.0499999999999999E-3</v>
          </cell>
        </row>
      </sheetData>
      <sheetData sheetId="8672">
        <row r="19">
          <cell r="J19">
            <v>1.0499999999999999E-3</v>
          </cell>
        </row>
      </sheetData>
      <sheetData sheetId="8673">
        <row r="19">
          <cell r="J19">
            <v>1.0499999999999999E-3</v>
          </cell>
        </row>
      </sheetData>
      <sheetData sheetId="8674">
        <row r="19">
          <cell r="J19">
            <v>1.0499999999999999E-3</v>
          </cell>
        </row>
      </sheetData>
      <sheetData sheetId="8675">
        <row r="19">
          <cell r="J19">
            <v>1.0499999999999999E-3</v>
          </cell>
        </row>
      </sheetData>
      <sheetData sheetId="8676">
        <row r="19">
          <cell r="J19">
            <v>1.0499999999999999E-3</v>
          </cell>
        </row>
      </sheetData>
      <sheetData sheetId="8677">
        <row r="19">
          <cell r="J19">
            <v>1.0499999999999999E-3</v>
          </cell>
        </row>
      </sheetData>
      <sheetData sheetId="8678">
        <row r="19">
          <cell r="J19">
            <v>1.0499999999999999E-3</v>
          </cell>
        </row>
      </sheetData>
      <sheetData sheetId="8679">
        <row r="19">
          <cell r="J19">
            <v>1.0499999999999999E-3</v>
          </cell>
        </row>
      </sheetData>
      <sheetData sheetId="8680">
        <row r="19">
          <cell r="J19">
            <v>1.0499999999999999E-3</v>
          </cell>
        </row>
      </sheetData>
      <sheetData sheetId="8681">
        <row r="19">
          <cell r="J19">
            <v>1.0499999999999999E-3</v>
          </cell>
        </row>
      </sheetData>
      <sheetData sheetId="8682">
        <row r="19">
          <cell r="J19">
            <v>1.0499999999999999E-3</v>
          </cell>
        </row>
      </sheetData>
      <sheetData sheetId="8683">
        <row r="19">
          <cell r="J19">
            <v>1.0499999999999999E-3</v>
          </cell>
        </row>
      </sheetData>
      <sheetData sheetId="8684">
        <row r="19">
          <cell r="J19">
            <v>1.0499999999999999E-3</v>
          </cell>
        </row>
      </sheetData>
      <sheetData sheetId="8685">
        <row r="19">
          <cell r="J19">
            <v>1.0499999999999999E-3</v>
          </cell>
        </row>
      </sheetData>
      <sheetData sheetId="8686">
        <row r="19">
          <cell r="J19">
            <v>1.0499999999999999E-3</v>
          </cell>
        </row>
      </sheetData>
      <sheetData sheetId="8687">
        <row r="19">
          <cell r="J19">
            <v>1.0499999999999999E-3</v>
          </cell>
        </row>
      </sheetData>
      <sheetData sheetId="8688">
        <row r="19">
          <cell r="J19">
            <v>1.0499999999999999E-3</v>
          </cell>
        </row>
      </sheetData>
      <sheetData sheetId="8689">
        <row r="19">
          <cell r="J19">
            <v>1.0499999999999999E-3</v>
          </cell>
        </row>
      </sheetData>
      <sheetData sheetId="8690">
        <row r="19">
          <cell r="J19">
            <v>1.0499999999999999E-3</v>
          </cell>
        </row>
      </sheetData>
      <sheetData sheetId="8691">
        <row r="19">
          <cell r="J19">
            <v>1.0499999999999999E-3</v>
          </cell>
        </row>
      </sheetData>
      <sheetData sheetId="8692">
        <row r="19">
          <cell r="J19">
            <v>1.0499999999999999E-3</v>
          </cell>
        </row>
      </sheetData>
      <sheetData sheetId="8693">
        <row r="19">
          <cell r="J19">
            <v>1.0499999999999999E-3</v>
          </cell>
        </row>
      </sheetData>
      <sheetData sheetId="8694">
        <row r="19">
          <cell r="J19">
            <v>1.0499999999999999E-3</v>
          </cell>
        </row>
      </sheetData>
      <sheetData sheetId="8695">
        <row r="19">
          <cell r="J19">
            <v>1.0499999999999999E-3</v>
          </cell>
        </row>
      </sheetData>
      <sheetData sheetId="8696">
        <row r="19">
          <cell r="J19">
            <v>1.0499999999999999E-3</v>
          </cell>
        </row>
      </sheetData>
      <sheetData sheetId="8697">
        <row r="19">
          <cell r="J19">
            <v>1.0499999999999999E-3</v>
          </cell>
        </row>
      </sheetData>
      <sheetData sheetId="8698">
        <row r="19">
          <cell r="J19">
            <v>1.0499999999999999E-3</v>
          </cell>
        </row>
      </sheetData>
      <sheetData sheetId="8699">
        <row r="19">
          <cell r="J19">
            <v>1.0499999999999999E-3</v>
          </cell>
        </row>
      </sheetData>
      <sheetData sheetId="8700">
        <row r="19">
          <cell r="J19">
            <v>1.0499999999999999E-3</v>
          </cell>
        </row>
      </sheetData>
      <sheetData sheetId="8701">
        <row r="19">
          <cell r="J19">
            <v>1.0499999999999999E-3</v>
          </cell>
        </row>
      </sheetData>
      <sheetData sheetId="8702">
        <row r="19">
          <cell r="J19">
            <v>1.0499999999999999E-3</v>
          </cell>
        </row>
      </sheetData>
      <sheetData sheetId="8703">
        <row r="19">
          <cell r="J19">
            <v>1.0499999999999999E-3</v>
          </cell>
        </row>
      </sheetData>
      <sheetData sheetId="8704">
        <row r="19">
          <cell r="J19">
            <v>1.0499999999999999E-3</v>
          </cell>
        </row>
      </sheetData>
      <sheetData sheetId="8705">
        <row r="19">
          <cell r="J19">
            <v>1.0499999999999999E-3</v>
          </cell>
        </row>
      </sheetData>
      <sheetData sheetId="8706">
        <row r="19">
          <cell r="J19">
            <v>1.0499999999999999E-3</v>
          </cell>
        </row>
      </sheetData>
      <sheetData sheetId="8707">
        <row r="19">
          <cell r="J19">
            <v>1.0499999999999999E-3</v>
          </cell>
        </row>
      </sheetData>
      <sheetData sheetId="8708">
        <row r="19">
          <cell r="J19">
            <v>1.0499999999999999E-3</v>
          </cell>
        </row>
      </sheetData>
      <sheetData sheetId="8709">
        <row r="19">
          <cell r="J19">
            <v>1.0499999999999999E-3</v>
          </cell>
        </row>
      </sheetData>
      <sheetData sheetId="8710">
        <row r="19">
          <cell r="J19">
            <v>1.0499999999999999E-3</v>
          </cell>
        </row>
      </sheetData>
      <sheetData sheetId="8711">
        <row r="19">
          <cell r="J19">
            <v>1.0499999999999999E-3</v>
          </cell>
        </row>
      </sheetData>
      <sheetData sheetId="8712">
        <row r="19">
          <cell r="J19">
            <v>1.0499999999999999E-3</v>
          </cell>
        </row>
      </sheetData>
      <sheetData sheetId="8713">
        <row r="19">
          <cell r="J19">
            <v>1.0499999999999999E-3</v>
          </cell>
        </row>
      </sheetData>
      <sheetData sheetId="8714">
        <row r="19">
          <cell r="J19">
            <v>1.0499999999999999E-3</v>
          </cell>
        </row>
      </sheetData>
      <sheetData sheetId="8715">
        <row r="19">
          <cell r="J19">
            <v>1.0499999999999999E-3</v>
          </cell>
        </row>
      </sheetData>
      <sheetData sheetId="8716">
        <row r="19">
          <cell r="J19">
            <v>1.0499999999999999E-3</v>
          </cell>
        </row>
      </sheetData>
      <sheetData sheetId="8717">
        <row r="19">
          <cell r="J19">
            <v>1.0499999999999999E-3</v>
          </cell>
        </row>
      </sheetData>
      <sheetData sheetId="8718">
        <row r="19">
          <cell r="J19">
            <v>1.0499999999999999E-3</v>
          </cell>
        </row>
      </sheetData>
      <sheetData sheetId="8719">
        <row r="19">
          <cell r="J19">
            <v>1.0499999999999999E-3</v>
          </cell>
        </row>
      </sheetData>
      <sheetData sheetId="8720">
        <row r="19">
          <cell r="J19">
            <v>1.0499999999999999E-3</v>
          </cell>
        </row>
      </sheetData>
      <sheetData sheetId="8721">
        <row r="19">
          <cell r="J19">
            <v>1.0499999999999999E-3</v>
          </cell>
        </row>
      </sheetData>
      <sheetData sheetId="8722">
        <row r="19">
          <cell r="J19">
            <v>1.0499999999999999E-3</v>
          </cell>
        </row>
      </sheetData>
      <sheetData sheetId="8723">
        <row r="19">
          <cell r="J19">
            <v>1.0499999999999999E-3</v>
          </cell>
        </row>
      </sheetData>
      <sheetData sheetId="8724">
        <row r="19">
          <cell r="J19">
            <v>1.0499999999999999E-3</v>
          </cell>
        </row>
      </sheetData>
      <sheetData sheetId="8725">
        <row r="19">
          <cell r="J19">
            <v>1.0499999999999999E-3</v>
          </cell>
        </row>
      </sheetData>
      <sheetData sheetId="8726">
        <row r="19">
          <cell r="J19">
            <v>1.0499999999999999E-3</v>
          </cell>
        </row>
      </sheetData>
      <sheetData sheetId="8727">
        <row r="19">
          <cell r="J19">
            <v>1.0499999999999999E-3</v>
          </cell>
        </row>
      </sheetData>
      <sheetData sheetId="8728">
        <row r="19">
          <cell r="J19">
            <v>1.0499999999999999E-3</v>
          </cell>
        </row>
      </sheetData>
      <sheetData sheetId="8729">
        <row r="19">
          <cell r="J19">
            <v>1.0499999999999999E-3</v>
          </cell>
        </row>
      </sheetData>
      <sheetData sheetId="8730">
        <row r="19">
          <cell r="J19">
            <v>1.0499999999999999E-3</v>
          </cell>
        </row>
      </sheetData>
      <sheetData sheetId="8731">
        <row r="19">
          <cell r="J19">
            <v>1.0499999999999999E-3</v>
          </cell>
        </row>
      </sheetData>
      <sheetData sheetId="8732">
        <row r="19">
          <cell r="J19">
            <v>1.0499999999999999E-3</v>
          </cell>
        </row>
      </sheetData>
      <sheetData sheetId="8733">
        <row r="19">
          <cell r="J19">
            <v>1.0499999999999999E-3</v>
          </cell>
        </row>
      </sheetData>
      <sheetData sheetId="8734">
        <row r="19">
          <cell r="J19">
            <v>1.0499999999999999E-3</v>
          </cell>
        </row>
      </sheetData>
      <sheetData sheetId="8735">
        <row r="19">
          <cell r="J19">
            <v>1.0499999999999999E-3</v>
          </cell>
        </row>
      </sheetData>
      <sheetData sheetId="8736">
        <row r="19">
          <cell r="J19">
            <v>1.0499999999999999E-3</v>
          </cell>
        </row>
      </sheetData>
      <sheetData sheetId="8737">
        <row r="19">
          <cell r="J19">
            <v>1.0499999999999999E-3</v>
          </cell>
        </row>
      </sheetData>
      <sheetData sheetId="8738">
        <row r="19">
          <cell r="J19">
            <v>1.0499999999999999E-3</v>
          </cell>
        </row>
      </sheetData>
      <sheetData sheetId="8739">
        <row r="19">
          <cell r="J19">
            <v>1.0499999999999999E-3</v>
          </cell>
        </row>
      </sheetData>
      <sheetData sheetId="8740">
        <row r="19">
          <cell r="J19">
            <v>1.0499999999999999E-3</v>
          </cell>
        </row>
      </sheetData>
      <sheetData sheetId="8741">
        <row r="19">
          <cell r="J19">
            <v>1.0499999999999999E-3</v>
          </cell>
        </row>
      </sheetData>
      <sheetData sheetId="8742">
        <row r="19">
          <cell r="J19">
            <v>1.0499999999999999E-3</v>
          </cell>
        </row>
      </sheetData>
      <sheetData sheetId="8743">
        <row r="19">
          <cell r="J19">
            <v>1.0499999999999999E-3</v>
          </cell>
        </row>
      </sheetData>
      <sheetData sheetId="8744">
        <row r="19">
          <cell r="J19">
            <v>1.0499999999999999E-3</v>
          </cell>
        </row>
      </sheetData>
      <sheetData sheetId="8745">
        <row r="19">
          <cell r="J19">
            <v>1.0499999999999999E-3</v>
          </cell>
        </row>
      </sheetData>
      <sheetData sheetId="8746">
        <row r="19">
          <cell r="J19">
            <v>1.0499999999999999E-3</v>
          </cell>
        </row>
      </sheetData>
      <sheetData sheetId="8747">
        <row r="19">
          <cell r="J19">
            <v>1.0499999999999999E-3</v>
          </cell>
        </row>
      </sheetData>
      <sheetData sheetId="8748">
        <row r="19">
          <cell r="J19">
            <v>1.0499999999999999E-3</v>
          </cell>
        </row>
      </sheetData>
      <sheetData sheetId="8749">
        <row r="19">
          <cell r="J19">
            <v>1.0499999999999999E-3</v>
          </cell>
        </row>
      </sheetData>
      <sheetData sheetId="8750">
        <row r="19">
          <cell r="J19">
            <v>1.0499999999999999E-3</v>
          </cell>
        </row>
      </sheetData>
      <sheetData sheetId="8751">
        <row r="19">
          <cell r="J19">
            <v>1.0499999999999999E-3</v>
          </cell>
        </row>
      </sheetData>
      <sheetData sheetId="8752">
        <row r="19">
          <cell r="J19">
            <v>1.0499999999999999E-3</v>
          </cell>
        </row>
      </sheetData>
      <sheetData sheetId="8753">
        <row r="19">
          <cell r="J19">
            <v>1.0499999999999999E-3</v>
          </cell>
        </row>
      </sheetData>
      <sheetData sheetId="8754">
        <row r="19">
          <cell r="J19">
            <v>1.0499999999999999E-3</v>
          </cell>
        </row>
      </sheetData>
      <sheetData sheetId="8755">
        <row r="19">
          <cell r="J19">
            <v>1.0499999999999999E-3</v>
          </cell>
        </row>
      </sheetData>
      <sheetData sheetId="8756">
        <row r="19">
          <cell r="J19">
            <v>1.0499999999999999E-3</v>
          </cell>
        </row>
      </sheetData>
      <sheetData sheetId="8757">
        <row r="19">
          <cell r="J19">
            <v>1.0499999999999999E-3</v>
          </cell>
        </row>
      </sheetData>
      <sheetData sheetId="8758">
        <row r="19">
          <cell r="J19">
            <v>1.0499999999999999E-3</v>
          </cell>
        </row>
      </sheetData>
      <sheetData sheetId="8759">
        <row r="19">
          <cell r="J19">
            <v>1.0499999999999999E-3</v>
          </cell>
        </row>
      </sheetData>
      <sheetData sheetId="8760">
        <row r="19">
          <cell r="J19">
            <v>1.0499999999999999E-3</v>
          </cell>
        </row>
      </sheetData>
      <sheetData sheetId="8761">
        <row r="19">
          <cell r="J19">
            <v>1.0499999999999999E-3</v>
          </cell>
        </row>
      </sheetData>
      <sheetData sheetId="8762">
        <row r="19">
          <cell r="J19">
            <v>1.0499999999999999E-3</v>
          </cell>
        </row>
      </sheetData>
      <sheetData sheetId="8763">
        <row r="19">
          <cell r="J19">
            <v>1.0499999999999999E-3</v>
          </cell>
        </row>
      </sheetData>
      <sheetData sheetId="8764">
        <row r="19">
          <cell r="J19">
            <v>1.0499999999999999E-3</v>
          </cell>
        </row>
      </sheetData>
      <sheetData sheetId="8765">
        <row r="19">
          <cell r="J19">
            <v>1.0499999999999999E-3</v>
          </cell>
        </row>
      </sheetData>
      <sheetData sheetId="8766">
        <row r="19">
          <cell r="J19">
            <v>1.0499999999999999E-3</v>
          </cell>
        </row>
      </sheetData>
      <sheetData sheetId="8767">
        <row r="19">
          <cell r="J19">
            <v>1.0499999999999999E-3</v>
          </cell>
        </row>
      </sheetData>
      <sheetData sheetId="8768">
        <row r="19">
          <cell r="J19">
            <v>1.0499999999999999E-3</v>
          </cell>
        </row>
      </sheetData>
      <sheetData sheetId="8769">
        <row r="19">
          <cell r="J19">
            <v>1.0499999999999999E-3</v>
          </cell>
        </row>
      </sheetData>
      <sheetData sheetId="8770">
        <row r="19">
          <cell r="J19">
            <v>1.0499999999999999E-3</v>
          </cell>
        </row>
      </sheetData>
      <sheetData sheetId="8771">
        <row r="19">
          <cell r="J19">
            <v>1.0499999999999999E-3</v>
          </cell>
        </row>
      </sheetData>
      <sheetData sheetId="8772">
        <row r="19">
          <cell r="J19">
            <v>1.0499999999999999E-3</v>
          </cell>
        </row>
      </sheetData>
      <sheetData sheetId="8773">
        <row r="19">
          <cell r="J19">
            <v>1.0499999999999999E-3</v>
          </cell>
        </row>
      </sheetData>
      <sheetData sheetId="8774">
        <row r="19">
          <cell r="J19">
            <v>1.0499999999999999E-3</v>
          </cell>
        </row>
      </sheetData>
      <sheetData sheetId="8775">
        <row r="19">
          <cell r="J19">
            <v>1.0499999999999999E-3</v>
          </cell>
        </row>
      </sheetData>
      <sheetData sheetId="8776">
        <row r="19">
          <cell r="J19">
            <v>1.0499999999999999E-3</v>
          </cell>
        </row>
      </sheetData>
      <sheetData sheetId="8777">
        <row r="19">
          <cell r="J19">
            <v>1.0499999999999999E-3</v>
          </cell>
        </row>
      </sheetData>
      <sheetData sheetId="8778">
        <row r="19">
          <cell r="J19">
            <v>1.0499999999999999E-3</v>
          </cell>
        </row>
      </sheetData>
      <sheetData sheetId="8779">
        <row r="19">
          <cell r="J19">
            <v>1.0499999999999999E-3</v>
          </cell>
        </row>
      </sheetData>
      <sheetData sheetId="8780">
        <row r="19">
          <cell r="J19">
            <v>1.0499999999999999E-3</v>
          </cell>
        </row>
      </sheetData>
      <sheetData sheetId="8781">
        <row r="19">
          <cell r="J19">
            <v>1.0499999999999999E-3</v>
          </cell>
        </row>
      </sheetData>
      <sheetData sheetId="8782">
        <row r="19">
          <cell r="J19">
            <v>1.0499999999999999E-3</v>
          </cell>
        </row>
      </sheetData>
      <sheetData sheetId="8783">
        <row r="19">
          <cell r="J19">
            <v>1.0499999999999999E-3</v>
          </cell>
        </row>
      </sheetData>
      <sheetData sheetId="8784">
        <row r="19">
          <cell r="J19">
            <v>1.0499999999999999E-3</v>
          </cell>
        </row>
      </sheetData>
      <sheetData sheetId="8785">
        <row r="19">
          <cell r="J19">
            <v>1.0499999999999999E-3</v>
          </cell>
        </row>
      </sheetData>
      <sheetData sheetId="8786">
        <row r="19">
          <cell r="J19">
            <v>1.0499999999999999E-3</v>
          </cell>
        </row>
      </sheetData>
      <sheetData sheetId="8787">
        <row r="19">
          <cell r="J19">
            <v>1.0499999999999999E-3</v>
          </cell>
        </row>
      </sheetData>
      <sheetData sheetId="8788">
        <row r="19">
          <cell r="J19">
            <v>1.0499999999999999E-3</v>
          </cell>
        </row>
      </sheetData>
      <sheetData sheetId="8789">
        <row r="19">
          <cell r="J19">
            <v>1.0499999999999999E-3</v>
          </cell>
        </row>
      </sheetData>
      <sheetData sheetId="8790">
        <row r="19">
          <cell r="J19">
            <v>1.0499999999999999E-3</v>
          </cell>
        </row>
      </sheetData>
      <sheetData sheetId="8791">
        <row r="19">
          <cell r="J19">
            <v>1.0499999999999999E-3</v>
          </cell>
        </row>
      </sheetData>
      <sheetData sheetId="8792">
        <row r="19">
          <cell r="J19">
            <v>1.0499999999999999E-3</v>
          </cell>
        </row>
      </sheetData>
      <sheetData sheetId="8793">
        <row r="19">
          <cell r="J19">
            <v>1.0499999999999999E-3</v>
          </cell>
        </row>
      </sheetData>
      <sheetData sheetId="8794">
        <row r="19">
          <cell r="J19">
            <v>1.0499999999999999E-3</v>
          </cell>
        </row>
      </sheetData>
      <sheetData sheetId="8795">
        <row r="19">
          <cell r="J19">
            <v>1.0499999999999999E-3</v>
          </cell>
        </row>
      </sheetData>
      <sheetData sheetId="8796">
        <row r="19">
          <cell r="J19">
            <v>1.0499999999999999E-3</v>
          </cell>
        </row>
      </sheetData>
      <sheetData sheetId="8797">
        <row r="19">
          <cell r="J19">
            <v>1.0499999999999999E-3</v>
          </cell>
        </row>
      </sheetData>
      <sheetData sheetId="8798">
        <row r="19">
          <cell r="J19">
            <v>1.0499999999999999E-3</v>
          </cell>
        </row>
      </sheetData>
      <sheetData sheetId="8799">
        <row r="19">
          <cell r="J19">
            <v>1.0499999999999999E-3</v>
          </cell>
        </row>
      </sheetData>
      <sheetData sheetId="8800">
        <row r="19">
          <cell r="J19">
            <v>1.0499999999999999E-3</v>
          </cell>
        </row>
      </sheetData>
      <sheetData sheetId="8801">
        <row r="19">
          <cell r="J19">
            <v>1.0499999999999999E-3</v>
          </cell>
        </row>
      </sheetData>
      <sheetData sheetId="8802">
        <row r="19">
          <cell r="J19">
            <v>1.0499999999999999E-3</v>
          </cell>
        </row>
      </sheetData>
      <sheetData sheetId="8803">
        <row r="19">
          <cell r="J19">
            <v>1.0499999999999999E-3</v>
          </cell>
        </row>
      </sheetData>
      <sheetData sheetId="8804">
        <row r="19">
          <cell r="J19">
            <v>1.0499999999999999E-3</v>
          </cell>
        </row>
      </sheetData>
      <sheetData sheetId="8805">
        <row r="19">
          <cell r="J19">
            <v>1.0499999999999999E-3</v>
          </cell>
        </row>
      </sheetData>
      <sheetData sheetId="8806">
        <row r="19">
          <cell r="J19">
            <v>1.0499999999999999E-3</v>
          </cell>
        </row>
      </sheetData>
      <sheetData sheetId="8807">
        <row r="19">
          <cell r="J19">
            <v>1.0499999999999999E-3</v>
          </cell>
        </row>
      </sheetData>
      <sheetData sheetId="8808">
        <row r="19">
          <cell r="J19">
            <v>1.0499999999999999E-3</v>
          </cell>
        </row>
      </sheetData>
      <sheetData sheetId="8809">
        <row r="19">
          <cell r="J19">
            <v>1.0499999999999999E-3</v>
          </cell>
        </row>
      </sheetData>
      <sheetData sheetId="8810">
        <row r="19">
          <cell r="J19">
            <v>1.0499999999999999E-3</v>
          </cell>
        </row>
      </sheetData>
      <sheetData sheetId="8811">
        <row r="19">
          <cell r="J19">
            <v>1.0499999999999999E-3</v>
          </cell>
        </row>
      </sheetData>
      <sheetData sheetId="8812">
        <row r="19">
          <cell r="J19">
            <v>1.0499999999999999E-3</v>
          </cell>
        </row>
      </sheetData>
      <sheetData sheetId="8813">
        <row r="19">
          <cell r="J19">
            <v>1.0499999999999999E-3</v>
          </cell>
        </row>
      </sheetData>
      <sheetData sheetId="8814">
        <row r="19">
          <cell r="J19">
            <v>1.0499999999999999E-3</v>
          </cell>
        </row>
      </sheetData>
      <sheetData sheetId="8815">
        <row r="19">
          <cell r="J19">
            <v>1.0499999999999999E-3</v>
          </cell>
        </row>
      </sheetData>
      <sheetData sheetId="8816">
        <row r="19">
          <cell r="J19">
            <v>1.0499999999999999E-3</v>
          </cell>
        </row>
      </sheetData>
      <sheetData sheetId="8817">
        <row r="19">
          <cell r="J19">
            <v>1.0499999999999999E-3</v>
          </cell>
        </row>
      </sheetData>
      <sheetData sheetId="8818">
        <row r="19">
          <cell r="J19">
            <v>1.0499999999999999E-3</v>
          </cell>
        </row>
      </sheetData>
      <sheetData sheetId="8819">
        <row r="19">
          <cell r="J19">
            <v>1.0499999999999999E-3</v>
          </cell>
        </row>
      </sheetData>
      <sheetData sheetId="8820">
        <row r="19">
          <cell r="J19">
            <v>1.0499999999999999E-3</v>
          </cell>
        </row>
      </sheetData>
      <sheetData sheetId="8821">
        <row r="19">
          <cell r="J19">
            <v>1.0499999999999999E-3</v>
          </cell>
        </row>
      </sheetData>
      <sheetData sheetId="8822">
        <row r="19">
          <cell r="J19">
            <v>1.0499999999999999E-3</v>
          </cell>
        </row>
      </sheetData>
      <sheetData sheetId="8823">
        <row r="19">
          <cell r="J19">
            <v>1.0499999999999999E-3</v>
          </cell>
        </row>
      </sheetData>
      <sheetData sheetId="8824">
        <row r="19">
          <cell r="J19">
            <v>1.0499999999999999E-3</v>
          </cell>
        </row>
      </sheetData>
      <sheetData sheetId="8825">
        <row r="19">
          <cell r="J19">
            <v>1.0499999999999999E-3</v>
          </cell>
        </row>
      </sheetData>
      <sheetData sheetId="8826">
        <row r="19">
          <cell r="J19">
            <v>1.0499999999999999E-3</v>
          </cell>
        </row>
      </sheetData>
      <sheetData sheetId="8827">
        <row r="19">
          <cell r="J19">
            <v>1.0499999999999999E-3</v>
          </cell>
        </row>
      </sheetData>
      <sheetData sheetId="8828">
        <row r="19">
          <cell r="J19">
            <v>1.0499999999999999E-3</v>
          </cell>
        </row>
      </sheetData>
      <sheetData sheetId="8829">
        <row r="19">
          <cell r="J19">
            <v>1.0499999999999999E-3</v>
          </cell>
        </row>
      </sheetData>
      <sheetData sheetId="8830">
        <row r="19">
          <cell r="J19">
            <v>1.0499999999999999E-3</v>
          </cell>
        </row>
      </sheetData>
      <sheetData sheetId="8831">
        <row r="19">
          <cell r="J19">
            <v>1.0499999999999999E-3</v>
          </cell>
        </row>
      </sheetData>
      <sheetData sheetId="8832">
        <row r="19">
          <cell r="J19">
            <v>1.0499999999999999E-3</v>
          </cell>
        </row>
      </sheetData>
      <sheetData sheetId="8833">
        <row r="19">
          <cell r="J19">
            <v>1.0499999999999999E-3</v>
          </cell>
        </row>
      </sheetData>
      <sheetData sheetId="8834">
        <row r="19">
          <cell r="J19">
            <v>1.0499999999999999E-3</v>
          </cell>
        </row>
      </sheetData>
      <sheetData sheetId="8835">
        <row r="19">
          <cell r="J19">
            <v>1.0499999999999999E-3</v>
          </cell>
        </row>
      </sheetData>
      <sheetData sheetId="8836">
        <row r="19">
          <cell r="J19">
            <v>1.0499999999999999E-3</v>
          </cell>
        </row>
      </sheetData>
      <sheetData sheetId="8837">
        <row r="19">
          <cell r="J19">
            <v>1.0499999999999999E-3</v>
          </cell>
        </row>
      </sheetData>
      <sheetData sheetId="8838">
        <row r="19">
          <cell r="J19">
            <v>1.0499999999999999E-3</v>
          </cell>
        </row>
      </sheetData>
      <sheetData sheetId="8839">
        <row r="19">
          <cell r="J19">
            <v>1.0499999999999999E-3</v>
          </cell>
        </row>
      </sheetData>
      <sheetData sheetId="8840">
        <row r="19">
          <cell r="J19">
            <v>1.0499999999999999E-3</v>
          </cell>
        </row>
      </sheetData>
      <sheetData sheetId="8841">
        <row r="19">
          <cell r="J19">
            <v>1.0499999999999999E-3</v>
          </cell>
        </row>
      </sheetData>
      <sheetData sheetId="8842">
        <row r="19">
          <cell r="J19">
            <v>1.0499999999999999E-3</v>
          </cell>
        </row>
      </sheetData>
      <sheetData sheetId="8843">
        <row r="19">
          <cell r="J19">
            <v>1.0499999999999999E-3</v>
          </cell>
        </row>
      </sheetData>
      <sheetData sheetId="8844">
        <row r="19">
          <cell r="J19">
            <v>1.0499999999999999E-3</v>
          </cell>
        </row>
      </sheetData>
      <sheetData sheetId="8845">
        <row r="19">
          <cell r="J19">
            <v>1.0499999999999999E-3</v>
          </cell>
        </row>
      </sheetData>
      <sheetData sheetId="8846">
        <row r="19">
          <cell r="J19">
            <v>1.0499999999999999E-3</v>
          </cell>
        </row>
      </sheetData>
      <sheetData sheetId="8847">
        <row r="19">
          <cell r="J19">
            <v>1.0499999999999999E-3</v>
          </cell>
        </row>
      </sheetData>
      <sheetData sheetId="8848">
        <row r="19">
          <cell r="J19">
            <v>1.0499999999999999E-3</v>
          </cell>
        </row>
      </sheetData>
      <sheetData sheetId="8849">
        <row r="19">
          <cell r="J19">
            <v>1.0499999999999999E-3</v>
          </cell>
        </row>
      </sheetData>
      <sheetData sheetId="8850">
        <row r="19">
          <cell r="J19">
            <v>1.0499999999999999E-3</v>
          </cell>
        </row>
      </sheetData>
      <sheetData sheetId="8851">
        <row r="19">
          <cell r="J19">
            <v>1.0499999999999999E-3</v>
          </cell>
        </row>
      </sheetData>
      <sheetData sheetId="8852">
        <row r="19">
          <cell r="J19">
            <v>1.0499999999999999E-3</v>
          </cell>
        </row>
      </sheetData>
      <sheetData sheetId="8853">
        <row r="19">
          <cell r="J19">
            <v>1.0499999999999999E-3</v>
          </cell>
        </row>
      </sheetData>
      <sheetData sheetId="8854">
        <row r="19">
          <cell r="J19">
            <v>1.0499999999999999E-3</v>
          </cell>
        </row>
      </sheetData>
      <sheetData sheetId="8855">
        <row r="19">
          <cell r="J19">
            <v>1.0499999999999999E-3</v>
          </cell>
        </row>
      </sheetData>
      <sheetData sheetId="8856">
        <row r="19">
          <cell r="J19">
            <v>1.0499999999999999E-3</v>
          </cell>
        </row>
      </sheetData>
      <sheetData sheetId="8857">
        <row r="19">
          <cell r="J19">
            <v>1.0499999999999999E-3</v>
          </cell>
        </row>
      </sheetData>
      <sheetData sheetId="8858">
        <row r="19">
          <cell r="J19">
            <v>1.0499999999999999E-3</v>
          </cell>
        </row>
      </sheetData>
      <sheetData sheetId="8859">
        <row r="19">
          <cell r="J19">
            <v>1.0499999999999999E-3</v>
          </cell>
        </row>
      </sheetData>
      <sheetData sheetId="8860">
        <row r="19">
          <cell r="J19">
            <v>1.0499999999999999E-3</v>
          </cell>
        </row>
      </sheetData>
      <sheetData sheetId="8861">
        <row r="19">
          <cell r="J19">
            <v>1.0499999999999999E-3</v>
          </cell>
        </row>
      </sheetData>
      <sheetData sheetId="8862">
        <row r="19">
          <cell r="J19">
            <v>1.0499999999999999E-3</v>
          </cell>
        </row>
      </sheetData>
      <sheetData sheetId="8863">
        <row r="19">
          <cell r="J19">
            <v>1.0499999999999999E-3</v>
          </cell>
        </row>
      </sheetData>
      <sheetData sheetId="8864">
        <row r="19">
          <cell r="J19">
            <v>1.0499999999999999E-3</v>
          </cell>
        </row>
      </sheetData>
      <sheetData sheetId="8865">
        <row r="19">
          <cell r="J19">
            <v>1.0499999999999999E-3</v>
          </cell>
        </row>
      </sheetData>
      <sheetData sheetId="8866">
        <row r="19">
          <cell r="J19">
            <v>1.0499999999999999E-3</v>
          </cell>
        </row>
      </sheetData>
      <sheetData sheetId="8867">
        <row r="19">
          <cell r="J19">
            <v>1.0499999999999999E-3</v>
          </cell>
        </row>
      </sheetData>
      <sheetData sheetId="8868">
        <row r="19">
          <cell r="J19">
            <v>1.0499999999999999E-3</v>
          </cell>
        </row>
      </sheetData>
      <sheetData sheetId="8869">
        <row r="19">
          <cell r="J19">
            <v>1.0499999999999999E-3</v>
          </cell>
        </row>
      </sheetData>
      <sheetData sheetId="8870">
        <row r="19">
          <cell r="J19">
            <v>1.0499999999999999E-3</v>
          </cell>
        </row>
      </sheetData>
      <sheetData sheetId="8871">
        <row r="19">
          <cell r="J19">
            <v>1.0499999999999999E-3</v>
          </cell>
        </row>
      </sheetData>
      <sheetData sheetId="8872">
        <row r="19">
          <cell r="J19">
            <v>1.0499999999999999E-3</v>
          </cell>
        </row>
      </sheetData>
      <sheetData sheetId="8873">
        <row r="19">
          <cell r="J19">
            <v>1.0499999999999999E-3</v>
          </cell>
        </row>
      </sheetData>
      <sheetData sheetId="8874">
        <row r="19">
          <cell r="J19">
            <v>1.0499999999999999E-3</v>
          </cell>
        </row>
      </sheetData>
      <sheetData sheetId="8875">
        <row r="19">
          <cell r="J19">
            <v>1.0499999999999999E-3</v>
          </cell>
        </row>
      </sheetData>
      <sheetData sheetId="8876">
        <row r="19">
          <cell r="J19">
            <v>1.0499999999999999E-3</v>
          </cell>
        </row>
      </sheetData>
      <sheetData sheetId="8877">
        <row r="19">
          <cell r="J19">
            <v>1.0499999999999999E-3</v>
          </cell>
        </row>
      </sheetData>
      <sheetData sheetId="8878">
        <row r="19">
          <cell r="J19">
            <v>1.0499999999999999E-3</v>
          </cell>
        </row>
      </sheetData>
      <sheetData sheetId="8879">
        <row r="19">
          <cell r="J19">
            <v>1.0499999999999999E-3</v>
          </cell>
        </row>
      </sheetData>
      <sheetData sheetId="8880">
        <row r="19">
          <cell r="J19">
            <v>1.0499999999999999E-3</v>
          </cell>
        </row>
      </sheetData>
      <sheetData sheetId="8881">
        <row r="19">
          <cell r="J19">
            <v>1.0499999999999999E-3</v>
          </cell>
        </row>
      </sheetData>
      <sheetData sheetId="8882">
        <row r="19">
          <cell r="J19">
            <v>1.0499999999999999E-3</v>
          </cell>
        </row>
      </sheetData>
      <sheetData sheetId="8883">
        <row r="19">
          <cell r="J19">
            <v>1.0499999999999999E-3</v>
          </cell>
        </row>
      </sheetData>
      <sheetData sheetId="8884">
        <row r="19">
          <cell r="J19">
            <v>1.0499999999999999E-3</v>
          </cell>
        </row>
      </sheetData>
      <sheetData sheetId="8885">
        <row r="19">
          <cell r="J19">
            <v>1.0499999999999999E-3</v>
          </cell>
        </row>
      </sheetData>
      <sheetData sheetId="8886">
        <row r="19">
          <cell r="J19">
            <v>1.0499999999999999E-3</v>
          </cell>
        </row>
      </sheetData>
      <sheetData sheetId="8887">
        <row r="19">
          <cell r="J19">
            <v>1.0499999999999999E-3</v>
          </cell>
        </row>
      </sheetData>
      <sheetData sheetId="8888">
        <row r="19">
          <cell r="J19">
            <v>1.0499999999999999E-3</v>
          </cell>
        </row>
      </sheetData>
      <sheetData sheetId="8889">
        <row r="19">
          <cell r="J19">
            <v>1.0499999999999999E-3</v>
          </cell>
        </row>
      </sheetData>
      <sheetData sheetId="8890">
        <row r="19">
          <cell r="J19">
            <v>1.0499999999999999E-3</v>
          </cell>
        </row>
      </sheetData>
      <sheetData sheetId="8891">
        <row r="19">
          <cell r="J19">
            <v>1.0499999999999999E-3</v>
          </cell>
        </row>
      </sheetData>
      <sheetData sheetId="8892">
        <row r="19">
          <cell r="J19">
            <v>1.0499999999999999E-3</v>
          </cell>
        </row>
      </sheetData>
      <sheetData sheetId="8893">
        <row r="19">
          <cell r="J19">
            <v>1.0499999999999999E-3</v>
          </cell>
        </row>
      </sheetData>
      <sheetData sheetId="8894">
        <row r="19">
          <cell r="J19">
            <v>1.0499999999999999E-3</v>
          </cell>
        </row>
      </sheetData>
      <sheetData sheetId="8895">
        <row r="19">
          <cell r="J19">
            <v>1.0499999999999999E-3</v>
          </cell>
        </row>
      </sheetData>
      <sheetData sheetId="8896">
        <row r="19">
          <cell r="J19">
            <v>1.0499999999999999E-3</v>
          </cell>
        </row>
      </sheetData>
      <sheetData sheetId="8897">
        <row r="19">
          <cell r="J19">
            <v>1.0499999999999999E-3</v>
          </cell>
        </row>
      </sheetData>
      <sheetData sheetId="8898">
        <row r="19">
          <cell r="J19">
            <v>1.0499999999999999E-3</v>
          </cell>
        </row>
      </sheetData>
      <sheetData sheetId="8899">
        <row r="19">
          <cell r="J19">
            <v>1.0499999999999999E-3</v>
          </cell>
        </row>
      </sheetData>
      <sheetData sheetId="8900">
        <row r="19">
          <cell r="J19">
            <v>1.0499999999999999E-3</v>
          </cell>
        </row>
      </sheetData>
      <sheetData sheetId="8901">
        <row r="19">
          <cell r="J19">
            <v>1.0499999999999999E-3</v>
          </cell>
        </row>
      </sheetData>
      <sheetData sheetId="8902">
        <row r="19">
          <cell r="J19">
            <v>1.0499999999999999E-3</v>
          </cell>
        </row>
      </sheetData>
      <sheetData sheetId="8903">
        <row r="19">
          <cell r="J19">
            <v>1.0499999999999999E-3</v>
          </cell>
        </row>
      </sheetData>
      <sheetData sheetId="8904">
        <row r="19">
          <cell r="J19">
            <v>1.0499999999999999E-3</v>
          </cell>
        </row>
      </sheetData>
      <sheetData sheetId="8905">
        <row r="19">
          <cell r="J19">
            <v>1.0499999999999999E-3</v>
          </cell>
        </row>
      </sheetData>
      <sheetData sheetId="8906">
        <row r="19">
          <cell r="J19">
            <v>1.0499999999999999E-3</v>
          </cell>
        </row>
      </sheetData>
      <sheetData sheetId="8907">
        <row r="19">
          <cell r="J19">
            <v>1.0499999999999999E-3</v>
          </cell>
        </row>
      </sheetData>
      <sheetData sheetId="8908">
        <row r="19">
          <cell r="J19">
            <v>1.0499999999999999E-3</v>
          </cell>
        </row>
      </sheetData>
      <sheetData sheetId="8909">
        <row r="19">
          <cell r="J19">
            <v>1.0499999999999999E-3</v>
          </cell>
        </row>
      </sheetData>
      <sheetData sheetId="8910">
        <row r="19">
          <cell r="J19">
            <v>1.0499999999999999E-3</v>
          </cell>
        </row>
      </sheetData>
      <sheetData sheetId="8911">
        <row r="19">
          <cell r="J19">
            <v>1.0499999999999999E-3</v>
          </cell>
        </row>
      </sheetData>
      <sheetData sheetId="8912">
        <row r="19">
          <cell r="J19">
            <v>1.0499999999999999E-3</v>
          </cell>
        </row>
      </sheetData>
      <sheetData sheetId="8913">
        <row r="19">
          <cell r="J19">
            <v>1.0499999999999999E-3</v>
          </cell>
        </row>
      </sheetData>
      <sheetData sheetId="8914">
        <row r="19">
          <cell r="J19">
            <v>1.0499999999999999E-3</v>
          </cell>
        </row>
      </sheetData>
      <sheetData sheetId="8915">
        <row r="19">
          <cell r="J19">
            <v>1.0499999999999999E-3</v>
          </cell>
        </row>
      </sheetData>
      <sheetData sheetId="8916">
        <row r="19">
          <cell r="J19">
            <v>1.0499999999999999E-3</v>
          </cell>
        </row>
      </sheetData>
      <sheetData sheetId="8917">
        <row r="19">
          <cell r="J19">
            <v>1.0499999999999999E-3</v>
          </cell>
        </row>
      </sheetData>
      <sheetData sheetId="8918">
        <row r="19">
          <cell r="J19">
            <v>1.0499999999999999E-3</v>
          </cell>
        </row>
      </sheetData>
      <sheetData sheetId="8919">
        <row r="19">
          <cell r="J19">
            <v>1.0499999999999999E-3</v>
          </cell>
        </row>
      </sheetData>
      <sheetData sheetId="8920">
        <row r="19">
          <cell r="J19">
            <v>1.0499999999999999E-3</v>
          </cell>
        </row>
      </sheetData>
      <sheetData sheetId="8921">
        <row r="19">
          <cell r="J19">
            <v>1.0499999999999999E-3</v>
          </cell>
        </row>
      </sheetData>
      <sheetData sheetId="8922">
        <row r="19">
          <cell r="J19">
            <v>1.0499999999999999E-3</v>
          </cell>
        </row>
      </sheetData>
      <sheetData sheetId="8923">
        <row r="19">
          <cell r="J19">
            <v>1.0499999999999999E-3</v>
          </cell>
        </row>
      </sheetData>
      <sheetData sheetId="8924">
        <row r="19">
          <cell r="J19">
            <v>1.0499999999999999E-3</v>
          </cell>
        </row>
      </sheetData>
      <sheetData sheetId="8925">
        <row r="19">
          <cell r="J19">
            <v>1.0499999999999999E-3</v>
          </cell>
        </row>
      </sheetData>
      <sheetData sheetId="8926">
        <row r="19">
          <cell r="J19">
            <v>1.0499999999999999E-3</v>
          </cell>
        </row>
      </sheetData>
      <sheetData sheetId="8927">
        <row r="19">
          <cell r="J19">
            <v>1.0499999999999999E-3</v>
          </cell>
        </row>
      </sheetData>
      <sheetData sheetId="8928">
        <row r="19">
          <cell r="J19">
            <v>1.0499999999999999E-3</v>
          </cell>
        </row>
      </sheetData>
      <sheetData sheetId="8929">
        <row r="19">
          <cell r="J19">
            <v>1.0499999999999999E-3</v>
          </cell>
        </row>
      </sheetData>
      <sheetData sheetId="8930">
        <row r="19">
          <cell r="J19">
            <v>1.0499999999999999E-3</v>
          </cell>
        </row>
      </sheetData>
      <sheetData sheetId="8931">
        <row r="19">
          <cell r="J19">
            <v>1.0499999999999999E-3</v>
          </cell>
        </row>
      </sheetData>
      <sheetData sheetId="8932">
        <row r="19">
          <cell r="J19">
            <v>1.0499999999999999E-3</v>
          </cell>
        </row>
      </sheetData>
      <sheetData sheetId="8933">
        <row r="19">
          <cell r="J19">
            <v>1.0499999999999999E-3</v>
          </cell>
        </row>
      </sheetData>
      <sheetData sheetId="8934">
        <row r="19">
          <cell r="J19">
            <v>1.0499999999999999E-3</v>
          </cell>
        </row>
      </sheetData>
      <sheetData sheetId="8935">
        <row r="19">
          <cell r="J19">
            <v>1.0499999999999999E-3</v>
          </cell>
        </row>
      </sheetData>
      <sheetData sheetId="8936">
        <row r="19">
          <cell r="J19">
            <v>1.0499999999999999E-3</v>
          </cell>
        </row>
      </sheetData>
      <sheetData sheetId="8937">
        <row r="19">
          <cell r="J19">
            <v>1.0499999999999999E-3</v>
          </cell>
        </row>
      </sheetData>
      <sheetData sheetId="8938">
        <row r="19">
          <cell r="J19">
            <v>1.0499999999999999E-3</v>
          </cell>
        </row>
      </sheetData>
      <sheetData sheetId="8939">
        <row r="19">
          <cell r="J19">
            <v>1.0499999999999999E-3</v>
          </cell>
        </row>
      </sheetData>
      <sheetData sheetId="8940">
        <row r="19">
          <cell r="J19">
            <v>1.0499999999999999E-3</v>
          </cell>
        </row>
      </sheetData>
      <sheetData sheetId="8941">
        <row r="19">
          <cell r="J19">
            <v>1.0499999999999999E-3</v>
          </cell>
        </row>
      </sheetData>
      <sheetData sheetId="8942">
        <row r="19">
          <cell r="J19">
            <v>1.0499999999999999E-3</v>
          </cell>
        </row>
      </sheetData>
      <sheetData sheetId="8943">
        <row r="19">
          <cell r="J19">
            <v>1.0499999999999999E-3</v>
          </cell>
        </row>
      </sheetData>
      <sheetData sheetId="8944">
        <row r="19">
          <cell r="J19">
            <v>1.0499999999999999E-3</v>
          </cell>
        </row>
      </sheetData>
      <sheetData sheetId="8945">
        <row r="19">
          <cell r="J19">
            <v>1.0499999999999999E-3</v>
          </cell>
        </row>
      </sheetData>
      <sheetData sheetId="8946">
        <row r="19">
          <cell r="J19">
            <v>1.0499999999999999E-3</v>
          </cell>
        </row>
      </sheetData>
      <sheetData sheetId="8947">
        <row r="19">
          <cell r="J19">
            <v>1.0499999999999999E-3</v>
          </cell>
        </row>
      </sheetData>
      <sheetData sheetId="8948">
        <row r="19">
          <cell r="J19">
            <v>1.0499999999999999E-3</v>
          </cell>
        </row>
      </sheetData>
      <sheetData sheetId="8949">
        <row r="19">
          <cell r="J19">
            <v>1.0499999999999999E-3</v>
          </cell>
        </row>
      </sheetData>
      <sheetData sheetId="8950">
        <row r="19">
          <cell r="J19">
            <v>1.0499999999999999E-3</v>
          </cell>
        </row>
      </sheetData>
      <sheetData sheetId="8951">
        <row r="19">
          <cell r="J19">
            <v>1.0499999999999999E-3</v>
          </cell>
        </row>
      </sheetData>
      <sheetData sheetId="8952">
        <row r="19">
          <cell r="J19">
            <v>1.0499999999999999E-3</v>
          </cell>
        </row>
      </sheetData>
      <sheetData sheetId="8953">
        <row r="19">
          <cell r="J19">
            <v>1.0499999999999999E-3</v>
          </cell>
        </row>
      </sheetData>
      <sheetData sheetId="8954">
        <row r="19">
          <cell r="J19">
            <v>1.0499999999999999E-3</v>
          </cell>
        </row>
      </sheetData>
      <sheetData sheetId="8955">
        <row r="19">
          <cell r="J19">
            <v>1.0499999999999999E-3</v>
          </cell>
        </row>
      </sheetData>
      <sheetData sheetId="8956">
        <row r="19">
          <cell r="J19">
            <v>1.0499999999999999E-3</v>
          </cell>
        </row>
      </sheetData>
      <sheetData sheetId="8957">
        <row r="19">
          <cell r="J19">
            <v>1.0499999999999999E-3</v>
          </cell>
        </row>
      </sheetData>
      <sheetData sheetId="8958">
        <row r="19">
          <cell r="J19">
            <v>1.0499999999999999E-3</v>
          </cell>
        </row>
      </sheetData>
      <sheetData sheetId="8959">
        <row r="19">
          <cell r="J19">
            <v>1.0499999999999999E-3</v>
          </cell>
        </row>
      </sheetData>
      <sheetData sheetId="8960">
        <row r="19">
          <cell r="J19">
            <v>1.0499999999999999E-3</v>
          </cell>
        </row>
      </sheetData>
      <sheetData sheetId="8961">
        <row r="19">
          <cell r="J19">
            <v>1.0499999999999999E-3</v>
          </cell>
        </row>
      </sheetData>
      <sheetData sheetId="8962">
        <row r="19">
          <cell r="J19">
            <v>1.0499999999999999E-3</v>
          </cell>
        </row>
      </sheetData>
      <sheetData sheetId="8963">
        <row r="19">
          <cell r="J19">
            <v>1.0499999999999999E-3</v>
          </cell>
        </row>
      </sheetData>
      <sheetData sheetId="8964">
        <row r="19">
          <cell r="J19">
            <v>1.0499999999999999E-3</v>
          </cell>
        </row>
      </sheetData>
      <sheetData sheetId="8965">
        <row r="19">
          <cell r="J19">
            <v>1.0499999999999999E-3</v>
          </cell>
        </row>
      </sheetData>
      <sheetData sheetId="8966">
        <row r="19">
          <cell r="J19">
            <v>1.0499999999999999E-3</v>
          </cell>
        </row>
      </sheetData>
      <sheetData sheetId="8967">
        <row r="19">
          <cell r="J19">
            <v>1.0499999999999999E-3</v>
          </cell>
        </row>
      </sheetData>
      <sheetData sheetId="8968">
        <row r="19">
          <cell r="J19">
            <v>1.0499999999999999E-3</v>
          </cell>
        </row>
      </sheetData>
      <sheetData sheetId="8969">
        <row r="19">
          <cell r="J19">
            <v>1.0499999999999999E-3</v>
          </cell>
        </row>
      </sheetData>
      <sheetData sheetId="8970">
        <row r="19">
          <cell r="J19">
            <v>1.0499999999999999E-3</v>
          </cell>
        </row>
      </sheetData>
      <sheetData sheetId="8971">
        <row r="19">
          <cell r="J19">
            <v>1.0499999999999999E-3</v>
          </cell>
        </row>
      </sheetData>
      <sheetData sheetId="8972">
        <row r="19">
          <cell r="J19">
            <v>1.0499999999999999E-3</v>
          </cell>
        </row>
      </sheetData>
      <sheetData sheetId="8973">
        <row r="19">
          <cell r="J19">
            <v>1.0499999999999999E-3</v>
          </cell>
        </row>
      </sheetData>
      <sheetData sheetId="8974">
        <row r="19">
          <cell r="J19">
            <v>1.0499999999999999E-3</v>
          </cell>
        </row>
      </sheetData>
      <sheetData sheetId="8975">
        <row r="19">
          <cell r="J19">
            <v>1.0499999999999999E-3</v>
          </cell>
        </row>
      </sheetData>
      <sheetData sheetId="8976">
        <row r="19">
          <cell r="J19">
            <v>1.0499999999999999E-3</v>
          </cell>
        </row>
      </sheetData>
      <sheetData sheetId="8977">
        <row r="19">
          <cell r="J19">
            <v>1.0499999999999999E-3</v>
          </cell>
        </row>
      </sheetData>
      <sheetData sheetId="8978">
        <row r="19">
          <cell r="J19">
            <v>1.0499999999999999E-3</v>
          </cell>
        </row>
      </sheetData>
      <sheetData sheetId="8979">
        <row r="19">
          <cell r="J19">
            <v>1.0499999999999999E-3</v>
          </cell>
        </row>
      </sheetData>
      <sheetData sheetId="8980">
        <row r="19">
          <cell r="J19">
            <v>1.0499999999999999E-3</v>
          </cell>
        </row>
      </sheetData>
      <sheetData sheetId="8981">
        <row r="19">
          <cell r="J19">
            <v>1.0499999999999999E-3</v>
          </cell>
        </row>
      </sheetData>
      <sheetData sheetId="8982">
        <row r="19">
          <cell r="J19">
            <v>1.0499999999999999E-3</v>
          </cell>
        </row>
      </sheetData>
      <sheetData sheetId="8983">
        <row r="19">
          <cell r="J19">
            <v>1.0499999999999999E-3</v>
          </cell>
        </row>
      </sheetData>
      <sheetData sheetId="8984">
        <row r="19">
          <cell r="J19">
            <v>1.0499999999999999E-3</v>
          </cell>
        </row>
      </sheetData>
      <sheetData sheetId="8985">
        <row r="19">
          <cell r="J19">
            <v>1.0499999999999999E-3</v>
          </cell>
        </row>
      </sheetData>
      <sheetData sheetId="8986">
        <row r="19">
          <cell r="J19">
            <v>1.0499999999999999E-3</v>
          </cell>
        </row>
      </sheetData>
      <sheetData sheetId="8987">
        <row r="19">
          <cell r="J19">
            <v>1.0499999999999999E-3</v>
          </cell>
        </row>
      </sheetData>
      <sheetData sheetId="8988">
        <row r="19">
          <cell r="J19">
            <v>1.0499999999999999E-3</v>
          </cell>
        </row>
      </sheetData>
      <sheetData sheetId="8989">
        <row r="19">
          <cell r="J19">
            <v>1.0499999999999999E-3</v>
          </cell>
        </row>
      </sheetData>
      <sheetData sheetId="8990">
        <row r="19">
          <cell r="J19">
            <v>1.0499999999999999E-3</v>
          </cell>
        </row>
      </sheetData>
      <sheetData sheetId="8991">
        <row r="19">
          <cell r="J19">
            <v>1.0499999999999999E-3</v>
          </cell>
        </row>
      </sheetData>
      <sheetData sheetId="8992">
        <row r="19">
          <cell r="J19">
            <v>1.0499999999999999E-3</v>
          </cell>
        </row>
      </sheetData>
      <sheetData sheetId="8993">
        <row r="19">
          <cell r="J19">
            <v>1.0499999999999999E-3</v>
          </cell>
        </row>
      </sheetData>
      <sheetData sheetId="8994">
        <row r="19">
          <cell r="J19">
            <v>1.0499999999999999E-3</v>
          </cell>
        </row>
      </sheetData>
      <sheetData sheetId="8995">
        <row r="19">
          <cell r="J19">
            <v>1.0499999999999999E-3</v>
          </cell>
        </row>
      </sheetData>
      <sheetData sheetId="8996">
        <row r="19">
          <cell r="J19">
            <v>1.0499999999999999E-3</v>
          </cell>
        </row>
      </sheetData>
      <sheetData sheetId="8997">
        <row r="19">
          <cell r="J19">
            <v>1.0499999999999999E-3</v>
          </cell>
        </row>
      </sheetData>
      <sheetData sheetId="8998">
        <row r="19">
          <cell r="J19">
            <v>1.0499999999999999E-3</v>
          </cell>
        </row>
      </sheetData>
      <sheetData sheetId="8999">
        <row r="19">
          <cell r="J19">
            <v>1.0499999999999999E-3</v>
          </cell>
        </row>
      </sheetData>
      <sheetData sheetId="9000">
        <row r="19">
          <cell r="J19">
            <v>1.0499999999999999E-3</v>
          </cell>
        </row>
      </sheetData>
      <sheetData sheetId="9001">
        <row r="19">
          <cell r="J19">
            <v>1.0499999999999999E-3</v>
          </cell>
        </row>
      </sheetData>
      <sheetData sheetId="9002">
        <row r="19">
          <cell r="J19">
            <v>1.0499999999999999E-3</v>
          </cell>
        </row>
      </sheetData>
      <sheetData sheetId="9003">
        <row r="19">
          <cell r="J19">
            <v>1.0499999999999999E-3</v>
          </cell>
        </row>
      </sheetData>
      <sheetData sheetId="9004">
        <row r="19">
          <cell r="J19">
            <v>1.0499999999999999E-3</v>
          </cell>
        </row>
      </sheetData>
      <sheetData sheetId="9005">
        <row r="19">
          <cell r="J19">
            <v>1.0499999999999999E-3</v>
          </cell>
        </row>
      </sheetData>
      <sheetData sheetId="9006">
        <row r="19">
          <cell r="J19">
            <v>1.0499999999999999E-3</v>
          </cell>
        </row>
      </sheetData>
      <sheetData sheetId="9007">
        <row r="19">
          <cell r="J19">
            <v>1.0499999999999999E-3</v>
          </cell>
        </row>
      </sheetData>
      <sheetData sheetId="9008">
        <row r="19">
          <cell r="J19">
            <v>1.0499999999999999E-3</v>
          </cell>
        </row>
      </sheetData>
      <sheetData sheetId="9009">
        <row r="19">
          <cell r="J19">
            <v>1.0499999999999999E-3</v>
          </cell>
        </row>
      </sheetData>
      <sheetData sheetId="9010">
        <row r="19">
          <cell r="J19">
            <v>1.0499999999999999E-3</v>
          </cell>
        </row>
      </sheetData>
      <sheetData sheetId="9011">
        <row r="19">
          <cell r="J19">
            <v>1.0499999999999999E-3</v>
          </cell>
        </row>
      </sheetData>
      <sheetData sheetId="9012">
        <row r="19">
          <cell r="J19">
            <v>1.0499999999999999E-3</v>
          </cell>
        </row>
      </sheetData>
      <sheetData sheetId="9013">
        <row r="19">
          <cell r="J19">
            <v>1.0499999999999999E-3</v>
          </cell>
        </row>
      </sheetData>
      <sheetData sheetId="9014">
        <row r="19">
          <cell r="J19">
            <v>1.0499999999999999E-3</v>
          </cell>
        </row>
      </sheetData>
      <sheetData sheetId="9015">
        <row r="19">
          <cell r="J19">
            <v>1.0499999999999999E-3</v>
          </cell>
        </row>
      </sheetData>
      <sheetData sheetId="9016">
        <row r="19">
          <cell r="J19">
            <v>1.0499999999999999E-3</v>
          </cell>
        </row>
      </sheetData>
      <sheetData sheetId="9017">
        <row r="19">
          <cell r="J19">
            <v>1.0499999999999999E-3</v>
          </cell>
        </row>
      </sheetData>
      <sheetData sheetId="9018">
        <row r="19">
          <cell r="J19">
            <v>1.0499999999999999E-3</v>
          </cell>
        </row>
      </sheetData>
      <sheetData sheetId="9019">
        <row r="19">
          <cell r="J19">
            <v>1.0499999999999999E-3</v>
          </cell>
        </row>
      </sheetData>
      <sheetData sheetId="9020">
        <row r="19">
          <cell r="J19">
            <v>1.0499999999999999E-3</v>
          </cell>
        </row>
      </sheetData>
      <sheetData sheetId="9021">
        <row r="19">
          <cell r="J19">
            <v>1.0499999999999999E-3</v>
          </cell>
        </row>
      </sheetData>
      <sheetData sheetId="9022">
        <row r="19">
          <cell r="J19">
            <v>1.0499999999999999E-3</v>
          </cell>
        </row>
      </sheetData>
      <sheetData sheetId="9023">
        <row r="19">
          <cell r="J19">
            <v>1.0499999999999999E-3</v>
          </cell>
        </row>
      </sheetData>
      <sheetData sheetId="9024">
        <row r="19">
          <cell r="J19">
            <v>1.0499999999999999E-3</v>
          </cell>
        </row>
      </sheetData>
      <sheetData sheetId="9025">
        <row r="19">
          <cell r="J19">
            <v>1.0499999999999999E-3</v>
          </cell>
        </row>
      </sheetData>
      <sheetData sheetId="9026">
        <row r="19">
          <cell r="J19">
            <v>1.0499999999999999E-3</v>
          </cell>
        </row>
      </sheetData>
      <sheetData sheetId="9027">
        <row r="19">
          <cell r="J19">
            <v>1.0499999999999999E-3</v>
          </cell>
        </row>
      </sheetData>
      <sheetData sheetId="9028">
        <row r="19">
          <cell r="J19">
            <v>1.0499999999999999E-3</v>
          </cell>
        </row>
      </sheetData>
      <sheetData sheetId="9029">
        <row r="19">
          <cell r="J19">
            <v>1.0499999999999999E-3</v>
          </cell>
        </row>
      </sheetData>
      <sheetData sheetId="9030">
        <row r="19">
          <cell r="J19">
            <v>1.0499999999999999E-3</v>
          </cell>
        </row>
      </sheetData>
      <sheetData sheetId="9031">
        <row r="19">
          <cell r="J19">
            <v>1.0499999999999999E-3</v>
          </cell>
        </row>
      </sheetData>
      <sheetData sheetId="9032">
        <row r="19">
          <cell r="J19">
            <v>1.0499999999999999E-3</v>
          </cell>
        </row>
      </sheetData>
      <sheetData sheetId="9033">
        <row r="19">
          <cell r="J19">
            <v>1.0499999999999999E-3</v>
          </cell>
        </row>
      </sheetData>
      <sheetData sheetId="9034">
        <row r="19">
          <cell r="J19">
            <v>1.0499999999999999E-3</v>
          </cell>
        </row>
      </sheetData>
      <sheetData sheetId="9035">
        <row r="19">
          <cell r="J19">
            <v>1.0499999999999999E-3</v>
          </cell>
        </row>
      </sheetData>
      <sheetData sheetId="9036">
        <row r="19">
          <cell r="J19">
            <v>1.0499999999999999E-3</v>
          </cell>
        </row>
      </sheetData>
      <sheetData sheetId="9037">
        <row r="19">
          <cell r="J19">
            <v>1.0499999999999999E-3</v>
          </cell>
        </row>
      </sheetData>
      <sheetData sheetId="9038">
        <row r="19">
          <cell r="J19">
            <v>1.0499999999999999E-3</v>
          </cell>
        </row>
      </sheetData>
      <sheetData sheetId="9039">
        <row r="19">
          <cell r="J19">
            <v>1.0499999999999999E-3</v>
          </cell>
        </row>
      </sheetData>
      <sheetData sheetId="9040">
        <row r="19">
          <cell r="J19">
            <v>1.0499999999999999E-3</v>
          </cell>
        </row>
      </sheetData>
      <sheetData sheetId="9041">
        <row r="19">
          <cell r="J19">
            <v>1.0499999999999999E-3</v>
          </cell>
        </row>
      </sheetData>
      <sheetData sheetId="9042">
        <row r="19">
          <cell r="J19">
            <v>1.0499999999999999E-3</v>
          </cell>
        </row>
      </sheetData>
      <sheetData sheetId="9043">
        <row r="19">
          <cell r="J19">
            <v>1.0499999999999999E-3</v>
          </cell>
        </row>
      </sheetData>
      <sheetData sheetId="9044">
        <row r="19">
          <cell r="J19">
            <v>1.0499999999999999E-3</v>
          </cell>
        </row>
      </sheetData>
      <sheetData sheetId="9045">
        <row r="19">
          <cell r="J19">
            <v>1.0499999999999999E-3</v>
          </cell>
        </row>
      </sheetData>
      <sheetData sheetId="9046">
        <row r="19">
          <cell r="J19">
            <v>1.0499999999999999E-3</v>
          </cell>
        </row>
      </sheetData>
      <sheetData sheetId="9047">
        <row r="19">
          <cell r="J19">
            <v>1.0499999999999999E-3</v>
          </cell>
        </row>
      </sheetData>
      <sheetData sheetId="9048">
        <row r="19">
          <cell r="J19">
            <v>1.0499999999999999E-3</v>
          </cell>
        </row>
      </sheetData>
      <sheetData sheetId="9049">
        <row r="19">
          <cell r="J19">
            <v>1.0499999999999999E-3</v>
          </cell>
        </row>
      </sheetData>
      <sheetData sheetId="9050">
        <row r="19">
          <cell r="J19">
            <v>1.0499999999999999E-3</v>
          </cell>
        </row>
      </sheetData>
      <sheetData sheetId="9051">
        <row r="19">
          <cell r="J19">
            <v>1.0499999999999999E-3</v>
          </cell>
        </row>
      </sheetData>
      <sheetData sheetId="9052">
        <row r="19">
          <cell r="J19">
            <v>1.0499999999999999E-3</v>
          </cell>
        </row>
      </sheetData>
      <sheetData sheetId="9053">
        <row r="19">
          <cell r="J19">
            <v>1.0499999999999999E-3</v>
          </cell>
        </row>
      </sheetData>
      <sheetData sheetId="9054">
        <row r="19">
          <cell r="J19">
            <v>1.0499999999999999E-3</v>
          </cell>
        </row>
      </sheetData>
      <sheetData sheetId="9055">
        <row r="19">
          <cell r="J19">
            <v>1.0499999999999999E-3</v>
          </cell>
        </row>
      </sheetData>
      <sheetData sheetId="9056">
        <row r="19">
          <cell r="J19">
            <v>1.0499999999999999E-3</v>
          </cell>
        </row>
      </sheetData>
      <sheetData sheetId="9057">
        <row r="19">
          <cell r="J19">
            <v>1.0499999999999999E-3</v>
          </cell>
        </row>
      </sheetData>
      <sheetData sheetId="9058">
        <row r="19">
          <cell r="J19">
            <v>1.0499999999999999E-3</v>
          </cell>
        </row>
      </sheetData>
      <sheetData sheetId="9059">
        <row r="19">
          <cell r="J19">
            <v>1.0499999999999999E-3</v>
          </cell>
        </row>
      </sheetData>
      <sheetData sheetId="9060">
        <row r="19">
          <cell r="J19">
            <v>1.0499999999999999E-3</v>
          </cell>
        </row>
      </sheetData>
      <sheetData sheetId="9061">
        <row r="19">
          <cell r="J19">
            <v>1.0499999999999999E-3</v>
          </cell>
        </row>
      </sheetData>
      <sheetData sheetId="9062">
        <row r="19">
          <cell r="J19">
            <v>1.0499999999999999E-3</v>
          </cell>
        </row>
      </sheetData>
      <sheetData sheetId="9063">
        <row r="19">
          <cell r="J19">
            <v>1.0499999999999999E-3</v>
          </cell>
        </row>
      </sheetData>
      <sheetData sheetId="9064">
        <row r="19">
          <cell r="J19">
            <v>1.0499999999999999E-3</v>
          </cell>
        </row>
      </sheetData>
      <sheetData sheetId="9065">
        <row r="19">
          <cell r="J19">
            <v>1.0499999999999999E-3</v>
          </cell>
        </row>
      </sheetData>
      <sheetData sheetId="9066">
        <row r="19">
          <cell r="J19">
            <v>1.0499999999999999E-3</v>
          </cell>
        </row>
      </sheetData>
      <sheetData sheetId="9067">
        <row r="19">
          <cell r="J19">
            <v>1.0499999999999999E-3</v>
          </cell>
        </row>
      </sheetData>
      <sheetData sheetId="9068">
        <row r="19">
          <cell r="J19">
            <v>1.0499999999999999E-3</v>
          </cell>
        </row>
      </sheetData>
      <sheetData sheetId="9069">
        <row r="19">
          <cell r="J19">
            <v>1.0499999999999999E-3</v>
          </cell>
        </row>
      </sheetData>
      <sheetData sheetId="9070">
        <row r="19">
          <cell r="J19">
            <v>1.0499999999999999E-3</v>
          </cell>
        </row>
      </sheetData>
      <sheetData sheetId="9071">
        <row r="19">
          <cell r="J19">
            <v>1.0499999999999999E-3</v>
          </cell>
        </row>
      </sheetData>
      <sheetData sheetId="9072">
        <row r="19">
          <cell r="J19">
            <v>1.0499999999999999E-3</v>
          </cell>
        </row>
      </sheetData>
      <sheetData sheetId="9073">
        <row r="19">
          <cell r="J19">
            <v>1.0499999999999999E-3</v>
          </cell>
        </row>
      </sheetData>
      <sheetData sheetId="9074">
        <row r="19">
          <cell r="J19">
            <v>1.0499999999999999E-3</v>
          </cell>
        </row>
      </sheetData>
      <sheetData sheetId="9075">
        <row r="19">
          <cell r="J19">
            <v>1.0499999999999999E-3</v>
          </cell>
        </row>
      </sheetData>
      <sheetData sheetId="9076">
        <row r="19">
          <cell r="J19">
            <v>1.0499999999999999E-3</v>
          </cell>
        </row>
      </sheetData>
      <sheetData sheetId="9077">
        <row r="19">
          <cell r="J19">
            <v>1.0499999999999999E-3</v>
          </cell>
        </row>
      </sheetData>
      <sheetData sheetId="9078">
        <row r="19">
          <cell r="J19">
            <v>1.0499999999999999E-3</v>
          </cell>
        </row>
      </sheetData>
      <sheetData sheetId="9079">
        <row r="19">
          <cell r="J19">
            <v>1.0499999999999999E-3</v>
          </cell>
        </row>
      </sheetData>
      <sheetData sheetId="9080">
        <row r="19">
          <cell r="J19">
            <v>1.0499999999999999E-3</v>
          </cell>
        </row>
      </sheetData>
      <sheetData sheetId="9081">
        <row r="19">
          <cell r="J19">
            <v>1.0499999999999999E-3</v>
          </cell>
        </row>
      </sheetData>
      <sheetData sheetId="9082">
        <row r="19">
          <cell r="J19">
            <v>1.0499999999999999E-3</v>
          </cell>
        </row>
      </sheetData>
      <sheetData sheetId="9083">
        <row r="19">
          <cell r="J19">
            <v>1.0499999999999999E-3</v>
          </cell>
        </row>
      </sheetData>
      <sheetData sheetId="9084">
        <row r="19">
          <cell r="J19">
            <v>1.0499999999999999E-3</v>
          </cell>
        </row>
      </sheetData>
      <sheetData sheetId="9085">
        <row r="19">
          <cell r="J19">
            <v>1.0499999999999999E-3</v>
          </cell>
        </row>
      </sheetData>
      <sheetData sheetId="9086">
        <row r="19">
          <cell r="J19">
            <v>1.0499999999999999E-3</v>
          </cell>
        </row>
      </sheetData>
      <sheetData sheetId="9087">
        <row r="19">
          <cell r="J19">
            <v>1.0499999999999999E-3</v>
          </cell>
        </row>
      </sheetData>
      <sheetData sheetId="9088">
        <row r="19">
          <cell r="J19">
            <v>1.0499999999999999E-3</v>
          </cell>
        </row>
      </sheetData>
      <sheetData sheetId="9089">
        <row r="19">
          <cell r="J19">
            <v>1.0499999999999999E-3</v>
          </cell>
        </row>
      </sheetData>
      <sheetData sheetId="9090">
        <row r="19">
          <cell r="J19">
            <v>1.0499999999999999E-3</v>
          </cell>
        </row>
      </sheetData>
      <sheetData sheetId="9091">
        <row r="19">
          <cell r="J19">
            <v>1.0499999999999999E-3</v>
          </cell>
        </row>
      </sheetData>
      <sheetData sheetId="9092">
        <row r="19">
          <cell r="J19">
            <v>1.0499999999999999E-3</v>
          </cell>
        </row>
      </sheetData>
      <sheetData sheetId="9093">
        <row r="19">
          <cell r="J19">
            <v>1.0499999999999999E-3</v>
          </cell>
        </row>
      </sheetData>
      <sheetData sheetId="9094">
        <row r="19">
          <cell r="J19">
            <v>1.0499999999999999E-3</v>
          </cell>
        </row>
      </sheetData>
      <sheetData sheetId="9095">
        <row r="19">
          <cell r="J19">
            <v>1.0499999999999999E-3</v>
          </cell>
        </row>
      </sheetData>
      <sheetData sheetId="9096">
        <row r="19">
          <cell r="J19">
            <v>1.0499999999999999E-3</v>
          </cell>
        </row>
      </sheetData>
      <sheetData sheetId="9097">
        <row r="19">
          <cell r="J19">
            <v>1.0499999999999999E-3</v>
          </cell>
        </row>
      </sheetData>
      <sheetData sheetId="9098">
        <row r="19">
          <cell r="J19">
            <v>1.0499999999999999E-3</v>
          </cell>
        </row>
      </sheetData>
      <sheetData sheetId="9099">
        <row r="19">
          <cell r="J19">
            <v>1.0499999999999999E-3</v>
          </cell>
        </row>
      </sheetData>
      <sheetData sheetId="9100">
        <row r="19">
          <cell r="J19">
            <v>1.0499999999999999E-3</v>
          </cell>
        </row>
      </sheetData>
      <sheetData sheetId="9101">
        <row r="19">
          <cell r="J19">
            <v>1.0499999999999999E-3</v>
          </cell>
        </row>
      </sheetData>
      <sheetData sheetId="9102">
        <row r="19">
          <cell r="J19">
            <v>1.0499999999999999E-3</v>
          </cell>
        </row>
      </sheetData>
      <sheetData sheetId="9103">
        <row r="19">
          <cell r="J19">
            <v>1.0499999999999999E-3</v>
          </cell>
        </row>
      </sheetData>
      <sheetData sheetId="9104">
        <row r="19">
          <cell r="J19">
            <v>1.0499999999999999E-3</v>
          </cell>
        </row>
      </sheetData>
      <sheetData sheetId="9105">
        <row r="19">
          <cell r="J19">
            <v>1.0499999999999999E-3</v>
          </cell>
        </row>
      </sheetData>
      <sheetData sheetId="9106">
        <row r="19">
          <cell r="J19">
            <v>1.0499999999999999E-3</v>
          </cell>
        </row>
      </sheetData>
      <sheetData sheetId="9107">
        <row r="19">
          <cell r="J19">
            <v>1.0499999999999999E-3</v>
          </cell>
        </row>
      </sheetData>
      <sheetData sheetId="9108">
        <row r="19">
          <cell r="J19">
            <v>1.0499999999999999E-3</v>
          </cell>
        </row>
      </sheetData>
      <sheetData sheetId="9109">
        <row r="19">
          <cell r="J19">
            <v>1.0499999999999999E-3</v>
          </cell>
        </row>
      </sheetData>
      <sheetData sheetId="9110">
        <row r="19">
          <cell r="J19">
            <v>1.0499999999999999E-3</v>
          </cell>
        </row>
      </sheetData>
      <sheetData sheetId="9111">
        <row r="19">
          <cell r="J19">
            <v>1.0499999999999999E-3</v>
          </cell>
        </row>
      </sheetData>
      <sheetData sheetId="9112">
        <row r="19">
          <cell r="J19">
            <v>1.0499999999999999E-3</v>
          </cell>
        </row>
      </sheetData>
      <sheetData sheetId="9113">
        <row r="19">
          <cell r="J19">
            <v>1.0499999999999999E-3</v>
          </cell>
        </row>
      </sheetData>
      <sheetData sheetId="9114">
        <row r="19">
          <cell r="J19">
            <v>1.0499999999999999E-3</v>
          </cell>
        </row>
      </sheetData>
      <sheetData sheetId="9115">
        <row r="19">
          <cell r="J19">
            <v>1.0499999999999999E-3</v>
          </cell>
        </row>
      </sheetData>
      <sheetData sheetId="9116">
        <row r="19">
          <cell r="J19">
            <v>1.0499999999999999E-3</v>
          </cell>
        </row>
      </sheetData>
      <sheetData sheetId="9117">
        <row r="19">
          <cell r="J19">
            <v>1.0499999999999999E-3</v>
          </cell>
        </row>
      </sheetData>
      <sheetData sheetId="9118">
        <row r="19">
          <cell r="J19">
            <v>1.0499999999999999E-3</v>
          </cell>
        </row>
      </sheetData>
      <sheetData sheetId="9119">
        <row r="19">
          <cell r="J19">
            <v>1.0499999999999999E-3</v>
          </cell>
        </row>
      </sheetData>
      <sheetData sheetId="9120">
        <row r="19">
          <cell r="J19">
            <v>1.0499999999999999E-3</v>
          </cell>
        </row>
      </sheetData>
      <sheetData sheetId="9121">
        <row r="19">
          <cell r="J19">
            <v>1.0499999999999999E-3</v>
          </cell>
        </row>
      </sheetData>
      <sheetData sheetId="9122">
        <row r="19">
          <cell r="J19">
            <v>1.0499999999999999E-3</v>
          </cell>
        </row>
      </sheetData>
      <sheetData sheetId="9123">
        <row r="19">
          <cell r="J19">
            <v>1.0499999999999999E-3</v>
          </cell>
        </row>
      </sheetData>
      <sheetData sheetId="9124">
        <row r="19">
          <cell r="J19">
            <v>1.0499999999999999E-3</v>
          </cell>
        </row>
      </sheetData>
      <sheetData sheetId="9125">
        <row r="19">
          <cell r="J19">
            <v>1.0499999999999999E-3</v>
          </cell>
        </row>
      </sheetData>
      <sheetData sheetId="9126">
        <row r="19">
          <cell r="J19">
            <v>1.0499999999999999E-3</v>
          </cell>
        </row>
      </sheetData>
      <sheetData sheetId="9127">
        <row r="19">
          <cell r="J19">
            <v>1.0499999999999999E-3</v>
          </cell>
        </row>
      </sheetData>
      <sheetData sheetId="9128">
        <row r="19">
          <cell r="J19">
            <v>1.0499999999999999E-3</v>
          </cell>
        </row>
      </sheetData>
      <sheetData sheetId="9129">
        <row r="19">
          <cell r="J19">
            <v>1.0499999999999999E-3</v>
          </cell>
        </row>
      </sheetData>
      <sheetData sheetId="9130">
        <row r="19">
          <cell r="J19">
            <v>1.0499999999999999E-3</v>
          </cell>
        </row>
      </sheetData>
      <sheetData sheetId="9131">
        <row r="19">
          <cell r="J19">
            <v>1.0499999999999999E-3</v>
          </cell>
        </row>
      </sheetData>
      <sheetData sheetId="9132">
        <row r="19">
          <cell r="J19">
            <v>1.0499999999999999E-3</v>
          </cell>
        </row>
      </sheetData>
      <sheetData sheetId="9133">
        <row r="19">
          <cell r="J19">
            <v>1.0499999999999999E-3</v>
          </cell>
        </row>
      </sheetData>
      <sheetData sheetId="9134">
        <row r="19">
          <cell r="J19">
            <v>1.0499999999999999E-3</v>
          </cell>
        </row>
      </sheetData>
      <sheetData sheetId="9135">
        <row r="19">
          <cell r="J19">
            <v>1.0499999999999999E-3</v>
          </cell>
        </row>
      </sheetData>
      <sheetData sheetId="9136">
        <row r="19">
          <cell r="J19">
            <v>1.0499999999999999E-3</v>
          </cell>
        </row>
      </sheetData>
      <sheetData sheetId="9137">
        <row r="19">
          <cell r="J19">
            <v>1.0499999999999999E-3</v>
          </cell>
        </row>
      </sheetData>
      <sheetData sheetId="9138">
        <row r="19">
          <cell r="J19">
            <v>1.0499999999999999E-3</v>
          </cell>
        </row>
      </sheetData>
      <sheetData sheetId="9139">
        <row r="19">
          <cell r="J19">
            <v>1.0499999999999999E-3</v>
          </cell>
        </row>
      </sheetData>
      <sheetData sheetId="9140">
        <row r="19">
          <cell r="J19">
            <v>1.0499999999999999E-3</v>
          </cell>
        </row>
      </sheetData>
      <sheetData sheetId="9141">
        <row r="19">
          <cell r="J19">
            <v>1.0499999999999999E-3</v>
          </cell>
        </row>
      </sheetData>
      <sheetData sheetId="9142">
        <row r="19">
          <cell r="J19">
            <v>1.0499999999999999E-3</v>
          </cell>
        </row>
      </sheetData>
      <sheetData sheetId="9143">
        <row r="19">
          <cell r="J19">
            <v>1.0499999999999999E-3</v>
          </cell>
        </row>
      </sheetData>
      <sheetData sheetId="9144">
        <row r="19">
          <cell r="J19">
            <v>1.0499999999999999E-3</v>
          </cell>
        </row>
      </sheetData>
      <sheetData sheetId="9145">
        <row r="19">
          <cell r="J19">
            <v>1.0499999999999999E-3</v>
          </cell>
        </row>
      </sheetData>
      <sheetData sheetId="9146">
        <row r="19">
          <cell r="J19">
            <v>1.0499999999999999E-3</v>
          </cell>
        </row>
      </sheetData>
      <sheetData sheetId="9147">
        <row r="19">
          <cell r="J19">
            <v>1.0499999999999999E-3</v>
          </cell>
        </row>
      </sheetData>
      <sheetData sheetId="9148">
        <row r="19">
          <cell r="J19">
            <v>1.0499999999999999E-3</v>
          </cell>
        </row>
      </sheetData>
      <sheetData sheetId="9149">
        <row r="19">
          <cell r="J19">
            <v>1.0499999999999999E-3</v>
          </cell>
        </row>
      </sheetData>
      <sheetData sheetId="9150">
        <row r="19">
          <cell r="J19">
            <v>1.0499999999999999E-3</v>
          </cell>
        </row>
      </sheetData>
      <sheetData sheetId="9151">
        <row r="19">
          <cell r="J19">
            <v>1.0499999999999999E-3</v>
          </cell>
        </row>
      </sheetData>
      <sheetData sheetId="9152">
        <row r="19">
          <cell r="J19">
            <v>1.0499999999999999E-3</v>
          </cell>
        </row>
      </sheetData>
      <sheetData sheetId="9153">
        <row r="19">
          <cell r="J19">
            <v>1.0499999999999999E-3</v>
          </cell>
        </row>
      </sheetData>
      <sheetData sheetId="9154">
        <row r="19">
          <cell r="J19">
            <v>1.0499999999999999E-3</v>
          </cell>
        </row>
      </sheetData>
      <sheetData sheetId="9155">
        <row r="19">
          <cell r="J19">
            <v>1.0499999999999999E-3</v>
          </cell>
        </row>
      </sheetData>
      <sheetData sheetId="9156">
        <row r="19">
          <cell r="J19">
            <v>1.0499999999999999E-3</v>
          </cell>
        </row>
      </sheetData>
      <sheetData sheetId="9157">
        <row r="19">
          <cell r="J19">
            <v>1.0499999999999999E-3</v>
          </cell>
        </row>
      </sheetData>
      <sheetData sheetId="9158">
        <row r="19">
          <cell r="J19">
            <v>1.0499999999999999E-3</v>
          </cell>
        </row>
      </sheetData>
      <sheetData sheetId="9159">
        <row r="19">
          <cell r="J19">
            <v>1.0499999999999999E-3</v>
          </cell>
        </row>
      </sheetData>
      <sheetData sheetId="9160">
        <row r="19">
          <cell r="J19">
            <v>1.0499999999999999E-3</v>
          </cell>
        </row>
      </sheetData>
      <sheetData sheetId="9161">
        <row r="19">
          <cell r="J19">
            <v>1.0499999999999999E-3</v>
          </cell>
        </row>
      </sheetData>
      <sheetData sheetId="9162">
        <row r="19">
          <cell r="J19">
            <v>1.0499999999999999E-3</v>
          </cell>
        </row>
      </sheetData>
      <sheetData sheetId="9163">
        <row r="19">
          <cell r="J19">
            <v>1.0499999999999999E-3</v>
          </cell>
        </row>
      </sheetData>
      <sheetData sheetId="9164">
        <row r="19">
          <cell r="J19">
            <v>1.0499999999999999E-3</v>
          </cell>
        </row>
      </sheetData>
      <sheetData sheetId="9165">
        <row r="19">
          <cell r="J19">
            <v>1.0499999999999999E-3</v>
          </cell>
        </row>
      </sheetData>
      <sheetData sheetId="9166">
        <row r="19">
          <cell r="J19">
            <v>1.0499999999999999E-3</v>
          </cell>
        </row>
      </sheetData>
      <sheetData sheetId="9167">
        <row r="19">
          <cell r="J19">
            <v>1.0499999999999999E-3</v>
          </cell>
        </row>
      </sheetData>
      <sheetData sheetId="9168">
        <row r="19">
          <cell r="J19">
            <v>1.0499999999999999E-3</v>
          </cell>
        </row>
      </sheetData>
      <sheetData sheetId="9169">
        <row r="19">
          <cell r="J19">
            <v>1.0499999999999999E-3</v>
          </cell>
        </row>
      </sheetData>
      <sheetData sheetId="9170">
        <row r="19">
          <cell r="J19">
            <v>1.0499999999999999E-3</v>
          </cell>
        </row>
      </sheetData>
      <sheetData sheetId="9171">
        <row r="19">
          <cell r="J19">
            <v>1.0499999999999999E-3</v>
          </cell>
        </row>
      </sheetData>
      <sheetData sheetId="9172">
        <row r="19">
          <cell r="J19">
            <v>1.0499999999999999E-3</v>
          </cell>
        </row>
      </sheetData>
      <sheetData sheetId="9173">
        <row r="19">
          <cell r="J19">
            <v>1.0499999999999999E-3</v>
          </cell>
        </row>
      </sheetData>
      <sheetData sheetId="9174">
        <row r="19">
          <cell r="J19">
            <v>1.0499999999999999E-3</v>
          </cell>
        </row>
      </sheetData>
      <sheetData sheetId="9175">
        <row r="19">
          <cell r="J19">
            <v>1.0499999999999999E-3</v>
          </cell>
        </row>
      </sheetData>
      <sheetData sheetId="9176">
        <row r="19">
          <cell r="J19">
            <v>1.0499999999999999E-3</v>
          </cell>
        </row>
      </sheetData>
      <sheetData sheetId="9177">
        <row r="19">
          <cell r="J19">
            <v>1.0499999999999999E-3</v>
          </cell>
        </row>
      </sheetData>
      <sheetData sheetId="9178">
        <row r="19">
          <cell r="J19">
            <v>1.0499999999999999E-3</v>
          </cell>
        </row>
      </sheetData>
      <sheetData sheetId="9179">
        <row r="19">
          <cell r="J19">
            <v>1.0499999999999999E-3</v>
          </cell>
        </row>
      </sheetData>
      <sheetData sheetId="9180">
        <row r="19">
          <cell r="J19">
            <v>1.0499999999999999E-3</v>
          </cell>
        </row>
      </sheetData>
      <sheetData sheetId="9181">
        <row r="19">
          <cell r="J19">
            <v>1.0499999999999999E-3</v>
          </cell>
        </row>
      </sheetData>
      <sheetData sheetId="9182">
        <row r="19">
          <cell r="J19">
            <v>1.0499999999999999E-3</v>
          </cell>
        </row>
      </sheetData>
      <sheetData sheetId="9183">
        <row r="19">
          <cell r="J19">
            <v>1.0499999999999999E-3</v>
          </cell>
        </row>
      </sheetData>
      <sheetData sheetId="9184">
        <row r="19">
          <cell r="J19">
            <v>1.0499999999999999E-3</v>
          </cell>
        </row>
      </sheetData>
      <sheetData sheetId="9185">
        <row r="19">
          <cell r="J19">
            <v>1.0499999999999999E-3</v>
          </cell>
        </row>
      </sheetData>
      <sheetData sheetId="9186">
        <row r="19">
          <cell r="J19">
            <v>1.0499999999999999E-3</v>
          </cell>
        </row>
      </sheetData>
      <sheetData sheetId="9187">
        <row r="19">
          <cell r="J19">
            <v>1.0499999999999999E-3</v>
          </cell>
        </row>
      </sheetData>
      <sheetData sheetId="9188">
        <row r="19">
          <cell r="J19">
            <v>1.0499999999999999E-3</v>
          </cell>
        </row>
      </sheetData>
      <sheetData sheetId="9189">
        <row r="19">
          <cell r="J19">
            <v>1.0499999999999999E-3</v>
          </cell>
        </row>
      </sheetData>
      <sheetData sheetId="9190">
        <row r="19">
          <cell r="J19">
            <v>1.0499999999999999E-3</v>
          </cell>
        </row>
      </sheetData>
      <sheetData sheetId="9191">
        <row r="19">
          <cell r="J19">
            <v>1.0499999999999999E-3</v>
          </cell>
        </row>
      </sheetData>
      <sheetData sheetId="9192">
        <row r="19">
          <cell r="J19">
            <v>1.0499999999999999E-3</v>
          </cell>
        </row>
      </sheetData>
      <sheetData sheetId="9193">
        <row r="19">
          <cell r="J19">
            <v>1.0499999999999999E-3</v>
          </cell>
        </row>
      </sheetData>
      <sheetData sheetId="9194">
        <row r="19">
          <cell r="J19">
            <v>1.0499999999999999E-3</v>
          </cell>
        </row>
      </sheetData>
      <sheetData sheetId="9195">
        <row r="19">
          <cell r="J19">
            <v>1.0499999999999999E-3</v>
          </cell>
        </row>
      </sheetData>
      <sheetData sheetId="9196">
        <row r="19">
          <cell r="J19">
            <v>1.0499999999999999E-3</v>
          </cell>
        </row>
      </sheetData>
      <sheetData sheetId="9197">
        <row r="19">
          <cell r="J19">
            <v>1.0499999999999999E-3</v>
          </cell>
        </row>
      </sheetData>
      <sheetData sheetId="9198">
        <row r="19">
          <cell r="J19">
            <v>1.0499999999999999E-3</v>
          </cell>
        </row>
      </sheetData>
      <sheetData sheetId="9199">
        <row r="19">
          <cell r="J19">
            <v>1.0499999999999999E-3</v>
          </cell>
        </row>
      </sheetData>
      <sheetData sheetId="9200">
        <row r="19">
          <cell r="J19">
            <v>1.0499999999999999E-3</v>
          </cell>
        </row>
      </sheetData>
      <sheetData sheetId="9201">
        <row r="19">
          <cell r="J19">
            <v>1.0499999999999999E-3</v>
          </cell>
        </row>
      </sheetData>
      <sheetData sheetId="9202">
        <row r="19">
          <cell r="J19">
            <v>1.0499999999999999E-3</v>
          </cell>
        </row>
      </sheetData>
      <sheetData sheetId="9203">
        <row r="19">
          <cell r="J19">
            <v>1.0499999999999999E-3</v>
          </cell>
        </row>
      </sheetData>
      <sheetData sheetId="9204">
        <row r="19">
          <cell r="J19">
            <v>1.0499999999999999E-3</v>
          </cell>
        </row>
      </sheetData>
      <sheetData sheetId="9205">
        <row r="19">
          <cell r="J19">
            <v>1.0499999999999999E-3</v>
          </cell>
        </row>
      </sheetData>
      <sheetData sheetId="9206">
        <row r="19">
          <cell r="J19">
            <v>1.0499999999999999E-3</v>
          </cell>
        </row>
      </sheetData>
      <sheetData sheetId="9207">
        <row r="19">
          <cell r="J19">
            <v>1.0499999999999999E-3</v>
          </cell>
        </row>
      </sheetData>
      <sheetData sheetId="9208">
        <row r="19">
          <cell r="J19">
            <v>1.0499999999999999E-3</v>
          </cell>
        </row>
      </sheetData>
      <sheetData sheetId="9209">
        <row r="19">
          <cell r="J19">
            <v>1.0499999999999999E-3</v>
          </cell>
        </row>
      </sheetData>
      <sheetData sheetId="9210">
        <row r="19">
          <cell r="J19">
            <v>1.0499999999999999E-3</v>
          </cell>
        </row>
      </sheetData>
      <sheetData sheetId="9211">
        <row r="19">
          <cell r="J19">
            <v>1.0499999999999999E-3</v>
          </cell>
        </row>
      </sheetData>
      <sheetData sheetId="9212">
        <row r="19">
          <cell r="J19">
            <v>1.0499999999999999E-3</v>
          </cell>
        </row>
      </sheetData>
      <sheetData sheetId="9213">
        <row r="19">
          <cell r="J19">
            <v>1.0499999999999999E-3</v>
          </cell>
        </row>
      </sheetData>
      <sheetData sheetId="9214">
        <row r="19">
          <cell r="J19">
            <v>1.0499999999999999E-3</v>
          </cell>
        </row>
      </sheetData>
      <sheetData sheetId="9215">
        <row r="19">
          <cell r="J19">
            <v>1.0499999999999999E-3</v>
          </cell>
        </row>
      </sheetData>
      <sheetData sheetId="9216">
        <row r="19">
          <cell r="J19">
            <v>1.0499999999999999E-3</v>
          </cell>
        </row>
      </sheetData>
      <sheetData sheetId="9217">
        <row r="19">
          <cell r="J19">
            <v>1.0499999999999999E-3</v>
          </cell>
        </row>
      </sheetData>
      <sheetData sheetId="9218">
        <row r="19">
          <cell r="J19">
            <v>1.0499999999999999E-3</v>
          </cell>
        </row>
      </sheetData>
      <sheetData sheetId="9219">
        <row r="19">
          <cell r="J19">
            <v>1.0499999999999999E-3</v>
          </cell>
        </row>
      </sheetData>
      <sheetData sheetId="9220">
        <row r="19">
          <cell r="J19">
            <v>1.0499999999999999E-3</v>
          </cell>
        </row>
      </sheetData>
      <sheetData sheetId="9221">
        <row r="19">
          <cell r="J19">
            <v>1.0499999999999999E-3</v>
          </cell>
        </row>
      </sheetData>
      <sheetData sheetId="9222">
        <row r="19">
          <cell r="J19">
            <v>1.0499999999999999E-3</v>
          </cell>
        </row>
      </sheetData>
      <sheetData sheetId="9223">
        <row r="19">
          <cell r="J19">
            <v>1.0499999999999999E-3</v>
          </cell>
        </row>
      </sheetData>
      <sheetData sheetId="9224">
        <row r="19">
          <cell r="J19">
            <v>1.0499999999999999E-3</v>
          </cell>
        </row>
      </sheetData>
      <sheetData sheetId="9225">
        <row r="19">
          <cell r="J19">
            <v>1.0499999999999999E-3</v>
          </cell>
        </row>
      </sheetData>
      <sheetData sheetId="9226">
        <row r="19">
          <cell r="J19">
            <v>1.0499999999999999E-3</v>
          </cell>
        </row>
      </sheetData>
      <sheetData sheetId="9227">
        <row r="19">
          <cell r="J19">
            <v>1.0499999999999999E-3</v>
          </cell>
        </row>
      </sheetData>
      <sheetData sheetId="9228">
        <row r="19">
          <cell r="J19">
            <v>1.0499999999999999E-3</v>
          </cell>
        </row>
      </sheetData>
      <sheetData sheetId="9229">
        <row r="19">
          <cell r="J19">
            <v>1.0499999999999999E-3</v>
          </cell>
        </row>
      </sheetData>
      <sheetData sheetId="9230">
        <row r="19">
          <cell r="J19">
            <v>1.0499999999999999E-3</v>
          </cell>
        </row>
      </sheetData>
      <sheetData sheetId="9231">
        <row r="19">
          <cell r="J19">
            <v>1.0499999999999999E-3</v>
          </cell>
        </row>
      </sheetData>
      <sheetData sheetId="9232">
        <row r="19">
          <cell r="J19">
            <v>1.0499999999999999E-3</v>
          </cell>
        </row>
      </sheetData>
      <sheetData sheetId="9233">
        <row r="19">
          <cell r="J19">
            <v>1.0499999999999999E-3</v>
          </cell>
        </row>
      </sheetData>
      <sheetData sheetId="9234">
        <row r="19">
          <cell r="J19">
            <v>1.0499999999999999E-3</v>
          </cell>
        </row>
      </sheetData>
      <sheetData sheetId="9235">
        <row r="19">
          <cell r="J19">
            <v>1.0499999999999999E-3</v>
          </cell>
        </row>
      </sheetData>
      <sheetData sheetId="9236">
        <row r="19">
          <cell r="J19">
            <v>1.0499999999999999E-3</v>
          </cell>
        </row>
      </sheetData>
      <sheetData sheetId="9237">
        <row r="19">
          <cell r="J19">
            <v>1.0499999999999999E-3</v>
          </cell>
        </row>
      </sheetData>
      <sheetData sheetId="9238">
        <row r="19">
          <cell r="J19">
            <v>1.0499999999999999E-3</v>
          </cell>
        </row>
      </sheetData>
      <sheetData sheetId="9239">
        <row r="19">
          <cell r="J19">
            <v>1.0499999999999999E-3</v>
          </cell>
        </row>
      </sheetData>
      <sheetData sheetId="9240">
        <row r="19">
          <cell r="J19">
            <v>1.0499999999999999E-3</v>
          </cell>
        </row>
      </sheetData>
      <sheetData sheetId="9241">
        <row r="19">
          <cell r="J19">
            <v>1.0499999999999999E-3</v>
          </cell>
        </row>
      </sheetData>
      <sheetData sheetId="9242">
        <row r="19">
          <cell r="J19">
            <v>1.0499999999999999E-3</v>
          </cell>
        </row>
      </sheetData>
      <sheetData sheetId="9243">
        <row r="19">
          <cell r="J19">
            <v>1.0499999999999999E-3</v>
          </cell>
        </row>
      </sheetData>
      <sheetData sheetId="9244">
        <row r="19">
          <cell r="J19">
            <v>1.0499999999999999E-3</v>
          </cell>
        </row>
      </sheetData>
      <sheetData sheetId="9245">
        <row r="19">
          <cell r="J19">
            <v>1.0499999999999999E-3</v>
          </cell>
        </row>
      </sheetData>
      <sheetData sheetId="9246">
        <row r="19">
          <cell r="J19">
            <v>1.0499999999999999E-3</v>
          </cell>
        </row>
      </sheetData>
      <sheetData sheetId="9247">
        <row r="19">
          <cell r="J19">
            <v>1.0499999999999999E-3</v>
          </cell>
        </row>
      </sheetData>
      <sheetData sheetId="9248">
        <row r="19">
          <cell r="J19">
            <v>1.0499999999999999E-3</v>
          </cell>
        </row>
      </sheetData>
      <sheetData sheetId="9249">
        <row r="19">
          <cell r="J19">
            <v>1.0499999999999999E-3</v>
          </cell>
        </row>
      </sheetData>
      <sheetData sheetId="9250">
        <row r="19">
          <cell r="J19">
            <v>1.0499999999999999E-3</v>
          </cell>
        </row>
      </sheetData>
      <sheetData sheetId="9251">
        <row r="19">
          <cell r="J19">
            <v>1.0499999999999999E-3</v>
          </cell>
        </row>
      </sheetData>
      <sheetData sheetId="9252">
        <row r="19">
          <cell r="J19">
            <v>1.0499999999999999E-3</v>
          </cell>
        </row>
      </sheetData>
      <sheetData sheetId="9253">
        <row r="19">
          <cell r="J19">
            <v>1.0499999999999999E-3</v>
          </cell>
        </row>
      </sheetData>
      <sheetData sheetId="9254">
        <row r="19">
          <cell r="J19">
            <v>1.0499999999999999E-3</v>
          </cell>
        </row>
      </sheetData>
      <sheetData sheetId="9255">
        <row r="19">
          <cell r="J19">
            <v>1.0499999999999999E-3</v>
          </cell>
        </row>
      </sheetData>
      <sheetData sheetId="9256">
        <row r="19">
          <cell r="J19">
            <v>1.0499999999999999E-3</v>
          </cell>
        </row>
      </sheetData>
      <sheetData sheetId="9257">
        <row r="19">
          <cell r="J19">
            <v>1.0499999999999999E-3</v>
          </cell>
        </row>
      </sheetData>
      <sheetData sheetId="9258">
        <row r="19">
          <cell r="J19">
            <v>1.0499999999999999E-3</v>
          </cell>
        </row>
      </sheetData>
      <sheetData sheetId="9259">
        <row r="19">
          <cell r="J19">
            <v>1.0499999999999999E-3</v>
          </cell>
        </row>
      </sheetData>
      <sheetData sheetId="9260">
        <row r="19">
          <cell r="J19">
            <v>1.0499999999999999E-3</v>
          </cell>
        </row>
      </sheetData>
      <sheetData sheetId="9261">
        <row r="19">
          <cell r="J19">
            <v>1.0499999999999999E-3</v>
          </cell>
        </row>
      </sheetData>
      <sheetData sheetId="9262">
        <row r="19">
          <cell r="J19">
            <v>1.0499999999999999E-3</v>
          </cell>
        </row>
      </sheetData>
      <sheetData sheetId="9263">
        <row r="19">
          <cell r="J19">
            <v>1.0499999999999999E-3</v>
          </cell>
        </row>
      </sheetData>
      <sheetData sheetId="9264">
        <row r="19">
          <cell r="J19">
            <v>1.0499999999999999E-3</v>
          </cell>
        </row>
      </sheetData>
      <sheetData sheetId="9265">
        <row r="19">
          <cell r="J19">
            <v>1.0499999999999999E-3</v>
          </cell>
        </row>
      </sheetData>
      <sheetData sheetId="9266">
        <row r="19">
          <cell r="J19">
            <v>1.0499999999999999E-3</v>
          </cell>
        </row>
      </sheetData>
      <sheetData sheetId="9267">
        <row r="19">
          <cell r="J19">
            <v>1.0499999999999999E-3</v>
          </cell>
        </row>
      </sheetData>
      <sheetData sheetId="9268">
        <row r="19">
          <cell r="J19">
            <v>1.0499999999999999E-3</v>
          </cell>
        </row>
      </sheetData>
      <sheetData sheetId="9269">
        <row r="19">
          <cell r="J19">
            <v>1.0499999999999999E-3</v>
          </cell>
        </row>
      </sheetData>
      <sheetData sheetId="9270">
        <row r="19">
          <cell r="J19">
            <v>1.0499999999999999E-3</v>
          </cell>
        </row>
      </sheetData>
      <sheetData sheetId="9271">
        <row r="19">
          <cell r="J19">
            <v>1.0499999999999999E-3</v>
          </cell>
        </row>
      </sheetData>
      <sheetData sheetId="9272">
        <row r="19">
          <cell r="J19">
            <v>1.0499999999999999E-3</v>
          </cell>
        </row>
      </sheetData>
      <sheetData sheetId="9273">
        <row r="19">
          <cell r="J19">
            <v>1.0499999999999999E-3</v>
          </cell>
        </row>
      </sheetData>
      <sheetData sheetId="9274">
        <row r="19">
          <cell r="J19">
            <v>1.0499999999999999E-3</v>
          </cell>
        </row>
      </sheetData>
      <sheetData sheetId="9275">
        <row r="19">
          <cell r="J19">
            <v>1.0499999999999999E-3</v>
          </cell>
        </row>
      </sheetData>
      <sheetData sheetId="9276">
        <row r="19">
          <cell r="J19">
            <v>1.0499999999999999E-3</v>
          </cell>
        </row>
      </sheetData>
      <sheetData sheetId="9277">
        <row r="19">
          <cell r="J19">
            <v>1.0499999999999999E-3</v>
          </cell>
        </row>
      </sheetData>
      <sheetData sheetId="9278">
        <row r="19">
          <cell r="J19">
            <v>1.0499999999999999E-3</v>
          </cell>
        </row>
      </sheetData>
      <sheetData sheetId="9279">
        <row r="19">
          <cell r="J19">
            <v>1.0499999999999999E-3</v>
          </cell>
        </row>
      </sheetData>
      <sheetData sheetId="9280">
        <row r="19">
          <cell r="J19">
            <v>1.0499999999999999E-3</v>
          </cell>
        </row>
      </sheetData>
      <sheetData sheetId="9281">
        <row r="19">
          <cell r="J19">
            <v>1.0499999999999999E-3</v>
          </cell>
        </row>
      </sheetData>
      <sheetData sheetId="9282">
        <row r="19">
          <cell r="J19">
            <v>1.0499999999999999E-3</v>
          </cell>
        </row>
      </sheetData>
      <sheetData sheetId="9283">
        <row r="19">
          <cell r="J19">
            <v>1.0499999999999999E-3</v>
          </cell>
        </row>
      </sheetData>
      <sheetData sheetId="9284">
        <row r="19">
          <cell r="J19">
            <v>1.0499999999999999E-3</v>
          </cell>
        </row>
      </sheetData>
      <sheetData sheetId="9285">
        <row r="19">
          <cell r="J19">
            <v>1.0499999999999999E-3</v>
          </cell>
        </row>
      </sheetData>
      <sheetData sheetId="9286">
        <row r="19">
          <cell r="J19">
            <v>1.0499999999999999E-3</v>
          </cell>
        </row>
      </sheetData>
      <sheetData sheetId="9287">
        <row r="19">
          <cell r="J19">
            <v>1.0499999999999999E-3</v>
          </cell>
        </row>
      </sheetData>
      <sheetData sheetId="9288">
        <row r="19">
          <cell r="J19">
            <v>1.0499999999999999E-3</v>
          </cell>
        </row>
      </sheetData>
      <sheetData sheetId="9289">
        <row r="19">
          <cell r="J19">
            <v>1.0499999999999999E-3</v>
          </cell>
        </row>
      </sheetData>
      <sheetData sheetId="9290">
        <row r="19">
          <cell r="J19">
            <v>1.0499999999999999E-3</v>
          </cell>
        </row>
      </sheetData>
      <sheetData sheetId="9291">
        <row r="19">
          <cell r="J19">
            <v>1.0499999999999999E-3</v>
          </cell>
        </row>
      </sheetData>
      <sheetData sheetId="9292">
        <row r="19">
          <cell r="J19">
            <v>1.0499999999999999E-3</v>
          </cell>
        </row>
      </sheetData>
      <sheetData sheetId="9293">
        <row r="19">
          <cell r="J19">
            <v>1.0499999999999999E-3</v>
          </cell>
        </row>
      </sheetData>
      <sheetData sheetId="9294">
        <row r="19">
          <cell r="J19">
            <v>1.0499999999999999E-3</v>
          </cell>
        </row>
      </sheetData>
      <sheetData sheetId="9295">
        <row r="19">
          <cell r="J19">
            <v>1.0499999999999999E-3</v>
          </cell>
        </row>
      </sheetData>
      <sheetData sheetId="9296">
        <row r="19">
          <cell r="J19">
            <v>1.0499999999999999E-3</v>
          </cell>
        </row>
      </sheetData>
      <sheetData sheetId="9297">
        <row r="19">
          <cell r="J19">
            <v>1.0499999999999999E-3</v>
          </cell>
        </row>
      </sheetData>
      <sheetData sheetId="9298">
        <row r="19">
          <cell r="J19">
            <v>1.0499999999999999E-3</v>
          </cell>
        </row>
      </sheetData>
      <sheetData sheetId="9299">
        <row r="19">
          <cell r="J19">
            <v>1.0499999999999999E-3</v>
          </cell>
        </row>
      </sheetData>
      <sheetData sheetId="9300">
        <row r="19">
          <cell r="J19">
            <v>1.0499999999999999E-3</v>
          </cell>
        </row>
      </sheetData>
      <sheetData sheetId="9301">
        <row r="19">
          <cell r="J19">
            <v>1.0499999999999999E-3</v>
          </cell>
        </row>
      </sheetData>
      <sheetData sheetId="9302">
        <row r="19">
          <cell r="J19">
            <v>1.0499999999999999E-3</v>
          </cell>
        </row>
      </sheetData>
      <sheetData sheetId="9303">
        <row r="19">
          <cell r="J19">
            <v>1.0499999999999999E-3</v>
          </cell>
        </row>
      </sheetData>
      <sheetData sheetId="9304">
        <row r="19">
          <cell r="J19">
            <v>1.0499999999999999E-3</v>
          </cell>
        </row>
      </sheetData>
      <sheetData sheetId="9305">
        <row r="19">
          <cell r="J19">
            <v>1.0499999999999999E-3</v>
          </cell>
        </row>
      </sheetData>
      <sheetData sheetId="9306">
        <row r="19">
          <cell r="J19">
            <v>1.0499999999999999E-3</v>
          </cell>
        </row>
      </sheetData>
      <sheetData sheetId="9307">
        <row r="19">
          <cell r="J19">
            <v>1.0499999999999999E-3</v>
          </cell>
        </row>
      </sheetData>
      <sheetData sheetId="9308">
        <row r="19">
          <cell r="J19">
            <v>1.0499999999999999E-3</v>
          </cell>
        </row>
      </sheetData>
      <sheetData sheetId="9309">
        <row r="19">
          <cell r="J19">
            <v>1.0499999999999999E-3</v>
          </cell>
        </row>
      </sheetData>
      <sheetData sheetId="9310">
        <row r="19">
          <cell r="J19">
            <v>1.0499999999999999E-3</v>
          </cell>
        </row>
      </sheetData>
      <sheetData sheetId="9311">
        <row r="19">
          <cell r="J19">
            <v>1.0499999999999999E-3</v>
          </cell>
        </row>
      </sheetData>
      <sheetData sheetId="9312">
        <row r="19">
          <cell r="J19">
            <v>1.0499999999999999E-3</v>
          </cell>
        </row>
      </sheetData>
      <sheetData sheetId="9313">
        <row r="19">
          <cell r="J19">
            <v>1.0499999999999999E-3</v>
          </cell>
        </row>
      </sheetData>
      <sheetData sheetId="9314">
        <row r="19">
          <cell r="J19">
            <v>1.0499999999999999E-3</v>
          </cell>
        </row>
      </sheetData>
      <sheetData sheetId="9315">
        <row r="19">
          <cell r="J19">
            <v>1.0499999999999999E-3</v>
          </cell>
        </row>
      </sheetData>
      <sheetData sheetId="9316">
        <row r="19">
          <cell r="J19">
            <v>1.0499999999999999E-3</v>
          </cell>
        </row>
      </sheetData>
      <sheetData sheetId="9317">
        <row r="19">
          <cell r="J19">
            <v>1.0499999999999999E-3</v>
          </cell>
        </row>
      </sheetData>
      <sheetData sheetId="9318">
        <row r="19">
          <cell r="J19">
            <v>1.0499999999999999E-3</v>
          </cell>
        </row>
      </sheetData>
      <sheetData sheetId="9319">
        <row r="19">
          <cell r="J19">
            <v>1.0499999999999999E-3</v>
          </cell>
        </row>
      </sheetData>
      <sheetData sheetId="9320">
        <row r="19">
          <cell r="J19">
            <v>1.0499999999999999E-3</v>
          </cell>
        </row>
      </sheetData>
      <sheetData sheetId="9321">
        <row r="19">
          <cell r="J19">
            <v>1.0499999999999999E-3</v>
          </cell>
        </row>
      </sheetData>
      <sheetData sheetId="9322">
        <row r="19">
          <cell r="J19">
            <v>1.0499999999999999E-3</v>
          </cell>
        </row>
      </sheetData>
      <sheetData sheetId="9323">
        <row r="19">
          <cell r="J19">
            <v>1.0499999999999999E-3</v>
          </cell>
        </row>
      </sheetData>
      <sheetData sheetId="9324">
        <row r="19">
          <cell r="J19">
            <v>1.0499999999999999E-3</v>
          </cell>
        </row>
      </sheetData>
      <sheetData sheetId="9325">
        <row r="19">
          <cell r="J19">
            <v>1.0499999999999999E-3</v>
          </cell>
        </row>
      </sheetData>
      <sheetData sheetId="9326">
        <row r="19">
          <cell r="J19">
            <v>1.0499999999999999E-3</v>
          </cell>
        </row>
      </sheetData>
      <sheetData sheetId="9327">
        <row r="19">
          <cell r="J19">
            <v>1.0499999999999999E-3</v>
          </cell>
        </row>
      </sheetData>
      <sheetData sheetId="9328">
        <row r="19">
          <cell r="J19">
            <v>1.0499999999999999E-3</v>
          </cell>
        </row>
      </sheetData>
      <sheetData sheetId="9329">
        <row r="19">
          <cell r="J19">
            <v>1.0499999999999999E-3</v>
          </cell>
        </row>
      </sheetData>
      <sheetData sheetId="9330">
        <row r="19">
          <cell r="J19">
            <v>1.0499999999999999E-3</v>
          </cell>
        </row>
      </sheetData>
      <sheetData sheetId="9331">
        <row r="19">
          <cell r="J19">
            <v>1.0499999999999999E-3</v>
          </cell>
        </row>
      </sheetData>
      <sheetData sheetId="9332">
        <row r="19">
          <cell r="J19">
            <v>1.0499999999999999E-3</v>
          </cell>
        </row>
      </sheetData>
      <sheetData sheetId="9333">
        <row r="19">
          <cell r="J19">
            <v>1.0499999999999999E-3</v>
          </cell>
        </row>
      </sheetData>
      <sheetData sheetId="9334">
        <row r="19">
          <cell r="J19">
            <v>1.0499999999999999E-3</v>
          </cell>
        </row>
      </sheetData>
      <sheetData sheetId="9335">
        <row r="19">
          <cell r="J19">
            <v>1.0499999999999999E-3</v>
          </cell>
        </row>
      </sheetData>
      <sheetData sheetId="9336">
        <row r="19">
          <cell r="J19">
            <v>1.0499999999999999E-3</v>
          </cell>
        </row>
      </sheetData>
      <sheetData sheetId="9337">
        <row r="19">
          <cell r="J19">
            <v>1.0499999999999999E-3</v>
          </cell>
        </row>
      </sheetData>
      <sheetData sheetId="9338">
        <row r="19">
          <cell r="J19">
            <v>1.0499999999999999E-3</v>
          </cell>
        </row>
      </sheetData>
      <sheetData sheetId="9339">
        <row r="19">
          <cell r="J19">
            <v>1.0499999999999999E-3</v>
          </cell>
        </row>
      </sheetData>
      <sheetData sheetId="9340">
        <row r="19">
          <cell r="J19">
            <v>1.0499999999999999E-3</v>
          </cell>
        </row>
      </sheetData>
      <sheetData sheetId="9341">
        <row r="19">
          <cell r="J19">
            <v>1.0499999999999999E-3</v>
          </cell>
        </row>
      </sheetData>
      <sheetData sheetId="9342">
        <row r="19">
          <cell r="J19">
            <v>1.0499999999999999E-3</v>
          </cell>
        </row>
      </sheetData>
      <sheetData sheetId="9343">
        <row r="19">
          <cell r="J19">
            <v>1.0499999999999999E-3</v>
          </cell>
        </row>
      </sheetData>
      <sheetData sheetId="9344">
        <row r="19">
          <cell r="J19">
            <v>1.0499999999999999E-3</v>
          </cell>
        </row>
      </sheetData>
      <sheetData sheetId="9345">
        <row r="19">
          <cell r="J19">
            <v>1.0499999999999999E-3</v>
          </cell>
        </row>
      </sheetData>
      <sheetData sheetId="9346">
        <row r="19">
          <cell r="J19">
            <v>1.0499999999999999E-3</v>
          </cell>
        </row>
      </sheetData>
      <sheetData sheetId="9347">
        <row r="19">
          <cell r="J19">
            <v>1.0499999999999999E-3</v>
          </cell>
        </row>
      </sheetData>
      <sheetData sheetId="9348">
        <row r="19">
          <cell r="J19">
            <v>1.0499999999999999E-3</v>
          </cell>
        </row>
      </sheetData>
      <sheetData sheetId="9349">
        <row r="19">
          <cell r="J19">
            <v>1.0499999999999999E-3</v>
          </cell>
        </row>
      </sheetData>
      <sheetData sheetId="9350">
        <row r="19">
          <cell r="J19">
            <v>1.0499999999999999E-3</v>
          </cell>
        </row>
      </sheetData>
      <sheetData sheetId="9351">
        <row r="19">
          <cell r="J19">
            <v>1.0499999999999999E-3</v>
          </cell>
        </row>
      </sheetData>
      <sheetData sheetId="9352">
        <row r="19">
          <cell r="J19">
            <v>1.0499999999999999E-3</v>
          </cell>
        </row>
      </sheetData>
      <sheetData sheetId="9353">
        <row r="19">
          <cell r="J19">
            <v>1.0499999999999999E-3</v>
          </cell>
        </row>
      </sheetData>
      <sheetData sheetId="9354">
        <row r="19">
          <cell r="J19">
            <v>1.0499999999999999E-3</v>
          </cell>
        </row>
      </sheetData>
      <sheetData sheetId="9355">
        <row r="19">
          <cell r="J19">
            <v>1.0499999999999999E-3</v>
          </cell>
        </row>
      </sheetData>
      <sheetData sheetId="9356">
        <row r="19">
          <cell r="J19">
            <v>1.0499999999999999E-3</v>
          </cell>
        </row>
      </sheetData>
      <sheetData sheetId="9357">
        <row r="19">
          <cell r="J19">
            <v>1.0499999999999999E-3</v>
          </cell>
        </row>
      </sheetData>
      <sheetData sheetId="9358">
        <row r="19">
          <cell r="J19">
            <v>1.0499999999999999E-3</v>
          </cell>
        </row>
      </sheetData>
      <sheetData sheetId="9359">
        <row r="19">
          <cell r="J19">
            <v>1.0499999999999999E-3</v>
          </cell>
        </row>
      </sheetData>
      <sheetData sheetId="9360">
        <row r="19">
          <cell r="J19">
            <v>1.0499999999999999E-3</v>
          </cell>
        </row>
      </sheetData>
      <sheetData sheetId="9361">
        <row r="19">
          <cell r="J19">
            <v>1.0499999999999999E-3</v>
          </cell>
        </row>
      </sheetData>
      <sheetData sheetId="9362">
        <row r="19">
          <cell r="J19">
            <v>1.0499999999999999E-3</v>
          </cell>
        </row>
      </sheetData>
      <sheetData sheetId="9363">
        <row r="19">
          <cell r="J19">
            <v>1.0499999999999999E-3</v>
          </cell>
        </row>
      </sheetData>
      <sheetData sheetId="9364">
        <row r="19">
          <cell r="J19">
            <v>1.0499999999999999E-3</v>
          </cell>
        </row>
      </sheetData>
      <sheetData sheetId="9365">
        <row r="19">
          <cell r="J19">
            <v>1.0499999999999999E-3</v>
          </cell>
        </row>
      </sheetData>
      <sheetData sheetId="9366">
        <row r="19">
          <cell r="J19">
            <v>1.0499999999999999E-3</v>
          </cell>
        </row>
      </sheetData>
      <sheetData sheetId="9367">
        <row r="19">
          <cell r="J19">
            <v>1.0499999999999999E-3</v>
          </cell>
        </row>
      </sheetData>
      <sheetData sheetId="9368">
        <row r="19">
          <cell r="J19">
            <v>1.0499999999999999E-3</v>
          </cell>
        </row>
      </sheetData>
      <sheetData sheetId="9369">
        <row r="19">
          <cell r="J19">
            <v>1.0499999999999999E-3</v>
          </cell>
        </row>
      </sheetData>
      <sheetData sheetId="9370">
        <row r="19">
          <cell r="J19">
            <v>1.0499999999999999E-3</v>
          </cell>
        </row>
      </sheetData>
      <sheetData sheetId="9371">
        <row r="19">
          <cell r="J19">
            <v>1.0499999999999999E-3</v>
          </cell>
        </row>
      </sheetData>
      <sheetData sheetId="9372">
        <row r="19">
          <cell r="J19">
            <v>1.0499999999999999E-3</v>
          </cell>
        </row>
      </sheetData>
      <sheetData sheetId="9373">
        <row r="19">
          <cell r="J19">
            <v>1.0499999999999999E-3</v>
          </cell>
        </row>
      </sheetData>
      <sheetData sheetId="9374">
        <row r="19">
          <cell r="J19">
            <v>1.0499999999999999E-3</v>
          </cell>
        </row>
      </sheetData>
      <sheetData sheetId="9375">
        <row r="19">
          <cell r="J19">
            <v>1.0499999999999999E-3</v>
          </cell>
        </row>
      </sheetData>
      <sheetData sheetId="9376">
        <row r="19">
          <cell r="J19">
            <v>1.0499999999999999E-3</v>
          </cell>
        </row>
      </sheetData>
      <sheetData sheetId="9377">
        <row r="19">
          <cell r="J19">
            <v>1.0499999999999999E-3</v>
          </cell>
        </row>
      </sheetData>
      <sheetData sheetId="9378">
        <row r="19">
          <cell r="J19">
            <v>1.0499999999999999E-3</v>
          </cell>
        </row>
      </sheetData>
      <sheetData sheetId="9379">
        <row r="19">
          <cell r="J19">
            <v>1.0499999999999999E-3</v>
          </cell>
        </row>
      </sheetData>
      <sheetData sheetId="9380">
        <row r="19">
          <cell r="J19">
            <v>1.0499999999999999E-3</v>
          </cell>
        </row>
      </sheetData>
      <sheetData sheetId="9381">
        <row r="19">
          <cell r="J19">
            <v>1.0499999999999999E-3</v>
          </cell>
        </row>
      </sheetData>
      <sheetData sheetId="9382">
        <row r="19">
          <cell r="J19">
            <v>1.0499999999999999E-3</v>
          </cell>
        </row>
      </sheetData>
      <sheetData sheetId="9383">
        <row r="19">
          <cell r="J19">
            <v>1.0499999999999999E-3</v>
          </cell>
        </row>
      </sheetData>
      <sheetData sheetId="9384">
        <row r="19">
          <cell r="J19">
            <v>1.0499999999999999E-3</v>
          </cell>
        </row>
      </sheetData>
      <sheetData sheetId="9385">
        <row r="19">
          <cell r="J19">
            <v>1.0499999999999999E-3</v>
          </cell>
        </row>
      </sheetData>
      <sheetData sheetId="9386">
        <row r="19">
          <cell r="J19">
            <v>1.0499999999999999E-3</v>
          </cell>
        </row>
      </sheetData>
      <sheetData sheetId="9387">
        <row r="19">
          <cell r="J19">
            <v>1.0499999999999999E-3</v>
          </cell>
        </row>
      </sheetData>
      <sheetData sheetId="9388">
        <row r="19">
          <cell r="J19">
            <v>1.0499999999999999E-3</v>
          </cell>
        </row>
      </sheetData>
      <sheetData sheetId="9389">
        <row r="19">
          <cell r="J19">
            <v>1.0499999999999999E-3</v>
          </cell>
        </row>
      </sheetData>
      <sheetData sheetId="9390">
        <row r="19">
          <cell r="J19">
            <v>1.0499999999999999E-3</v>
          </cell>
        </row>
      </sheetData>
      <sheetData sheetId="9391">
        <row r="19">
          <cell r="J19">
            <v>1.0499999999999999E-3</v>
          </cell>
        </row>
      </sheetData>
      <sheetData sheetId="9392">
        <row r="19">
          <cell r="J19">
            <v>1.0499999999999999E-3</v>
          </cell>
        </row>
      </sheetData>
      <sheetData sheetId="9393">
        <row r="19">
          <cell r="J19">
            <v>1.0499999999999999E-3</v>
          </cell>
        </row>
      </sheetData>
      <sheetData sheetId="9394">
        <row r="19">
          <cell r="J19">
            <v>1.0499999999999999E-3</v>
          </cell>
        </row>
      </sheetData>
      <sheetData sheetId="9395">
        <row r="19">
          <cell r="J19">
            <v>1.0499999999999999E-3</v>
          </cell>
        </row>
      </sheetData>
      <sheetData sheetId="9396">
        <row r="19">
          <cell r="J19">
            <v>1.0499999999999999E-3</v>
          </cell>
        </row>
      </sheetData>
      <sheetData sheetId="9397">
        <row r="19">
          <cell r="J19">
            <v>1.0499999999999999E-3</v>
          </cell>
        </row>
      </sheetData>
      <sheetData sheetId="9398">
        <row r="19">
          <cell r="J19">
            <v>1.0499999999999999E-3</v>
          </cell>
        </row>
      </sheetData>
      <sheetData sheetId="9399">
        <row r="19">
          <cell r="J19">
            <v>1.0499999999999999E-3</v>
          </cell>
        </row>
      </sheetData>
      <sheetData sheetId="9400">
        <row r="19">
          <cell r="J19">
            <v>1.0499999999999999E-3</v>
          </cell>
        </row>
      </sheetData>
      <sheetData sheetId="9401">
        <row r="19">
          <cell r="J19">
            <v>1.0499999999999999E-3</v>
          </cell>
        </row>
      </sheetData>
      <sheetData sheetId="9402">
        <row r="19">
          <cell r="J19">
            <v>1.0499999999999999E-3</v>
          </cell>
        </row>
      </sheetData>
      <sheetData sheetId="9403">
        <row r="19">
          <cell r="J19">
            <v>1.0499999999999999E-3</v>
          </cell>
        </row>
      </sheetData>
      <sheetData sheetId="9404">
        <row r="19">
          <cell r="J19">
            <v>1.0499999999999999E-3</v>
          </cell>
        </row>
      </sheetData>
      <sheetData sheetId="9405">
        <row r="19">
          <cell r="J19">
            <v>1.0499999999999999E-3</v>
          </cell>
        </row>
      </sheetData>
      <sheetData sheetId="9406">
        <row r="19">
          <cell r="J19">
            <v>1.0499999999999999E-3</v>
          </cell>
        </row>
      </sheetData>
      <sheetData sheetId="9407" refreshError="1"/>
      <sheetData sheetId="9408" refreshError="1"/>
      <sheetData sheetId="9409" refreshError="1"/>
      <sheetData sheetId="9410" refreshError="1"/>
      <sheetData sheetId="9411" refreshError="1"/>
      <sheetData sheetId="9412" refreshError="1"/>
      <sheetData sheetId="9413" refreshError="1"/>
      <sheetData sheetId="9414" refreshError="1"/>
      <sheetData sheetId="9415" refreshError="1"/>
      <sheetData sheetId="9416" refreshError="1"/>
      <sheetData sheetId="9417" refreshError="1"/>
      <sheetData sheetId="9418" refreshError="1"/>
      <sheetData sheetId="9419" refreshError="1"/>
      <sheetData sheetId="9420" refreshError="1"/>
      <sheetData sheetId="9421" refreshError="1"/>
      <sheetData sheetId="9422" refreshError="1"/>
      <sheetData sheetId="9423" refreshError="1"/>
      <sheetData sheetId="9424" refreshError="1"/>
      <sheetData sheetId="9425" refreshError="1"/>
      <sheetData sheetId="9426" refreshError="1"/>
      <sheetData sheetId="9427" refreshError="1"/>
      <sheetData sheetId="9428" refreshError="1"/>
      <sheetData sheetId="9429" refreshError="1"/>
      <sheetData sheetId="9430" refreshError="1"/>
      <sheetData sheetId="9431" refreshError="1"/>
      <sheetData sheetId="9432" refreshError="1"/>
      <sheetData sheetId="9433" refreshError="1"/>
      <sheetData sheetId="9434" refreshError="1"/>
      <sheetData sheetId="9435" refreshError="1"/>
      <sheetData sheetId="9436" refreshError="1"/>
      <sheetData sheetId="9437" refreshError="1"/>
      <sheetData sheetId="9438" refreshError="1"/>
      <sheetData sheetId="9439" refreshError="1"/>
      <sheetData sheetId="9440" refreshError="1"/>
      <sheetData sheetId="9441" refreshError="1"/>
      <sheetData sheetId="9442" refreshError="1"/>
      <sheetData sheetId="9443" refreshError="1"/>
      <sheetData sheetId="9444" refreshError="1"/>
      <sheetData sheetId="9445" refreshError="1"/>
      <sheetData sheetId="9446" refreshError="1"/>
      <sheetData sheetId="9447" refreshError="1"/>
      <sheetData sheetId="9448" refreshError="1"/>
      <sheetData sheetId="9449" refreshError="1"/>
      <sheetData sheetId="9450" refreshError="1"/>
      <sheetData sheetId="9451" refreshError="1"/>
      <sheetData sheetId="9452" refreshError="1"/>
      <sheetData sheetId="9453" refreshError="1"/>
      <sheetData sheetId="9454" refreshError="1"/>
      <sheetData sheetId="9455" refreshError="1"/>
      <sheetData sheetId="9456" refreshError="1"/>
      <sheetData sheetId="9457" refreshError="1"/>
      <sheetData sheetId="9458" refreshError="1"/>
      <sheetData sheetId="9459" refreshError="1"/>
      <sheetData sheetId="9460" refreshError="1"/>
      <sheetData sheetId="9461" refreshError="1"/>
      <sheetData sheetId="9462" refreshError="1"/>
      <sheetData sheetId="9463" refreshError="1"/>
      <sheetData sheetId="9464" refreshError="1"/>
      <sheetData sheetId="9465" refreshError="1"/>
      <sheetData sheetId="9466" refreshError="1"/>
      <sheetData sheetId="9467" refreshError="1"/>
      <sheetData sheetId="9468" refreshError="1"/>
      <sheetData sheetId="9469" refreshError="1"/>
      <sheetData sheetId="9470" refreshError="1"/>
      <sheetData sheetId="9471" refreshError="1"/>
      <sheetData sheetId="9472" refreshError="1"/>
      <sheetData sheetId="9473" refreshError="1"/>
      <sheetData sheetId="9474" refreshError="1"/>
      <sheetData sheetId="9475" refreshError="1"/>
      <sheetData sheetId="9476" refreshError="1"/>
      <sheetData sheetId="9477" refreshError="1"/>
      <sheetData sheetId="9478" refreshError="1"/>
      <sheetData sheetId="9479" refreshError="1"/>
      <sheetData sheetId="9480" refreshError="1"/>
      <sheetData sheetId="9481" refreshError="1"/>
      <sheetData sheetId="9482" refreshError="1"/>
      <sheetData sheetId="9483" refreshError="1"/>
      <sheetData sheetId="9484" refreshError="1"/>
      <sheetData sheetId="9485" refreshError="1"/>
      <sheetData sheetId="9486" refreshError="1"/>
      <sheetData sheetId="9487" refreshError="1"/>
      <sheetData sheetId="9488" refreshError="1"/>
      <sheetData sheetId="9489" refreshError="1"/>
      <sheetData sheetId="9490" refreshError="1"/>
      <sheetData sheetId="9491" refreshError="1"/>
      <sheetData sheetId="9492" refreshError="1"/>
      <sheetData sheetId="9493" refreshError="1"/>
      <sheetData sheetId="9494" refreshError="1"/>
      <sheetData sheetId="9495" refreshError="1"/>
      <sheetData sheetId="9496" refreshError="1"/>
      <sheetData sheetId="9497" refreshError="1"/>
      <sheetData sheetId="9498" refreshError="1"/>
      <sheetData sheetId="9499" refreshError="1"/>
      <sheetData sheetId="9500" refreshError="1"/>
      <sheetData sheetId="9501" refreshError="1"/>
      <sheetData sheetId="9502" refreshError="1"/>
      <sheetData sheetId="9503" refreshError="1"/>
      <sheetData sheetId="9504" refreshError="1"/>
      <sheetData sheetId="9505" refreshError="1"/>
      <sheetData sheetId="9506" refreshError="1"/>
      <sheetData sheetId="9507" refreshError="1"/>
      <sheetData sheetId="9508" refreshError="1"/>
      <sheetData sheetId="9509" refreshError="1"/>
      <sheetData sheetId="9510" refreshError="1"/>
      <sheetData sheetId="9511" refreshError="1"/>
      <sheetData sheetId="9512" refreshError="1"/>
      <sheetData sheetId="9513" refreshError="1"/>
      <sheetData sheetId="9514" refreshError="1"/>
      <sheetData sheetId="9515" refreshError="1"/>
      <sheetData sheetId="9516" refreshError="1"/>
      <sheetData sheetId="9517" refreshError="1"/>
      <sheetData sheetId="9518" refreshError="1"/>
      <sheetData sheetId="9519" refreshError="1"/>
      <sheetData sheetId="9520" refreshError="1"/>
      <sheetData sheetId="9521" refreshError="1"/>
      <sheetData sheetId="9522" refreshError="1"/>
      <sheetData sheetId="9523" refreshError="1"/>
      <sheetData sheetId="9524" refreshError="1"/>
      <sheetData sheetId="9525" refreshError="1"/>
      <sheetData sheetId="9526" refreshError="1"/>
      <sheetData sheetId="9527" refreshError="1"/>
      <sheetData sheetId="9528" refreshError="1"/>
      <sheetData sheetId="9529" refreshError="1"/>
      <sheetData sheetId="9530" refreshError="1"/>
      <sheetData sheetId="9531" refreshError="1"/>
      <sheetData sheetId="9532" refreshError="1"/>
      <sheetData sheetId="9533" refreshError="1"/>
      <sheetData sheetId="9534" refreshError="1"/>
      <sheetData sheetId="9535" refreshError="1"/>
      <sheetData sheetId="9536" refreshError="1"/>
      <sheetData sheetId="9537" refreshError="1"/>
      <sheetData sheetId="9538" refreshError="1"/>
      <sheetData sheetId="9539" refreshError="1"/>
      <sheetData sheetId="9540" refreshError="1"/>
      <sheetData sheetId="9541" refreshError="1"/>
      <sheetData sheetId="9542" refreshError="1"/>
      <sheetData sheetId="9543" refreshError="1"/>
      <sheetData sheetId="9544" refreshError="1"/>
      <sheetData sheetId="9545" refreshError="1"/>
      <sheetData sheetId="9546" refreshError="1"/>
      <sheetData sheetId="9547" refreshError="1"/>
      <sheetData sheetId="9548" refreshError="1"/>
      <sheetData sheetId="9549" refreshError="1"/>
      <sheetData sheetId="9550" refreshError="1"/>
      <sheetData sheetId="9551" refreshError="1"/>
      <sheetData sheetId="9552" refreshError="1"/>
      <sheetData sheetId="9553" refreshError="1"/>
      <sheetData sheetId="9554" refreshError="1"/>
      <sheetData sheetId="9555" refreshError="1"/>
      <sheetData sheetId="9556" refreshError="1"/>
      <sheetData sheetId="9557" refreshError="1"/>
      <sheetData sheetId="9558" refreshError="1"/>
      <sheetData sheetId="9559" refreshError="1"/>
      <sheetData sheetId="9560" refreshError="1"/>
      <sheetData sheetId="9561" refreshError="1"/>
      <sheetData sheetId="9562" refreshError="1"/>
      <sheetData sheetId="9563" refreshError="1"/>
      <sheetData sheetId="9564" refreshError="1"/>
      <sheetData sheetId="9565" refreshError="1"/>
      <sheetData sheetId="9566" refreshError="1"/>
      <sheetData sheetId="9567" refreshError="1"/>
      <sheetData sheetId="9568" refreshError="1"/>
      <sheetData sheetId="9569" refreshError="1"/>
      <sheetData sheetId="9570" refreshError="1"/>
      <sheetData sheetId="9571" refreshError="1"/>
      <sheetData sheetId="9572" refreshError="1"/>
      <sheetData sheetId="9573" refreshError="1"/>
      <sheetData sheetId="9574" refreshError="1"/>
      <sheetData sheetId="9575" refreshError="1"/>
      <sheetData sheetId="9576" refreshError="1"/>
      <sheetData sheetId="9577" refreshError="1"/>
      <sheetData sheetId="9578" refreshError="1"/>
      <sheetData sheetId="9579" refreshError="1"/>
      <sheetData sheetId="9580" refreshError="1"/>
      <sheetData sheetId="9581" refreshError="1"/>
      <sheetData sheetId="9582" refreshError="1"/>
      <sheetData sheetId="9583" refreshError="1"/>
      <sheetData sheetId="9584" refreshError="1"/>
      <sheetData sheetId="9585" refreshError="1"/>
      <sheetData sheetId="9586" refreshError="1"/>
      <sheetData sheetId="9587" refreshError="1"/>
      <sheetData sheetId="9588" refreshError="1"/>
      <sheetData sheetId="9589" refreshError="1"/>
      <sheetData sheetId="9590" refreshError="1"/>
      <sheetData sheetId="9591" refreshError="1"/>
      <sheetData sheetId="9592" refreshError="1"/>
      <sheetData sheetId="9593" refreshError="1"/>
      <sheetData sheetId="9594" refreshError="1"/>
      <sheetData sheetId="9595" refreshError="1"/>
      <sheetData sheetId="9596" refreshError="1"/>
      <sheetData sheetId="9597" refreshError="1"/>
      <sheetData sheetId="9598" refreshError="1"/>
      <sheetData sheetId="9599" refreshError="1"/>
      <sheetData sheetId="9600" refreshError="1"/>
      <sheetData sheetId="9601" refreshError="1"/>
      <sheetData sheetId="9602" refreshError="1"/>
      <sheetData sheetId="9603" refreshError="1"/>
      <sheetData sheetId="9604" refreshError="1"/>
      <sheetData sheetId="9605" refreshError="1"/>
      <sheetData sheetId="9606" refreshError="1"/>
      <sheetData sheetId="9607" refreshError="1"/>
      <sheetData sheetId="9608" refreshError="1"/>
      <sheetData sheetId="9609" refreshError="1"/>
      <sheetData sheetId="9610" refreshError="1"/>
      <sheetData sheetId="9611" refreshError="1"/>
      <sheetData sheetId="9612" refreshError="1"/>
      <sheetData sheetId="9613" refreshError="1"/>
      <sheetData sheetId="9614" refreshError="1"/>
      <sheetData sheetId="9615" refreshError="1"/>
      <sheetData sheetId="9616" refreshError="1"/>
      <sheetData sheetId="9617" refreshError="1"/>
      <sheetData sheetId="9618" refreshError="1"/>
      <sheetData sheetId="9619" refreshError="1"/>
      <sheetData sheetId="9620" refreshError="1"/>
      <sheetData sheetId="9621" refreshError="1"/>
      <sheetData sheetId="9622" refreshError="1"/>
      <sheetData sheetId="9623" refreshError="1"/>
      <sheetData sheetId="9624" refreshError="1"/>
      <sheetData sheetId="9625" refreshError="1"/>
      <sheetData sheetId="9626" refreshError="1"/>
      <sheetData sheetId="9627" refreshError="1"/>
      <sheetData sheetId="9628" refreshError="1"/>
      <sheetData sheetId="9629" refreshError="1"/>
      <sheetData sheetId="9630" refreshError="1"/>
      <sheetData sheetId="9631" refreshError="1"/>
      <sheetData sheetId="9632" refreshError="1"/>
      <sheetData sheetId="9633" refreshError="1"/>
      <sheetData sheetId="9634" refreshError="1"/>
      <sheetData sheetId="9635" refreshError="1"/>
      <sheetData sheetId="9636" refreshError="1"/>
      <sheetData sheetId="9637" refreshError="1"/>
      <sheetData sheetId="9638" refreshError="1"/>
      <sheetData sheetId="9639" refreshError="1"/>
      <sheetData sheetId="9640" refreshError="1"/>
      <sheetData sheetId="9641" refreshError="1"/>
      <sheetData sheetId="9642" refreshError="1"/>
      <sheetData sheetId="9643" refreshError="1"/>
      <sheetData sheetId="9644" refreshError="1"/>
      <sheetData sheetId="9645" refreshError="1"/>
      <sheetData sheetId="9646" refreshError="1"/>
      <sheetData sheetId="9647" refreshError="1"/>
      <sheetData sheetId="9648" refreshError="1"/>
      <sheetData sheetId="9649" refreshError="1"/>
      <sheetData sheetId="9650" refreshError="1"/>
      <sheetData sheetId="9651" refreshError="1"/>
      <sheetData sheetId="9652" refreshError="1"/>
      <sheetData sheetId="9653" refreshError="1"/>
      <sheetData sheetId="9654" refreshError="1"/>
      <sheetData sheetId="9655" refreshError="1"/>
      <sheetData sheetId="9656" refreshError="1"/>
      <sheetData sheetId="9657" refreshError="1"/>
      <sheetData sheetId="9658" refreshError="1"/>
      <sheetData sheetId="9659" refreshError="1"/>
      <sheetData sheetId="9660" refreshError="1"/>
      <sheetData sheetId="9661" refreshError="1"/>
      <sheetData sheetId="9662" refreshError="1"/>
      <sheetData sheetId="9663" refreshError="1"/>
      <sheetData sheetId="9664" refreshError="1"/>
      <sheetData sheetId="9665" refreshError="1"/>
      <sheetData sheetId="9666" refreshError="1"/>
      <sheetData sheetId="9667" refreshError="1"/>
      <sheetData sheetId="9668" refreshError="1"/>
      <sheetData sheetId="9669" refreshError="1"/>
      <sheetData sheetId="9670" refreshError="1"/>
      <sheetData sheetId="9671" refreshError="1"/>
      <sheetData sheetId="9672" refreshError="1"/>
      <sheetData sheetId="9673" refreshError="1"/>
      <sheetData sheetId="9674" refreshError="1"/>
      <sheetData sheetId="9675" refreshError="1"/>
      <sheetData sheetId="9676" refreshError="1"/>
      <sheetData sheetId="9677" refreshError="1"/>
      <sheetData sheetId="9678" refreshError="1"/>
      <sheetData sheetId="9679" refreshError="1"/>
      <sheetData sheetId="9680" refreshError="1"/>
      <sheetData sheetId="9681" refreshError="1"/>
      <sheetData sheetId="9682" refreshError="1"/>
      <sheetData sheetId="9683" refreshError="1"/>
      <sheetData sheetId="9684" refreshError="1"/>
      <sheetData sheetId="9685" refreshError="1"/>
      <sheetData sheetId="9686" refreshError="1"/>
      <sheetData sheetId="9687" refreshError="1"/>
      <sheetData sheetId="9688" refreshError="1"/>
      <sheetData sheetId="9689" refreshError="1"/>
      <sheetData sheetId="9690" refreshError="1"/>
      <sheetData sheetId="9691" refreshError="1"/>
      <sheetData sheetId="9692" refreshError="1"/>
      <sheetData sheetId="9693" refreshError="1"/>
      <sheetData sheetId="9694" refreshError="1"/>
      <sheetData sheetId="9695" refreshError="1"/>
      <sheetData sheetId="9696" refreshError="1"/>
      <sheetData sheetId="9697" refreshError="1"/>
      <sheetData sheetId="9698" refreshError="1"/>
      <sheetData sheetId="9699" refreshError="1"/>
      <sheetData sheetId="9700" refreshError="1"/>
      <sheetData sheetId="9701" refreshError="1"/>
      <sheetData sheetId="9702" refreshError="1"/>
      <sheetData sheetId="9703" refreshError="1"/>
      <sheetData sheetId="9704" refreshError="1"/>
      <sheetData sheetId="9705" refreshError="1"/>
      <sheetData sheetId="9706" refreshError="1"/>
      <sheetData sheetId="9707" refreshError="1"/>
      <sheetData sheetId="9708" refreshError="1"/>
      <sheetData sheetId="9709" refreshError="1"/>
      <sheetData sheetId="9710" refreshError="1"/>
      <sheetData sheetId="9711" refreshError="1"/>
      <sheetData sheetId="9712" refreshError="1"/>
      <sheetData sheetId="9713" refreshError="1"/>
      <sheetData sheetId="9714" refreshError="1"/>
      <sheetData sheetId="9715" refreshError="1"/>
      <sheetData sheetId="9716" refreshError="1"/>
      <sheetData sheetId="9717" refreshError="1"/>
      <sheetData sheetId="9718" refreshError="1"/>
      <sheetData sheetId="9719" refreshError="1"/>
      <sheetData sheetId="9720" refreshError="1"/>
      <sheetData sheetId="9721" refreshError="1"/>
      <sheetData sheetId="9722" refreshError="1"/>
      <sheetData sheetId="9723" refreshError="1"/>
      <sheetData sheetId="9724" refreshError="1"/>
      <sheetData sheetId="9725" refreshError="1"/>
      <sheetData sheetId="9726" refreshError="1"/>
      <sheetData sheetId="9727" refreshError="1"/>
      <sheetData sheetId="9728" refreshError="1"/>
      <sheetData sheetId="9729" refreshError="1"/>
      <sheetData sheetId="9730" refreshError="1"/>
      <sheetData sheetId="9731" refreshError="1"/>
      <sheetData sheetId="9732" refreshError="1"/>
      <sheetData sheetId="9733" refreshError="1"/>
      <sheetData sheetId="9734" refreshError="1"/>
      <sheetData sheetId="9735" refreshError="1"/>
      <sheetData sheetId="9736" refreshError="1"/>
      <sheetData sheetId="9737" refreshError="1"/>
      <sheetData sheetId="9738" refreshError="1"/>
      <sheetData sheetId="9739" refreshError="1"/>
      <sheetData sheetId="9740" refreshError="1"/>
      <sheetData sheetId="9741" refreshError="1"/>
      <sheetData sheetId="9742" refreshError="1"/>
      <sheetData sheetId="9743" refreshError="1"/>
      <sheetData sheetId="9744" refreshError="1"/>
      <sheetData sheetId="9745" refreshError="1"/>
      <sheetData sheetId="9746" refreshError="1"/>
      <sheetData sheetId="9747" refreshError="1"/>
      <sheetData sheetId="9748" refreshError="1"/>
      <sheetData sheetId="9749" refreshError="1"/>
      <sheetData sheetId="9750" refreshError="1"/>
      <sheetData sheetId="9751" refreshError="1"/>
      <sheetData sheetId="9752" refreshError="1"/>
      <sheetData sheetId="9753" refreshError="1"/>
      <sheetData sheetId="9754" refreshError="1"/>
      <sheetData sheetId="9755" refreshError="1"/>
      <sheetData sheetId="9756" refreshError="1"/>
      <sheetData sheetId="9757" refreshError="1"/>
      <sheetData sheetId="9758" refreshError="1"/>
      <sheetData sheetId="9759" refreshError="1"/>
      <sheetData sheetId="9760" refreshError="1"/>
      <sheetData sheetId="9761" refreshError="1"/>
      <sheetData sheetId="9762" refreshError="1"/>
      <sheetData sheetId="9763" refreshError="1"/>
      <sheetData sheetId="9764" refreshError="1"/>
      <sheetData sheetId="9765" refreshError="1"/>
      <sheetData sheetId="9766" refreshError="1"/>
      <sheetData sheetId="9767" refreshError="1"/>
      <sheetData sheetId="9768" refreshError="1"/>
      <sheetData sheetId="9769" refreshError="1"/>
      <sheetData sheetId="9770" refreshError="1"/>
      <sheetData sheetId="9771" refreshError="1"/>
      <sheetData sheetId="9772" refreshError="1"/>
      <sheetData sheetId="9773" refreshError="1"/>
      <sheetData sheetId="9774" refreshError="1"/>
      <sheetData sheetId="9775" refreshError="1"/>
      <sheetData sheetId="9776" refreshError="1"/>
      <sheetData sheetId="9777" refreshError="1"/>
      <sheetData sheetId="9778" refreshError="1"/>
      <sheetData sheetId="9779" refreshError="1"/>
      <sheetData sheetId="9780" refreshError="1"/>
      <sheetData sheetId="9781" refreshError="1"/>
      <sheetData sheetId="9782" refreshError="1"/>
      <sheetData sheetId="9783" refreshError="1"/>
      <sheetData sheetId="9784" refreshError="1"/>
      <sheetData sheetId="9785" refreshError="1"/>
      <sheetData sheetId="9786" refreshError="1"/>
      <sheetData sheetId="9787" refreshError="1"/>
      <sheetData sheetId="9788" refreshError="1"/>
      <sheetData sheetId="9789" refreshError="1"/>
      <sheetData sheetId="9790" refreshError="1"/>
      <sheetData sheetId="9791" refreshError="1"/>
      <sheetData sheetId="9792">
        <row r="19">
          <cell r="J19">
            <v>1.0499999999999999E-3</v>
          </cell>
        </row>
      </sheetData>
      <sheetData sheetId="9793" refreshError="1"/>
      <sheetData sheetId="9794">
        <row r="19">
          <cell r="J19">
            <v>1.0499999999999999E-3</v>
          </cell>
        </row>
      </sheetData>
      <sheetData sheetId="9795">
        <row r="19">
          <cell r="J19">
            <v>1.0499999999999999E-3</v>
          </cell>
        </row>
      </sheetData>
      <sheetData sheetId="9796">
        <row r="19">
          <cell r="J19">
            <v>1.0499999999999999E-3</v>
          </cell>
        </row>
      </sheetData>
      <sheetData sheetId="9797">
        <row r="19">
          <cell r="J19">
            <v>1.0499999999999999E-3</v>
          </cell>
        </row>
      </sheetData>
      <sheetData sheetId="9798">
        <row r="19">
          <cell r="J19">
            <v>1.0499999999999999E-3</v>
          </cell>
        </row>
      </sheetData>
      <sheetData sheetId="9799">
        <row r="19">
          <cell r="J19">
            <v>1.0499999999999999E-3</v>
          </cell>
        </row>
      </sheetData>
      <sheetData sheetId="9800">
        <row r="19">
          <cell r="J19">
            <v>1.0499999999999999E-3</v>
          </cell>
        </row>
      </sheetData>
      <sheetData sheetId="9801" refreshError="1"/>
      <sheetData sheetId="9802" refreshError="1"/>
      <sheetData sheetId="9803" refreshError="1"/>
      <sheetData sheetId="9804">
        <row r="19">
          <cell r="J19">
            <v>1.0499999999999999E-3</v>
          </cell>
        </row>
      </sheetData>
      <sheetData sheetId="9805">
        <row r="19">
          <cell r="J19">
            <v>1.0499999999999999E-3</v>
          </cell>
        </row>
      </sheetData>
      <sheetData sheetId="9806">
        <row r="19">
          <cell r="J19">
            <v>1.0499999999999999E-3</v>
          </cell>
        </row>
      </sheetData>
      <sheetData sheetId="9807" refreshError="1"/>
      <sheetData sheetId="9808" refreshError="1"/>
      <sheetData sheetId="9809" refreshError="1"/>
      <sheetData sheetId="9810" refreshError="1"/>
      <sheetData sheetId="9811" refreshError="1"/>
      <sheetData sheetId="9812" refreshError="1"/>
      <sheetData sheetId="9813" refreshError="1"/>
      <sheetData sheetId="9814" refreshError="1"/>
      <sheetData sheetId="9815" refreshError="1"/>
      <sheetData sheetId="9816" refreshError="1"/>
      <sheetData sheetId="9817" refreshError="1"/>
      <sheetData sheetId="9818" refreshError="1"/>
      <sheetData sheetId="9819" refreshError="1"/>
      <sheetData sheetId="9820" refreshError="1"/>
      <sheetData sheetId="9821" refreshError="1"/>
      <sheetData sheetId="9822" refreshError="1"/>
      <sheetData sheetId="9823" refreshError="1"/>
      <sheetData sheetId="9824" refreshError="1"/>
      <sheetData sheetId="9825" refreshError="1"/>
      <sheetData sheetId="9826" refreshError="1"/>
      <sheetData sheetId="9827" refreshError="1"/>
      <sheetData sheetId="9828" refreshError="1"/>
      <sheetData sheetId="9829" refreshError="1"/>
      <sheetData sheetId="9830" refreshError="1"/>
      <sheetData sheetId="9831" refreshError="1"/>
      <sheetData sheetId="9832" refreshError="1"/>
      <sheetData sheetId="9833" refreshError="1"/>
      <sheetData sheetId="9834" refreshError="1"/>
      <sheetData sheetId="9835" refreshError="1"/>
      <sheetData sheetId="9836" refreshError="1"/>
      <sheetData sheetId="9837" refreshError="1"/>
      <sheetData sheetId="9838" refreshError="1"/>
      <sheetData sheetId="9839" refreshError="1"/>
      <sheetData sheetId="9840" refreshError="1"/>
      <sheetData sheetId="9841" refreshError="1"/>
      <sheetData sheetId="9842" refreshError="1"/>
      <sheetData sheetId="9843" refreshError="1"/>
      <sheetData sheetId="9844" refreshError="1"/>
      <sheetData sheetId="9845" refreshError="1"/>
      <sheetData sheetId="9846" refreshError="1"/>
      <sheetData sheetId="9847" refreshError="1"/>
      <sheetData sheetId="9848" refreshError="1"/>
      <sheetData sheetId="9849" refreshError="1"/>
      <sheetData sheetId="9850" refreshError="1"/>
      <sheetData sheetId="9851" refreshError="1"/>
      <sheetData sheetId="9852" refreshError="1"/>
      <sheetData sheetId="9853" refreshError="1"/>
      <sheetData sheetId="9854" refreshError="1"/>
      <sheetData sheetId="9855" refreshError="1"/>
      <sheetData sheetId="9856" refreshError="1"/>
      <sheetData sheetId="9857" refreshError="1"/>
      <sheetData sheetId="9858" refreshError="1"/>
      <sheetData sheetId="9859" refreshError="1"/>
      <sheetData sheetId="9860" refreshError="1"/>
      <sheetData sheetId="9861" refreshError="1"/>
      <sheetData sheetId="9862" refreshError="1"/>
      <sheetData sheetId="9863" refreshError="1"/>
      <sheetData sheetId="9864" refreshError="1"/>
      <sheetData sheetId="9865" refreshError="1"/>
      <sheetData sheetId="9866" refreshError="1"/>
      <sheetData sheetId="9867" refreshError="1"/>
      <sheetData sheetId="9868" refreshError="1"/>
      <sheetData sheetId="9869" refreshError="1"/>
      <sheetData sheetId="9870" refreshError="1"/>
      <sheetData sheetId="9871" refreshError="1"/>
      <sheetData sheetId="9872" refreshError="1"/>
      <sheetData sheetId="9873" refreshError="1"/>
      <sheetData sheetId="9874" refreshError="1"/>
      <sheetData sheetId="9875" refreshError="1"/>
      <sheetData sheetId="9876" refreshError="1"/>
      <sheetData sheetId="9877" refreshError="1"/>
      <sheetData sheetId="9878" refreshError="1"/>
      <sheetData sheetId="9879" refreshError="1"/>
      <sheetData sheetId="9880" refreshError="1"/>
      <sheetData sheetId="9881" refreshError="1"/>
      <sheetData sheetId="9882" refreshError="1"/>
      <sheetData sheetId="9883" refreshError="1"/>
      <sheetData sheetId="9884" refreshError="1"/>
      <sheetData sheetId="9885" refreshError="1"/>
      <sheetData sheetId="9886" refreshError="1"/>
      <sheetData sheetId="9887" refreshError="1"/>
      <sheetData sheetId="9888" refreshError="1"/>
      <sheetData sheetId="9889" refreshError="1"/>
      <sheetData sheetId="9890" refreshError="1"/>
      <sheetData sheetId="9891" refreshError="1"/>
      <sheetData sheetId="9892" refreshError="1"/>
      <sheetData sheetId="9893" refreshError="1"/>
      <sheetData sheetId="9894" refreshError="1"/>
      <sheetData sheetId="9895" refreshError="1"/>
      <sheetData sheetId="9896" refreshError="1"/>
      <sheetData sheetId="9897" refreshError="1"/>
      <sheetData sheetId="9898" refreshError="1"/>
      <sheetData sheetId="9899" refreshError="1"/>
      <sheetData sheetId="9900" refreshError="1"/>
      <sheetData sheetId="9901" refreshError="1"/>
      <sheetData sheetId="9902" refreshError="1"/>
      <sheetData sheetId="9903" refreshError="1"/>
      <sheetData sheetId="9904" refreshError="1"/>
      <sheetData sheetId="9905" refreshError="1"/>
      <sheetData sheetId="9906" refreshError="1"/>
      <sheetData sheetId="9907" refreshError="1"/>
      <sheetData sheetId="9908" refreshError="1"/>
      <sheetData sheetId="9909" refreshError="1"/>
      <sheetData sheetId="9910" refreshError="1"/>
      <sheetData sheetId="9911" refreshError="1"/>
      <sheetData sheetId="9912" refreshError="1"/>
      <sheetData sheetId="9913" refreshError="1"/>
      <sheetData sheetId="9914" refreshError="1"/>
      <sheetData sheetId="9915" refreshError="1"/>
      <sheetData sheetId="9916" refreshError="1"/>
      <sheetData sheetId="9917" refreshError="1"/>
      <sheetData sheetId="9918" refreshError="1"/>
      <sheetData sheetId="9919" refreshError="1"/>
      <sheetData sheetId="9920" refreshError="1"/>
      <sheetData sheetId="9921" refreshError="1"/>
      <sheetData sheetId="9922" refreshError="1"/>
      <sheetData sheetId="9923" refreshError="1"/>
      <sheetData sheetId="9924" refreshError="1"/>
      <sheetData sheetId="9925" refreshError="1"/>
      <sheetData sheetId="9926" refreshError="1"/>
      <sheetData sheetId="9927" refreshError="1"/>
      <sheetData sheetId="9928" refreshError="1"/>
      <sheetData sheetId="9929" refreshError="1"/>
      <sheetData sheetId="9930" refreshError="1"/>
      <sheetData sheetId="9931" refreshError="1"/>
      <sheetData sheetId="9932" refreshError="1"/>
      <sheetData sheetId="9933" refreshError="1"/>
      <sheetData sheetId="9934" refreshError="1"/>
      <sheetData sheetId="9935" refreshError="1"/>
      <sheetData sheetId="9936" refreshError="1"/>
      <sheetData sheetId="9937" refreshError="1"/>
      <sheetData sheetId="9938" refreshError="1"/>
      <sheetData sheetId="9939" refreshError="1"/>
      <sheetData sheetId="9940" refreshError="1"/>
      <sheetData sheetId="9941" refreshError="1"/>
      <sheetData sheetId="9942" refreshError="1"/>
      <sheetData sheetId="9943" refreshError="1"/>
      <sheetData sheetId="9944" refreshError="1"/>
      <sheetData sheetId="9945" refreshError="1"/>
      <sheetData sheetId="9946" refreshError="1"/>
      <sheetData sheetId="9947" refreshError="1"/>
      <sheetData sheetId="9948" refreshError="1"/>
      <sheetData sheetId="9949" refreshError="1"/>
      <sheetData sheetId="9950" refreshError="1"/>
      <sheetData sheetId="9951" refreshError="1"/>
      <sheetData sheetId="9952" refreshError="1"/>
      <sheetData sheetId="9953" refreshError="1"/>
      <sheetData sheetId="9954" refreshError="1"/>
      <sheetData sheetId="9955" refreshError="1"/>
      <sheetData sheetId="9956" refreshError="1"/>
      <sheetData sheetId="9957" refreshError="1"/>
      <sheetData sheetId="9958" refreshError="1"/>
      <sheetData sheetId="9959" refreshError="1"/>
      <sheetData sheetId="9960" refreshError="1"/>
      <sheetData sheetId="9961" refreshError="1"/>
      <sheetData sheetId="9962" refreshError="1"/>
      <sheetData sheetId="9963" refreshError="1"/>
      <sheetData sheetId="9964" refreshError="1"/>
      <sheetData sheetId="9965" refreshError="1"/>
      <sheetData sheetId="9966" refreshError="1"/>
      <sheetData sheetId="9967" refreshError="1"/>
      <sheetData sheetId="9968" refreshError="1"/>
      <sheetData sheetId="9969" refreshError="1"/>
      <sheetData sheetId="9970" refreshError="1"/>
      <sheetData sheetId="9971" refreshError="1"/>
      <sheetData sheetId="9972" refreshError="1"/>
      <sheetData sheetId="9973" refreshError="1"/>
      <sheetData sheetId="9974" refreshError="1"/>
      <sheetData sheetId="9975" refreshError="1"/>
      <sheetData sheetId="9976" refreshError="1"/>
      <sheetData sheetId="9977" refreshError="1"/>
      <sheetData sheetId="9978" refreshError="1"/>
      <sheetData sheetId="9979" refreshError="1"/>
      <sheetData sheetId="9980" refreshError="1"/>
      <sheetData sheetId="9981" refreshError="1"/>
      <sheetData sheetId="9982" refreshError="1"/>
      <sheetData sheetId="9983" refreshError="1"/>
      <sheetData sheetId="9984" refreshError="1"/>
      <sheetData sheetId="9985" refreshError="1"/>
      <sheetData sheetId="9986" refreshError="1"/>
      <sheetData sheetId="9987" refreshError="1"/>
      <sheetData sheetId="9988" refreshError="1"/>
      <sheetData sheetId="9989" refreshError="1"/>
      <sheetData sheetId="9990" refreshError="1"/>
      <sheetData sheetId="9991" refreshError="1"/>
      <sheetData sheetId="9992" refreshError="1"/>
      <sheetData sheetId="9993" refreshError="1"/>
      <sheetData sheetId="9994" refreshError="1"/>
      <sheetData sheetId="9995" refreshError="1"/>
      <sheetData sheetId="9996" refreshError="1"/>
      <sheetData sheetId="9997" refreshError="1"/>
      <sheetData sheetId="9998" refreshError="1"/>
      <sheetData sheetId="9999" refreshError="1"/>
      <sheetData sheetId="10000" refreshError="1"/>
      <sheetData sheetId="10001" refreshError="1"/>
      <sheetData sheetId="10002" refreshError="1"/>
      <sheetData sheetId="10003" refreshError="1"/>
      <sheetData sheetId="10004" refreshError="1"/>
      <sheetData sheetId="10005" refreshError="1"/>
      <sheetData sheetId="10006" refreshError="1"/>
      <sheetData sheetId="10007" refreshError="1"/>
      <sheetData sheetId="10008" refreshError="1"/>
      <sheetData sheetId="10009" refreshError="1"/>
      <sheetData sheetId="10010" refreshError="1"/>
      <sheetData sheetId="10011" refreshError="1"/>
      <sheetData sheetId="10012" refreshError="1"/>
      <sheetData sheetId="10013" refreshError="1"/>
      <sheetData sheetId="10014" refreshError="1"/>
      <sheetData sheetId="10015" refreshError="1"/>
      <sheetData sheetId="10016" refreshError="1"/>
      <sheetData sheetId="10017" refreshError="1"/>
      <sheetData sheetId="10018" refreshError="1"/>
      <sheetData sheetId="10019" refreshError="1"/>
      <sheetData sheetId="10020" refreshError="1"/>
      <sheetData sheetId="10021" refreshError="1"/>
      <sheetData sheetId="10022" refreshError="1"/>
      <sheetData sheetId="10023" refreshError="1"/>
      <sheetData sheetId="10024" refreshError="1"/>
      <sheetData sheetId="10025" refreshError="1"/>
      <sheetData sheetId="10026" refreshError="1"/>
      <sheetData sheetId="10027" refreshError="1"/>
      <sheetData sheetId="10028" refreshError="1"/>
      <sheetData sheetId="10029" refreshError="1"/>
      <sheetData sheetId="10030" refreshError="1"/>
      <sheetData sheetId="10031" refreshError="1"/>
      <sheetData sheetId="10032" refreshError="1"/>
      <sheetData sheetId="10033" refreshError="1"/>
      <sheetData sheetId="10034" refreshError="1"/>
      <sheetData sheetId="10035" refreshError="1"/>
      <sheetData sheetId="10036" refreshError="1"/>
      <sheetData sheetId="10037" refreshError="1"/>
      <sheetData sheetId="10038" refreshError="1"/>
      <sheetData sheetId="10039" refreshError="1"/>
      <sheetData sheetId="10040" refreshError="1"/>
      <sheetData sheetId="10041" refreshError="1"/>
      <sheetData sheetId="10042" refreshError="1"/>
      <sheetData sheetId="10043" refreshError="1"/>
      <sheetData sheetId="10044" refreshError="1"/>
      <sheetData sheetId="10045" refreshError="1"/>
      <sheetData sheetId="10046" refreshError="1"/>
      <sheetData sheetId="10047" refreshError="1"/>
      <sheetData sheetId="10048" refreshError="1"/>
      <sheetData sheetId="10049" refreshError="1"/>
      <sheetData sheetId="10050" refreshError="1"/>
      <sheetData sheetId="10051" refreshError="1"/>
      <sheetData sheetId="10052" refreshError="1"/>
      <sheetData sheetId="10053" refreshError="1"/>
      <sheetData sheetId="10054" refreshError="1"/>
      <sheetData sheetId="10055" refreshError="1"/>
      <sheetData sheetId="10056" refreshError="1"/>
      <sheetData sheetId="10057" refreshError="1"/>
      <sheetData sheetId="10058" refreshError="1"/>
      <sheetData sheetId="10059" refreshError="1"/>
      <sheetData sheetId="10060" refreshError="1"/>
      <sheetData sheetId="10061" refreshError="1"/>
      <sheetData sheetId="10062" refreshError="1"/>
      <sheetData sheetId="10063" refreshError="1"/>
      <sheetData sheetId="10064" refreshError="1"/>
      <sheetData sheetId="10065" refreshError="1"/>
      <sheetData sheetId="10066" refreshError="1"/>
      <sheetData sheetId="10067" refreshError="1"/>
      <sheetData sheetId="10068" refreshError="1"/>
      <sheetData sheetId="10069" refreshError="1"/>
      <sheetData sheetId="10070" refreshError="1"/>
      <sheetData sheetId="10071" refreshError="1"/>
      <sheetData sheetId="10072" refreshError="1"/>
      <sheetData sheetId="10073" refreshError="1"/>
      <sheetData sheetId="10074" refreshError="1"/>
      <sheetData sheetId="10075" refreshError="1"/>
      <sheetData sheetId="10076" refreshError="1"/>
      <sheetData sheetId="10077" refreshError="1"/>
      <sheetData sheetId="10078" refreshError="1"/>
      <sheetData sheetId="10079" refreshError="1"/>
      <sheetData sheetId="10080" refreshError="1"/>
      <sheetData sheetId="10081" refreshError="1"/>
      <sheetData sheetId="10082" refreshError="1"/>
      <sheetData sheetId="10083" refreshError="1"/>
      <sheetData sheetId="10084" refreshError="1"/>
      <sheetData sheetId="10085" refreshError="1"/>
      <sheetData sheetId="10086" refreshError="1"/>
      <sheetData sheetId="10087" refreshError="1"/>
      <sheetData sheetId="10088" refreshError="1"/>
      <sheetData sheetId="10089" refreshError="1"/>
      <sheetData sheetId="10090" refreshError="1"/>
      <sheetData sheetId="10091" refreshError="1"/>
      <sheetData sheetId="10092" refreshError="1"/>
      <sheetData sheetId="10093" refreshError="1"/>
      <sheetData sheetId="10094" refreshError="1"/>
      <sheetData sheetId="10095" refreshError="1"/>
      <sheetData sheetId="10096" refreshError="1"/>
      <sheetData sheetId="10097" refreshError="1"/>
      <sheetData sheetId="10098" refreshError="1"/>
      <sheetData sheetId="10099" refreshError="1"/>
      <sheetData sheetId="10100" refreshError="1"/>
      <sheetData sheetId="10101" refreshError="1"/>
      <sheetData sheetId="10102" refreshError="1"/>
      <sheetData sheetId="10103" refreshError="1"/>
      <sheetData sheetId="10104" refreshError="1"/>
      <sheetData sheetId="10105" refreshError="1"/>
      <sheetData sheetId="10106" refreshError="1"/>
      <sheetData sheetId="10107" refreshError="1"/>
      <sheetData sheetId="10108" refreshError="1"/>
      <sheetData sheetId="10109" refreshError="1"/>
      <sheetData sheetId="10110" refreshError="1"/>
      <sheetData sheetId="10111" refreshError="1"/>
      <sheetData sheetId="10112" refreshError="1"/>
      <sheetData sheetId="10113" refreshError="1"/>
      <sheetData sheetId="10114" refreshError="1"/>
      <sheetData sheetId="10115" refreshError="1"/>
      <sheetData sheetId="10116" refreshError="1"/>
      <sheetData sheetId="10117" refreshError="1"/>
      <sheetData sheetId="10118" refreshError="1"/>
      <sheetData sheetId="10119" refreshError="1"/>
      <sheetData sheetId="10120" refreshError="1"/>
      <sheetData sheetId="10121" refreshError="1"/>
      <sheetData sheetId="10122" refreshError="1"/>
      <sheetData sheetId="10123" refreshError="1"/>
      <sheetData sheetId="10124" refreshError="1"/>
      <sheetData sheetId="10125" refreshError="1"/>
      <sheetData sheetId="10126" refreshError="1"/>
      <sheetData sheetId="10127" refreshError="1"/>
      <sheetData sheetId="10128" refreshError="1"/>
      <sheetData sheetId="10129" refreshError="1"/>
      <sheetData sheetId="10130" refreshError="1"/>
      <sheetData sheetId="10131" refreshError="1"/>
      <sheetData sheetId="10132" refreshError="1"/>
      <sheetData sheetId="10133" refreshError="1"/>
      <sheetData sheetId="10134" refreshError="1"/>
      <sheetData sheetId="10135" refreshError="1"/>
      <sheetData sheetId="10136" refreshError="1"/>
      <sheetData sheetId="10137" refreshError="1"/>
      <sheetData sheetId="10138" refreshError="1"/>
      <sheetData sheetId="10139" refreshError="1"/>
      <sheetData sheetId="10140" refreshError="1"/>
      <sheetData sheetId="10141" refreshError="1"/>
      <sheetData sheetId="10142" refreshError="1"/>
      <sheetData sheetId="10143" refreshError="1"/>
      <sheetData sheetId="10144" refreshError="1"/>
      <sheetData sheetId="10145" refreshError="1"/>
      <sheetData sheetId="10146" refreshError="1"/>
      <sheetData sheetId="10147" refreshError="1"/>
      <sheetData sheetId="10148" refreshError="1"/>
      <sheetData sheetId="10149" refreshError="1"/>
      <sheetData sheetId="10150" refreshError="1"/>
      <sheetData sheetId="10151" refreshError="1"/>
      <sheetData sheetId="10152" refreshError="1"/>
      <sheetData sheetId="10153" refreshError="1"/>
      <sheetData sheetId="10154" refreshError="1"/>
      <sheetData sheetId="10155" refreshError="1"/>
      <sheetData sheetId="10156" refreshError="1"/>
      <sheetData sheetId="10157" refreshError="1"/>
      <sheetData sheetId="10158" refreshError="1"/>
      <sheetData sheetId="10159" refreshError="1"/>
      <sheetData sheetId="10160" refreshError="1"/>
      <sheetData sheetId="10161" refreshError="1"/>
      <sheetData sheetId="10162" refreshError="1"/>
      <sheetData sheetId="10163" refreshError="1"/>
      <sheetData sheetId="10164" refreshError="1"/>
      <sheetData sheetId="10165" refreshError="1"/>
      <sheetData sheetId="10166" refreshError="1"/>
      <sheetData sheetId="10167" refreshError="1"/>
      <sheetData sheetId="10168" refreshError="1"/>
      <sheetData sheetId="10169" refreshError="1"/>
      <sheetData sheetId="10170" refreshError="1"/>
      <sheetData sheetId="10171" refreshError="1"/>
      <sheetData sheetId="10172" refreshError="1"/>
      <sheetData sheetId="10173" refreshError="1"/>
      <sheetData sheetId="10174" refreshError="1"/>
      <sheetData sheetId="10175" refreshError="1"/>
      <sheetData sheetId="10176" refreshError="1"/>
      <sheetData sheetId="10177" refreshError="1"/>
      <sheetData sheetId="10178" refreshError="1"/>
      <sheetData sheetId="10179" refreshError="1"/>
      <sheetData sheetId="10180" refreshError="1"/>
      <sheetData sheetId="10181" refreshError="1"/>
      <sheetData sheetId="10182" refreshError="1"/>
      <sheetData sheetId="10183" refreshError="1"/>
      <sheetData sheetId="10184" refreshError="1"/>
      <sheetData sheetId="10185" refreshError="1"/>
      <sheetData sheetId="10186" refreshError="1"/>
      <sheetData sheetId="10187" refreshError="1"/>
      <sheetData sheetId="10188" refreshError="1"/>
      <sheetData sheetId="10189" refreshError="1"/>
      <sheetData sheetId="10190" refreshError="1"/>
      <sheetData sheetId="10191" refreshError="1"/>
      <sheetData sheetId="10192" refreshError="1"/>
      <sheetData sheetId="10193" refreshError="1"/>
      <sheetData sheetId="10194" refreshError="1"/>
      <sheetData sheetId="10195" refreshError="1"/>
      <sheetData sheetId="10196" refreshError="1"/>
      <sheetData sheetId="10197" refreshError="1"/>
      <sheetData sheetId="10198" refreshError="1"/>
      <sheetData sheetId="10199" refreshError="1"/>
      <sheetData sheetId="10200" refreshError="1"/>
      <sheetData sheetId="10201" refreshError="1"/>
      <sheetData sheetId="10202" refreshError="1"/>
      <sheetData sheetId="10203" refreshError="1"/>
      <sheetData sheetId="10204" refreshError="1"/>
      <sheetData sheetId="10205" refreshError="1"/>
      <sheetData sheetId="10206" refreshError="1"/>
      <sheetData sheetId="10207" refreshError="1"/>
      <sheetData sheetId="10208" refreshError="1"/>
      <sheetData sheetId="10209" refreshError="1"/>
      <sheetData sheetId="10210" refreshError="1"/>
      <sheetData sheetId="10211" refreshError="1"/>
      <sheetData sheetId="10212" refreshError="1"/>
      <sheetData sheetId="10213" refreshError="1"/>
      <sheetData sheetId="10214" refreshError="1"/>
      <sheetData sheetId="10215" refreshError="1"/>
      <sheetData sheetId="10216" refreshError="1"/>
      <sheetData sheetId="10217" refreshError="1"/>
      <sheetData sheetId="10218" refreshError="1"/>
      <sheetData sheetId="10219" refreshError="1"/>
      <sheetData sheetId="10220" refreshError="1"/>
      <sheetData sheetId="10221" refreshError="1"/>
      <sheetData sheetId="10222" refreshError="1"/>
      <sheetData sheetId="10223" refreshError="1"/>
      <sheetData sheetId="10224" refreshError="1"/>
      <sheetData sheetId="10225" refreshError="1"/>
      <sheetData sheetId="10226" refreshError="1"/>
      <sheetData sheetId="10227" refreshError="1"/>
      <sheetData sheetId="10228" refreshError="1"/>
      <sheetData sheetId="10229" refreshError="1"/>
      <sheetData sheetId="10230" refreshError="1"/>
      <sheetData sheetId="10231" refreshError="1"/>
      <sheetData sheetId="10232" refreshError="1"/>
      <sheetData sheetId="10233" refreshError="1"/>
      <sheetData sheetId="10234" refreshError="1"/>
      <sheetData sheetId="10235" refreshError="1"/>
      <sheetData sheetId="10236" refreshError="1"/>
      <sheetData sheetId="10237" refreshError="1"/>
      <sheetData sheetId="10238" refreshError="1"/>
      <sheetData sheetId="10239" refreshError="1"/>
      <sheetData sheetId="10240" refreshError="1"/>
      <sheetData sheetId="10241" refreshError="1"/>
      <sheetData sheetId="10242" refreshError="1"/>
      <sheetData sheetId="10243" refreshError="1"/>
      <sheetData sheetId="10244" refreshError="1"/>
      <sheetData sheetId="10245" refreshError="1"/>
      <sheetData sheetId="10246" refreshError="1"/>
      <sheetData sheetId="10247" refreshError="1"/>
      <sheetData sheetId="10248" refreshError="1"/>
      <sheetData sheetId="10249" refreshError="1"/>
      <sheetData sheetId="10250" refreshError="1"/>
      <sheetData sheetId="10251" refreshError="1"/>
      <sheetData sheetId="10252" refreshError="1"/>
      <sheetData sheetId="10253" refreshError="1"/>
      <sheetData sheetId="10254" refreshError="1"/>
      <sheetData sheetId="10255" refreshError="1"/>
      <sheetData sheetId="10256" refreshError="1"/>
      <sheetData sheetId="10257" refreshError="1"/>
      <sheetData sheetId="10258" refreshError="1"/>
      <sheetData sheetId="10259" refreshError="1"/>
      <sheetData sheetId="10260" refreshError="1"/>
      <sheetData sheetId="10261" refreshError="1"/>
      <sheetData sheetId="10262" refreshError="1"/>
      <sheetData sheetId="10263" refreshError="1"/>
      <sheetData sheetId="10264" refreshError="1"/>
      <sheetData sheetId="10265" refreshError="1"/>
      <sheetData sheetId="10266">
        <row r="19">
          <cell r="J19">
            <v>1.0499999999999999E-3</v>
          </cell>
        </row>
      </sheetData>
      <sheetData sheetId="10267">
        <row r="19">
          <cell r="J19">
            <v>1.0499999999999999E-3</v>
          </cell>
        </row>
      </sheetData>
      <sheetData sheetId="10268">
        <row r="19">
          <cell r="J19">
            <v>1.0499999999999999E-3</v>
          </cell>
        </row>
      </sheetData>
      <sheetData sheetId="10269">
        <row r="19">
          <cell r="J19">
            <v>1.0499999999999999E-3</v>
          </cell>
        </row>
      </sheetData>
      <sheetData sheetId="10270">
        <row r="19">
          <cell r="J19">
            <v>1.0499999999999999E-3</v>
          </cell>
        </row>
      </sheetData>
      <sheetData sheetId="10271">
        <row r="19">
          <cell r="J19">
            <v>1.0499999999999999E-3</v>
          </cell>
        </row>
      </sheetData>
      <sheetData sheetId="10272">
        <row r="19">
          <cell r="J19">
            <v>1.0499999999999999E-3</v>
          </cell>
        </row>
      </sheetData>
      <sheetData sheetId="10273">
        <row r="19">
          <cell r="J19">
            <v>1.0499999999999999E-3</v>
          </cell>
        </row>
      </sheetData>
      <sheetData sheetId="10274">
        <row r="19">
          <cell r="J19">
            <v>1.0499999999999999E-3</v>
          </cell>
        </row>
      </sheetData>
      <sheetData sheetId="10275">
        <row r="19">
          <cell r="J19">
            <v>1.0499999999999999E-3</v>
          </cell>
        </row>
      </sheetData>
      <sheetData sheetId="10276">
        <row r="19">
          <cell r="J19">
            <v>1.0499999999999999E-3</v>
          </cell>
        </row>
      </sheetData>
      <sheetData sheetId="10277">
        <row r="19">
          <cell r="J19">
            <v>1.0499999999999999E-3</v>
          </cell>
        </row>
      </sheetData>
      <sheetData sheetId="10278">
        <row r="19">
          <cell r="J19">
            <v>1.0499999999999999E-3</v>
          </cell>
        </row>
      </sheetData>
      <sheetData sheetId="10279">
        <row r="19">
          <cell r="J19">
            <v>1.0499999999999999E-3</v>
          </cell>
        </row>
      </sheetData>
      <sheetData sheetId="10280">
        <row r="19">
          <cell r="J19">
            <v>1.0499999999999999E-3</v>
          </cell>
        </row>
      </sheetData>
      <sheetData sheetId="10281">
        <row r="19">
          <cell r="J19">
            <v>1.0499999999999999E-3</v>
          </cell>
        </row>
      </sheetData>
      <sheetData sheetId="10282">
        <row r="19">
          <cell r="J19">
            <v>1.0499999999999999E-3</v>
          </cell>
        </row>
      </sheetData>
      <sheetData sheetId="10283">
        <row r="19">
          <cell r="J19">
            <v>1.0499999999999999E-3</v>
          </cell>
        </row>
      </sheetData>
      <sheetData sheetId="10284">
        <row r="19">
          <cell r="J19">
            <v>1.0499999999999999E-3</v>
          </cell>
        </row>
      </sheetData>
      <sheetData sheetId="10285">
        <row r="19">
          <cell r="J19">
            <v>1.0499999999999999E-3</v>
          </cell>
        </row>
      </sheetData>
      <sheetData sheetId="10286">
        <row r="19">
          <cell r="J19">
            <v>1.0499999999999999E-3</v>
          </cell>
        </row>
      </sheetData>
      <sheetData sheetId="10287">
        <row r="19">
          <cell r="J19">
            <v>1.0499999999999999E-3</v>
          </cell>
        </row>
      </sheetData>
      <sheetData sheetId="10288">
        <row r="19">
          <cell r="J19">
            <v>1.0499999999999999E-3</v>
          </cell>
        </row>
      </sheetData>
      <sheetData sheetId="10289">
        <row r="19">
          <cell r="J19">
            <v>1.0499999999999999E-3</v>
          </cell>
        </row>
      </sheetData>
      <sheetData sheetId="10290">
        <row r="19">
          <cell r="J19">
            <v>1.0499999999999999E-3</v>
          </cell>
        </row>
      </sheetData>
      <sheetData sheetId="10291">
        <row r="19">
          <cell r="J19">
            <v>1.0499999999999999E-3</v>
          </cell>
        </row>
      </sheetData>
      <sheetData sheetId="10292">
        <row r="19">
          <cell r="J19">
            <v>1.0499999999999999E-3</v>
          </cell>
        </row>
      </sheetData>
      <sheetData sheetId="10293">
        <row r="19">
          <cell r="J19">
            <v>1.0499999999999999E-3</v>
          </cell>
        </row>
      </sheetData>
      <sheetData sheetId="10294">
        <row r="19">
          <cell r="J19">
            <v>1.0499999999999999E-3</v>
          </cell>
        </row>
      </sheetData>
      <sheetData sheetId="10295">
        <row r="19">
          <cell r="J19">
            <v>1.0499999999999999E-3</v>
          </cell>
        </row>
      </sheetData>
      <sheetData sheetId="10296">
        <row r="19">
          <cell r="J19">
            <v>1.0499999999999999E-3</v>
          </cell>
        </row>
      </sheetData>
      <sheetData sheetId="10297">
        <row r="19">
          <cell r="J19">
            <v>1.0499999999999999E-3</v>
          </cell>
        </row>
      </sheetData>
      <sheetData sheetId="10298">
        <row r="19">
          <cell r="J19">
            <v>1.0499999999999999E-3</v>
          </cell>
        </row>
      </sheetData>
      <sheetData sheetId="10299">
        <row r="19">
          <cell r="J19">
            <v>1.0499999999999999E-3</v>
          </cell>
        </row>
      </sheetData>
      <sheetData sheetId="10300">
        <row r="19">
          <cell r="J19">
            <v>1.0499999999999999E-3</v>
          </cell>
        </row>
      </sheetData>
      <sheetData sheetId="10301">
        <row r="19">
          <cell r="J19">
            <v>1.0499999999999999E-3</v>
          </cell>
        </row>
      </sheetData>
      <sheetData sheetId="10302">
        <row r="19">
          <cell r="J19">
            <v>1.0499999999999999E-3</v>
          </cell>
        </row>
      </sheetData>
      <sheetData sheetId="10303">
        <row r="19">
          <cell r="J19">
            <v>1.0499999999999999E-3</v>
          </cell>
        </row>
      </sheetData>
      <sheetData sheetId="10304">
        <row r="19">
          <cell r="J19">
            <v>1.0499999999999999E-3</v>
          </cell>
        </row>
      </sheetData>
      <sheetData sheetId="10305">
        <row r="19">
          <cell r="J19">
            <v>1.0499999999999999E-3</v>
          </cell>
        </row>
      </sheetData>
      <sheetData sheetId="10306">
        <row r="19">
          <cell r="J19">
            <v>1.0499999999999999E-3</v>
          </cell>
        </row>
      </sheetData>
      <sheetData sheetId="10307">
        <row r="19">
          <cell r="J19">
            <v>1.0499999999999999E-3</v>
          </cell>
        </row>
      </sheetData>
      <sheetData sheetId="10308">
        <row r="19">
          <cell r="J19">
            <v>1.0499999999999999E-3</v>
          </cell>
        </row>
      </sheetData>
      <sheetData sheetId="10309">
        <row r="19">
          <cell r="J19">
            <v>1.0499999999999999E-3</v>
          </cell>
        </row>
      </sheetData>
      <sheetData sheetId="10310">
        <row r="19">
          <cell r="J19">
            <v>1.0499999999999999E-3</v>
          </cell>
        </row>
      </sheetData>
      <sheetData sheetId="10311">
        <row r="19">
          <cell r="J19">
            <v>1.0499999999999999E-3</v>
          </cell>
        </row>
      </sheetData>
      <sheetData sheetId="10312">
        <row r="19">
          <cell r="J19">
            <v>1.0499999999999999E-3</v>
          </cell>
        </row>
      </sheetData>
      <sheetData sheetId="10313">
        <row r="19">
          <cell r="J19">
            <v>1.0499999999999999E-3</v>
          </cell>
        </row>
      </sheetData>
      <sheetData sheetId="10314">
        <row r="19">
          <cell r="J19">
            <v>1.0499999999999999E-3</v>
          </cell>
        </row>
      </sheetData>
      <sheetData sheetId="10315">
        <row r="19">
          <cell r="J19">
            <v>1.0499999999999999E-3</v>
          </cell>
        </row>
      </sheetData>
      <sheetData sheetId="10316">
        <row r="19">
          <cell r="J19">
            <v>1.0499999999999999E-3</v>
          </cell>
        </row>
      </sheetData>
      <sheetData sheetId="10317">
        <row r="19">
          <cell r="J19">
            <v>1.0499999999999999E-3</v>
          </cell>
        </row>
      </sheetData>
      <sheetData sheetId="10318">
        <row r="19">
          <cell r="J19">
            <v>1.0499999999999999E-3</v>
          </cell>
        </row>
      </sheetData>
      <sheetData sheetId="10319">
        <row r="19">
          <cell r="J19">
            <v>1.0499999999999999E-3</v>
          </cell>
        </row>
      </sheetData>
      <sheetData sheetId="10320">
        <row r="19">
          <cell r="J19">
            <v>1.0499999999999999E-3</v>
          </cell>
        </row>
      </sheetData>
      <sheetData sheetId="10321">
        <row r="19">
          <cell r="J19">
            <v>1.0499999999999999E-3</v>
          </cell>
        </row>
      </sheetData>
      <sheetData sheetId="10322">
        <row r="19">
          <cell r="J19">
            <v>1.0499999999999999E-3</v>
          </cell>
        </row>
      </sheetData>
      <sheetData sheetId="10323">
        <row r="19">
          <cell r="J19">
            <v>1.0499999999999999E-3</v>
          </cell>
        </row>
      </sheetData>
      <sheetData sheetId="10324">
        <row r="19">
          <cell r="J19">
            <v>1.0499999999999999E-3</v>
          </cell>
        </row>
      </sheetData>
      <sheetData sheetId="10325">
        <row r="19">
          <cell r="J19">
            <v>1.0499999999999999E-3</v>
          </cell>
        </row>
      </sheetData>
      <sheetData sheetId="10326">
        <row r="19">
          <cell r="J19">
            <v>1.0499999999999999E-3</v>
          </cell>
        </row>
      </sheetData>
      <sheetData sheetId="10327">
        <row r="19">
          <cell r="J19">
            <v>1.0499999999999999E-3</v>
          </cell>
        </row>
      </sheetData>
      <sheetData sheetId="10328">
        <row r="19">
          <cell r="J19">
            <v>1.0499999999999999E-3</v>
          </cell>
        </row>
      </sheetData>
      <sheetData sheetId="10329">
        <row r="19">
          <cell r="J19">
            <v>1.0499999999999999E-3</v>
          </cell>
        </row>
      </sheetData>
      <sheetData sheetId="10330">
        <row r="19">
          <cell r="J19">
            <v>1.0499999999999999E-3</v>
          </cell>
        </row>
      </sheetData>
      <sheetData sheetId="10331">
        <row r="19">
          <cell r="J19">
            <v>1.0499999999999999E-3</v>
          </cell>
        </row>
      </sheetData>
      <sheetData sheetId="10332">
        <row r="19">
          <cell r="J19">
            <v>1.0499999999999999E-3</v>
          </cell>
        </row>
      </sheetData>
      <sheetData sheetId="10333">
        <row r="19">
          <cell r="J19">
            <v>1.0499999999999999E-3</v>
          </cell>
        </row>
      </sheetData>
      <sheetData sheetId="10334">
        <row r="19">
          <cell r="J19">
            <v>1.0499999999999999E-3</v>
          </cell>
        </row>
      </sheetData>
      <sheetData sheetId="10335">
        <row r="19">
          <cell r="J19">
            <v>1.0499999999999999E-3</v>
          </cell>
        </row>
      </sheetData>
      <sheetData sheetId="10336">
        <row r="19">
          <cell r="J19">
            <v>1.0499999999999999E-3</v>
          </cell>
        </row>
      </sheetData>
      <sheetData sheetId="10337">
        <row r="19">
          <cell r="J19">
            <v>1.0499999999999999E-3</v>
          </cell>
        </row>
      </sheetData>
      <sheetData sheetId="10338">
        <row r="19">
          <cell r="J19">
            <v>1.0499999999999999E-3</v>
          </cell>
        </row>
      </sheetData>
      <sheetData sheetId="10339">
        <row r="19">
          <cell r="J19">
            <v>1.0499999999999999E-3</v>
          </cell>
        </row>
      </sheetData>
      <sheetData sheetId="10340">
        <row r="19">
          <cell r="J19">
            <v>1.0499999999999999E-3</v>
          </cell>
        </row>
      </sheetData>
      <sheetData sheetId="10341">
        <row r="19">
          <cell r="J19">
            <v>1.0499999999999999E-3</v>
          </cell>
        </row>
      </sheetData>
      <sheetData sheetId="10342">
        <row r="19">
          <cell r="J19">
            <v>1.0499999999999999E-3</v>
          </cell>
        </row>
      </sheetData>
      <sheetData sheetId="10343">
        <row r="19">
          <cell r="J19">
            <v>1.0499999999999999E-3</v>
          </cell>
        </row>
      </sheetData>
      <sheetData sheetId="10344">
        <row r="19">
          <cell r="J19">
            <v>1.0499999999999999E-3</v>
          </cell>
        </row>
      </sheetData>
      <sheetData sheetId="10345">
        <row r="19">
          <cell r="J19">
            <v>1.0499999999999999E-3</v>
          </cell>
        </row>
      </sheetData>
      <sheetData sheetId="10346">
        <row r="19">
          <cell r="J19">
            <v>1.0499999999999999E-3</v>
          </cell>
        </row>
      </sheetData>
      <sheetData sheetId="10347">
        <row r="19">
          <cell r="J19">
            <v>1.0499999999999999E-3</v>
          </cell>
        </row>
      </sheetData>
      <sheetData sheetId="10348">
        <row r="19">
          <cell r="J19">
            <v>1.0499999999999999E-3</v>
          </cell>
        </row>
      </sheetData>
      <sheetData sheetId="10349">
        <row r="19">
          <cell r="J19">
            <v>1.0499999999999999E-3</v>
          </cell>
        </row>
      </sheetData>
      <sheetData sheetId="10350">
        <row r="19">
          <cell r="J19">
            <v>1.0499999999999999E-3</v>
          </cell>
        </row>
      </sheetData>
      <sheetData sheetId="10351">
        <row r="19">
          <cell r="J19">
            <v>1.0499999999999999E-3</v>
          </cell>
        </row>
      </sheetData>
      <sheetData sheetId="10352">
        <row r="19">
          <cell r="J19">
            <v>1.0499999999999999E-3</v>
          </cell>
        </row>
      </sheetData>
      <sheetData sheetId="10353">
        <row r="19">
          <cell r="J19">
            <v>1.0499999999999999E-3</v>
          </cell>
        </row>
      </sheetData>
      <sheetData sheetId="10354">
        <row r="19">
          <cell r="J19">
            <v>1.0499999999999999E-3</v>
          </cell>
        </row>
      </sheetData>
      <sheetData sheetId="10355">
        <row r="19">
          <cell r="J19">
            <v>1.0499999999999999E-3</v>
          </cell>
        </row>
      </sheetData>
      <sheetData sheetId="10356">
        <row r="19">
          <cell r="J19">
            <v>1.0499999999999999E-3</v>
          </cell>
        </row>
      </sheetData>
      <sheetData sheetId="10357">
        <row r="19">
          <cell r="J19">
            <v>1.0499999999999999E-3</v>
          </cell>
        </row>
      </sheetData>
      <sheetData sheetId="10358">
        <row r="19">
          <cell r="J19">
            <v>1.0499999999999999E-3</v>
          </cell>
        </row>
      </sheetData>
      <sheetData sheetId="10359">
        <row r="19">
          <cell r="J19">
            <v>1.0499999999999999E-3</v>
          </cell>
        </row>
      </sheetData>
      <sheetData sheetId="10360">
        <row r="19">
          <cell r="J19">
            <v>1.0499999999999999E-3</v>
          </cell>
        </row>
      </sheetData>
      <sheetData sheetId="10361">
        <row r="19">
          <cell r="J19">
            <v>1.0499999999999999E-3</v>
          </cell>
        </row>
      </sheetData>
      <sheetData sheetId="10362">
        <row r="19">
          <cell r="J19">
            <v>1.0499999999999999E-3</v>
          </cell>
        </row>
      </sheetData>
      <sheetData sheetId="10363">
        <row r="19">
          <cell r="J19">
            <v>1.0499999999999999E-3</v>
          </cell>
        </row>
      </sheetData>
      <sheetData sheetId="10364">
        <row r="19">
          <cell r="J19">
            <v>1.0499999999999999E-3</v>
          </cell>
        </row>
      </sheetData>
      <sheetData sheetId="10365">
        <row r="19">
          <cell r="J19">
            <v>1.0499999999999999E-3</v>
          </cell>
        </row>
      </sheetData>
      <sheetData sheetId="10366">
        <row r="19">
          <cell r="J19">
            <v>1.0499999999999999E-3</v>
          </cell>
        </row>
      </sheetData>
      <sheetData sheetId="10367">
        <row r="19">
          <cell r="J19">
            <v>1.0499999999999999E-3</v>
          </cell>
        </row>
      </sheetData>
      <sheetData sheetId="10368">
        <row r="19">
          <cell r="J19">
            <v>1.0499999999999999E-3</v>
          </cell>
        </row>
      </sheetData>
      <sheetData sheetId="10369">
        <row r="19">
          <cell r="J19">
            <v>1.0499999999999999E-3</v>
          </cell>
        </row>
      </sheetData>
      <sheetData sheetId="10370">
        <row r="19">
          <cell r="J19">
            <v>1.0499999999999999E-3</v>
          </cell>
        </row>
      </sheetData>
      <sheetData sheetId="10371">
        <row r="19">
          <cell r="J19">
            <v>1.0499999999999999E-3</v>
          </cell>
        </row>
      </sheetData>
      <sheetData sheetId="10372">
        <row r="19">
          <cell r="J19">
            <v>1.0499999999999999E-3</v>
          </cell>
        </row>
      </sheetData>
      <sheetData sheetId="10373">
        <row r="19">
          <cell r="J19">
            <v>1.0499999999999999E-3</v>
          </cell>
        </row>
      </sheetData>
      <sheetData sheetId="10374">
        <row r="19">
          <cell r="J19">
            <v>1.0499999999999999E-3</v>
          </cell>
        </row>
      </sheetData>
      <sheetData sheetId="10375">
        <row r="19">
          <cell r="J19">
            <v>1.0499999999999999E-3</v>
          </cell>
        </row>
      </sheetData>
      <sheetData sheetId="10376">
        <row r="19">
          <cell r="J19">
            <v>1.0499999999999999E-3</v>
          </cell>
        </row>
      </sheetData>
      <sheetData sheetId="10377">
        <row r="19">
          <cell r="J19">
            <v>1.0499999999999999E-3</v>
          </cell>
        </row>
      </sheetData>
      <sheetData sheetId="10378">
        <row r="19">
          <cell r="J19">
            <v>1.0499999999999999E-3</v>
          </cell>
        </row>
      </sheetData>
      <sheetData sheetId="10379">
        <row r="19">
          <cell r="J19">
            <v>1.0499999999999999E-3</v>
          </cell>
        </row>
      </sheetData>
      <sheetData sheetId="10380">
        <row r="19">
          <cell r="J19">
            <v>1.0499999999999999E-3</v>
          </cell>
        </row>
      </sheetData>
      <sheetData sheetId="10381">
        <row r="19">
          <cell r="J19">
            <v>1.0499999999999999E-3</v>
          </cell>
        </row>
      </sheetData>
      <sheetData sheetId="10382">
        <row r="19">
          <cell r="J19">
            <v>1.0499999999999999E-3</v>
          </cell>
        </row>
      </sheetData>
      <sheetData sheetId="10383">
        <row r="19">
          <cell r="J19">
            <v>1.0499999999999999E-3</v>
          </cell>
        </row>
      </sheetData>
      <sheetData sheetId="10384">
        <row r="19">
          <cell r="J19">
            <v>1.0499999999999999E-3</v>
          </cell>
        </row>
      </sheetData>
      <sheetData sheetId="10385">
        <row r="19">
          <cell r="J19">
            <v>1.0499999999999999E-3</v>
          </cell>
        </row>
      </sheetData>
      <sheetData sheetId="10386">
        <row r="19">
          <cell r="J19">
            <v>1.0499999999999999E-3</v>
          </cell>
        </row>
      </sheetData>
      <sheetData sheetId="10387">
        <row r="19">
          <cell r="J19">
            <v>1.0499999999999999E-3</v>
          </cell>
        </row>
      </sheetData>
      <sheetData sheetId="10388">
        <row r="19">
          <cell r="J19">
            <v>1.0499999999999999E-3</v>
          </cell>
        </row>
      </sheetData>
      <sheetData sheetId="10389">
        <row r="19">
          <cell r="J19">
            <v>1.0499999999999999E-3</v>
          </cell>
        </row>
      </sheetData>
      <sheetData sheetId="10390">
        <row r="19">
          <cell r="J19">
            <v>1.0499999999999999E-3</v>
          </cell>
        </row>
      </sheetData>
      <sheetData sheetId="10391">
        <row r="19">
          <cell r="J19">
            <v>1.0499999999999999E-3</v>
          </cell>
        </row>
      </sheetData>
      <sheetData sheetId="10392">
        <row r="19">
          <cell r="J19">
            <v>1.0499999999999999E-3</v>
          </cell>
        </row>
      </sheetData>
      <sheetData sheetId="10393">
        <row r="19">
          <cell r="J19">
            <v>1.0499999999999999E-3</v>
          </cell>
        </row>
      </sheetData>
      <sheetData sheetId="10394">
        <row r="19">
          <cell r="J19">
            <v>1.0499999999999999E-3</v>
          </cell>
        </row>
      </sheetData>
      <sheetData sheetId="10395">
        <row r="19">
          <cell r="J19">
            <v>1.0499999999999999E-3</v>
          </cell>
        </row>
      </sheetData>
      <sheetData sheetId="10396">
        <row r="19">
          <cell r="J19">
            <v>1.0499999999999999E-3</v>
          </cell>
        </row>
      </sheetData>
      <sheetData sheetId="10397">
        <row r="19">
          <cell r="J19">
            <v>1.0499999999999999E-3</v>
          </cell>
        </row>
      </sheetData>
      <sheetData sheetId="10398">
        <row r="19">
          <cell r="J19">
            <v>1.0499999999999999E-3</v>
          </cell>
        </row>
      </sheetData>
      <sheetData sheetId="10399">
        <row r="19">
          <cell r="J19">
            <v>1.0499999999999999E-3</v>
          </cell>
        </row>
      </sheetData>
      <sheetData sheetId="10400">
        <row r="19">
          <cell r="J19">
            <v>1.0499999999999999E-3</v>
          </cell>
        </row>
      </sheetData>
      <sheetData sheetId="10401">
        <row r="19">
          <cell r="J19">
            <v>1.0499999999999999E-3</v>
          </cell>
        </row>
      </sheetData>
      <sheetData sheetId="10402">
        <row r="19">
          <cell r="J19">
            <v>1.0499999999999999E-3</v>
          </cell>
        </row>
      </sheetData>
      <sheetData sheetId="10403">
        <row r="19">
          <cell r="J19">
            <v>1.0499999999999999E-3</v>
          </cell>
        </row>
      </sheetData>
      <sheetData sheetId="10404">
        <row r="19">
          <cell r="J19">
            <v>1.0499999999999999E-3</v>
          </cell>
        </row>
      </sheetData>
      <sheetData sheetId="10405">
        <row r="19">
          <cell r="J19">
            <v>1.0499999999999999E-3</v>
          </cell>
        </row>
      </sheetData>
      <sheetData sheetId="10406">
        <row r="19">
          <cell r="J19">
            <v>1.0499999999999999E-3</v>
          </cell>
        </row>
      </sheetData>
      <sheetData sheetId="10407">
        <row r="19">
          <cell r="J19">
            <v>1.0499999999999999E-3</v>
          </cell>
        </row>
      </sheetData>
      <sheetData sheetId="10408">
        <row r="19">
          <cell r="J19">
            <v>1.0499999999999999E-3</v>
          </cell>
        </row>
      </sheetData>
      <sheetData sheetId="10409">
        <row r="19">
          <cell r="J19">
            <v>1.0499999999999999E-3</v>
          </cell>
        </row>
      </sheetData>
      <sheetData sheetId="10410">
        <row r="19">
          <cell r="J19">
            <v>1.0499999999999999E-3</v>
          </cell>
        </row>
      </sheetData>
      <sheetData sheetId="10411">
        <row r="19">
          <cell r="J19">
            <v>1.0499999999999999E-3</v>
          </cell>
        </row>
      </sheetData>
      <sheetData sheetId="10412">
        <row r="19">
          <cell r="J19">
            <v>1.0499999999999999E-3</v>
          </cell>
        </row>
      </sheetData>
      <sheetData sheetId="10413">
        <row r="19">
          <cell r="J19">
            <v>1.0499999999999999E-3</v>
          </cell>
        </row>
      </sheetData>
      <sheetData sheetId="10414">
        <row r="19">
          <cell r="J19">
            <v>1.0499999999999999E-3</v>
          </cell>
        </row>
      </sheetData>
      <sheetData sheetId="10415">
        <row r="19">
          <cell r="J19">
            <v>1.0499999999999999E-3</v>
          </cell>
        </row>
      </sheetData>
      <sheetData sheetId="10416">
        <row r="19">
          <cell r="J19">
            <v>1.0499999999999999E-3</v>
          </cell>
        </row>
      </sheetData>
      <sheetData sheetId="10417">
        <row r="19">
          <cell r="J19">
            <v>1.0499999999999999E-3</v>
          </cell>
        </row>
      </sheetData>
      <sheetData sheetId="10418">
        <row r="19">
          <cell r="J19">
            <v>1.0499999999999999E-3</v>
          </cell>
        </row>
      </sheetData>
      <sheetData sheetId="10419">
        <row r="19">
          <cell r="J19">
            <v>1.0499999999999999E-3</v>
          </cell>
        </row>
      </sheetData>
      <sheetData sheetId="10420">
        <row r="19">
          <cell r="J19">
            <v>1.0499999999999999E-3</v>
          </cell>
        </row>
      </sheetData>
      <sheetData sheetId="10421">
        <row r="19">
          <cell r="J19">
            <v>1.0499999999999999E-3</v>
          </cell>
        </row>
      </sheetData>
      <sheetData sheetId="10422">
        <row r="19">
          <cell r="J19">
            <v>1.0499999999999999E-3</v>
          </cell>
        </row>
      </sheetData>
      <sheetData sheetId="10423">
        <row r="19">
          <cell r="J19">
            <v>1.0499999999999999E-3</v>
          </cell>
        </row>
      </sheetData>
      <sheetData sheetId="10424">
        <row r="19">
          <cell r="J19">
            <v>1.0499999999999999E-3</v>
          </cell>
        </row>
      </sheetData>
      <sheetData sheetId="10425">
        <row r="19">
          <cell r="J19">
            <v>1.0499999999999999E-3</v>
          </cell>
        </row>
      </sheetData>
      <sheetData sheetId="10426">
        <row r="19">
          <cell r="J19">
            <v>1.0499999999999999E-3</v>
          </cell>
        </row>
      </sheetData>
      <sheetData sheetId="10427">
        <row r="19">
          <cell r="J19">
            <v>1.0499999999999999E-3</v>
          </cell>
        </row>
      </sheetData>
      <sheetData sheetId="10428">
        <row r="19">
          <cell r="J19">
            <v>1.0499999999999999E-3</v>
          </cell>
        </row>
      </sheetData>
      <sheetData sheetId="10429">
        <row r="19">
          <cell r="J19">
            <v>1.0499999999999999E-3</v>
          </cell>
        </row>
      </sheetData>
      <sheetData sheetId="10430">
        <row r="19">
          <cell r="J19">
            <v>1.0499999999999999E-3</v>
          </cell>
        </row>
      </sheetData>
      <sheetData sheetId="10431">
        <row r="19">
          <cell r="J19">
            <v>1.0499999999999999E-3</v>
          </cell>
        </row>
      </sheetData>
      <sheetData sheetId="10432">
        <row r="19">
          <cell r="J19">
            <v>1.0499999999999999E-3</v>
          </cell>
        </row>
      </sheetData>
      <sheetData sheetId="10433">
        <row r="19">
          <cell r="J19">
            <v>1.0499999999999999E-3</v>
          </cell>
        </row>
      </sheetData>
      <sheetData sheetId="10434">
        <row r="19">
          <cell r="J19">
            <v>1.0499999999999999E-3</v>
          </cell>
        </row>
      </sheetData>
      <sheetData sheetId="10435">
        <row r="19">
          <cell r="J19">
            <v>1.0499999999999999E-3</v>
          </cell>
        </row>
      </sheetData>
      <sheetData sheetId="10436">
        <row r="19">
          <cell r="J19">
            <v>1.0499999999999999E-3</v>
          </cell>
        </row>
      </sheetData>
      <sheetData sheetId="10437">
        <row r="19">
          <cell r="J19">
            <v>1.0499999999999999E-3</v>
          </cell>
        </row>
      </sheetData>
      <sheetData sheetId="10438">
        <row r="19">
          <cell r="J19">
            <v>1.0499999999999999E-3</v>
          </cell>
        </row>
      </sheetData>
      <sheetData sheetId="10439">
        <row r="19">
          <cell r="J19">
            <v>1.0499999999999999E-3</v>
          </cell>
        </row>
      </sheetData>
      <sheetData sheetId="10440">
        <row r="19">
          <cell r="J19">
            <v>1.0499999999999999E-3</v>
          </cell>
        </row>
      </sheetData>
      <sheetData sheetId="10441">
        <row r="19">
          <cell r="J19">
            <v>1.0499999999999999E-3</v>
          </cell>
        </row>
      </sheetData>
      <sheetData sheetId="10442">
        <row r="19">
          <cell r="J19">
            <v>1.0499999999999999E-3</v>
          </cell>
        </row>
      </sheetData>
      <sheetData sheetId="10443">
        <row r="19">
          <cell r="J19">
            <v>1.0499999999999999E-3</v>
          </cell>
        </row>
      </sheetData>
      <sheetData sheetId="10444">
        <row r="19">
          <cell r="J19">
            <v>1.0499999999999999E-3</v>
          </cell>
        </row>
      </sheetData>
      <sheetData sheetId="10445">
        <row r="19">
          <cell r="J19">
            <v>1.0499999999999999E-3</v>
          </cell>
        </row>
      </sheetData>
      <sheetData sheetId="10446">
        <row r="19">
          <cell r="J19">
            <v>1.0499999999999999E-3</v>
          </cell>
        </row>
      </sheetData>
      <sheetData sheetId="10447">
        <row r="19">
          <cell r="J19">
            <v>1.0499999999999999E-3</v>
          </cell>
        </row>
      </sheetData>
      <sheetData sheetId="10448">
        <row r="19">
          <cell r="J19">
            <v>1.0499999999999999E-3</v>
          </cell>
        </row>
      </sheetData>
      <sheetData sheetId="10449">
        <row r="19">
          <cell r="J19">
            <v>1.0499999999999999E-3</v>
          </cell>
        </row>
      </sheetData>
      <sheetData sheetId="10450">
        <row r="19">
          <cell r="J19">
            <v>1.0499999999999999E-3</v>
          </cell>
        </row>
      </sheetData>
      <sheetData sheetId="10451">
        <row r="19">
          <cell r="J19">
            <v>1.0499999999999999E-3</v>
          </cell>
        </row>
      </sheetData>
      <sheetData sheetId="10452">
        <row r="19">
          <cell r="J19">
            <v>1.0499999999999999E-3</v>
          </cell>
        </row>
      </sheetData>
      <sheetData sheetId="10453">
        <row r="19">
          <cell r="J19">
            <v>1.0499999999999999E-3</v>
          </cell>
        </row>
      </sheetData>
      <sheetData sheetId="10454">
        <row r="19">
          <cell r="J19">
            <v>1.0499999999999999E-3</v>
          </cell>
        </row>
      </sheetData>
      <sheetData sheetId="10455">
        <row r="19">
          <cell r="J19">
            <v>1.0499999999999999E-3</v>
          </cell>
        </row>
      </sheetData>
      <sheetData sheetId="10456">
        <row r="19">
          <cell r="J19">
            <v>1.0499999999999999E-3</v>
          </cell>
        </row>
      </sheetData>
      <sheetData sheetId="10457">
        <row r="19">
          <cell r="J19">
            <v>1.0499999999999999E-3</v>
          </cell>
        </row>
      </sheetData>
      <sheetData sheetId="10458">
        <row r="19">
          <cell r="J19">
            <v>1.0499999999999999E-3</v>
          </cell>
        </row>
      </sheetData>
      <sheetData sheetId="10459">
        <row r="19">
          <cell r="J19">
            <v>1.0499999999999999E-3</v>
          </cell>
        </row>
      </sheetData>
      <sheetData sheetId="10460">
        <row r="19">
          <cell r="J19">
            <v>1.0499999999999999E-3</v>
          </cell>
        </row>
      </sheetData>
      <sheetData sheetId="10461">
        <row r="19">
          <cell r="J19">
            <v>1.0499999999999999E-3</v>
          </cell>
        </row>
      </sheetData>
      <sheetData sheetId="10462">
        <row r="19">
          <cell r="J19">
            <v>1.0499999999999999E-3</v>
          </cell>
        </row>
      </sheetData>
      <sheetData sheetId="10463">
        <row r="19">
          <cell r="J19">
            <v>1.0499999999999999E-3</v>
          </cell>
        </row>
      </sheetData>
      <sheetData sheetId="10464">
        <row r="19">
          <cell r="J19">
            <v>1.0499999999999999E-3</v>
          </cell>
        </row>
      </sheetData>
      <sheetData sheetId="10465">
        <row r="19">
          <cell r="J19">
            <v>1.0499999999999999E-3</v>
          </cell>
        </row>
      </sheetData>
      <sheetData sheetId="10466">
        <row r="19">
          <cell r="J19">
            <v>1.0499999999999999E-3</v>
          </cell>
        </row>
      </sheetData>
      <sheetData sheetId="10467">
        <row r="19">
          <cell r="J19">
            <v>1.0499999999999999E-3</v>
          </cell>
        </row>
      </sheetData>
      <sheetData sheetId="10468">
        <row r="19">
          <cell r="J19">
            <v>1.0499999999999999E-3</v>
          </cell>
        </row>
      </sheetData>
      <sheetData sheetId="10469">
        <row r="19">
          <cell r="J19">
            <v>1.0499999999999999E-3</v>
          </cell>
        </row>
      </sheetData>
      <sheetData sheetId="10470">
        <row r="19">
          <cell r="J19">
            <v>1.0499999999999999E-3</v>
          </cell>
        </row>
      </sheetData>
      <sheetData sheetId="10471">
        <row r="19">
          <cell r="J19">
            <v>1.0499999999999999E-3</v>
          </cell>
        </row>
      </sheetData>
      <sheetData sheetId="10472">
        <row r="19">
          <cell r="J19">
            <v>1.0499999999999999E-3</v>
          </cell>
        </row>
      </sheetData>
      <sheetData sheetId="10473">
        <row r="19">
          <cell r="J19">
            <v>1.0499999999999999E-3</v>
          </cell>
        </row>
      </sheetData>
      <sheetData sheetId="10474">
        <row r="19">
          <cell r="J19">
            <v>1.0499999999999999E-3</v>
          </cell>
        </row>
      </sheetData>
      <sheetData sheetId="10475">
        <row r="19">
          <cell r="J19">
            <v>1.0499999999999999E-3</v>
          </cell>
        </row>
      </sheetData>
      <sheetData sheetId="10476">
        <row r="19">
          <cell r="J19">
            <v>1.0499999999999999E-3</v>
          </cell>
        </row>
      </sheetData>
      <sheetData sheetId="10477">
        <row r="19">
          <cell r="J19">
            <v>1.0499999999999999E-3</v>
          </cell>
        </row>
      </sheetData>
      <sheetData sheetId="10478">
        <row r="19">
          <cell r="J19">
            <v>1.0499999999999999E-3</v>
          </cell>
        </row>
      </sheetData>
      <sheetData sheetId="10479">
        <row r="19">
          <cell r="J19">
            <v>1.0499999999999999E-3</v>
          </cell>
        </row>
      </sheetData>
      <sheetData sheetId="10480">
        <row r="19">
          <cell r="J19">
            <v>1.0499999999999999E-3</v>
          </cell>
        </row>
      </sheetData>
      <sheetData sheetId="10481">
        <row r="19">
          <cell r="J19">
            <v>1.0499999999999999E-3</v>
          </cell>
        </row>
      </sheetData>
      <sheetData sheetId="10482">
        <row r="19">
          <cell r="J19">
            <v>1.0499999999999999E-3</v>
          </cell>
        </row>
      </sheetData>
      <sheetData sheetId="10483">
        <row r="19">
          <cell r="J19">
            <v>1.0499999999999999E-3</v>
          </cell>
        </row>
      </sheetData>
      <sheetData sheetId="10484">
        <row r="19">
          <cell r="J19">
            <v>1.0499999999999999E-3</v>
          </cell>
        </row>
      </sheetData>
      <sheetData sheetId="10485">
        <row r="19">
          <cell r="J19">
            <v>1.0499999999999999E-3</v>
          </cell>
        </row>
      </sheetData>
      <sheetData sheetId="10486">
        <row r="19">
          <cell r="J19">
            <v>1.0499999999999999E-3</v>
          </cell>
        </row>
      </sheetData>
      <sheetData sheetId="10487">
        <row r="19">
          <cell r="J19">
            <v>1.0499999999999999E-3</v>
          </cell>
        </row>
      </sheetData>
      <sheetData sheetId="10488">
        <row r="19">
          <cell r="J19">
            <v>1.0499999999999999E-3</v>
          </cell>
        </row>
      </sheetData>
      <sheetData sheetId="10489">
        <row r="19">
          <cell r="J19">
            <v>1.0499999999999999E-3</v>
          </cell>
        </row>
      </sheetData>
      <sheetData sheetId="10490">
        <row r="19">
          <cell r="J19">
            <v>1.0499999999999999E-3</v>
          </cell>
        </row>
      </sheetData>
      <sheetData sheetId="10491">
        <row r="19">
          <cell r="J19">
            <v>1.0499999999999999E-3</v>
          </cell>
        </row>
      </sheetData>
      <sheetData sheetId="10492">
        <row r="19">
          <cell r="J19">
            <v>1.0499999999999999E-3</v>
          </cell>
        </row>
      </sheetData>
      <sheetData sheetId="10493">
        <row r="19">
          <cell r="J19">
            <v>1.0499999999999999E-3</v>
          </cell>
        </row>
      </sheetData>
      <sheetData sheetId="10494">
        <row r="19">
          <cell r="J19">
            <v>1.0499999999999999E-3</v>
          </cell>
        </row>
      </sheetData>
      <sheetData sheetId="10495">
        <row r="19">
          <cell r="J19">
            <v>1.0499999999999999E-3</v>
          </cell>
        </row>
      </sheetData>
      <sheetData sheetId="10496">
        <row r="19">
          <cell r="J19">
            <v>1.0499999999999999E-3</v>
          </cell>
        </row>
      </sheetData>
      <sheetData sheetId="10497">
        <row r="19">
          <cell r="J19">
            <v>1.0499999999999999E-3</v>
          </cell>
        </row>
      </sheetData>
      <sheetData sheetId="10498">
        <row r="19">
          <cell r="J19">
            <v>1.0499999999999999E-3</v>
          </cell>
        </row>
      </sheetData>
      <sheetData sheetId="10499">
        <row r="19">
          <cell r="J19">
            <v>1.0499999999999999E-3</v>
          </cell>
        </row>
      </sheetData>
      <sheetData sheetId="10500">
        <row r="19">
          <cell r="J19">
            <v>1.0499999999999999E-3</v>
          </cell>
        </row>
      </sheetData>
      <sheetData sheetId="10501">
        <row r="19">
          <cell r="J19">
            <v>1.0499999999999999E-3</v>
          </cell>
        </row>
      </sheetData>
      <sheetData sheetId="10502">
        <row r="19">
          <cell r="J19">
            <v>1.0499999999999999E-3</v>
          </cell>
        </row>
      </sheetData>
      <sheetData sheetId="10503">
        <row r="19">
          <cell r="J19">
            <v>1.0499999999999999E-3</v>
          </cell>
        </row>
      </sheetData>
      <sheetData sheetId="10504">
        <row r="19">
          <cell r="J19">
            <v>1.0499999999999999E-3</v>
          </cell>
        </row>
      </sheetData>
      <sheetData sheetId="10505">
        <row r="19">
          <cell r="J19">
            <v>1.0499999999999999E-3</v>
          </cell>
        </row>
      </sheetData>
      <sheetData sheetId="10506">
        <row r="19">
          <cell r="J19">
            <v>1.0499999999999999E-3</v>
          </cell>
        </row>
      </sheetData>
      <sheetData sheetId="10507">
        <row r="19">
          <cell r="J19">
            <v>1.0499999999999999E-3</v>
          </cell>
        </row>
      </sheetData>
      <sheetData sheetId="10508">
        <row r="19">
          <cell r="J19">
            <v>1.0499999999999999E-3</v>
          </cell>
        </row>
      </sheetData>
      <sheetData sheetId="10509">
        <row r="19">
          <cell r="J19">
            <v>1.0499999999999999E-3</v>
          </cell>
        </row>
      </sheetData>
      <sheetData sheetId="10510">
        <row r="19">
          <cell r="J19">
            <v>1.0499999999999999E-3</v>
          </cell>
        </row>
      </sheetData>
      <sheetData sheetId="10511">
        <row r="19">
          <cell r="J19">
            <v>1.0499999999999999E-3</v>
          </cell>
        </row>
      </sheetData>
      <sheetData sheetId="10512">
        <row r="19">
          <cell r="J19">
            <v>1.0499999999999999E-3</v>
          </cell>
        </row>
      </sheetData>
      <sheetData sheetId="10513">
        <row r="19">
          <cell r="J19">
            <v>1.0499999999999999E-3</v>
          </cell>
        </row>
      </sheetData>
      <sheetData sheetId="10514">
        <row r="19">
          <cell r="J19">
            <v>1.0499999999999999E-3</v>
          </cell>
        </row>
      </sheetData>
      <sheetData sheetId="10515">
        <row r="19">
          <cell r="J19">
            <v>1.0499999999999999E-3</v>
          </cell>
        </row>
      </sheetData>
      <sheetData sheetId="10516">
        <row r="19">
          <cell r="J19">
            <v>1.0499999999999999E-3</v>
          </cell>
        </row>
      </sheetData>
      <sheetData sheetId="10517">
        <row r="19">
          <cell r="J19">
            <v>1.0499999999999999E-3</v>
          </cell>
        </row>
      </sheetData>
      <sheetData sheetId="10518">
        <row r="19">
          <cell r="J19">
            <v>1.0499999999999999E-3</v>
          </cell>
        </row>
      </sheetData>
      <sheetData sheetId="10519">
        <row r="19">
          <cell r="J19">
            <v>1.0499999999999999E-3</v>
          </cell>
        </row>
      </sheetData>
      <sheetData sheetId="10520">
        <row r="19">
          <cell r="J19">
            <v>1.0499999999999999E-3</v>
          </cell>
        </row>
      </sheetData>
      <sheetData sheetId="10521">
        <row r="19">
          <cell r="J19">
            <v>1.0499999999999999E-3</v>
          </cell>
        </row>
      </sheetData>
      <sheetData sheetId="10522">
        <row r="19">
          <cell r="J19">
            <v>1.0499999999999999E-3</v>
          </cell>
        </row>
      </sheetData>
      <sheetData sheetId="10523">
        <row r="19">
          <cell r="J19">
            <v>1.0499999999999999E-3</v>
          </cell>
        </row>
      </sheetData>
      <sheetData sheetId="10524">
        <row r="19">
          <cell r="J19">
            <v>1.0499999999999999E-3</v>
          </cell>
        </row>
      </sheetData>
      <sheetData sheetId="10525">
        <row r="19">
          <cell r="J19">
            <v>1.0499999999999999E-3</v>
          </cell>
        </row>
      </sheetData>
      <sheetData sheetId="10526">
        <row r="19">
          <cell r="J19">
            <v>1.0499999999999999E-3</v>
          </cell>
        </row>
      </sheetData>
      <sheetData sheetId="10527">
        <row r="19">
          <cell r="J19">
            <v>1.0499999999999999E-3</v>
          </cell>
        </row>
      </sheetData>
      <sheetData sheetId="10528">
        <row r="19">
          <cell r="J19">
            <v>1.0499999999999999E-3</v>
          </cell>
        </row>
      </sheetData>
      <sheetData sheetId="10529">
        <row r="19">
          <cell r="J19">
            <v>1.0499999999999999E-3</v>
          </cell>
        </row>
      </sheetData>
      <sheetData sheetId="10530">
        <row r="19">
          <cell r="J19">
            <v>1.0499999999999999E-3</v>
          </cell>
        </row>
      </sheetData>
      <sheetData sheetId="10531">
        <row r="19">
          <cell r="J19">
            <v>1.0499999999999999E-3</v>
          </cell>
        </row>
      </sheetData>
      <sheetData sheetId="10532">
        <row r="19">
          <cell r="J19">
            <v>1.0499999999999999E-3</v>
          </cell>
        </row>
      </sheetData>
      <sheetData sheetId="10533">
        <row r="19">
          <cell r="J19">
            <v>1.0499999999999999E-3</v>
          </cell>
        </row>
      </sheetData>
      <sheetData sheetId="10534">
        <row r="19">
          <cell r="J19">
            <v>1.0499999999999999E-3</v>
          </cell>
        </row>
      </sheetData>
      <sheetData sheetId="10535">
        <row r="19">
          <cell r="J19">
            <v>1.0499999999999999E-3</v>
          </cell>
        </row>
      </sheetData>
      <sheetData sheetId="10536">
        <row r="19">
          <cell r="J19">
            <v>1.0499999999999999E-3</v>
          </cell>
        </row>
      </sheetData>
      <sheetData sheetId="10537">
        <row r="19">
          <cell r="J19">
            <v>1.0499999999999999E-3</v>
          </cell>
        </row>
      </sheetData>
      <sheetData sheetId="10538">
        <row r="19">
          <cell r="J19">
            <v>1.0499999999999999E-3</v>
          </cell>
        </row>
      </sheetData>
      <sheetData sheetId="10539">
        <row r="19">
          <cell r="J19">
            <v>1.0499999999999999E-3</v>
          </cell>
        </row>
      </sheetData>
      <sheetData sheetId="10540">
        <row r="19">
          <cell r="J19">
            <v>1.0499999999999999E-3</v>
          </cell>
        </row>
      </sheetData>
      <sheetData sheetId="10541">
        <row r="19">
          <cell r="J19">
            <v>1.0499999999999999E-3</v>
          </cell>
        </row>
      </sheetData>
      <sheetData sheetId="10542">
        <row r="19">
          <cell r="J19">
            <v>1.0499999999999999E-3</v>
          </cell>
        </row>
      </sheetData>
      <sheetData sheetId="10543">
        <row r="19">
          <cell r="J19">
            <v>1.0499999999999999E-3</v>
          </cell>
        </row>
      </sheetData>
      <sheetData sheetId="10544">
        <row r="19">
          <cell r="J19">
            <v>1.0499999999999999E-3</v>
          </cell>
        </row>
      </sheetData>
      <sheetData sheetId="10545">
        <row r="19">
          <cell r="J19">
            <v>1.0499999999999999E-3</v>
          </cell>
        </row>
      </sheetData>
      <sheetData sheetId="10546">
        <row r="19">
          <cell r="J19">
            <v>1.0499999999999999E-3</v>
          </cell>
        </row>
      </sheetData>
      <sheetData sheetId="10547">
        <row r="19">
          <cell r="J19">
            <v>1.0499999999999999E-3</v>
          </cell>
        </row>
      </sheetData>
      <sheetData sheetId="10548">
        <row r="19">
          <cell r="J19">
            <v>1.0499999999999999E-3</v>
          </cell>
        </row>
      </sheetData>
      <sheetData sheetId="10549">
        <row r="19">
          <cell r="J19">
            <v>1.0499999999999999E-3</v>
          </cell>
        </row>
      </sheetData>
      <sheetData sheetId="10550">
        <row r="19">
          <cell r="J19">
            <v>1.0499999999999999E-3</v>
          </cell>
        </row>
      </sheetData>
      <sheetData sheetId="10551">
        <row r="19">
          <cell r="J19">
            <v>1.0499999999999999E-3</v>
          </cell>
        </row>
      </sheetData>
      <sheetData sheetId="10552">
        <row r="19">
          <cell r="J19">
            <v>1.0499999999999999E-3</v>
          </cell>
        </row>
      </sheetData>
      <sheetData sheetId="10553">
        <row r="19">
          <cell r="J19">
            <v>1.0499999999999999E-3</v>
          </cell>
        </row>
      </sheetData>
      <sheetData sheetId="10554">
        <row r="19">
          <cell r="J19">
            <v>1.0499999999999999E-3</v>
          </cell>
        </row>
      </sheetData>
      <sheetData sheetId="10555">
        <row r="19">
          <cell r="J19">
            <v>1.0499999999999999E-3</v>
          </cell>
        </row>
      </sheetData>
      <sheetData sheetId="10556">
        <row r="19">
          <cell r="J19">
            <v>1.0499999999999999E-3</v>
          </cell>
        </row>
      </sheetData>
      <sheetData sheetId="10557">
        <row r="19">
          <cell r="J19">
            <v>1.0499999999999999E-3</v>
          </cell>
        </row>
      </sheetData>
      <sheetData sheetId="10558">
        <row r="19">
          <cell r="J19">
            <v>1.0499999999999999E-3</v>
          </cell>
        </row>
      </sheetData>
      <sheetData sheetId="10559">
        <row r="19">
          <cell r="J19">
            <v>1.0499999999999999E-3</v>
          </cell>
        </row>
      </sheetData>
      <sheetData sheetId="10560">
        <row r="19">
          <cell r="J19">
            <v>1.0499999999999999E-3</v>
          </cell>
        </row>
      </sheetData>
      <sheetData sheetId="10561">
        <row r="19">
          <cell r="J19">
            <v>1.0499999999999999E-3</v>
          </cell>
        </row>
      </sheetData>
      <sheetData sheetId="10562">
        <row r="19">
          <cell r="J19">
            <v>1.0499999999999999E-3</v>
          </cell>
        </row>
      </sheetData>
      <sheetData sheetId="10563">
        <row r="19">
          <cell r="J19">
            <v>1.0499999999999999E-3</v>
          </cell>
        </row>
      </sheetData>
      <sheetData sheetId="10564" refreshError="1"/>
      <sheetData sheetId="10565" refreshError="1"/>
      <sheetData sheetId="10566" refreshError="1"/>
      <sheetData sheetId="10567">
        <row r="19">
          <cell r="J19">
            <v>1.0499999999999999E-3</v>
          </cell>
        </row>
      </sheetData>
      <sheetData sheetId="10568">
        <row r="19">
          <cell r="J19">
            <v>1.0499999999999999E-3</v>
          </cell>
        </row>
      </sheetData>
      <sheetData sheetId="10569">
        <row r="19">
          <cell r="J19">
            <v>1.0499999999999999E-3</v>
          </cell>
        </row>
      </sheetData>
      <sheetData sheetId="10570">
        <row r="19">
          <cell r="J19">
            <v>1.0499999999999999E-3</v>
          </cell>
        </row>
      </sheetData>
      <sheetData sheetId="10571">
        <row r="19">
          <cell r="J19">
            <v>1.0499999999999999E-3</v>
          </cell>
        </row>
      </sheetData>
      <sheetData sheetId="10572">
        <row r="19">
          <cell r="J19">
            <v>1.0499999999999999E-3</v>
          </cell>
        </row>
      </sheetData>
      <sheetData sheetId="10573">
        <row r="19">
          <cell r="J19">
            <v>1.0499999999999999E-3</v>
          </cell>
        </row>
      </sheetData>
      <sheetData sheetId="10574">
        <row r="19">
          <cell r="J19">
            <v>1.0499999999999999E-3</v>
          </cell>
        </row>
      </sheetData>
      <sheetData sheetId="10575">
        <row r="19">
          <cell r="J19">
            <v>1.0499999999999999E-3</v>
          </cell>
        </row>
      </sheetData>
      <sheetData sheetId="10576">
        <row r="19">
          <cell r="J19">
            <v>1.0499999999999999E-3</v>
          </cell>
        </row>
      </sheetData>
      <sheetData sheetId="10577">
        <row r="19">
          <cell r="J19">
            <v>1.0499999999999999E-3</v>
          </cell>
        </row>
      </sheetData>
      <sheetData sheetId="10578">
        <row r="19">
          <cell r="J19">
            <v>1.0499999999999999E-3</v>
          </cell>
        </row>
      </sheetData>
      <sheetData sheetId="10579">
        <row r="19">
          <cell r="J19">
            <v>1.0499999999999999E-3</v>
          </cell>
        </row>
      </sheetData>
      <sheetData sheetId="10580">
        <row r="19">
          <cell r="J19">
            <v>1.0499999999999999E-3</v>
          </cell>
        </row>
      </sheetData>
      <sheetData sheetId="10581">
        <row r="19">
          <cell r="J19">
            <v>1.0499999999999999E-3</v>
          </cell>
        </row>
      </sheetData>
      <sheetData sheetId="10582">
        <row r="19">
          <cell r="J19">
            <v>1.0499999999999999E-3</v>
          </cell>
        </row>
      </sheetData>
      <sheetData sheetId="10583">
        <row r="19">
          <cell r="J19">
            <v>1.0499999999999999E-3</v>
          </cell>
        </row>
      </sheetData>
      <sheetData sheetId="10584">
        <row r="19">
          <cell r="J19">
            <v>1.0499999999999999E-3</v>
          </cell>
        </row>
      </sheetData>
      <sheetData sheetId="10585">
        <row r="19">
          <cell r="J19">
            <v>1.0499999999999999E-3</v>
          </cell>
        </row>
      </sheetData>
      <sheetData sheetId="10586">
        <row r="19">
          <cell r="J19">
            <v>1.0499999999999999E-3</v>
          </cell>
        </row>
      </sheetData>
      <sheetData sheetId="10587">
        <row r="19">
          <cell r="J19">
            <v>1.0499999999999999E-3</v>
          </cell>
        </row>
      </sheetData>
      <sheetData sheetId="10588">
        <row r="19">
          <cell r="J19">
            <v>1.0499999999999999E-3</v>
          </cell>
        </row>
      </sheetData>
      <sheetData sheetId="10589">
        <row r="19">
          <cell r="J19">
            <v>1.0499999999999999E-3</v>
          </cell>
        </row>
      </sheetData>
      <sheetData sheetId="10590">
        <row r="19">
          <cell r="J19">
            <v>1.0499999999999999E-3</v>
          </cell>
        </row>
      </sheetData>
      <sheetData sheetId="10591">
        <row r="19">
          <cell r="J19">
            <v>1.0499999999999999E-3</v>
          </cell>
        </row>
      </sheetData>
      <sheetData sheetId="10592">
        <row r="19">
          <cell r="J19">
            <v>1.0499999999999999E-3</v>
          </cell>
        </row>
      </sheetData>
      <sheetData sheetId="10593">
        <row r="19">
          <cell r="J19">
            <v>1.0499999999999999E-3</v>
          </cell>
        </row>
      </sheetData>
      <sheetData sheetId="10594">
        <row r="19">
          <cell r="J19">
            <v>1.0499999999999999E-3</v>
          </cell>
        </row>
      </sheetData>
      <sheetData sheetId="10595">
        <row r="19">
          <cell r="J19">
            <v>1.0499999999999999E-3</v>
          </cell>
        </row>
      </sheetData>
      <sheetData sheetId="10596">
        <row r="19">
          <cell r="J19">
            <v>1.0499999999999999E-3</v>
          </cell>
        </row>
      </sheetData>
      <sheetData sheetId="10597">
        <row r="19">
          <cell r="J19">
            <v>1.0499999999999999E-3</v>
          </cell>
        </row>
      </sheetData>
      <sheetData sheetId="10598">
        <row r="19">
          <cell r="J19">
            <v>1.0499999999999999E-3</v>
          </cell>
        </row>
      </sheetData>
      <sheetData sheetId="10599">
        <row r="19">
          <cell r="J19">
            <v>1.0499999999999999E-3</v>
          </cell>
        </row>
      </sheetData>
      <sheetData sheetId="10600">
        <row r="19">
          <cell r="J19">
            <v>1.0499999999999999E-3</v>
          </cell>
        </row>
      </sheetData>
      <sheetData sheetId="10601">
        <row r="19">
          <cell r="J19">
            <v>1.0499999999999999E-3</v>
          </cell>
        </row>
      </sheetData>
      <sheetData sheetId="10602">
        <row r="19">
          <cell r="J19">
            <v>1.0499999999999999E-3</v>
          </cell>
        </row>
      </sheetData>
      <sheetData sheetId="10603">
        <row r="19">
          <cell r="J19">
            <v>1.0499999999999999E-3</v>
          </cell>
        </row>
      </sheetData>
      <sheetData sheetId="10604">
        <row r="19">
          <cell r="J19">
            <v>1.0499999999999999E-3</v>
          </cell>
        </row>
      </sheetData>
      <sheetData sheetId="10605">
        <row r="19">
          <cell r="J19">
            <v>1.0499999999999999E-3</v>
          </cell>
        </row>
      </sheetData>
      <sheetData sheetId="10606">
        <row r="19">
          <cell r="J19">
            <v>1.0499999999999999E-3</v>
          </cell>
        </row>
      </sheetData>
      <sheetData sheetId="10607">
        <row r="19">
          <cell r="J19">
            <v>1.0499999999999999E-3</v>
          </cell>
        </row>
      </sheetData>
      <sheetData sheetId="10608">
        <row r="19">
          <cell r="J19">
            <v>1.0499999999999999E-3</v>
          </cell>
        </row>
      </sheetData>
      <sheetData sheetId="10609">
        <row r="19">
          <cell r="J19">
            <v>1.0499999999999999E-3</v>
          </cell>
        </row>
      </sheetData>
      <sheetData sheetId="10610">
        <row r="19">
          <cell r="J19">
            <v>1.0499999999999999E-3</v>
          </cell>
        </row>
      </sheetData>
      <sheetData sheetId="10611">
        <row r="19">
          <cell r="J19">
            <v>1.0499999999999999E-3</v>
          </cell>
        </row>
      </sheetData>
      <sheetData sheetId="10612">
        <row r="19">
          <cell r="J19">
            <v>1.0499999999999999E-3</v>
          </cell>
        </row>
      </sheetData>
      <sheetData sheetId="10613">
        <row r="19">
          <cell r="J19">
            <v>1.0499999999999999E-3</v>
          </cell>
        </row>
      </sheetData>
      <sheetData sheetId="10614">
        <row r="19">
          <cell r="J19">
            <v>1.0499999999999999E-3</v>
          </cell>
        </row>
      </sheetData>
      <sheetData sheetId="10615">
        <row r="19">
          <cell r="J19">
            <v>1.0499999999999999E-3</v>
          </cell>
        </row>
      </sheetData>
      <sheetData sheetId="10616">
        <row r="19">
          <cell r="J19">
            <v>1.0499999999999999E-3</v>
          </cell>
        </row>
      </sheetData>
      <sheetData sheetId="10617">
        <row r="19">
          <cell r="J19">
            <v>1.0499999999999999E-3</v>
          </cell>
        </row>
      </sheetData>
      <sheetData sheetId="10618">
        <row r="19">
          <cell r="J19">
            <v>1.0499999999999999E-3</v>
          </cell>
        </row>
      </sheetData>
      <sheetData sheetId="10619">
        <row r="19">
          <cell r="J19">
            <v>1.0499999999999999E-3</v>
          </cell>
        </row>
      </sheetData>
      <sheetData sheetId="10620">
        <row r="19">
          <cell r="J19">
            <v>1.0499999999999999E-3</v>
          </cell>
        </row>
      </sheetData>
      <sheetData sheetId="10621">
        <row r="19">
          <cell r="J19">
            <v>1.0499999999999999E-3</v>
          </cell>
        </row>
      </sheetData>
      <sheetData sheetId="10622">
        <row r="19">
          <cell r="J19">
            <v>1.0499999999999999E-3</v>
          </cell>
        </row>
      </sheetData>
      <sheetData sheetId="10623">
        <row r="19">
          <cell r="J19">
            <v>1.0499999999999999E-3</v>
          </cell>
        </row>
      </sheetData>
      <sheetData sheetId="10624">
        <row r="19">
          <cell r="J19">
            <v>1.0499999999999999E-3</v>
          </cell>
        </row>
      </sheetData>
      <sheetData sheetId="10625">
        <row r="19">
          <cell r="J19">
            <v>1.0499999999999999E-3</v>
          </cell>
        </row>
      </sheetData>
      <sheetData sheetId="10626">
        <row r="19">
          <cell r="J19">
            <v>1.0499999999999999E-3</v>
          </cell>
        </row>
      </sheetData>
      <sheetData sheetId="10627">
        <row r="19">
          <cell r="J19">
            <v>1.0499999999999999E-3</v>
          </cell>
        </row>
      </sheetData>
      <sheetData sheetId="10628">
        <row r="19">
          <cell r="J19">
            <v>1.0499999999999999E-3</v>
          </cell>
        </row>
      </sheetData>
      <sheetData sheetId="10629">
        <row r="19">
          <cell r="J19">
            <v>1.0499999999999999E-3</v>
          </cell>
        </row>
      </sheetData>
      <sheetData sheetId="10630">
        <row r="19">
          <cell r="J19">
            <v>1.0499999999999999E-3</v>
          </cell>
        </row>
      </sheetData>
      <sheetData sheetId="10631">
        <row r="19">
          <cell r="J19">
            <v>1.0499999999999999E-3</v>
          </cell>
        </row>
      </sheetData>
      <sheetData sheetId="10632">
        <row r="19">
          <cell r="J19">
            <v>1.0499999999999999E-3</v>
          </cell>
        </row>
      </sheetData>
      <sheetData sheetId="10633">
        <row r="19">
          <cell r="J19">
            <v>1.0499999999999999E-3</v>
          </cell>
        </row>
      </sheetData>
      <sheetData sheetId="10634">
        <row r="19">
          <cell r="J19">
            <v>1.0499999999999999E-3</v>
          </cell>
        </row>
      </sheetData>
      <sheetData sheetId="10635">
        <row r="19">
          <cell r="J19">
            <v>1.0499999999999999E-3</v>
          </cell>
        </row>
      </sheetData>
      <sheetData sheetId="10636">
        <row r="19">
          <cell r="J19">
            <v>1.0499999999999999E-3</v>
          </cell>
        </row>
      </sheetData>
      <sheetData sheetId="10637">
        <row r="19">
          <cell r="J19">
            <v>1.0499999999999999E-3</v>
          </cell>
        </row>
      </sheetData>
      <sheetData sheetId="10638">
        <row r="19">
          <cell r="J19">
            <v>1.0499999999999999E-3</v>
          </cell>
        </row>
      </sheetData>
      <sheetData sheetId="10639">
        <row r="19">
          <cell r="J19">
            <v>1.0499999999999999E-3</v>
          </cell>
        </row>
      </sheetData>
      <sheetData sheetId="10640">
        <row r="19">
          <cell r="J19">
            <v>1.0499999999999999E-3</v>
          </cell>
        </row>
      </sheetData>
      <sheetData sheetId="10641">
        <row r="19">
          <cell r="J19">
            <v>1.0499999999999999E-3</v>
          </cell>
        </row>
      </sheetData>
      <sheetData sheetId="10642">
        <row r="19">
          <cell r="J19">
            <v>1.0499999999999999E-3</v>
          </cell>
        </row>
      </sheetData>
      <sheetData sheetId="10643">
        <row r="19">
          <cell r="J19">
            <v>1.0499999999999999E-3</v>
          </cell>
        </row>
      </sheetData>
      <sheetData sheetId="10644">
        <row r="19">
          <cell r="J19">
            <v>1.0499999999999999E-3</v>
          </cell>
        </row>
      </sheetData>
      <sheetData sheetId="10645">
        <row r="19">
          <cell r="J19">
            <v>1.0499999999999999E-3</v>
          </cell>
        </row>
      </sheetData>
      <sheetData sheetId="10646">
        <row r="19">
          <cell r="J19">
            <v>1.0499999999999999E-3</v>
          </cell>
        </row>
      </sheetData>
      <sheetData sheetId="10647">
        <row r="19">
          <cell r="J19">
            <v>1.0499999999999999E-3</v>
          </cell>
        </row>
      </sheetData>
      <sheetData sheetId="10648">
        <row r="19">
          <cell r="J19">
            <v>1.0499999999999999E-3</v>
          </cell>
        </row>
      </sheetData>
      <sheetData sheetId="10649">
        <row r="19">
          <cell r="J19">
            <v>1.0499999999999999E-3</v>
          </cell>
        </row>
      </sheetData>
      <sheetData sheetId="10650">
        <row r="19">
          <cell r="J19">
            <v>1.0499999999999999E-3</v>
          </cell>
        </row>
      </sheetData>
      <sheetData sheetId="10651">
        <row r="19">
          <cell r="J19">
            <v>1.0499999999999999E-3</v>
          </cell>
        </row>
      </sheetData>
      <sheetData sheetId="10652">
        <row r="19">
          <cell r="J19">
            <v>1.0499999999999999E-3</v>
          </cell>
        </row>
      </sheetData>
      <sheetData sheetId="10653">
        <row r="19">
          <cell r="J19">
            <v>1.0499999999999999E-3</v>
          </cell>
        </row>
      </sheetData>
      <sheetData sheetId="10654">
        <row r="19">
          <cell r="J19">
            <v>1.0499999999999999E-3</v>
          </cell>
        </row>
      </sheetData>
      <sheetData sheetId="10655">
        <row r="19">
          <cell r="J19">
            <v>1.0499999999999999E-3</v>
          </cell>
        </row>
      </sheetData>
      <sheetData sheetId="10656">
        <row r="19">
          <cell r="J19">
            <v>1.0499999999999999E-3</v>
          </cell>
        </row>
      </sheetData>
      <sheetData sheetId="10657">
        <row r="19">
          <cell r="J19">
            <v>1.0499999999999999E-3</v>
          </cell>
        </row>
      </sheetData>
      <sheetData sheetId="10658">
        <row r="19">
          <cell r="J19">
            <v>1.0499999999999999E-3</v>
          </cell>
        </row>
      </sheetData>
      <sheetData sheetId="10659">
        <row r="19">
          <cell r="J19">
            <v>1.0499999999999999E-3</v>
          </cell>
        </row>
      </sheetData>
      <sheetData sheetId="10660">
        <row r="19">
          <cell r="J19">
            <v>1.0499999999999999E-3</v>
          </cell>
        </row>
      </sheetData>
      <sheetData sheetId="10661">
        <row r="19">
          <cell r="J19">
            <v>1.0499999999999999E-3</v>
          </cell>
        </row>
      </sheetData>
      <sheetData sheetId="10662">
        <row r="19">
          <cell r="J19">
            <v>1.0499999999999999E-3</v>
          </cell>
        </row>
      </sheetData>
      <sheetData sheetId="10663">
        <row r="19">
          <cell r="J19">
            <v>1.0499999999999999E-3</v>
          </cell>
        </row>
      </sheetData>
      <sheetData sheetId="10664">
        <row r="19">
          <cell r="J19">
            <v>1.0499999999999999E-3</v>
          </cell>
        </row>
      </sheetData>
      <sheetData sheetId="10665">
        <row r="19">
          <cell r="J19">
            <v>1.0499999999999999E-3</v>
          </cell>
        </row>
      </sheetData>
      <sheetData sheetId="10666">
        <row r="19">
          <cell r="J19">
            <v>1.0499999999999999E-3</v>
          </cell>
        </row>
      </sheetData>
      <sheetData sheetId="10667">
        <row r="19">
          <cell r="J19">
            <v>1.0499999999999999E-3</v>
          </cell>
        </row>
      </sheetData>
      <sheetData sheetId="10668">
        <row r="19">
          <cell r="J19">
            <v>1.0499999999999999E-3</v>
          </cell>
        </row>
      </sheetData>
      <sheetData sheetId="10669">
        <row r="19">
          <cell r="J19">
            <v>1.0499999999999999E-3</v>
          </cell>
        </row>
      </sheetData>
      <sheetData sheetId="10670">
        <row r="19">
          <cell r="J19">
            <v>1.0499999999999999E-3</v>
          </cell>
        </row>
      </sheetData>
      <sheetData sheetId="10671">
        <row r="19">
          <cell r="J19">
            <v>1.0499999999999999E-3</v>
          </cell>
        </row>
      </sheetData>
      <sheetData sheetId="10672">
        <row r="19">
          <cell r="J19">
            <v>1.0499999999999999E-3</v>
          </cell>
        </row>
      </sheetData>
      <sheetData sheetId="10673">
        <row r="19">
          <cell r="J19">
            <v>1.0499999999999999E-3</v>
          </cell>
        </row>
      </sheetData>
      <sheetData sheetId="10674">
        <row r="19">
          <cell r="J19">
            <v>1.0499999999999999E-3</v>
          </cell>
        </row>
      </sheetData>
      <sheetData sheetId="10675">
        <row r="19">
          <cell r="J19">
            <v>1.0499999999999999E-3</v>
          </cell>
        </row>
      </sheetData>
      <sheetData sheetId="10676">
        <row r="19">
          <cell r="J19">
            <v>1.0499999999999999E-3</v>
          </cell>
        </row>
      </sheetData>
      <sheetData sheetId="10677">
        <row r="19">
          <cell r="J19">
            <v>1.0499999999999999E-3</v>
          </cell>
        </row>
      </sheetData>
      <sheetData sheetId="10678">
        <row r="19">
          <cell r="J19">
            <v>1.0499999999999999E-3</v>
          </cell>
        </row>
      </sheetData>
      <sheetData sheetId="10679">
        <row r="19">
          <cell r="J19">
            <v>1.0499999999999999E-3</v>
          </cell>
        </row>
      </sheetData>
      <sheetData sheetId="10680">
        <row r="19">
          <cell r="J19">
            <v>1.0499999999999999E-3</v>
          </cell>
        </row>
      </sheetData>
      <sheetData sheetId="10681">
        <row r="19">
          <cell r="J19">
            <v>1.0499999999999999E-3</v>
          </cell>
        </row>
      </sheetData>
      <sheetData sheetId="10682">
        <row r="19">
          <cell r="J19">
            <v>1.0499999999999999E-3</v>
          </cell>
        </row>
      </sheetData>
      <sheetData sheetId="10683">
        <row r="19">
          <cell r="J19">
            <v>1.0499999999999999E-3</v>
          </cell>
        </row>
      </sheetData>
      <sheetData sheetId="10684">
        <row r="19">
          <cell r="J19">
            <v>1.0499999999999999E-3</v>
          </cell>
        </row>
      </sheetData>
      <sheetData sheetId="10685">
        <row r="19">
          <cell r="J19">
            <v>1.0499999999999999E-3</v>
          </cell>
        </row>
      </sheetData>
      <sheetData sheetId="10686">
        <row r="19">
          <cell r="J19">
            <v>1.0499999999999999E-3</v>
          </cell>
        </row>
      </sheetData>
      <sheetData sheetId="10687">
        <row r="19">
          <cell r="J19">
            <v>1.0499999999999999E-3</v>
          </cell>
        </row>
      </sheetData>
      <sheetData sheetId="10688">
        <row r="19">
          <cell r="J19">
            <v>1.0499999999999999E-3</v>
          </cell>
        </row>
      </sheetData>
      <sheetData sheetId="10689">
        <row r="19">
          <cell r="J19">
            <v>1.0499999999999999E-3</v>
          </cell>
        </row>
      </sheetData>
      <sheetData sheetId="10690">
        <row r="19">
          <cell r="J19">
            <v>1.0499999999999999E-3</v>
          </cell>
        </row>
      </sheetData>
      <sheetData sheetId="10691">
        <row r="19">
          <cell r="J19">
            <v>1.0499999999999999E-3</v>
          </cell>
        </row>
      </sheetData>
      <sheetData sheetId="10692">
        <row r="19">
          <cell r="J19">
            <v>1.0499999999999999E-3</v>
          </cell>
        </row>
      </sheetData>
      <sheetData sheetId="10693">
        <row r="19">
          <cell r="J19">
            <v>1.0499999999999999E-3</v>
          </cell>
        </row>
      </sheetData>
      <sheetData sheetId="10694">
        <row r="19">
          <cell r="J19">
            <v>1.0499999999999999E-3</v>
          </cell>
        </row>
      </sheetData>
      <sheetData sheetId="10695">
        <row r="19">
          <cell r="J19">
            <v>1.0499999999999999E-3</v>
          </cell>
        </row>
      </sheetData>
      <sheetData sheetId="10696">
        <row r="19">
          <cell r="J19">
            <v>1.0499999999999999E-3</v>
          </cell>
        </row>
      </sheetData>
      <sheetData sheetId="10697">
        <row r="19">
          <cell r="J19">
            <v>1.0499999999999999E-3</v>
          </cell>
        </row>
      </sheetData>
      <sheetData sheetId="10698">
        <row r="19">
          <cell r="J19">
            <v>1.0499999999999999E-3</v>
          </cell>
        </row>
      </sheetData>
      <sheetData sheetId="10699">
        <row r="19">
          <cell r="J19">
            <v>1.0499999999999999E-3</v>
          </cell>
        </row>
      </sheetData>
      <sheetData sheetId="10700">
        <row r="19">
          <cell r="J19">
            <v>1.0499999999999999E-3</v>
          </cell>
        </row>
      </sheetData>
      <sheetData sheetId="10701">
        <row r="19">
          <cell r="J19">
            <v>1.0499999999999999E-3</v>
          </cell>
        </row>
      </sheetData>
      <sheetData sheetId="10702">
        <row r="19">
          <cell r="J19">
            <v>1.0499999999999999E-3</v>
          </cell>
        </row>
      </sheetData>
      <sheetData sheetId="10703">
        <row r="19">
          <cell r="J19">
            <v>1.0499999999999999E-3</v>
          </cell>
        </row>
      </sheetData>
      <sheetData sheetId="10704">
        <row r="19">
          <cell r="J19">
            <v>1.0499999999999999E-3</v>
          </cell>
        </row>
      </sheetData>
      <sheetData sheetId="10705">
        <row r="19">
          <cell r="J19">
            <v>1.0499999999999999E-3</v>
          </cell>
        </row>
      </sheetData>
      <sheetData sheetId="10706">
        <row r="19">
          <cell r="J19">
            <v>1.0499999999999999E-3</v>
          </cell>
        </row>
      </sheetData>
      <sheetData sheetId="10707">
        <row r="19">
          <cell r="J19">
            <v>1.0499999999999999E-3</v>
          </cell>
        </row>
      </sheetData>
      <sheetData sheetId="10708">
        <row r="19">
          <cell r="J19">
            <v>1.0499999999999999E-3</v>
          </cell>
        </row>
      </sheetData>
      <sheetData sheetId="10709">
        <row r="19">
          <cell r="J19">
            <v>1.0499999999999999E-3</v>
          </cell>
        </row>
      </sheetData>
      <sheetData sheetId="10710">
        <row r="19">
          <cell r="J19">
            <v>1.0499999999999999E-3</v>
          </cell>
        </row>
      </sheetData>
      <sheetData sheetId="10711">
        <row r="19">
          <cell r="J19">
            <v>1.0499999999999999E-3</v>
          </cell>
        </row>
      </sheetData>
      <sheetData sheetId="10712">
        <row r="19">
          <cell r="J19">
            <v>1.0499999999999999E-3</v>
          </cell>
        </row>
      </sheetData>
      <sheetData sheetId="10713">
        <row r="19">
          <cell r="J19">
            <v>1.0499999999999999E-3</v>
          </cell>
        </row>
      </sheetData>
      <sheetData sheetId="10714">
        <row r="19">
          <cell r="J19">
            <v>1.0499999999999999E-3</v>
          </cell>
        </row>
      </sheetData>
      <sheetData sheetId="10715">
        <row r="19">
          <cell r="J19">
            <v>1.0499999999999999E-3</v>
          </cell>
        </row>
      </sheetData>
      <sheetData sheetId="10716">
        <row r="19">
          <cell r="J19">
            <v>1.0499999999999999E-3</v>
          </cell>
        </row>
      </sheetData>
      <sheetData sheetId="10717">
        <row r="19">
          <cell r="J19">
            <v>1.0499999999999999E-3</v>
          </cell>
        </row>
      </sheetData>
      <sheetData sheetId="10718">
        <row r="19">
          <cell r="J19">
            <v>1.0499999999999999E-3</v>
          </cell>
        </row>
      </sheetData>
      <sheetData sheetId="10719">
        <row r="19">
          <cell r="J19">
            <v>1.0499999999999999E-3</v>
          </cell>
        </row>
      </sheetData>
      <sheetData sheetId="10720">
        <row r="19">
          <cell r="J19">
            <v>1.0499999999999999E-3</v>
          </cell>
        </row>
      </sheetData>
      <sheetData sheetId="10721">
        <row r="19">
          <cell r="J19">
            <v>1.0499999999999999E-3</v>
          </cell>
        </row>
      </sheetData>
      <sheetData sheetId="10722">
        <row r="19">
          <cell r="J19">
            <v>1.0499999999999999E-3</v>
          </cell>
        </row>
      </sheetData>
      <sheetData sheetId="10723">
        <row r="19">
          <cell r="J19">
            <v>1.0499999999999999E-3</v>
          </cell>
        </row>
      </sheetData>
      <sheetData sheetId="10724">
        <row r="19">
          <cell r="J19">
            <v>1.0499999999999999E-3</v>
          </cell>
        </row>
      </sheetData>
      <sheetData sheetId="10725">
        <row r="19">
          <cell r="J19">
            <v>1.0499999999999999E-3</v>
          </cell>
        </row>
      </sheetData>
      <sheetData sheetId="10726">
        <row r="19">
          <cell r="J19">
            <v>1.0499999999999999E-3</v>
          </cell>
        </row>
      </sheetData>
      <sheetData sheetId="10727">
        <row r="19">
          <cell r="J19">
            <v>1.0499999999999999E-3</v>
          </cell>
        </row>
      </sheetData>
      <sheetData sheetId="10728">
        <row r="19">
          <cell r="J19">
            <v>1.0499999999999999E-3</v>
          </cell>
        </row>
      </sheetData>
      <sheetData sheetId="10729">
        <row r="19">
          <cell r="J19">
            <v>1.0499999999999999E-3</v>
          </cell>
        </row>
      </sheetData>
      <sheetData sheetId="10730">
        <row r="19">
          <cell r="J19">
            <v>1.0499999999999999E-3</v>
          </cell>
        </row>
      </sheetData>
      <sheetData sheetId="10731">
        <row r="19">
          <cell r="J19">
            <v>1.0499999999999999E-3</v>
          </cell>
        </row>
      </sheetData>
      <sheetData sheetId="10732">
        <row r="19">
          <cell r="J19">
            <v>1.0499999999999999E-3</v>
          </cell>
        </row>
      </sheetData>
      <sheetData sheetId="10733">
        <row r="19">
          <cell r="J19">
            <v>1.0499999999999999E-3</v>
          </cell>
        </row>
      </sheetData>
      <sheetData sheetId="10734">
        <row r="19">
          <cell r="J19">
            <v>1.0499999999999999E-3</v>
          </cell>
        </row>
      </sheetData>
      <sheetData sheetId="10735">
        <row r="19">
          <cell r="J19">
            <v>1.0499999999999999E-3</v>
          </cell>
        </row>
      </sheetData>
      <sheetData sheetId="10736">
        <row r="19">
          <cell r="J19">
            <v>1.0499999999999999E-3</v>
          </cell>
        </row>
      </sheetData>
      <sheetData sheetId="10737">
        <row r="19">
          <cell r="J19">
            <v>1.0499999999999999E-3</v>
          </cell>
        </row>
      </sheetData>
      <sheetData sheetId="10738">
        <row r="19">
          <cell r="J19">
            <v>1.0499999999999999E-3</v>
          </cell>
        </row>
      </sheetData>
      <sheetData sheetId="10739">
        <row r="19">
          <cell r="J19">
            <v>1.0499999999999999E-3</v>
          </cell>
        </row>
      </sheetData>
      <sheetData sheetId="10740">
        <row r="19">
          <cell r="J19">
            <v>1.0499999999999999E-3</v>
          </cell>
        </row>
      </sheetData>
      <sheetData sheetId="10741">
        <row r="19">
          <cell r="J19">
            <v>1.0499999999999999E-3</v>
          </cell>
        </row>
      </sheetData>
      <sheetData sheetId="10742">
        <row r="19">
          <cell r="J19">
            <v>1.0499999999999999E-3</v>
          </cell>
        </row>
      </sheetData>
      <sheetData sheetId="10743">
        <row r="19">
          <cell r="J19">
            <v>1.0499999999999999E-3</v>
          </cell>
        </row>
      </sheetData>
      <sheetData sheetId="10744">
        <row r="19">
          <cell r="J19">
            <v>1.0499999999999999E-3</v>
          </cell>
        </row>
      </sheetData>
      <sheetData sheetId="10745">
        <row r="19">
          <cell r="J19">
            <v>1.0499999999999999E-3</v>
          </cell>
        </row>
      </sheetData>
      <sheetData sheetId="10746">
        <row r="19">
          <cell r="J19">
            <v>1.0499999999999999E-3</v>
          </cell>
        </row>
      </sheetData>
      <sheetData sheetId="10747">
        <row r="19">
          <cell r="J19">
            <v>1.0499999999999999E-3</v>
          </cell>
        </row>
      </sheetData>
      <sheetData sheetId="10748">
        <row r="19">
          <cell r="J19">
            <v>1.0499999999999999E-3</v>
          </cell>
        </row>
      </sheetData>
      <sheetData sheetId="10749">
        <row r="19">
          <cell r="J19">
            <v>1.0499999999999999E-3</v>
          </cell>
        </row>
      </sheetData>
      <sheetData sheetId="10750">
        <row r="19">
          <cell r="J19">
            <v>1.0499999999999999E-3</v>
          </cell>
        </row>
      </sheetData>
      <sheetData sheetId="10751">
        <row r="19">
          <cell r="J19">
            <v>1.0499999999999999E-3</v>
          </cell>
        </row>
      </sheetData>
      <sheetData sheetId="10752">
        <row r="19">
          <cell r="J19">
            <v>1.0499999999999999E-3</v>
          </cell>
        </row>
      </sheetData>
      <sheetData sheetId="10753">
        <row r="19">
          <cell r="J19">
            <v>1.0499999999999999E-3</v>
          </cell>
        </row>
      </sheetData>
      <sheetData sheetId="10754">
        <row r="19">
          <cell r="J19">
            <v>1.0499999999999999E-3</v>
          </cell>
        </row>
      </sheetData>
      <sheetData sheetId="10755">
        <row r="19">
          <cell r="J19">
            <v>1.0499999999999999E-3</v>
          </cell>
        </row>
      </sheetData>
      <sheetData sheetId="10756">
        <row r="19">
          <cell r="J19">
            <v>1.0499999999999999E-3</v>
          </cell>
        </row>
      </sheetData>
      <sheetData sheetId="10757">
        <row r="19">
          <cell r="J19">
            <v>1.0499999999999999E-3</v>
          </cell>
        </row>
      </sheetData>
      <sheetData sheetId="10758">
        <row r="19">
          <cell r="J19">
            <v>1.0499999999999999E-3</v>
          </cell>
        </row>
      </sheetData>
      <sheetData sheetId="10759">
        <row r="19">
          <cell r="J19">
            <v>1.0499999999999999E-3</v>
          </cell>
        </row>
      </sheetData>
      <sheetData sheetId="10760">
        <row r="19">
          <cell r="J19">
            <v>1.0499999999999999E-3</v>
          </cell>
        </row>
      </sheetData>
      <sheetData sheetId="10761">
        <row r="19">
          <cell r="J19">
            <v>1.0499999999999999E-3</v>
          </cell>
        </row>
      </sheetData>
      <sheetData sheetId="10762">
        <row r="19">
          <cell r="J19">
            <v>1.0499999999999999E-3</v>
          </cell>
        </row>
      </sheetData>
      <sheetData sheetId="10763">
        <row r="19">
          <cell r="J19">
            <v>1.0499999999999999E-3</v>
          </cell>
        </row>
      </sheetData>
      <sheetData sheetId="10764">
        <row r="19">
          <cell r="J19">
            <v>1.0499999999999999E-3</v>
          </cell>
        </row>
      </sheetData>
      <sheetData sheetId="10765">
        <row r="19">
          <cell r="J19">
            <v>1.0499999999999999E-3</v>
          </cell>
        </row>
      </sheetData>
      <sheetData sheetId="10766">
        <row r="19">
          <cell r="J19">
            <v>1.0499999999999999E-3</v>
          </cell>
        </row>
      </sheetData>
      <sheetData sheetId="10767">
        <row r="19">
          <cell r="J19">
            <v>1.0499999999999999E-3</v>
          </cell>
        </row>
      </sheetData>
      <sheetData sheetId="10768">
        <row r="19">
          <cell r="J19">
            <v>1.0499999999999999E-3</v>
          </cell>
        </row>
      </sheetData>
      <sheetData sheetId="10769">
        <row r="19">
          <cell r="J19">
            <v>1.0499999999999999E-3</v>
          </cell>
        </row>
      </sheetData>
      <sheetData sheetId="10770">
        <row r="19">
          <cell r="J19">
            <v>1.0499999999999999E-3</v>
          </cell>
        </row>
      </sheetData>
      <sheetData sheetId="10771">
        <row r="19">
          <cell r="J19">
            <v>1.0499999999999999E-3</v>
          </cell>
        </row>
      </sheetData>
      <sheetData sheetId="10772">
        <row r="19">
          <cell r="J19">
            <v>1.0499999999999999E-3</v>
          </cell>
        </row>
      </sheetData>
      <sheetData sheetId="10773">
        <row r="19">
          <cell r="J19">
            <v>1.0499999999999999E-3</v>
          </cell>
        </row>
      </sheetData>
      <sheetData sheetId="10774">
        <row r="19">
          <cell r="J19">
            <v>1.0499999999999999E-3</v>
          </cell>
        </row>
      </sheetData>
      <sheetData sheetId="10775">
        <row r="19">
          <cell r="J19">
            <v>1.0499999999999999E-3</v>
          </cell>
        </row>
      </sheetData>
      <sheetData sheetId="10776">
        <row r="19">
          <cell r="J19">
            <v>1.0499999999999999E-3</v>
          </cell>
        </row>
      </sheetData>
      <sheetData sheetId="10777">
        <row r="19">
          <cell r="J19">
            <v>1.0499999999999999E-3</v>
          </cell>
        </row>
      </sheetData>
      <sheetData sheetId="10778">
        <row r="19">
          <cell r="J19">
            <v>1.0499999999999999E-3</v>
          </cell>
        </row>
      </sheetData>
      <sheetData sheetId="10779">
        <row r="19">
          <cell r="J19">
            <v>1.0499999999999999E-3</v>
          </cell>
        </row>
      </sheetData>
      <sheetData sheetId="10780">
        <row r="19">
          <cell r="J19">
            <v>1.0499999999999999E-3</v>
          </cell>
        </row>
      </sheetData>
      <sheetData sheetId="10781">
        <row r="19">
          <cell r="J19">
            <v>1.0499999999999999E-3</v>
          </cell>
        </row>
      </sheetData>
      <sheetData sheetId="10782">
        <row r="19">
          <cell r="J19">
            <v>1.0499999999999999E-3</v>
          </cell>
        </row>
      </sheetData>
      <sheetData sheetId="10783">
        <row r="19">
          <cell r="J19">
            <v>1.0499999999999999E-3</v>
          </cell>
        </row>
      </sheetData>
      <sheetData sheetId="10784">
        <row r="19">
          <cell r="J19">
            <v>1.0499999999999999E-3</v>
          </cell>
        </row>
      </sheetData>
      <sheetData sheetId="10785">
        <row r="19">
          <cell r="J19">
            <v>1.0499999999999999E-3</v>
          </cell>
        </row>
      </sheetData>
      <sheetData sheetId="10786">
        <row r="19">
          <cell r="J19">
            <v>1.0499999999999999E-3</v>
          </cell>
        </row>
      </sheetData>
      <sheetData sheetId="10787">
        <row r="19">
          <cell r="J19">
            <v>1.0499999999999999E-3</v>
          </cell>
        </row>
      </sheetData>
      <sheetData sheetId="10788">
        <row r="19">
          <cell r="J19">
            <v>1.0499999999999999E-3</v>
          </cell>
        </row>
      </sheetData>
      <sheetData sheetId="10789">
        <row r="19">
          <cell r="J19">
            <v>1.0499999999999999E-3</v>
          </cell>
        </row>
      </sheetData>
      <sheetData sheetId="10790">
        <row r="19">
          <cell r="J19">
            <v>1.0499999999999999E-3</v>
          </cell>
        </row>
      </sheetData>
      <sheetData sheetId="10791">
        <row r="19">
          <cell r="J19">
            <v>1.0499999999999999E-3</v>
          </cell>
        </row>
      </sheetData>
      <sheetData sheetId="10792">
        <row r="19">
          <cell r="J19">
            <v>1.0499999999999999E-3</v>
          </cell>
        </row>
      </sheetData>
      <sheetData sheetId="10793">
        <row r="19">
          <cell r="J19">
            <v>1.0499999999999999E-3</v>
          </cell>
        </row>
      </sheetData>
      <sheetData sheetId="10794">
        <row r="19">
          <cell r="J19">
            <v>1.0499999999999999E-3</v>
          </cell>
        </row>
      </sheetData>
      <sheetData sheetId="10795">
        <row r="19">
          <cell r="J19">
            <v>1.0499999999999999E-3</v>
          </cell>
        </row>
      </sheetData>
      <sheetData sheetId="10796">
        <row r="19">
          <cell r="J19">
            <v>1.0499999999999999E-3</v>
          </cell>
        </row>
      </sheetData>
      <sheetData sheetId="10797">
        <row r="19">
          <cell r="J19">
            <v>1.0499999999999999E-3</v>
          </cell>
        </row>
      </sheetData>
      <sheetData sheetId="10798">
        <row r="19">
          <cell r="J19">
            <v>1.0499999999999999E-3</v>
          </cell>
        </row>
      </sheetData>
      <sheetData sheetId="10799">
        <row r="19">
          <cell r="J19">
            <v>1.0499999999999999E-3</v>
          </cell>
        </row>
      </sheetData>
      <sheetData sheetId="10800">
        <row r="19">
          <cell r="J19">
            <v>1.0499999999999999E-3</v>
          </cell>
        </row>
      </sheetData>
      <sheetData sheetId="10801">
        <row r="19">
          <cell r="J19">
            <v>1.0499999999999999E-3</v>
          </cell>
        </row>
      </sheetData>
      <sheetData sheetId="10802">
        <row r="19">
          <cell r="J19">
            <v>1.0499999999999999E-3</v>
          </cell>
        </row>
      </sheetData>
      <sheetData sheetId="10803">
        <row r="19">
          <cell r="J19">
            <v>1.0499999999999999E-3</v>
          </cell>
        </row>
      </sheetData>
      <sheetData sheetId="10804">
        <row r="19">
          <cell r="J19">
            <v>1.0499999999999999E-3</v>
          </cell>
        </row>
      </sheetData>
      <sheetData sheetId="10805">
        <row r="19">
          <cell r="J19">
            <v>1.0499999999999999E-3</v>
          </cell>
        </row>
      </sheetData>
      <sheetData sheetId="10806">
        <row r="19">
          <cell r="J19">
            <v>1.0499999999999999E-3</v>
          </cell>
        </row>
      </sheetData>
      <sheetData sheetId="10807">
        <row r="19">
          <cell r="J19">
            <v>1.0499999999999999E-3</v>
          </cell>
        </row>
      </sheetData>
      <sheetData sheetId="10808">
        <row r="19">
          <cell r="J19">
            <v>1.0499999999999999E-3</v>
          </cell>
        </row>
      </sheetData>
      <sheetData sheetId="10809">
        <row r="19">
          <cell r="J19">
            <v>1.0499999999999999E-3</v>
          </cell>
        </row>
      </sheetData>
      <sheetData sheetId="10810">
        <row r="19">
          <cell r="J19">
            <v>1.0499999999999999E-3</v>
          </cell>
        </row>
      </sheetData>
      <sheetData sheetId="10811">
        <row r="19">
          <cell r="J19">
            <v>1.0499999999999999E-3</v>
          </cell>
        </row>
      </sheetData>
      <sheetData sheetId="10812">
        <row r="19">
          <cell r="J19">
            <v>1.0499999999999999E-3</v>
          </cell>
        </row>
      </sheetData>
      <sheetData sheetId="10813">
        <row r="19">
          <cell r="J19">
            <v>1.0499999999999999E-3</v>
          </cell>
        </row>
      </sheetData>
      <sheetData sheetId="10814">
        <row r="19">
          <cell r="J19">
            <v>1.0499999999999999E-3</v>
          </cell>
        </row>
      </sheetData>
      <sheetData sheetId="10815">
        <row r="19">
          <cell r="J19">
            <v>1.0499999999999999E-3</v>
          </cell>
        </row>
      </sheetData>
      <sheetData sheetId="10816">
        <row r="19">
          <cell r="J19">
            <v>1.0499999999999999E-3</v>
          </cell>
        </row>
      </sheetData>
      <sheetData sheetId="10817">
        <row r="19">
          <cell r="J19">
            <v>1.0499999999999999E-3</v>
          </cell>
        </row>
      </sheetData>
      <sheetData sheetId="10818">
        <row r="19">
          <cell r="J19">
            <v>1.0499999999999999E-3</v>
          </cell>
        </row>
      </sheetData>
      <sheetData sheetId="10819">
        <row r="19">
          <cell r="J19">
            <v>1.0499999999999999E-3</v>
          </cell>
        </row>
      </sheetData>
      <sheetData sheetId="10820">
        <row r="19">
          <cell r="J19">
            <v>1.0499999999999999E-3</v>
          </cell>
        </row>
      </sheetData>
      <sheetData sheetId="10821">
        <row r="19">
          <cell r="J19">
            <v>1.0499999999999999E-3</v>
          </cell>
        </row>
      </sheetData>
      <sheetData sheetId="10822">
        <row r="19">
          <cell r="J19">
            <v>1.0499999999999999E-3</v>
          </cell>
        </row>
      </sheetData>
      <sheetData sheetId="10823">
        <row r="19">
          <cell r="J19">
            <v>1.0499999999999999E-3</v>
          </cell>
        </row>
      </sheetData>
      <sheetData sheetId="10824">
        <row r="19">
          <cell r="J19">
            <v>1.0499999999999999E-3</v>
          </cell>
        </row>
      </sheetData>
      <sheetData sheetId="10825">
        <row r="19">
          <cell r="J19">
            <v>1.0499999999999999E-3</v>
          </cell>
        </row>
      </sheetData>
      <sheetData sheetId="10826">
        <row r="19">
          <cell r="J19">
            <v>1.0499999999999999E-3</v>
          </cell>
        </row>
      </sheetData>
      <sheetData sheetId="10827">
        <row r="19">
          <cell r="J19">
            <v>1.0499999999999999E-3</v>
          </cell>
        </row>
      </sheetData>
      <sheetData sheetId="10828">
        <row r="19">
          <cell r="J19">
            <v>1.0499999999999999E-3</v>
          </cell>
        </row>
      </sheetData>
      <sheetData sheetId="10829">
        <row r="19">
          <cell r="J19">
            <v>1.0499999999999999E-3</v>
          </cell>
        </row>
      </sheetData>
      <sheetData sheetId="10830">
        <row r="19">
          <cell r="J19">
            <v>1.0499999999999999E-3</v>
          </cell>
        </row>
      </sheetData>
      <sheetData sheetId="10831">
        <row r="19">
          <cell r="J19">
            <v>1.0499999999999999E-3</v>
          </cell>
        </row>
      </sheetData>
      <sheetData sheetId="10832">
        <row r="19">
          <cell r="J19">
            <v>1.0499999999999999E-3</v>
          </cell>
        </row>
      </sheetData>
      <sheetData sheetId="10833">
        <row r="19">
          <cell r="J19">
            <v>1.0499999999999999E-3</v>
          </cell>
        </row>
      </sheetData>
      <sheetData sheetId="10834">
        <row r="19">
          <cell r="J19">
            <v>1.0499999999999999E-3</v>
          </cell>
        </row>
      </sheetData>
      <sheetData sheetId="10835">
        <row r="19">
          <cell r="J19">
            <v>1.0499999999999999E-3</v>
          </cell>
        </row>
      </sheetData>
      <sheetData sheetId="10836">
        <row r="19">
          <cell r="J19">
            <v>1.0499999999999999E-3</v>
          </cell>
        </row>
      </sheetData>
      <sheetData sheetId="10837">
        <row r="19">
          <cell r="J19">
            <v>1.0499999999999999E-3</v>
          </cell>
        </row>
      </sheetData>
      <sheetData sheetId="10838">
        <row r="19">
          <cell r="J19">
            <v>1.0499999999999999E-3</v>
          </cell>
        </row>
      </sheetData>
      <sheetData sheetId="10839">
        <row r="19">
          <cell r="J19">
            <v>1.0499999999999999E-3</v>
          </cell>
        </row>
      </sheetData>
      <sheetData sheetId="10840">
        <row r="19">
          <cell r="J19">
            <v>1.0499999999999999E-3</v>
          </cell>
        </row>
      </sheetData>
      <sheetData sheetId="10841">
        <row r="19">
          <cell r="J19">
            <v>1.0499999999999999E-3</v>
          </cell>
        </row>
      </sheetData>
      <sheetData sheetId="10842">
        <row r="19">
          <cell r="J19">
            <v>1.0499999999999999E-3</v>
          </cell>
        </row>
      </sheetData>
      <sheetData sheetId="10843">
        <row r="19">
          <cell r="J19">
            <v>1.0499999999999999E-3</v>
          </cell>
        </row>
      </sheetData>
      <sheetData sheetId="10844">
        <row r="19">
          <cell r="J19">
            <v>1.0499999999999999E-3</v>
          </cell>
        </row>
      </sheetData>
      <sheetData sheetId="10845">
        <row r="19">
          <cell r="J19">
            <v>1.0499999999999999E-3</v>
          </cell>
        </row>
      </sheetData>
      <sheetData sheetId="10846">
        <row r="19">
          <cell r="J19">
            <v>1.0499999999999999E-3</v>
          </cell>
        </row>
      </sheetData>
      <sheetData sheetId="10847">
        <row r="19">
          <cell r="J19">
            <v>1.0499999999999999E-3</v>
          </cell>
        </row>
      </sheetData>
      <sheetData sheetId="10848">
        <row r="19">
          <cell r="J19">
            <v>1.0499999999999999E-3</v>
          </cell>
        </row>
      </sheetData>
      <sheetData sheetId="10849">
        <row r="19">
          <cell r="J19">
            <v>1.0499999999999999E-3</v>
          </cell>
        </row>
      </sheetData>
      <sheetData sheetId="10850">
        <row r="19">
          <cell r="J19">
            <v>1.0499999999999999E-3</v>
          </cell>
        </row>
      </sheetData>
      <sheetData sheetId="10851">
        <row r="19">
          <cell r="J19">
            <v>1.0499999999999999E-3</v>
          </cell>
        </row>
      </sheetData>
      <sheetData sheetId="10852">
        <row r="19">
          <cell r="J19">
            <v>1.0499999999999999E-3</v>
          </cell>
        </row>
      </sheetData>
      <sheetData sheetId="10853">
        <row r="19">
          <cell r="J19">
            <v>1.0499999999999999E-3</v>
          </cell>
        </row>
      </sheetData>
      <sheetData sheetId="10854">
        <row r="19">
          <cell r="J19">
            <v>1.0499999999999999E-3</v>
          </cell>
        </row>
      </sheetData>
      <sheetData sheetId="10855">
        <row r="19">
          <cell r="J19">
            <v>1.0499999999999999E-3</v>
          </cell>
        </row>
      </sheetData>
      <sheetData sheetId="10856">
        <row r="19">
          <cell r="J19">
            <v>1.0499999999999999E-3</v>
          </cell>
        </row>
      </sheetData>
      <sheetData sheetId="10857">
        <row r="19">
          <cell r="J19">
            <v>1.0499999999999999E-3</v>
          </cell>
        </row>
      </sheetData>
      <sheetData sheetId="10858">
        <row r="19">
          <cell r="J19">
            <v>1.0499999999999999E-3</v>
          </cell>
        </row>
      </sheetData>
      <sheetData sheetId="10859">
        <row r="19">
          <cell r="J19">
            <v>1.0499999999999999E-3</v>
          </cell>
        </row>
      </sheetData>
      <sheetData sheetId="10860">
        <row r="19">
          <cell r="J19">
            <v>1.0499999999999999E-3</v>
          </cell>
        </row>
      </sheetData>
      <sheetData sheetId="10861">
        <row r="19">
          <cell r="J19">
            <v>1.0499999999999999E-3</v>
          </cell>
        </row>
      </sheetData>
      <sheetData sheetId="10862">
        <row r="19">
          <cell r="J19">
            <v>1.0499999999999999E-3</v>
          </cell>
        </row>
      </sheetData>
      <sheetData sheetId="10863">
        <row r="19">
          <cell r="J19">
            <v>1.0499999999999999E-3</v>
          </cell>
        </row>
      </sheetData>
      <sheetData sheetId="10864">
        <row r="19">
          <cell r="J19">
            <v>1.0499999999999999E-3</v>
          </cell>
        </row>
      </sheetData>
      <sheetData sheetId="10865">
        <row r="19">
          <cell r="J19">
            <v>1.0499999999999999E-3</v>
          </cell>
        </row>
      </sheetData>
      <sheetData sheetId="10866">
        <row r="19">
          <cell r="J19">
            <v>1.0499999999999999E-3</v>
          </cell>
        </row>
      </sheetData>
      <sheetData sheetId="10867">
        <row r="19">
          <cell r="J19">
            <v>1.0499999999999999E-3</v>
          </cell>
        </row>
      </sheetData>
      <sheetData sheetId="10868">
        <row r="19">
          <cell r="J19">
            <v>1.0499999999999999E-3</v>
          </cell>
        </row>
      </sheetData>
      <sheetData sheetId="10869">
        <row r="19">
          <cell r="J19">
            <v>1.0499999999999999E-3</v>
          </cell>
        </row>
      </sheetData>
      <sheetData sheetId="10870">
        <row r="19">
          <cell r="J19">
            <v>1.0499999999999999E-3</v>
          </cell>
        </row>
      </sheetData>
      <sheetData sheetId="10871">
        <row r="19">
          <cell r="J19">
            <v>1.0499999999999999E-3</v>
          </cell>
        </row>
      </sheetData>
      <sheetData sheetId="10872">
        <row r="19">
          <cell r="J19">
            <v>1.0499999999999999E-3</v>
          </cell>
        </row>
      </sheetData>
      <sheetData sheetId="10873">
        <row r="19">
          <cell r="J19">
            <v>1.0499999999999999E-3</v>
          </cell>
        </row>
      </sheetData>
      <sheetData sheetId="10874">
        <row r="19">
          <cell r="J19">
            <v>1.0499999999999999E-3</v>
          </cell>
        </row>
      </sheetData>
      <sheetData sheetId="10875">
        <row r="19">
          <cell r="J19">
            <v>1.0499999999999999E-3</v>
          </cell>
        </row>
      </sheetData>
      <sheetData sheetId="10876">
        <row r="19">
          <cell r="J19">
            <v>1.0499999999999999E-3</v>
          </cell>
        </row>
      </sheetData>
      <sheetData sheetId="10877">
        <row r="19">
          <cell r="J19">
            <v>1.0499999999999999E-3</v>
          </cell>
        </row>
      </sheetData>
      <sheetData sheetId="10878">
        <row r="19">
          <cell r="J19">
            <v>1.0499999999999999E-3</v>
          </cell>
        </row>
      </sheetData>
      <sheetData sheetId="10879">
        <row r="19">
          <cell r="J19">
            <v>1.0499999999999999E-3</v>
          </cell>
        </row>
      </sheetData>
      <sheetData sheetId="10880">
        <row r="19">
          <cell r="J19">
            <v>1.0499999999999999E-3</v>
          </cell>
        </row>
      </sheetData>
      <sheetData sheetId="10881">
        <row r="19">
          <cell r="J19">
            <v>1.0499999999999999E-3</v>
          </cell>
        </row>
      </sheetData>
      <sheetData sheetId="10882">
        <row r="19">
          <cell r="J19">
            <v>1.0499999999999999E-3</v>
          </cell>
        </row>
      </sheetData>
      <sheetData sheetId="10883">
        <row r="19">
          <cell r="J19">
            <v>1.0499999999999999E-3</v>
          </cell>
        </row>
      </sheetData>
      <sheetData sheetId="10884">
        <row r="19">
          <cell r="J19">
            <v>1.0499999999999999E-3</v>
          </cell>
        </row>
      </sheetData>
      <sheetData sheetId="10885">
        <row r="19">
          <cell r="J19">
            <v>1.0499999999999999E-3</v>
          </cell>
        </row>
      </sheetData>
      <sheetData sheetId="10886">
        <row r="19">
          <cell r="J19">
            <v>1.0499999999999999E-3</v>
          </cell>
        </row>
      </sheetData>
      <sheetData sheetId="10887">
        <row r="19">
          <cell r="J19">
            <v>1.0499999999999999E-3</v>
          </cell>
        </row>
      </sheetData>
      <sheetData sheetId="10888">
        <row r="19">
          <cell r="J19">
            <v>1.0499999999999999E-3</v>
          </cell>
        </row>
      </sheetData>
      <sheetData sheetId="10889">
        <row r="19">
          <cell r="J19">
            <v>1.0499999999999999E-3</v>
          </cell>
        </row>
      </sheetData>
      <sheetData sheetId="10890">
        <row r="19">
          <cell r="J19">
            <v>1.0499999999999999E-3</v>
          </cell>
        </row>
      </sheetData>
      <sheetData sheetId="10891">
        <row r="19">
          <cell r="J19">
            <v>1.0499999999999999E-3</v>
          </cell>
        </row>
      </sheetData>
      <sheetData sheetId="10892">
        <row r="19">
          <cell r="J19">
            <v>1.0499999999999999E-3</v>
          </cell>
        </row>
      </sheetData>
      <sheetData sheetId="10893">
        <row r="19">
          <cell r="J19">
            <v>1.0499999999999999E-3</v>
          </cell>
        </row>
      </sheetData>
      <sheetData sheetId="10894">
        <row r="19">
          <cell r="J19">
            <v>1.0499999999999999E-3</v>
          </cell>
        </row>
      </sheetData>
      <sheetData sheetId="10895">
        <row r="19">
          <cell r="J19">
            <v>1.0499999999999999E-3</v>
          </cell>
        </row>
      </sheetData>
      <sheetData sheetId="10896">
        <row r="19">
          <cell r="J19">
            <v>1.0499999999999999E-3</v>
          </cell>
        </row>
      </sheetData>
      <sheetData sheetId="10897">
        <row r="19">
          <cell r="J19">
            <v>1.0499999999999999E-3</v>
          </cell>
        </row>
      </sheetData>
      <sheetData sheetId="10898">
        <row r="19">
          <cell r="J19">
            <v>1.0499999999999999E-3</v>
          </cell>
        </row>
      </sheetData>
      <sheetData sheetId="10899">
        <row r="19">
          <cell r="J19">
            <v>1.0499999999999999E-3</v>
          </cell>
        </row>
      </sheetData>
      <sheetData sheetId="10900">
        <row r="19">
          <cell r="J19">
            <v>1.0499999999999999E-3</v>
          </cell>
        </row>
      </sheetData>
      <sheetData sheetId="10901">
        <row r="19">
          <cell r="J19">
            <v>1.0499999999999999E-3</v>
          </cell>
        </row>
      </sheetData>
      <sheetData sheetId="10902">
        <row r="19">
          <cell r="J19">
            <v>1.0499999999999999E-3</v>
          </cell>
        </row>
      </sheetData>
      <sheetData sheetId="10903">
        <row r="19">
          <cell r="J19">
            <v>1.0499999999999999E-3</v>
          </cell>
        </row>
      </sheetData>
      <sheetData sheetId="10904">
        <row r="19">
          <cell r="J19">
            <v>1.0499999999999999E-3</v>
          </cell>
        </row>
      </sheetData>
      <sheetData sheetId="10905">
        <row r="19">
          <cell r="J19">
            <v>1.0499999999999999E-3</v>
          </cell>
        </row>
      </sheetData>
      <sheetData sheetId="10906">
        <row r="19">
          <cell r="J19">
            <v>1.0499999999999999E-3</v>
          </cell>
        </row>
      </sheetData>
      <sheetData sheetId="10907">
        <row r="19">
          <cell r="J19">
            <v>1.0499999999999999E-3</v>
          </cell>
        </row>
      </sheetData>
      <sheetData sheetId="10908">
        <row r="19">
          <cell r="J19">
            <v>1.0499999999999999E-3</v>
          </cell>
        </row>
      </sheetData>
      <sheetData sheetId="10909">
        <row r="19">
          <cell r="J19">
            <v>1.0499999999999999E-3</v>
          </cell>
        </row>
      </sheetData>
      <sheetData sheetId="10910">
        <row r="19">
          <cell r="J19">
            <v>1.0499999999999999E-3</v>
          </cell>
        </row>
      </sheetData>
      <sheetData sheetId="10911">
        <row r="19">
          <cell r="J19">
            <v>1.0499999999999999E-3</v>
          </cell>
        </row>
      </sheetData>
      <sheetData sheetId="10912">
        <row r="19">
          <cell r="J19">
            <v>1.0499999999999999E-3</v>
          </cell>
        </row>
      </sheetData>
      <sheetData sheetId="10913">
        <row r="19">
          <cell r="J19">
            <v>1.0499999999999999E-3</v>
          </cell>
        </row>
      </sheetData>
      <sheetData sheetId="10914">
        <row r="19">
          <cell r="J19">
            <v>1.0499999999999999E-3</v>
          </cell>
        </row>
      </sheetData>
      <sheetData sheetId="10915">
        <row r="19">
          <cell r="J19">
            <v>1.0499999999999999E-3</v>
          </cell>
        </row>
      </sheetData>
      <sheetData sheetId="10916">
        <row r="19">
          <cell r="J19">
            <v>1.0499999999999999E-3</v>
          </cell>
        </row>
      </sheetData>
      <sheetData sheetId="10917">
        <row r="19">
          <cell r="J19">
            <v>1.0499999999999999E-3</v>
          </cell>
        </row>
      </sheetData>
      <sheetData sheetId="10918">
        <row r="19">
          <cell r="J19">
            <v>1.0499999999999999E-3</v>
          </cell>
        </row>
      </sheetData>
      <sheetData sheetId="10919">
        <row r="19">
          <cell r="J19">
            <v>1.0499999999999999E-3</v>
          </cell>
        </row>
      </sheetData>
      <sheetData sheetId="10920">
        <row r="19">
          <cell r="J19">
            <v>1.0499999999999999E-3</v>
          </cell>
        </row>
      </sheetData>
      <sheetData sheetId="10921">
        <row r="19">
          <cell r="J19">
            <v>1.0499999999999999E-3</v>
          </cell>
        </row>
      </sheetData>
      <sheetData sheetId="10922">
        <row r="19">
          <cell r="J19">
            <v>1.0499999999999999E-3</v>
          </cell>
        </row>
      </sheetData>
      <sheetData sheetId="10923">
        <row r="19">
          <cell r="J19">
            <v>1.0499999999999999E-3</v>
          </cell>
        </row>
      </sheetData>
      <sheetData sheetId="10924">
        <row r="19">
          <cell r="J19">
            <v>1.0499999999999999E-3</v>
          </cell>
        </row>
      </sheetData>
      <sheetData sheetId="10925">
        <row r="19">
          <cell r="J19">
            <v>1.0499999999999999E-3</v>
          </cell>
        </row>
      </sheetData>
      <sheetData sheetId="10926">
        <row r="19">
          <cell r="J19">
            <v>1.0499999999999999E-3</v>
          </cell>
        </row>
      </sheetData>
      <sheetData sheetId="10927">
        <row r="19">
          <cell r="J19">
            <v>1.0499999999999999E-3</v>
          </cell>
        </row>
      </sheetData>
      <sheetData sheetId="10928">
        <row r="19">
          <cell r="J19">
            <v>1.0499999999999999E-3</v>
          </cell>
        </row>
      </sheetData>
      <sheetData sheetId="10929">
        <row r="19">
          <cell r="J19">
            <v>1.0499999999999999E-3</v>
          </cell>
        </row>
      </sheetData>
      <sheetData sheetId="10930">
        <row r="19">
          <cell r="J19">
            <v>1.0499999999999999E-3</v>
          </cell>
        </row>
      </sheetData>
      <sheetData sheetId="10931">
        <row r="19">
          <cell r="J19">
            <v>1.0499999999999999E-3</v>
          </cell>
        </row>
      </sheetData>
      <sheetData sheetId="10932">
        <row r="19">
          <cell r="J19">
            <v>1.0499999999999999E-3</v>
          </cell>
        </row>
      </sheetData>
      <sheetData sheetId="10933">
        <row r="19">
          <cell r="J19">
            <v>1.0499999999999999E-3</v>
          </cell>
        </row>
      </sheetData>
      <sheetData sheetId="10934">
        <row r="19">
          <cell r="J19">
            <v>1.0499999999999999E-3</v>
          </cell>
        </row>
      </sheetData>
      <sheetData sheetId="10935">
        <row r="19">
          <cell r="J19">
            <v>1.0499999999999999E-3</v>
          </cell>
        </row>
      </sheetData>
      <sheetData sheetId="10936">
        <row r="19">
          <cell r="J19">
            <v>1.0499999999999999E-3</v>
          </cell>
        </row>
      </sheetData>
      <sheetData sheetId="10937">
        <row r="19">
          <cell r="J19">
            <v>1.0499999999999999E-3</v>
          </cell>
        </row>
      </sheetData>
      <sheetData sheetId="10938">
        <row r="19">
          <cell r="J19">
            <v>1.0499999999999999E-3</v>
          </cell>
        </row>
      </sheetData>
      <sheetData sheetId="10939">
        <row r="19">
          <cell r="J19">
            <v>1.0499999999999999E-3</v>
          </cell>
        </row>
      </sheetData>
      <sheetData sheetId="10940">
        <row r="19">
          <cell r="J19">
            <v>1.0499999999999999E-3</v>
          </cell>
        </row>
      </sheetData>
      <sheetData sheetId="10941">
        <row r="19">
          <cell r="J19">
            <v>1.0499999999999999E-3</v>
          </cell>
        </row>
      </sheetData>
      <sheetData sheetId="10942">
        <row r="19">
          <cell r="J19">
            <v>1.0499999999999999E-3</v>
          </cell>
        </row>
      </sheetData>
      <sheetData sheetId="10943">
        <row r="19">
          <cell r="J19">
            <v>1.0499999999999999E-3</v>
          </cell>
        </row>
      </sheetData>
      <sheetData sheetId="10944">
        <row r="19">
          <cell r="J19">
            <v>1.0499999999999999E-3</v>
          </cell>
        </row>
      </sheetData>
      <sheetData sheetId="10945">
        <row r="19">
          <cell r="J19">
            <v>1.0499999999999999E-3</v>
          </cell>
        </row>
      </sheetData>
      <sheetData sheetId="10946">
        <row r="19">
          <cell r="J19">
            <v>1.0499999999999999E-3</v>
          </cell>
        </row>
      </sheetData>
      <sheetData sheetId="10947">
        <row r="19">
          <cell r="J19">
            <v>1.0499999999999999E-3</v>
          </cell>
        </row>
      </sheetData>
      <sheetData sheetId="10948">
        <row r="19">
          <cell r="J19">
            <v>1.0499999999999999E-3</v>
          </cell>
        </row>
      </sheetData>
      <sheetData sheetId="10949">
        <row r="19">
          <cell r="J19">
            <v>1.0499999999999999E-3</v>
          </cell>
        </row>
      </sheetData>
      <sheetData sheetId="10950">
        <row r="19">
          <cell r="J19">
            <v>1.0499999999999999E-3</v>
          </cell>
        </row>
      </sheetData>
      <sheetData sheetId="10951">
        <row r="19">
          <cell r="J19">
            <v>1.0499999999999999E-3</v>
          </cell>
        </row>
      </sheetData>
      <sheetData sheetId="10952">
        <row r="19">
          <cell r="J19">
            <v>1.0499999999999999E-3</v>
          </cell>
        </row>
      </sheetData>
      <sheetData sheetId="10953" refreshError="1"/>
      <sheetData sheetId="10954" refreshError="1"/>
      <sheetData sheetId="10955" refreshError="1"/>
      <sheetData sheetId="10956" refreshError="1"/>
      <sheetData sheetId="10957" refreshError="1"/>
      <sheetData sheetId="10958">
        <row r="19">
          <cell r="J19">
            <v>1.0499999999999999E-3</v>
          </cell>
        </row>
      </sheetData>
      <sheetData sheetId="10959">
        <row r="19">
          <cell r="J19">
            <v>1.0499999999999999E-3</v>
          </cell>
        </row>
      </sheetData>
      <sheetData sheetId="10960">
        <row r="19">
          <cell r="J19">
            <v>1.0499999999999999E-3</v>
          </cell>
        </row>
      </sheetData>
      <sheetData sheetId="10961" refreshError="1"/>
      <sheetData sheetId="10962" refreshError="1"/>
      <sheetData sheetId="10963" refreshError="1"/>
      <sheetData sheetId="10964" refreshError="1"/>
      <sheetData sheetId="10965" refreshError="1"/>
      <sheetData sheetId="10966" refreshError="1"/>
      <sheetData sheetId="10967" refreshError="1"/>
      <sheetData sheetId="10968" refreshError="1"/>
      <sheetData sheetId="10969" refreshError="1"/>
      <sheetData sheetId="10970" refreshError="1"/>
      <sheetData sheetId="10971" refreshError="1"/>
      <sheetData sheetId="10972" refreshError="1"/>
      <sheetData sheetId="10973" refreshError="1"/>
      <sheetData sheetId="10974" refreshError="1"/>
      <sheetData sheetId="10975" refreshError="1"/>
      <sheetData sheetId="10976" refreshError="1"/>
      <sheetData sheetId="10977" refreshError="1"/>
      <sheetData sheetId="10978" refreshError="1"/>
      <sheetData sheetId="10979" refreshError="1"/>
      <sheetData sheetId="10980" refreshError="1"/>
      <sheetData sheetId="10981" refreshError="1"/>
      <sheetData sheetId="10982" refreshError="1"/>
      <sheetData sheetId="10983" refreshError="1"/>
      <sheetData sheetId="10984" refreshError="1"/>
      <sheetData sheetId="10985" refreshError="1"/>
      <sheetData sheetId="10986" refreshError="1"/>
      <sheetData sheetId="10987" refreshError="1"/>
      <sheetData sheetId="10988" refreshError="1"/>
      <sheetData sheetId="10989" refreshError="1"/>
      <sheetData sheetId="10990" refreshError="1"/>
      <sheetData sheetId="10991" refreshError="1"/>
      <sheetData sheetId="10992" refreshError="1"/>
      <sheetData sheetId="10993" refreshError="1"/>
      <sheetData sheetId="10994" refreshError="1"/>
      <sheetData sheetId="10995" refreshError="1"/>
      <sheetData sheetId="10996" refreshError="1"/>
      <sheetData sheetId="10997" refreshError="1"/>
      <sheetData sheetId="10998" refreshError="1"/>
      <sheetData sheetId="10999" refreshError="1"/>
      <sheetData sheetId="11000" refreshError="1"/>
      <sheetData sheetId="11001" refreshError="1"/>
      <sheetData sheetId="11002" refreshError="1"/>
      <sheetData sheetId="11003" refreshError="1"/>
      <sheetData sheetId="11004" refreshError="1"/>
      <sheetData sheetId="11005" refreshError="1"/>
      <sheetData sheetId="11006" refreshError="1"/>
      <sheetData sheetId="11007" refreshError="1"/>
      <sheetData sheetId="11008" refreshError="1"/>
      <sheetData sheetId="11009" refreshError="1"/>
      <sheetData sheetId="11010" refreshError="1"/>
      <sheetData sheetId="11011" refreshError="1"/>
      <sheetData sheetId="11012" refreshError="1"/>
      <sheetData sheetId="11013" refreshError="1"/>
      <sheetData sheetId="11014" refreshError="1"/>
      <sheetData sheetId="11015" refreshError="1"/>
      <sheetData sheetId="11016" refreshError="1"/>
      <sheetData sheetId="11017" refreshError="1"/>
      <sheetData sheetId="11018" refreshError="1"/>
      <sheetData sheetId="11019" refreshError="1"/>
      <sheetData sheetId="11020" refreshError="1"/>
      <sheetData sheetId="11021" refreshError="1"/>
      <sheetData sheetId="11022" refreshError="1"/>
      <sheetData sheetId="11023" refreshError="1"/>
      <sheetData sheetId="11024" refreshError="1"/>
      <sheetData sheetId="11025" refreshError="1"/>
      <sheetData sheetId="11026" refreshError="1"/>
      <sheetData sheetId="11027" refreshError="1"/>
      <sheetData sheetId="11028" refreshError="1"/>
      <sheetData sheetId="11029" refreshError="1"/>
      <sheetData sheetId="11030" refreshError="1"/>
      <sheetData sheetId="11031" refreshError="1"/>
      <sheetData sheetId="11032" refreshError="1"/>
      <sheetData sheetId="11033" refreshError="1"/>
      <sheetData sheetId="11034" refreshError="1"/>
      <sheetData sheetId="11035" refreshError="1"/>
      <sheetData sheetId="11036" refreshError="1"/>
      <sheetData sheetId="11037" refreshError="1"/>
      <sheetData sheetId="11038" refreshError="1"/>
      <sheetData sheetId="11039" refreshError="1"/>
      <sheetData sheetId="11040" refreshError="1"/>
      <sheetData sheetId="11041" refreshError="1"/>
      <sheetData sheetId="11042" refreshError="1"/>
      <sheetData sheetId="11043" refreshError="1"/>
      <sheetData sheetId="11044" refreshError="1"/>
      <sheetData sheetId="11045" refreshError="1"/>
      <sheetData sheetId="11046" refreshError="1"/>
      <sheetData sheetId="11047" refreshError="1"/>
      <sheetData sheetId="11048" refreshError="1"/>
      <sheetData sheetId="11049" refreshError="1"/>
      <sheetData sheetId="11050" refreshError="1"/>
      <sheetData sheetId="11051" refreshError="1"/>
      <sheetData sheetId="11052" refreshError="1"/>
      <sheetData sheetId="11053" refreshError="1"/>
      <sheetData sheetId="11054" refreshError="1"/>
      <sheetData sheetId="11055">
        <row r="19">
          <cell r="J19">
            <v>1.0499999999999999E-3</v>
          </cell>
        </row>
      </sheetData>
      <sheetData sheetId="11056" refreshError="1"/>
      <sheetData sheetId="11057">
        <row r="19">
          <cell r="J19">
            <v>1.0499999999999999E-3</v>
          </cell>
        </row>
      </sheetData>
      <sheetData sheetId="11058">
        <row r="19">
          <cell r="J19">
            <v>1.0499999999999999E-3</v>
          </cell>
        </row>
      </sheetData>
      <sheetData sheetId="11059" refreshError="1"/>
      <sheetData sheetId="11060" refreshError="1"/>
      <sheetData sheetId="11061" refreshError="1"/>
      <sheetData sheetId="11062" refreshError="1"/>
      <sheetData sheetId="11063" refreshError="1"/>
      <sheetData sheetId="11064" refreshError="1"/>
      <sheetData sheetId="11065" refreshError="1"/>
      <sheetData sheetId="11066" refreshError="1"/>
      <sheetData sheetId="11067" refreshError="1"/>
      <sheetData sheetId="11068" refreshError="1"/>
      <sheetData sheetId="11069" refreshError="1"/>
      <sheetData sheetId="11070" refreshError="1"/>
      <sheetData sheetId="11071" refreshError="1"/>
      <sheetData sheetId="11072" refreshError="1"/>
      <sheetData sheetId="11073" refreshError="1"/>
      <sheetData sheetId="11074" refreshError="1"/>
      <sheetData sheetId="11075" refreshError="1"/>
      <sheetData sheetId="11076" refreshError="1"/>
      <sheetData sheetId="11077" refreshError="1"/>
      <sheetData sheetId="11078" refreshError="1"/>
      <sheetData sheetId="11079" refreshError="1"/>
      <sheetData sheetId="11080" refreshError="1"/>
      <sheetData sheetId="11081" refreshError="1"/>
      <sheetData sheetId="11082" refreshError="1"/>
      <sheetData sheetId="11083" refreshError="1"/>
      <sheetData sheetId="11084" refreshError="1"/>
      <sheetData sheetId="11085" refreshError="1"/>
      <sheetData sheetId="11086" refreshError="1"/>
      <sheetData sheetId="11087" refreshError="1"/>
      <sheetData sheetId="11088" refreshError="1"/>
      <sheetData sheetId="11089" refreshError="1"/>
      <sheetData sheetId="11090" refreshError="1"/>
      <sheetData sheetId="11091" refreshError="1"/>
      <sheetData sheetId="11092" refreshError="1"/>
      <sheetData sheetId="11093" refreshError="1"/>
      <sheetData sheetId="11094" refreshError="1"/>
      <sheetData sheetId="11095" refreshError="1"/>
      <sheetData sheetId="11096" refreshError="1"/>
      <sheetData sheetId="11097" refreshError="1"/>
      <sheetData sheetId="11098" refreshError="1"/>
      <sheetData sheetId="11099" refreshError="1"/>
      <sheetData sheetId="11100" refreshError="1"/>
      <sheetData sheetId="11101" refreshError="1"/>
      <sheetData sheetId="11102" refreshError="1"/>
      <sheetData sheetId="11103" refreshError="1"/>
      <sheetData sheetId="11104" refreshError="1"/>
      <sheetData sheetId="11105" refreshError="1"/>
      <sheetData sheetId="11106" refreshError="1"/>
      <sheetData sheetId="11107" refreshError="1"/>
      <sheetData sheetId="11108" refreshError="1"/>
      <sheetData sheetId="11109" refreshError="1"/>
      <sheetData sheetId="11110" refreshError="1"/>
      <sheetData sheetId="11111" refreshError="1"/>
      <sheetData sheetId="11112" refreshError="1"/>
      <sheetData sheetId="11113" refreshError="1"/>
      <sheetData sheetId="11114" refreshError="1"/>
      <sheetData sheetId="11115" refreshError="1"/>
      <sheetData sheetId="11116" refreshError="1"/>
      <sheetData sheetId="11117" refreshError="1"/>
      <sheetData sheetId="11118" refreshError="1"/>
      <sheetData sheetId="11119" refreshError="1"/>
      <sheetData sheetId="11120" refreshError="1"/>
      <sheetData sheetId="11121" refreshError="1"/>
      <sheetData sheetId="11122" refreshError="1"/>
      <sheetData sheetId="11123" refreshError="1"/>
      <sheetData sheetId="11124" refreshError="1"/>
      <sheetData sheetId="11125" refreshError="1"/>
      <sheetData sheetId="11126" refreshError="1"/>
      <sheetData sheetId="11127" refreshError="1"/>
      <sheetData sheetId="11128" refreshError="1"/>
      <sheetData sheetId="11129" refreshError="1"/>
      <sheetData sheetId="11130" refreshError="1"/>
      <sheetData sheetId="11131" refreshError="1"/>
      <sheetData sheetId="11132" refreshError="1"/>
      <sheetData sheetId="11133" refreshError="1"/>
      <sheetData sheetId="11134" refreshError="1"/>
      <sheetData sheetId="11135" refreshError="1"/>
      <sheetData sheetId="11136" refreshError="1"/>
      <sheetData sheetId="11137" refreshError="1"/>
      <sheetData sheetId="11138" refreshError="1"/>
      <sheetData sheetId="11139" refreshError="1"/>
      <sheetData sheetId="11140" refreshError="1"/>
      <sheetData sheetId="11141" refreshError="1"/>
      <sheetData sheetId="11142" refreshError="1"/>
      <sheetData sheetId="11143" refreshError="1"/>
      <sheetData sheetId="11144" refreshError="1"/>
      <sheetData sheetId="11145" refreshError="1"/>
      <sheetData sheetId="11146" refreshError="1"/>
      <sheetData sheetId="11147" refreshError="1"/>
      <sheetData sheetId="11148" refreshError="1"/>
      <sheetData sheetId="11149" refreshError="1"/>
      <sheetData sheetId="11150" refreshError="1"/>
      <sheetData sheetId="11151" refreshError="1"/>
      <sheetData sheetId="11152" refreshError="1"/>
      <sheetData sheetId="11153" refreshError="1"/>
      <sheetData sheetId="11154" refreshError="1"/>
      <sheetData sheetId="11155" refreshError="1"/>
      <sheetData sheetId="11156" refreshError="1"/>
      <sheetData sheetId="11157" refreshError="1"/>
      <sheetData sheetId="11158" refreshError="1"/>
      <sheetData sheetId="11159" refreshError="1"/>
      <sheetData sheetId="11160" refreshError="1"/>
      <sheetData sheetId="11161" refreshError="1"/>
      <sheetData sheetId="11162" refreshError="1"/>
      <sheetData sheetId="11163" refreshError="1"/>
      <sheetData sheetId="11164" refreshError="1"/>
      <sheetData sheetId="11165" refreshError="1"/>
      <sheetData sheetId="11166" refreshError="1"/>
      <sheetData sheetId="11167" refreshError="1"/>
      <sheetData sheetId="11168" refreshError="1"/>
      <sheetData sheetId="11169" refreshError="1"/>
      <sheetData sheetId="11170" refreshError="1"/>
      <sheetData sheetId="11171" refreshError="1"/>
      <sheetData sheetId="11172">
        <row r="19">
          <cell r="J19">
            <v>1.0499999999999999E-3</v>
          </cell>
        </row>
      </sheetData>
      <sheetData sheetId="11173">
        <row r="19">
          <cell r="J19">
            <v>1.0499999999999999E-3</v>
          </cell>
        </row>
      </sheetData>
      <sheetData sheetId="11174">
        <row r="19">
          <cell r="J19">
            <v>1.0499999999999999E-3</v>
          </cell>
        </row>
      </sheetData>
      <sheetData sheetId="11175">
        <row r="19">
          <cell r="J19">
            <v>1.0499999999999999E-3</v>
          </cell>
        </row>
      </sheetData>
      <sheetData sheetId="11176" refreshError="1"/>
      <sheetData sheetId="11177" refreshError="1"/>
      <sheetData sheetId="11178" refreshError="1"/>
      <sheetData sheetId="11179" refreshError="1"/>
      <sheetData sheetId="11180" refreshError="1"/>
      <sheetData sheetId="11181" refreshError="1"/>
      <sheetData sheetId="11182" refreshError="1"/>
      <sheetData sheetId="11183" refreshError="1"/>
      <sheetData sheetId="11184" refreshError="1"/>
      <sheetData sheetId="11185" refreshError="1"/>
      <sheetData sheetId="11186" refreshError="1"/>
      <sheetData sheetId="11187" refreshError="1"/>
      <sheetData sheetId="11188" refreshError="1"/>
      <sheetData sheetId="11189" refreshError="1"/>
      <sheetData sheetId="11190" refreshError="1"/>
      <sheetData sheetId="11191" refreshError="1"/>
      <sheetData sheetId="11192" refreshError="1"/>
      <sheetData sheetId="11193" refreshError="1"/>
      <sheetData sheetId="11194" refreshError="1"/>
      <sheetData sheetId="11195" refreshError="1"/>
      <sheetData sheetId="11196" refreshError="1"/>
      <sheetData sheetId="11197" refreshError="1"/>
      <sheetData sheetId="11198" refreshError="1"/>
      <sheetData sheetId="11199" refreshError="1"/>
      <sheetData sheetId="11200" refreshError="1"/>
      <sheetData sheetId="11201" refreshError="1"/>
      <sheetData sheetId="11202" refreshError="1"/>
      <sheetData sheetId="11203" refreshError="1"/>
      <sheetData sheetId="11204" refreshError="1"/>
      <sheetData sheetId="11205" refreshError="1"/>
      <sheetData sheetId="11206" refreshError="1"/>
      <sheetData sheetId="11207" refreshError="1"/>
      <sheetData sheetId="11208" refreshError="1"/>
      <sheetData sheetId="11209" refreshError="1"/>
      <sheetData sheetId="11210" refreshError="1"/>
      <sheetData sheetId="11211" refreshError="1"/>
      <sheetData sheetId="11212" refreshError="1"/>
      <sheetData sheetId="11213" refreshError="1"/>
      <sheetData sheetId="11214" refreshError="1"/>
      <sheetData sheetId="11215" refreshError="1"/>
      <sheetData sheetId="11216" refreshError="1"/>
      <sheetData sheetId="11217" refreshError="1"/>
      <sheetData sheetId="11218" refreshError="1"/>
      <sheetData sheetId="11219" refreshError="1"/>
      <sheetData sheetId="11220" refreshError="1"/>
      <sheetData sheetId="11221" refreshError="1"/>
      <sheetData sheetId="11222" refreshError="1"/>
      <sheetData sheetId="11223" refreshError="1"/>
      <sheetData sheetId="11224" refreshError="1"/>
      <sheetData sheetId="11225" refreshError="1"/>
      <sheetData sheetId="11226" refreshError="1"/>
      <sheetData sheetId="11227" refreshError="1"/>
      <sheetData sheetId="11228" refreshError="1"/>
      <sheetData sheetId="11229" refreshError="1"/>
      <sheetData sheetId="11230" refreshError="1"/>
      <sheetData sheetId="11231" refreshError="1"/>
      <sheetData sheetId="11232" refreshError="1"/>
      <sheetData sheetId="11233" refreshError="1"/>
      <sheetData sheetId="11234" refreshError="1"/>
      <sheetData sheetId="11235" refreshError="1"/>
      <sheetData sheetId="11236" refreshError="1"/>
      <sheetData sheetId="11237" refreshError="1"/>
      <sheetData sheetId="11238" refreshError="1"/>
      <sheetData sheetId="11239" refreshError="1"/>
      <sheetData sheetId="11240" refreshError="1"/>
      <sheetData sheetId="11241" refreshError="1"/>
      <sheetData sheetId="11242" refreshError="1"/>
      <sheetData sheetId="11243" refreshError="1"/>
      <sheetData sheetId="11244" refreshError="1"/>
      <sheetData sheetId="11245" refreshError="1"/>
      <sheetData sheetId="11246" refreshError="1"/>
      <sheetData sheetId="11247" refreshError="1"/>
      <sheetData sheetId="11248" refreshError="1"/>
      <sheetData sheetId="11249" refreshError="1"/>
      <sheetData sheetId="11250" refreshError="1"/>
      <sheetData sheetId="11251" refreshError="1"/>
      <sheetData sheetId="11252" refreshError="1"/>
      <sheetData sheetId="11253" refreshError="1"/>
      <sheetData sheetId="11254" refreshError="1"/>
      <sheetData sheetId="11255" refreshError="1"/>
      <sheetData sheetId="11256" refreshError="1"/>
      <sheetData sheetId="11257" refreshError="1"/>
      <sheetData sheetId="11258" refreshError="1"/>
      <sheetData sheetId="11259" refreshError="1"/>
      <sheetData sheetId="11260" refreshError="1"/>
      <sheetData sheetId="11261" refreshError="1"/>
      <sheetData sheetId="11262" refreshError="1"/>
      <sheetData sheetId="11263" refreshError="1"/>
      <sheetData sheetId="11264" refreshError="1"/>
      <sheetData sheetId="11265" refreshError="1"/>
      <sheetData sheetId="11266" refreshError="1"/>
      <sheetData sheetId="11267" refreshError="1"/>
      <sheetData sheetId="11268" refreshError="1"/>
      <sheetData sheetId="11269" refreshError="1"/>
      <sheetData sheetId="11270" refreshError="1"/>
      <sheetData sheetId="11271" refreshError="1"/>
      <sheetData sheetId="11272" refreshError="1"/>
      <sheetData sheetId="11273" refreshError="1"/>
      <sheetData sheetId="11274" refreshError="1"/>
      <sheetData sheetId="11275" refreshError="1"/>
      <sheetData sheetId="11276" refreshError="1"/>
      <sheetData sheetId="11277" refreshError="1"/>
      <sheetData sheetId="11278" refreshError="1"/>
      <sheetData sheetId="11279" refreshError="1"/>
      <sheetData sheetId="11280" refreshError="1"/>
      <sheetData sheetId="11281" refreshError="1"/>
      <sheetData sheetId="11282" refreshError="1"/>
      <sheetData sheetId="11283" refreshError="1"/>
      <sheetData sheetId="11284" refreshError="1"/>
      <sheetData sheetId="11285" refreshError="1"/>
      <sheetData sheetId="11286" refreshError="1"/>
      <sheetData sheetId="11287" refreshError="1"/>
      <sheetData sheetId="11288" refreshError="1"/>
      <sheetData sheetId="11289" refreshError="1"/>
      <sheetData sheetId="11290" refreshError="1"/>
      <sheetData sheetId="11291" refreshError="1"/>
      <sheetData sheetId="11292" refreshError="1"/>
      <sheetData sheetId="11293" refreshError="1"/>
      <sheetData sheetId="11294" refreshError="1"/>
      <sheetData sheetId="11295" refreshError="1"/>
      <sheetData sheetId="11296" refreshError="1"/>
      <sheetData sheetId="11297" refreshError="1"/>
      <sheetData sheetId="11298" refreshError="1"/>
      <sheetData sheetId="11299" refreshError="1"/>
      <sheetData sheetId="11300" refreshError="1"/>
      <sheetData sheetId="11301" refreshError="1"/>
      <sheetData sheetId="11302" refreshError="1"/>
      <sheetData sheetId="11303" refreshError="1"/>
      <sheetData sheetId="11304" refreshError="1"/>
      <sheetData sheetId="11305" refreshError="1"/>
      <sheetData sheetId="11306" refreshError="1"/>
      <sheetData sheetId="11307" refreshError="1"/>
      <sheetData sheetId="11308" refreshError="1"/>
      <sheetData sheetId="11309" refreshError="1"/>
      <sheetData sheetId="11310" refreshError="1"/>
      <sheetData sheetId="11311" refreshError="1"/>
      <sheetData sheetId="11312" refreshError="1"/>
      <sheetData sheetId="11313" refreshError="1"/>
      <sheetData sheetId="11314" refreshError="1"/>
      <sheetData sheetId="11315" refreshError="1"/>
      <sheetData sheetId="11316" refreshError="1"/>
      <sheetData sheetId="11317" refreshError="1"/>
      <sheetData sheetId="11318" refreshError="1"/>
      <sheetData sheetId="11319" refreshError="1"/>
      <sheetData sheetId="11320" refreshError="1"/>
      <sheetData sheetId="11321" refreshError="1"/>
      <sheetData sheetId="11322" refreshError="1"/>
      <sheetData sheetId="11323" refreshError="1"/>
      <sheetData sheetId="11324" refreshError="1"/>
      <sheetData sheetId="11325" refreshError="1"/>
      <sheetData sheetId="11326" refreshError="1"/>
      <sheetData sheetId="11327" refreshError="1"/>
      <sheetData sheetId="11328" refreshError="1"/>
      <sheetData sheetId="11329" refreshError="1"/>
      <sheetData sheetId="11330" refreshError="1"/>
      <sheetData sheetId="11331" refreshError="1"/>
      <sheetData sheetId="11332" refreshError="1"/>
      <sheetData sheetId="11333" refreshError="1"/>
      <sheetData sheetId="11334" refreshError="1"/>
      <sheetData sheetId="11335" refreshError="1"/>
      <sheetData sheetId="11336" refreshError="1"/>
      <sheetData sheetId="11337" refreshError="1"/>
      <sheetData sheetId="11338" refreshError="1"/>
      <sheetData sheetId="11339" refreshError="1"/>
      <sheetData sheetId="11340" refreshError="1"/>
      <sheetData sheetId="11341" refreshError="1"/>
      <sheetData sheetId="11342" refreshError="1"/>
      <sheetData sheetId="11343" refreshError="1"/>
      <sheetData sheetId="11344" refreshError="1"/>
      <sheetData sheetId="11345" refreshError="1"/>
      <sheetData sheetId="11346" refreshError="1"/>
      <sheetData sheetId="11347" refreshError="1"/>
      <sheetData sheetId="11348" refreshError="1"/>
      <sheetData sheetId="11349" refreshError="1"/>
      <sheetData sheetId="11350" refreshError="1"/>
      <sheetData sheetId="11351" refreshError="1"/>
      <sheetData sheetId="11352" refreshError="1"/>
      <sheetData sheetId="11353" refreshError="1"/>
      <sheetData sheetId="11354" refreshError="1"/>
      <sheetData sheetId="11355" refreshError="1"/>
      <sheetData sheetId="11356" refreshError="1"/>
      <sheetData sheetId="11357" refreshError="1"/>
      <sheetData sheetId="11358" refreshError="1"/>
      <sheetData sheetId="11359" refreshError="1"/>
      <sheetData sheetId="11360" refreshError="1"/>
      <sheetData sheetId="11361" refreshError="1"/>
      <sheetData sheetId="11362" refreshError="1"/>
      <sheetData sheetId="11363" refreshError="1"/>
      <sheetData sheetId="11364" refreshError="1"/>
      <sheetData sheetId="11365" refreshError="1"/>
      <sheetData sheetId="11366" refreshError="1"/>
      <sheetData sheetId="11367" refreshError="1"/>
      <sheetData sheetId="11368" refreshError="1"/>
      <sheetData sheetId="11369" refreshError="1"/>
      <sheetData sheetId="11370" refreshError="1"/>
      <sheetData sheetId="11371" refreshError="1"/>
      <sheetData sheetId="11372"/>
      <sheetData sheetId="11373"/>
      <sheetData sheetId="11374"/>
      <sheetData sheetId="11375"/>
      <sheetData sheetId="11376"/>
      <sheetData sheetId="11377"/>
      <sheetData sheetId="11378"/>
      <sheetData sheetId="11379"/>
      <sheetData sheetId="11380"/>
      <sheetData sheetId="11381" refreshError="1"/>
      <sheetData sheetId="11382" refreshError="1"/>
      <sheetData sheetId="11383" refreshError="1"/>
      <sheetData sheetId="11384" refreshError="1"/>
      <sheetData sheetId="11385" refreshError="1"/>
      <sheetData sheetId="11386" refreshError="1"/>
      <sheetData sheetId="11387" refreshError="1"/>
      <sheetData sheetId="11388" refreshError="1"/>
      <sheetData sheetId="11389" refreshError="1"/>
      <sheetData sheetId="11390" refreshError="1"/>
      <sheetData sheetId="11391" refreshError="1"/>
      <sheetData sheetId="11392" refreshError="1"/>
      <sheetData sheetId="11393" refreshError="1"/>
      <sheetData sheetId="11394" refreshError="1"/>
      <sheetData sheetId="11395" refreshError="1"/>
      <sheetData sheetId="11396" refreshError="1"/>
      <sheetData sheetId="11397" refreshError="1"/>
      <sheetData sheetId="11398" refreshError="1"/>
      <sheetData sheetId="11399" refreshError="1"/>
      <sheetData sheetId="11400" refreshError="1"/>
      <sheetData sheetId="11401" refreshError="1"/>
      <sheetData sheetId="11402" refreshError="1"/>
      <sheetData sheetId="11403" refreshError="1"/>
      <sheetData sheetId="11404" refreshError="1"/>
      <sheetData sheetId="11405" refreshError="1"/>
      <sheetData sheetId="11406" refreshError="1"/>
      <sheetData sheetId="11407"/>
      <sheetData sheetId="11408"/>
      <sheetData sheetId="11409"/>
      <sheetData sheetId="11410"/>
      <sheetData sheetId="11411"/>
      <sheetData sheetId="11412"/>
      <sheetData sheetId="11413"/>
      <sheetData sheetId="11414" refreshError="1"/>
      <sheetData sheetId="11415" refreshError="1"/>
      <sheetData sheetId="11416" refreshError="1"/>
      <sheetData sheetId="11417" refreshError="1"/>
      <sheetData sheetId="11418" refreshError="1"/>
      <sheetData sheetId="11419" refreshError="1"/>
      <sheetData sheetId="11420" refreshError="1"/>
      <sheetData sheetId="11421" refreshError="1"/>
      <sheetData sheetId="11422" refreshError="1"/>
      <sheetData sheetId="11423" refreshError="1"/>
      <sheetData sheetId="11424" refreshError="1"/>
      <sheetData sheetId="11425" refreshError="1"/>
      <sheetData sheetId="11426" refreshError="1"/>
      <sheetData sheetId="11427" refreshError="1"/>
      <sheetData sheetId="11428" refreshError="1"/>
      <sheetData sheetId="11429" refreshError="1"/>
      <sheetData sheetId="11430" refreshError="1"/>
      <sheetData sheetId="11431" refreshError="1"/>
      <sheetData sheetId="11432" refreshError="1"/>
      <sheetData sheetId="11433" refreshError="1"/>
      <sheetData sheetId="11434" refreshError="1"/>
      <sheetData sheetId="11435" refreshError="1"/>
      <sheetData sheetId="11436" refreshError="1"/>
      <sheetData sheetId="11437" refreshError="1"/>
      <sheetData sheetId="11438" refreshError="1"/>
      <sheetData sheetId="11439" refreshError="1"/>
      <sheetData sheetId="11440" refreshError="1"/>
      <sheetData sheetId="11441" refreshError="1"/>
      <sheetData sheetId="11442" refreshError="1"/>
      <sheetData sheetId="11443" refreshError="1"/>
      <sheetData sheetId="11444" refreshError="1"/>
      <sheetData sheetId="11445" refreshError="1"/>
      <sheetData sheetId="11446" refreshError="1"/>
      <sheetData sheetId="11447" refreshError="1"/>
      <sheetData sheetId="11448" refreshError="1"/>
      <sheetData sheetId="11449" refreshError="1"/>
      <sheetData sheetId="11450" refreshError="1"/>
      <sheetData sheetId="11451" refreshError="1"/>
      <sheetData sheetId="11452">
        <row r="19">
          <cell r="J19">
            <v>1.0499999999999999E-3</v>
          </cell>
        </row>
      </sheetData>
      <sheetData sheetId="11453">
        <row r="19">
          <cell r="J19">
            <v>1.0499999999999999E-3</v>
          </cell>
        </row>
      </sheetData>
      <sheetData sheetId="11454" refreshError="1"/>
      <sheetData sheetId="11455" refreshError="1"/>
      <sheetData sheetId="11456"/>
      <sheetData sheetId="11457"/>
      <sheetData sheetId="11458"/>
      <sheetData sheetId="11459">
        <row r="19">
          <cell r="J19">
            <v>1.0499999999999999E-3</v>
          </cell>
        </row>
      </sheetData>
      <sheetData sheetId="11460">
        <row r="19">
          <cell r="J19">
            <v>1.0499999999999999E-3</v>
          </cell>
        </row>
      </sheetData>
      <sheetData sheetId="11461">
        <row r="19">
          <cell r="J19">
            <v>1.0499999999999999E-3</v>
          </cell>
        </row>
      </sheetData>
      <sheetData sheetId="11462">
        <row r="19">
          <cell r="J19">
            <v>1.0499999999999999E-3</v>
          </cell>
        </row>
      </sheetData>
      <sheetData sheetId="11463">
        <row r="19">
          <cell r="J19">
            <v>1.0499999999999999E-3</v>
          </cell>
        </row>
      </sheetData>
      <sheetData sheetId="11464"/>
      <sheetData sheetId="11465"/>
      <sheetData sheetId="11466">
        <row r="19">
          <cell r="J19">
            <v>1.0499999999999999E-3</v>
          </cell>
        </row>
      </sheetData>
      <sheetData sheetId="11467">
        <row r="19">
          <cell r="J19">
            <v>1.0499999999999999E-3</v>
          </cell>
        </row>
      </sheetData>
      <sheetData sheetId="11468">
        <row r="19">
          <cell r="J19">
            <v>1.0499999999999999E-3</v>
          </cell>
        </row>
      </sheetData>
      <sheetData sheetId="11469">
        <row r="19">
          <cell r="J19">
            <v>1.0499999999999999E-3</v>
          </cell>
        </row>
      </sheetData>
      <sheetData sheetId="11470"/>
      <sheetData sheetId="11471"/>
      <sheetData sheetId="11472" refreshError="1"/>
      <sheetData sheetId="11473" refreshError="1"/>
      <sheetData sheetId="11474" refreshError="1"/>
      <sheetData sheetId="11475"/>
      <sheetData sheetId="11476" refreshError="1"/>
      <sheetData sheetId="11477">
        <row r="19">
          <cell r="J19">
            <v>1.0499999999999999E-3</v>
          </cell>
        </row>
      </sheetData>
      <sheetData sheetId="11478">
        <row r="19">
          <cell r="J19">
            <v>1.0499999999999999E-3</v>
          </cell>
        </row>
      </sheetData>
      <sheetData sheetId="11479">
        <row r="19">
          <cell r="J19">
            <v>1.0499999999999999E-3</v>
          </cell>
        </row>
      </sheetData>
      <sheetData sheetId="11480">
        <row r="19">
          <cell r="J19">
            <v>1.0499999999999999E-3</v>
          </cell>
        </row>
      </sheetData>
      <sheetData sheetId="11481">
        <row r="19">
          <cell r="J19">
            <v>1.0499999999999999E-3</v>
          </cell>
        </row>
      </sheetData>
      <sheetData sheetId="11482">
        <row r="19">
          <cell r="J19">
            <v>1.0499999999999999E-3</v>
          </cell>
        </row>
      </sheetData>
      <sheetData sheetId="11483">
        <row r="19">
          <cell r="J19">
            <v>1.0499999999999999E-3</v>
          </cell>
        </row>
      </sheetData>
      <sheetData sheetId="11484">
        <row r="19">
          <cell r="J19">
            <v>1.0499999999999999E-3</v>
          </cell>
        </row>
      </sheetData>
      <sheetData sheetId="11485">
        <row r="19">
          <cell r="J19">
            <v>1.0499999999999999E-3</v>
          </cell>
        </row>
      </sheetData>
      <sheetData sheetId="11486">
        <row r="19">
          <cell r="J19">
            <v>1.0499999999999999E-3</v>
          </cell>
        </row>
      </sheetData>
      <sheetData sheetId="11487">
        <row r="19">
          <cell r="J19">
            <v>1.0499999999999999E-3</v>
          </cell>
        </row>
      </sheetData>
      <sheetData sheetId="11488">
        <row r="19">
          <cell r="J19">
            <v>1.0499999999999999E-3</v>
          </cell>
        </row>
      </sheetData>
      <sheetData sheetId="11489">
        <row r="19">
          <cell r="J19">
            <v>1.0499999999999999E-3</v>
          </cell>
        </row>
      </sheetData>
      <sheetData sheetId="11490">
        <row r="19">
          <cell r="J19">
            <v>1.0499999999999999E-3</v>
          </cell>
        </row>
      </sheetData>
      <sheetData sheetId="11491" refreshError="1"/>
      <sheetData sheetId="11492" refreshError="1"/>
      <sheetData sheetId="11493" refreshError="1"/>
      <sheetData sheetId="11494" refreshError="1"/>
      <sheetData sheetId="11495" refreshError="1"/>
      <sheetData sheetId="11496" refreshError="1"/>
      <sheetData sheetId="11497" refreshError="1"/>
      <sheetData sheetId="11498" refreshError="1"/>
      <sheetData sheetId="11499" refreshError="1"/>
      <sheetData sheetId="11500">
        <row r="19">
          <cell r="J19">
            <v>1.0499999999999999E-3</v>
          </cell>
        </row>
      </sheetData>
      <sheetData sheetId="11501">
        <row r="19">
          <cell r="J19">
            <v>1.0499999999999999E-3</v>
          </cell>
        </row>
      </sheetData>
      <sheetData sheetId="11502">
        <row r="19">
          <cell r="J19">
            <v>1.0499999999999999E-3</v>
          </cell>
        </row>
      </sheetData>
      <sheetData sheetId="11503">
        <row r="19">
          <cell r="J19">
            <v>1.0499999999999999E-3</v>
          </cell>
        </row>
      </sheetData>
      <sheetData sheetId="11504">
        <row r="19">
          <cell r="J19">
            <v>1.0499999999999999E-3</v>
          </cell>
        </row>
      </sheetData>
      <sheetData sheetId="11505">
        <row r="19">
          <cell r="J19">
            <v>1.0499999999999999E-3</v>
          </cell>
        </row>
      </sheetData>
      <sheetData sheetId="11506"/>
      <sheetData sheetId="11507"/>
      <sheetData sheetId="11508" refreshError="1"/>
      <sheetData sheetId="11509">
        <row r="19">
          <cell r="J19">
            <v>1.0499999999999999E-3</v>
          </cell>
        </row>
      </sheetData>
      <sheetData sheetId="11510">
        <row r="19">
          <cell r="J19">
            <v>1.0499999999999999E-3</v>
          </cell>
        </row>
      </sheetData>
      <sheetData sheetId="11511">
        <row r="19">
          <cell r="J19">
            <v>1.0499999999999999E-3</v>
          </cell>
        </row>
      </sheetData>
      <sheetData sheetId="11512">
        <row r="19">
          <cell r="J19">
            <v>1.0499999999999999E-3</v>
          </cell>
        </row>
      </sheetData>
      <sheetData sheetId="11513">
        <row r="19">
          <cell r="J19">
            <v>1.0499999999999999E-3</v>
          </cell>
        </row>
      </sheetData>
      <sheetData sheetId="11514">
        <row r="19">
          <cell r="J19">
            <v>1.0499999999999999E-3</v>
          </cell>
        </row>
      </sheetData>
      <sheetData sheetId="11515">
        <row r="19">
          <cell r="J19">
            <v>1.0499999999999999E-3</v>
          </cell>
        </row>
      </sheetData>
      <sheetData sheetId="11516">
        <row r="19">
          <cell r="J19">
            <v>1.0499999999999999E-3</v>
          </cell>
        </row>
      </sheetData>
      <sheetData sheetId="11517">
        <row r="19">
          <cell r="J19">
            <v>1.0499999999999999E-3</v>
          </cell>
        </row>
      </sheetData>
      <sheetData sheetId="11518">
        <row r="19">
          <cell r="J19">
            <v>1.0499999999999999E-3</v>
          </cell>
        </row>
      </sheetData>
      <sheetData sheetId="11519" refreshError="1"/>
      <sheetData sheetId="11520" refreshError="1"/>
      <sheetData sheetId="11521" refreshError="1"/>
      <sheetData sheetId="11522" refreshError="1"/>
      <sheetData sheetId="11523"/>
      <sheetData sheetId="11524" refreshError="1"/>
      <sheetData sheetId="11525" refreshError="1"/>
      <sheetData sheetId="11526" refreshError="1"/>
      <sheetData sheetId="11527" refreshError="1"/>
      <sheetData sheetId="11528" refreshError="1"/>
      <sheetData sheetId="11529" refreshError="1"/>
      <sheetData sheetId="11530" refreshError="1"/>
      <sheetData sheetId="11531" refreshError="1"/>
      <sheetData sheetId="11532" refreshError="1"/>
      <sheetData sheetId="11533" refreshError="1"/>
      <sheetData sheetId="11534" refreshError="1"/>
      <sheetData sheetId="11535" refreshError="1"/>
      <sheetData sheetId="11536" refreshError="1"/>
      <sheetData sheetId="11537" refreshError="1"/>
      <sheetData sheetId="11538" refreshError="1"/>
      <sheetData sheetId="11539" refreshError="1"/>
      <sheetData sheetId="11540" refreshError="1"/>
      <sheetData sheetId="11541" refreshError="1"/>
      <sheetData sheetId="11542">
        <row r="19">
          <cell r="J19">
            <v>1.0499999999999999E-3</v>
          </cell>
        </row>
      </sheetData>
      <sheetData sheetId="11543">
        <row r="19">
          <cell r="J19">
            <v>1.0499999999999999E-3</v>
          </cell>
        </row>
      </sheetData>
      <sheetData sheetId="11544">
        <row r="19">
          <cell r="J19">
            <v>1.0499999999999999E-3</v>
          </cell>
        </row>
      </sheetData>
      <sheetData sheetId="11545">
        <row r="19">
          <cell r="J19">
            <v>1.0499999999999999E-3</v>
          </cell>
        </row>
      </sheetData>
      <sheetData sheetId="11546">
        <row r="19">
          <cell r="J19">
            <v>1.0499999999999999E-3</v>
          </cell>
        </row>
      </sheetData>
      <sheetData sheetId="11547">
        <row r="19">
          <cell r="J19">
            <v>1.0499999999999999E-3</v>
          </cell>
        </row>
      </sheetData>
      <sheetData sheetId="11548">
        <row r="19">
          <cell r="J19">
            <v>1.0499999999999999E-3</v>
          </cell>
        </row>
      </sheetData>
      <sheetData sheetId="11549">
        <row r="19">
          <cell r="J19">
            <v>1.0499999999999999E-3</v>
          </cell>
        </row>
      </sheetData>
      <sheetData sheetId="11550">
        <row r="19">
          <cell r="J19">
            <v>1.0499999999999999E-3</v>
          </cell>
        </row>
      </sheetData>
      <sheetData sheetId="11551">
        <row r="19">
          <cell r="J19">
            <v>1.0499999999999999E-3</v>
          </cell>
        </row>
      </sheetData>
      <sheetData sheetId="11552">
        <row r="19">
          <cell r="J19">
            <v>1.0499999999999999E-3</v>
          </cell>
        </row>
      </sheetData>
      <sheetData sheetId="11553">
        <row r="19">
          <cell r="J19">
            <v>1.0499999999999999E-3</v>
          </cell>
        </row>
      </sheetData>
      <sheetData sheetId="11554"/>
      <sheetData sheetId="11555">
        <row r="19">
          <cell r="J19">
            <v>1.0499999999999999E-3</v>
          </cell>
        </row>
      </sheetData>
      <sheetData sheetId="11556">
        <row r="19">
          <cell r="J19">
            <v>1.0499999999999999E-3</v>
          </cell>
        </row>
      </sheetData>
      <sheetData sheetId="11557">
        <row r="19">
          <cell r="J19">
            <v>1.0499999999999999E-3</v>
          </cell>
        </row>
      </sheetData>
      <sheetData sheetId="11558">
        <row r="19">
          <cell r="J19">
            <v>1.0499999999999999E-3</v>
          </cell>
        </row>
      </sheetData>
      <sheetData sheetId="11559">
        <row r="19">
          <cell r="J19">
            <v>1.0499999999999999E-3</v>
          </cell>
        </row>
      </sheetData>
      <sheetData sheetId="11560">
        <row r="19">
          <cell r="J19">
            <v>1.0499999999999999E-3</v>
          </cell>
        </row>
      </sheetData>
      <sheetData sheetId="11561">
        <row r="19">
          <cell r="J19">
            <v>1.0499999999999999E-3</v>
          </cell>
        </row>
      </sheetData>
      <sheetData sheetId="11562">
        <row r="19">
          <cell r="J19">
            <v>1.0499999999999999E-3</v>
          </cell>
        </row>
      </sheetData>
      <sheetData sheetId="11563">
        <row r="19">
          <cell r="J19">
            <v>1.0499999999999999E-3</v>
          </cell>
        </row>
      </sheetData>
      <sheetData sheetId="11564">
        <row r="19">
          <cell r="J19">
            <v>1.0499999999999999E-3</v>
          </cell>
        </row>
      </sheetData>
      <sheetData sheetId="11565">
        <row r="19">
          <cell r="J19">
            <v>1.0499999999999999E-3</v>
          </cell>
        </row>
      </sheetData>
      <sheetData sheetId="11566">
        <row r="19">
          <cell r="J19">
            <v>1.0499999999999999E-3</v>
          </cell>
        </row>
      </sheetData>
      <sheetData sheetId="11567">
        <row r="19">
          <cell r="J19">
            <v>1.0499999999999999E-3</v>
          </cell>
        </row>
      </sheetData>
      <sheetData sheetId="11568">
        <row r="19">
          <cell r="J19">
            <v>1.0499999999999999E-3</v>
          </cell>
        </row>
      </sheetData>
      <sheetData sheetId="11569">
        <row r="19">
          <cell r="J19">
            <v>1.0499999999999999E-3</v>
          </cell>
        </row>
      </sheetData>
      <sheetData sheetId="11570">
        <row r="19">
          <cell r="J19">
            <v>1.0499999999999999E-3</v>
          </cell>
        </row>
      </sheetData>
      <sheetData sheetId="11571">
        <row r="19">
          <cell r="J19">
            <v>1.0499999999999999E-3</v>
          </cell>
        </row>
      </sheetData>
      <sheetData sheetId="11572">
        <row r="19">
          <cell r="J19">
            <v>1.0499999999999999E-3</v>
          </cell>
        </row>
      </sheetData>
      <sheetData sheetId="11573">
        <row r="19">
          <cell r="J19">
            <v>1.0499999999999999E-3</v>
          </cell>
        </row>
      </sheetData>
      <sheetData sheetId="11574">
        <row r="19">
          <cell r="J19">
            <v>1.0499999999999999E-3</v>
          </cell>
        </row>
      </sheetData>
      <sheetData sheetId="11575">
        <row r="19">
          <cell r="J19">
            <v>1.0499999999999999E-3</v>
          </cell>
        </row>
      </sheetData>
      <sheetData sheetId="11576">
        <row r="19">
          <cell r="J19">
            <v>1.0499999999999999E-3</v>
          </cell>
        </row>
      </sheetData>
      <sheetData sheetId="11577">
        <row r="19">
          <cell r="J19">
            <v>1.0499999999999999E-3</v>
          </cell>
        </row>
      </sheetData>
      <sheetData sheetId="11578">
        <row r="19">
          <cell r="J19">
            <v>1.0499999999999999E-3</v>
          </cell>
        </row>
      </sheetData>
      <sheetData sheetId="11579">
        <row r="19">
          <cell r="J19">
            <v>1.0499999999999999E-3</v>
          </cell>
        </row>
      </sheetData>
      <sheetData sheetId="11580">
        <row r="19">
          <cell r="J19">
            <v>1.0499999999999999E-3</v>
          </cell>
        </row>
      </sheetData>
      <sheetData sheetId="11581">
        <row r="19">
          <cell r="J19">
            <v>1.0499999999999999E-3</v>
          </cell>
        </row>
      </sheetData>
      <sheetData sheetId="11582">
        <row r="19">
          <cell r="J19">
            <v>1.0499999999999999E-3</v>
          </cell>
        </row>
      </sheetData>
      <sheetData sheetId="11583"/>
      <sheetData sheetId="11584"/>
      <sheetData sheetId="11585"/>
      <sheetData sheetId="11586"/>
      <sheetData sheetId="11587"/>
      <sheetData sheetId="11588"/>
      <sheetData sheetId="11589"/>
      <sheetData sheetId="11590"/>
      <sheetData sheetId="11591"/>
      <sheetData sheetId="11592"/>
      <sheetData sheetId="11593"/>
      <sheetData sheetId="11594"/>
      <sheetData sheetId="11595">
        <row r="19">
          <cell r="J19">
            <v>1.0499999999999999E-3</v>
          </cell>
        </row>
      </sheetData>
      <sheetData sheetId="11596">
        <row r="19">
          <cell r="J19">
            <v>1.0499999999999999E-3</v>
          </cell>
        </row>
      </sheetData>
      <sheetData sheetId="11597">
        <row r="19">
          <cell r="J19">
            <v>1.0499999999999999E-3</v>
          </cell>
        </row>
      </sheetData>
      <sheetData sheetId="11598">
        <row r="19">
          <cell r="J19">
            <v>1.0499999999999999E-3</v>
          </cell>
        </row>
      </sheetData>
      <sheetData sheetId="11599"/>
      <sheetData sheetId="11600"/>
      <sheetData sheetId="11601"/>
      <sheetData sheetId="11602">
        <row r="19">
          <cell r="J19">
            <v>1.0499999999999999E-3</v>
          </cell>
        </row>
      </sheetData>
      <sheetData sheetId="11603">
        <row r="19">
          <cell r="J19">
            <v>1.0499999999999999E-3</v>
          </cell>
        </row>
      </sheetData>
      <sheetData sheetId="11604">
        <row r="19">
          <cell r="J19">
            <v>1.0499999999999999E-3</v>
          </cell>
        </row>
      </sheetData>
      <sheetData sheetId="11605">
        <row r="19">
          <cell r="J19">
            <v>1.0499999999999999E-3</v>
          </cell>
        </row>
      </sheetData>
      <sheetData sheetId="11606">
        <row r="19">
          <cell r="J19">
            <v>1.0499999999999999E-3</v>
          </cell>
        </row>
      </sheetData>
      <sheetData sheetId="11607">
        <row r="19">
          <cell r="J19">
            <v>1.0499999999999999E-3</v>
          </cell>
        </row>
      </sheetData>
      <sheetData sheetId="11608">
        <row r="19">
          <cell r="J19">
            <v>1.0499999999999999E-3</v>
          </cell>
        </row>
      </sheetData>
      <sheetData sheetId="11609">
        <row r="19">
          <cell r="J19">
            <v>1.0499999999999999E-3</v>
          </cell>
        </row>
      </sheetData>
      <sheetData sheetId="11610">
        <row r="19">
          <cell r="J19">
            <v>1.0499999999999999E-3</v>
          </cell>
        </row>
      </sheetData>
      <sheetData sheetId="11611">
        <row r="19">
          <cell r="J19">
            <v>1.0499999999999999E-3</v>
          </cell>
        </row>
      </sheetData>
      <sheetData sheetId="11612"/>
      <sheetData sheetId="11613"/>
      <sheetData sheetId="11614"/>
      <sheetData sheetId="11615"/>
      <sheetData sheetId="11616"/>
      <sheetData sheetId="11617"/>
      <sheetData sheetId="11618"/>
      <sheetData sheetId="11619"/>
      <sheetData sheetId="11620"/>
      <sheetData sheetId="11621"/>
      <sheetData sheetId="11622"/>
      <sheetData sheetId="11623"/>
      <sheetData sheetId="11624"/>
      <sheetData sheetId="11625"/>
      <sheetData sheetId="11626"/>
      <sheetData sheetId="11627"/>
      <sheetData sheetId="11628"/>
      <sheetData sheetId="11629"/>
      <sheetData sheetId="11630"/>
      <sheetData sheetId="11631"/>
      <sheetData sheetId="11632"/>
      <sheetData sheetId="11633"/>
      <sheetData sheetId="11634"/>
      <sheetData sheetId="11635"/>
      <sheetData sheetId="11636"/>
      <sheetData sheetId="11637"/>
      <sheetData sheetId="11638"/>
      <sheetData sheetId="11639"/>
      <sheetData sheetId="11640"/>
      <sheetData sheetId="11641"/>
      <sheetData sheetId="11642"/>
      <sheetData sheetId="11643"/>
      <sheetData sheetId="11644"/>
      <sheetData sheetId="11645"/>
      <sheetData sheetId="11646"/>
      <sheetData sheetId="11647"/>
      <sheetData sheetId="11648"/>
      <sheetData sheetId="11649"/>
      <sheetData sheetId="11650"/>
      <sheetData sheetId="11651"/>
      <sheetData sheetId="11652"/>
      <sheetData sheetId="11653"/>
      <sheetData sheetId="11654"/>
      <sheetData sheetId="11655"/>
      <sheetData sheetId="11656"/>
      <sheetData sheetId="11657"/>
      <sheetData sheetId="11658"/>
      <sheetData sheetId="11659"/>
      <sheetData sheetId="11660"/>
      <sheetData sheetId="11661"/>
      <sheetData sheetId="11662"/>
      <sheetData sheetId="11663"/>
      <sheetData sheetId="11664"/>
      <sheetData sheetId="11665"/>
      <sheetData sheetId="11666"/>
      <sheetData sheetId="11667"/>
      <sheetData sheetId="11668"/>
      <sheetData sheetId="11669"/>
      <sheetData sheetId="11670"/>
      <sheetData sheetId="11671"/>
      <sheetData sheetId="11672"/>
      <sheetData sheetId="11673"/>
      <sheetData sheetId="11674"/>
      <sheetData sheetId="11675"/>
      <sheetData sheetId="11676"/>
      <sheetData sheetId="11677"/>
      <sheetData sheetId="11678"/>
      <sheetData sheetId="11679"/>
      <sheetData sheetId="11680"/>
      <sheetData sheetId="11681"/>
      <sheetData sheetId="11682"/>
      <sheetData sheetId="11683"/>
      <sheetData sheetId="11684"/>
      <sheetData sheetId="11685"/>
      <sheetData sheetId="11686"/>
      <sheetData sheetId="11687"/>
      <sheetData sheetId="11688"/>
      <sheetData sheetId="11689"/>
      <sheetData sheetId="11690"/>
      <sheetData sheetId="11691"/>
      <sheetData sheetId="11692"/>
      <sheetData sheetId="11693"/>
      <sheetData sheetId="11694"/>
      <sheetData sheetId="11695"/>
      <sheetData sheetId="11696"/>
      <sheetData sheetId="11697"/>
      <sheetData sheetId="11698"/>
      <sheetData sheetId="11699"/>
      <sheetData sheetId="11700"/>
      <sheetData sheetId="11701"/>
      <sheetData sheetId="11702"/>
      <sheetData sheetId="11703"/>
      <sheetData sheetId="11704"/>
      <sheetData sheetId="11705"/>
      <sheetData sheetId="11706"/>
      <sheetData sheetId="11707"/>
      <sheetData sheetId="11708"/>
      <sheetData sheetId="11709"/>
      <sheetData sheetId="11710"/>
      <sheetData sheetId="11711"/>
      <sheetData sheetId="11712"/>
      <sheetData sheetId="11713"/>
      <sheetData sheetId="11714"/>
      <sheetData sheetId="11715"/>
      <sheetData sheetId="11716"/>
      <sheetData sheetId="11717"/>
      <sheetData sheetId="11718"/>
      <sheetData sheetId="11719"/>
      <sheetData sheetId="11720"/>
      <sheetData sheetId="11721"/>
      <sheetData sheetId="11722"/>
      <sheetData sheetId="11723"/>
      <sheetData sheetId="11724"/>
      <sheetData sheetId="11725"/>
      <sheetData sheetId="11726"/>
      <sheetData sheetId="11727"/>
      <sheetData sheetId="11728"/>
      <sheetData sheetId="11729"/>
      <sheetData sheetId="11730"/>
      <sheetData sheetId="11731"/>
      <sheetData sheetId="11732"/>
      <sheetData sheetId="11733"/>
      <sheetData sheetId="11734"/>
      <sheetData sheetId="11735"/>
      <sheetData sheetId="11736"/>
      <sheetData sheetId="11737"/>
      <sheetData sheetId="11738"/>
      <sheetData sheetId="11739"/>
      <sheetData sheetId="11740"/>
      <sheetData sheetId="11741"/>
      <sheetData sheetId="11742"/>
      <sheetData sheetId="11743"/>
      <sheetData sheetId="11744" refreshError="1"/>
      <sheetData sheetId="11745" refreshError="1"/>
      <sheetData sheetId="11746" refreshError="1"/>
      <sheetData sheetId="11747" refreshError="1"/>
      <sheetData sheetId="11748" refreshError="1"/>
      <sheetData sheetId="11749" refreshError="1"/>
      <sheetData sheetId="11750" refreshError="1"/>
      <sheetData sheetId="11751" refreshError="1"/>
      <sheetData sheetId="11752" refreshError="1"/>
      <sheetData sheetId="11753" refreshError="1"/>
      <sheetData sheetId="11754" refreshError="1"/>
      <sheetData sheetId="11755" refreshError="1"/>
      <sheetData sheetId="11756" refreshError="1"/>
      <sheetData sheetId="11757" refreshError="1"/>
      <sheetData sheetId="11758" refreshError="1"/>
      <sheetData sheetId="11759" refreshError="1"/>
      <sheetData sheetId="11760" refreshError="1"/>
      <sheetData sheetId="11761" refreshError="1"/>
      <sheetData sheetId="11762" refreshError="1"/>
      <sheetData sheetId="11763" refreshError="1"/>
      <sheetData sheetId="11764" refreshError="1"/>
      <sheetData sheetId="11765" refreshError="1"/>
      <sheetData sheetId="11766" refreshError="1"/>
      <sheetData sheetId="11767" refreshError="1"/>
      <sheetData sheetId="11768" refreshError="1"/>
      <sheetData sheetId="11769" refreshError="1"/>
      <sheetData sheetId="11770" refreshError="1"/>
      <sheetData sheetId="11771" refreshError="1"/>
      <sheetData sheetId="11772" refreshError="1"/>
      <sheetData sheetId="11773" refreshError="1"/>
      <sheetData sheetId="11774" refreshError="1"/>
      <sheetData sheetId="11775" refreshError="1"/>
      <sheetData sheetId="11776" refreshError="1"/>
      <sheetData sheetId="11777" refreshError="1"/>
      <sheetData sheetId="11778" refreshError="1"/>
      <sheetData sheetId="11779" refreshError="1"/>
      <sheetData sheetId="11780" refreshError="1"/>
      <sheetData sheetId="11781" refreshError="1"/>
      <sheetData sheetId="11782"/>
      <sheetData sheetId="11783">
        <row r="19">
          <cell r="J19">
            <v>1.0499999999999999E-3</v>
          </cell>
        </row>
      </sheetData>
      <sheetData sheetId="11784">
        <row r="19">
          <cell r="J19">
            <v>1.0499999999999999E-3</v>
          </cell>
        </row>
      </sheetData>
      <sheetData sheetId="11785">
        <row r="19">
          <cell r="J19">
            <v>1.0499999999999999E-3</v>
          </cell>
        </row>
      </sheetData>
      <sheetData sheetId="11786"/>
      <sheetData sheetId="11787"/>
      <sheetData sheetId="11788"/>
      <sheetData sheetId="11789"/>
      <sheetData sheetId="11790">
        <row r="19">
          <cell r="J19">
            <v>1.0499999999999999E-3</v>
          </cell>
        </row>
      </sheetData>
      <sheetData sheetId="11791">
        <row r="19">
          <cell r="J19">
            <v>1.0499999999999999E-3</v>
          </cell>
        </row>
      </sheetData>
      <sheetData sheetId="11792">
        <row r="19">
          <cell r="J19">
            <v>1.0499999999999999E-3</v>
          </cell>
        </row>
      </sheetData>
      <sheetData sheetId="11793">
        <row r="19">
          <cell r="J19">
            <v>1.0499999999999999E-3</v>
          </cell>
        </row>
      </sheetData>
      <sheetData sheetId="11794">
        <row r="19">
          <cell r="J19">
            <v>1.0499999999999999E-3</v>
          </cell>
        </row>
      </sheetData>
      <sheetData sheetId="11795">
        <row r="19">
          <cell r="J19">
            <v>1.0499999999999999E-3</v>
          </cell>
        </row>
      </sheetData>
      <sheetData sheetId="11796">
        <row r="19">
          <cell r="J19">
            <v>1.0499999999999999E-3</v>
          </cell>
        </row>
      </sheetData>
      <sheetData sheetId="11797">
        <row r="19">
          <cell r="J19">
            <v>1.0499999999999999E-3</v>
          </cell>
        </row>
      </sheetData>
      <sheetData sheetId="11798">
        <row r="19">
          <cell r="J19">
            <v>1.0499999999999999E-3</v>
          </cell>
        </row>
      </sheetData>
      <sheetData sheetId="11799">
        <row r="19">
          <cell r="J19">
            <v>1.0499999999999999E-3</v>
          </cell>
        </row>
      </sheetData>
      <sheetData sheetId="11800">
        <row r="19">
          <cell r="J19">
            <v>1.0499999999999999E-3</v>
          </cell>
        </row>
      </sheetData>
      <sheetData sheetId="11801">
        <row r="19">
          <cell r="J19">
            <v>1.0499999999999999E-3</v>
          </cell>
        </row>
      </sheetData>
      <sheetData sheetId="11802">
        <row r="19">
          <cell r="J19">
            <v>1.0499999999999999E-3</v>
          </cell>
        </row>
      </sheetData>
      <sheetData sheetId="11803"/>
      <sheetData sheetId="11804"/>
      <sheetData sheetId="11805">
        <row r="19">
          <cell r="J19">
            <v>1.0499999999999999E-3</v>
          </cell>
        </row>
      </sheetData>
      <sheetData sheetId="11806">
        <row r="19">
          <cell r="J19">
            <v>1.0499999999999999E-3</v>
          </cell>
        </row>
      </sheetData>
      <sheetData sheetId="11807">
        <row r="19">
          <cell r="J19">
            <v>1.0499999999999999E-3</v>
          </cell>
        </row>
      </sheetData>
      <sheetData sheetId="11808" refreshError="1"/>
      <sheetData sheetId="11809" refreshError="1"/>
      <sheetData sheetId="11810" refreshError="1"/>
      <sheetData sheetId="11811" refreshError="1"/>
      <sheetData sheetId="11812" refreshError="1"/>
      <sheetData sheetId="11813" refreshError="1"/>
      <sheetData sheetId="11814" refreshError="1"/>
      <sheetData sheetId="11815" refreshError="1"/>
      <sheetData sheetId="11816" refreshError="1"/>
      <sheetData sheetId="11817" refreshError="1"/>
      <sheetData sheetId="11818" refreshError="1"/>
      <sheetData sheetId="11819" refreshError="1"/>
      <sheetData sheetId="11820" refreshError="1"/>
      <sheetData sheetId="11821" refreshError="1"/>
      <sheetData sheetId="11822" refreshError="1"/>
      <sheetData sheetId="11823" refreshError="1"/>
      <sheetData sheetId="11824" refreshError="1"/>
      <sheetData sheetId="11825" refreshError="1"/>
      <sheetData sheetId="11826" refreshError="1"/>
      <sheetData sheetId="11827" refreshError="1"/>
      <sheetData sheetId="11828" refreshError="1"/>
      <sheetData sheetId="11829" refreshError="1"/>
      <sheetData sheetId="11830" refreshError="1"/>
      <sheetData sheetId="11831" refreshError="1"/>
      <sheetData sheetId="11832" refreshError="1"/>
      <sheetData sheetId="11833" refreshError="1"/>
      <sheetData sheetId="11834" refreshError="1"/>
      <sheetData sheetId="11835" refreshError="1"/>
      <sheetData sheetId="11836" refreshError="1"/>
      <sheetData sheetId="11837" refreshError="1"/>
      <sheetData sheetId="11838" refreshError="1"/>
      <sheetData sheetId="11839" refreshError="1"/>
      <sheetData sheetId="11840" refreshError="1"/>
      <sheetData sheetId="11841" refreshError="1"/>
      <sheetData sheetId="11842" refreshError="1"/>
      <sheetData sheetId="11843" refreshError="1"/>
      <sheetData sheetId="11844" refreshError="1"/>
      <sheetData sheetId="11845" refreshError="1"/>
      <sheetData sheetId="11846" refreshError="1"/>
      <sheetData sheetId="11847" refreshError="1"/>
      <sheetData sheetId="11848" refreshError="1"/>
      <sheetData sheetId="11849" refreshError="1"/>
      <sheetData sheetId="11850" refreshError="1"/>
      <sheetData sheetId="11851" refreshError="1"/>
      <sheetData sheetId="11852" refreshError="1"/>
      <sheetData sheetId="11853" refreshError="1"/>
      <sheetData sheetId="11854" refreshError="1"/>
      <sheetData sheetId="11855" refreshError="1"/>
      <sheetData sheetId="11856" refreshError="1"/>
      <sheetData sheetId="11857" refreshError="1"/>
      <sheetData sheetId="11858" refreshError="1"/>
      <sheetData sheetId="11859" refreshError="1"/>
      <sheetData sheetId="11860" refreshError="1"/>
      <sheetData sheetId="11861" refreshError="1"/>
      <sheetData sheetId="11862" refreshError="1"/>
      <sheetData sheetId="11863" refreshError="1"/>
      <sheetData sheetId="11864" refreshError="1"/>
      <sheetData sheetId="11865" refreshError="1"/>
      <sheetData sheetId="11866" refreshError="1"/>
      <sheetData sheetId="11867" refreshError="1"/>
      <sheetData sheetId="11868" refreshError="1"/>
      <sheetData sheetId="11869" refreshError="1"/>
      <sheetData sheetId="11870" refreshError="1"/>
      <sheetData sheetId="11871" refreshError="1"/>
      <sheetData sheetId="11872" refreshError="1"/>
      <sheetData sheetId="11873" refreshError="1"/>
      <sheetData sheetId="11874" refreshError="1"/>
      <sheetData sheetId="11875" refreshError="1"/>
      <sheetData sheetId="11876" refreshError="1"/>
      <sheetData sheetId="11877" refreshError="1"/>
      <sheetData sheetId="11878" refreshError="1"/>
      <sheetData sheetId="11879" refreshError="1"/>
      <sheetData sheetId="11880" refreshError="1"/>
      <sheetData sheetId="11881" refreshError="1"/>
      <sheetData sheetId="11882" refreshError="1"/>
      <sheetData sheetId="11883" refreshError="1"/>
      <sheetData sheetId="11884" refreshError="1"/>
      <sheetData sheetId="11885" refreshError="1"/>
      <sheetData sheetId="11886" refreshError="1"/>
      <sheetData sheetId="11887" refreshError="1"/>
      <sheetData sheetId="11888" refreshError="1"/>
      <sheetData sheetId="11889" refreshError="1"/>
      <sheetData sheetId="11890" refreshError="1"/>
      <sheetData sheetId="11891" refreshError="1"/>
      <sheetData sheetId="11892" refreshError="1"/>
      <sheetData sheetId="11893" refreshError="1"/>
      <sheetData sheetId="11894" refreshError="1"/>
      <sheetData sheetId="11895" refreshError="1"/>
      <sheetData sheetId="11896" refreshError="1"/>
      <sheetData sheetId="11897" refreshError="1"/>
      <sheetData sheetId="11898" refreshError="1"/>
      <sheetData sheetId="11899" refreshError="1"/>
      <sheetData sheetId="11900" refreshError="1"/>
      <sheetData sheetId="11901" refreshError="1"/>
      <sheetData sheetId="11902" refreshError="1"/>
      <sheetData sheetId="11903" refreshError="1"/>
      <sheetData sheetId="11904" refreshError="1"/>
      <sheetData sheetId="11905" refreshError="1"/>
      <sheetData sheetId="11906" refreshError="1"/>
      <sheetData sheetId="11907" refreshError="1"/>
      <sheetData sheetId="11908" refreshError="1"/>
      <sheetData sheetId="11909" refreshError="1"/>
      <sheetData sheetId="11910" refreshError="1"/>
      <sheetData sheetId="11911" refreshError="1"/>
      <sheetData sheetId="11912" refreshError="1"/>
      <sheetData sheetId="11913" refreshError="1"/>
      <sheetData sheetId="11914" refreshError="1"/>
      <sheetData sheetId="11915" refreshError="1"/>
      <sheetData sheetId="11916" refreshError="1"/>
      <sheetData sheetId="11917" refreshError="1"/>
      <sheetData sheetId="11918" refreshError="1"/>
      <sheetData sheetId="11919" refreshError="1"/>
      <sheetData sheetId="11920" refreshError="1"/>
      <sheetData sheetId="11921" refreshError="1"/>
      <sheetData sheetId="11922" refreshError="1"/>
      <sheetData sheetId="11923" refreshError="1"/>
      <sheetData sheetId="11924" refreshError="1"/>
      <sheetData sheetId="11925" refreshError="1"/>
      <sheetData sheetId="11926" refreshError="1"/>
      <sheetData sheetId="11927" refreshError="1"/>
      <sheetData sheetId="11928" refreshError="1"/>
      <sheetData sheetId="11929" refreshError="1"/>
      <sheetData sheetId="11930" refreshError="1"/>
      <sheetData sheetId="11931" refreshError="1"/>
      <sheetData sheetId="11932" refreshError="1"/>
      <sheetData sheetId="11933" refreshError="1"/>
      <sheetData sheetId="11934" refreshError="1"/>
      <sheetData sheetId="11935" refreshError="1"/>
      <sheetData sheetId="11936" refreshError="1"/>
      <sheetData sheetId="11937" refreshError="1"/>
      <sheetData sheetId="11938" refreshError="1"/>
      <sheetData sheetId="11939" refreshError="1"/>
      <sheetData sheetId="11940" refreshError="1"/>
      <sheetData sheetId="11941" refreshError="1"/>
      <sheetData sheetId="11942" refreshError="1"/>
      <sheetData sheetId="11943" refreshError="1"/>
      <sheetData sheetId="11944" refreshError="1"/>
      <sheetData sheetId="11945" refreshError="1"/>
      <sheetData sheetId="11946" refreshError="1"/>
      <sheetData sheetId="11947" refreshError="1"/>
      <sheetData sheetId="11948" refreshError="1"/>
      <sheetData sheetId="11949" refreshError="1"/>
      <sheetData sheetId="11950" refreshError="1"/>
      <sheetData sheetId="11951" refreshError="1"/>
      <sheetData sheetId="11952" refreshError="1"/>
      <sheetData sheetId="11953" refreshError="1"/>
      <sheetData sheetId="11954" refreshError="1"/>
      <sheetData sheetId="11955" refreshError="1"/>
      <sheetData sheetId="11956" refreshError="1"/>
      <sheetData sheetId="11957" refreshError="1"/>
      <sheetData sheetId="11958" refreshError="1"/>
      <sheetData sheetId="11959" refreshError="1"/>
      <sheetData sheetId="11960" refreshError="1"/>
      <sheetData sheetId="11961" refreshError="1"/>
      <sheetData sheetId="11962" refreshError="1"/>
      <sheetData sheetId="11963" refreshError="1"/>
      <sheetData sheetId="11964" refreshError="1"/>
      <sheetData sheetId="11965" refreshError="1"/>
      <sheetData sheetId="11966" refreshError="1"/>
      <sheetData sheetId="11967" refreshError="1"/>
      <sheetData sheetId="11968" refreshError="1"/>
      <sheetData sheetId="11969" refreshError="1"/>
      <sheetData sheetId="11970" refreshError="1"/>
      <sheetData sheetId="11971" refreshError="1"/>
      <sheetData sheetId="11972" refreshError="1"/>
      <sheetData sheetId="11973" refreshError="1"/>
      <sheetData sheetId="11974" refreshError="1"/>
      <sheetData sheetId="11975" refreshError="1"/>
      <sheetData sheetId="11976" refreshError="1"/>
      <sheetData sheetId="11977" refreshError="1"/>
      <sheetData sheetId="11978" refreshError="1"/>
      <sheetData sheetId="11979" refreshError="1"/>
      <sheetData sheetId="11980" refreshError="1"/>
      <sheetData sheetId="11981" refreshError="1"/>
      <sheetData sheetId="11982" refreshError="1"/>
      <sheetData sheetId="11983" refreshError="1"/>
      <sheetData sheetId="11984" refreshError="1"/>
      <sheetData sheetId="11985" refreshError="1"/>
      <sheetData sheetId="11986" refreshError="1"/>
      <sheetData sheetId="11987" refreshError="1"/>
      <sheetData sheetId="11988" refreshError="1"/>
      <sheetData sheetId="11989" refreshError="1"/>
      <sheetData sheetId="11990" refreshError="1"/>
      <sheetData sheetId="11991" refreshError="1"/>
      <sheetData sheetId="11992" refreshError="1"/>
      <sheetData sheetId="11993" refreshError="1"/>
      <sheetData sheetId="11994" refreshError="1"/>
      <sheetData sheetId="11995" refreshError="1"/>
      <sheetData sheetId="11996" refreshError="1"/>
      <sheetData sheetId="11997" refreshError="1"/>
      <sheetData sheetId="11998" refreshError="1"/>
      <sheetData sheetId="11999" refreshError="1"/>
      <sheetData sheetId="12000" refreshError="1"/>
      <sheetData sheetId="12001" refreshError="1"/>
      <sheetData sheetId="12002" refreshError="1"/>
      <sheetData sheetId="12003" refreshError="1"/>
      <sheetData sheetId="12004" refreshError="1"/>
      <sheetData sheetId="12005" refreshError="1"/>
      <sheetData sheetId="12006" refreshError="1"/>
      <sheetData sheetId="12007" refreshError="1"/>
      <sheetData sheetId="12008" refreshError="1"/>
      <sheetData sheetId="12009" refreshError="1"/>
      <sheetData sheetId="12010" refreshError="1"/>
      <sheetData sheetId="12011" refreshError="1"/>
      <sheetData sheetId="12012" refreshError="1"/>
      <sheetData sheetId="12013" refreshError="1"/>
      <sheetData sheetId="12014" refreshError="1"/>
      <sheetData sheetId="12015" refreshError="1"/>
      <sheetData sheetId="12016" refreshError="1"/>
      <sheetData sheetId="12017" refreshError="1"/>
      <sheetData sheetId="12018" refreshError="1"/>
      <sheetData sheetId="12019" refreshError="1"/>
      <sheetData sheetId="12020" refreshError="1"/>
      <sheetData sheetId="12021" refreshError="1"/>
      <sheetData sheetId="12022" refreshError="1"/>
      <sheetData sheetId="12023" refreshError="1"/>
      <sheetData sheetId="12024" refreshError="1"/>
      <sheetData sheetId="12025" refreshError="1"/>
      <sheetData sheetId="12026" refreshError="1"/>
      <sheetData sheetId="12027" refreshError="1"/>
      <sheetData sheetId="12028" refreshError="1"/>
      <sheetData sheetId="12029" refreshError="1"/>
      <sheetData sheetId="12030" refreshError="1"/>
      <sheetData sheetId="12031" refreshError="1"/>
      <sheetData sheetId="12032" refreshError="1"/>
      <sheetData sheetId="12033" refreshError="1"/>
      <sheetData sheetId="12034" refreshError="1"/>
      <sheetData sheetId="12035" refreshError="1"/>
      <sheetData sheetId="12036" refreshError="1"/>
      <sheetData sheetId="12037" refreshError="1"/>
      <sheetData sheetId="12038" refreshError="1"/>
      <sheetData sheetId="12039" refreshError="1"/>
      <sheetData sheetId="12040" refreshError="1"/>
      <sheetData sheetId="12041" refreshError="1"/>
      <sheetData sheetId="12042" refreshError="1"/>
      <sheetData sheetId="12043" refreshError="1"/>
      <sheetData sheetId="12044" refreshError="1"/>
      <sheetData sheetId="12045" refreshError="1"/>
      <sheetData sheetId="12046" refreshError="1"/>
      <sheetData sheetId="12047" refreshError="1"/>
      <sheetData sheetId="12048" refreshError="1"/>
      <sheetData sheetId="12049" refreshError="1"/>
      <sheetData sheetId="12050" refreshError="1"/>
      <sheetData sheetId="12051" refreshError="1"/>
      <sheetData sheetId="12052" refreshError="1"/>
      <sheetData sheetId="12053" refreshError="1"/>
      <sheetData sheetId="12054" refreshError="1"/>
      <sheetData sheetId="12055" refreshError="1"/>
      <sheetData sheetId="12056" refreshError="1"/>
      <sheetData sheetId="12057" refreshError="1"/>
      <sheetData sheetId="12058" refreshError="1"/>
      <sheetData sheetId="12059" refreshError="1"/>
      <sheetData sheetId="12060" refreshError="1"/>
      <sheetData sheetId="12061" refreshError="1"/>
      <sheetData sheetId="12062" refreshError="1"/>
      <sheetData sheetId="12063" refreshError="1"/>
      <sheetData sheetId="12064" refreshError="1"/>
      <sheetData sheetId="12065" refreshError="1"/>
      <sheetData sheetId="12066" refreshError="1"/>
      <sheetData sheetId="12067" refreshError="1"/>
      <sheetData sheetId="12068" refreshError="1"/>
      <sheetData sheetId="12069" refreshError="1"/>
      <sheetData sheetId="12070" refreshError="1"/>
      <sheetData sheetId="12071" refreshError="1"/>
      <sheetData sheetId="12072" refreshError="1"/>
      <sheetData sheetId="12073" refreshError="1"/>
      <sheetData sheetId="12074" refreshError="1"/>
      <sheetData sheetId="12075" refreshError="1"/>
      <sheetData sheetId="12076" refreshError="1"/>
      <sheetData sheetId="12077" refreshError="1"/>
      <sheetData sheetId="12078" refreshError="1"/>
      <sheetData sheetId="12079" refreshError="1"/>
      <sheetData sheetId="12080" refreshError="1"/>
      <sheetData sheetId="12081" refreshError="1"/>
      <sheetData sheetId="12082" refreshError="1"/>
      <sheetData sheetId="12083" refreshError="1"/>
      <sheetData sheetId="12084" refreshError="1"/>
      <sheetData sheetId="12085" refreshError="1"/>
      <sheetData sheetId="12086" refreshError="1"/>
      <sheetData sheetId="12087" refreshError="1"/>
      <sheetData sheetId="12088" refreshError="1"/>
      <sheetData sheetId="12089" refreshError="1"/>
      <sheetData sheetId="12090" refreshError="1"/>
      <sheetData sheetId="12091" refreshError="1"/>
      <sheetData sheetId="12092" refreshError="1"/>
      <sheetData sheetId="12093" refreshError="1"/>
      <sheetData sheetId="12094" refreshError="1"/>
      <sheetData sheetId="12095" refreshError="1"/>
      <sheetData sheetId="12096" refreshError="1"/>
      <sheetData sheetId="12097" refreshError="1"/>
      <sheetData sheetId="12098" refreshError="1"/>
      <sheetData sheetId="12099" refreshError="1"/>
      <sheetData sheetId="12100" refreshError="1"/>
      <sheetData sheetId="12101" refreshError="1"/>
      <sheetData sheetId="12102" refreshError="1"/>
      <sheetData sheetId="12103" refreshError="1"/>
      <sheetData sheetId="12104" refreshError="1"/>
      <sheetData sheetId="12105" refreshError="1"/>
      <sheetData sheetId="12106" refreshError="1"/>
      <sheetData sheetId="12107" refreshError="1"/>
      <sheetData sheetId="12108" refreshError="1"/>
      <sheetData sheetId="12109" refreshError="1"/>
      <sheetData sheetId="12110" refreshError="1"/>
      <sheetData sheetId="12111" refreshError="1"/>
      <sheetData sheetId="12112" refreshError="1"/>
      <sheetData sheetId="12113" refreshError="1"/>
      <sheetData sheetId="12114" refreshError="1"/>
      <sheetData sheetId="12115" refreshError="1"/>
      <sheetData sheetId="12116" refreshError="1"/>
      <sheetData sheetId="12117" refreshError="1"/>
      <sheetData sheetId="12118" refreshError="1"/>
      <sheetData sheetId="12119" refreshError="1"/>
      <sheetData sheetId="12120" refreshError="1"/>
      <sheetData sheetId="12121" refreshError="1"/>
      <sheetData sheetId="12122" refreshError="1"/>
      <sheetData sheetId="12123" refreshError="1"/>
      <sheetData sheetId="12124" refreshError="1"/>
      <sheetData sheetId="12125" refreshError="1"/>
      <sheetData sheetId="12126" refreshError="1"/>
      <sheetData sheetId="12127" refreshError="1"/>
      <sheetData sheetId="12128" refreshError="1"/>
      <sheetData sheetId="12129" refreshError="1"/>
      <sheetData sheetId="12130" refreshError="1"/>
      <sheetData sheetId="12131" refreshError="1"/>
      <sheetData sheetId="12132" refreshError="1"/>
      <sheetData sheetId="12133" refreshError="1"/>
      <sheetData sheetId="12134" refreshError="1"/>
      <sheetData sheetId="12135" refreshError="1"/>
      <sheetData sheetId="12136" refreshError="1"/>
      <sheetData sheetId="12137" refreshError="1"/>
      <sheetData sheetId="12138" refreshError="1"/>
      <sheetData sheetId="12139" refreshError="1"/>
      <sheetData sheetId="12140" refreshError="1"/>
      <sheetData sheetId="12141" refreshError="1"/>
      <sheetData sheetId="12142" refreshError="1"/>
      <sheetData sheetId="12143" refreshError="1"/>
      <sheetData sheetId="12144" refreshError="1"/>
      <sheetData sheetId="12145" refreshError="1"/>
      <sheetData sheetId="12146" refreshError="1"/>
      <sheetData sheetId="12147" refreshError="1"/>
      <sheetData sheetId="12148" refreshError="1"/>
      <sheetData sheetId="12149" refreshError="1"/>
      <sheetData sheetId="12150" refreshError="1"/>
      <sheetData sheetId="12151" refreshError="1"/>
      <sheetData sheetId="12152" refreshError="1"/>
      <sheetData sheetId="12153" refreshError="1"/>
      <sheetData sheetId="12154" refreshError="1"/>
      <sheetData sheetId="12155" refreshError="1"/>
      <sheetData sheetId="12156" refreshError="1"/>
      <sheetData sheetId="12157" refreshError="1"/>
      <sheetData sheetId="12158" refreshError="1"/>
      <sheetData sheetId="12159" refreshError="1"/>
      <sheetData sheetId="12160" refreshError="1"/>
      <sheetData sheetId="12161" refreshError="1"/>
      <sheetData sheetId="12162" refreshError="1"/>
      <sheetData sheetId="12163" refreshError="1"/>
      <sheetData sheetId="12164" refreshError="1"/>
      <sheetData sheetId="12165" refreshError="1"/>
      <sheetData sheetId="12166" refreshError="1"/>
      <sheetData sheetId="12167" refreshError="1"/>
      <sheetData sheetId="12168" refreshError="1"/>
      <sheetData sheetId="12169" refreshError="1"/>
      <sheetData sheetId="12170" refreshError="1"/>
      <sheetData sheetId="12171" refreshError="1"/>
      <sheetData sheetId="12172" refreshError="1"/>
      <sheetData sheetId="12173" refreshError="1"/>
      <sheetData sheetId="12174" refreshError="1"/>
      <sheetData sheetId="12175" refreshError="1"/>
      <sheetData sheetId="12176" refreshError="1"/>
      <sheetData sheetId="12177" refreshError="1"/>
      <sheetData sheetId="12178" refreshError="1"/>
      <sheetData sheetId="12179" refreshError="1"/>
      <sheetData sheetId="12180" refreshError="1"/>
      <sheetData sheetId="12181" refreshError="1"/>
      <sheetData sheetId="12182" refreshError="1"/>
      <sheetData sheetId="12183" refreshError="1"/>
      <sheetData sheetId="12184" refreshError="1"/>
      <sheetData sheetId="12185" refreshError="1"/>
      <sheetData sheetId="12186" refreshError="1"/>
      <sheetData sheetId="12187" refreshError="1"/>
      <sheetData sheetId="12188" refreshError="1"/>
      <sheetData sheetId="12189" refreshError="1"/>
      <sheetData sheetId="12190" refreshError="1"/>
      <sheetData sheetId="12191" refreshError="1"/>
      <sheetData sheetId="12192" refreshError="1"/>
      <sheetData sheetId="12193" refreshError="1"/>
      <sheetData sheetId="12194" refreshError="1"/>
      <sheetData sheetId="12195" refreshError="1"/>
      <sheetData sheetId="12196" refreshError="1"/>
      <sheetData sheetId="12197" refreshError="1"/>
      <sheetData sheetId="12198" refreshError="1"/>
      <sheetData sheetId="12199" refreshError="1"/>
      <sheetData sheetId="12200" refreshError="1"/>
      <sheetData sheetId="12201" refreshError="1"/>
      <sheetData sheetId="12202" refreshError="1"/>
      <sheetData sheetId="12203" refreshError="1"/>
      <sheetData sheetId="12204" refreshError="1"/>
      <sheetData sheetId="12205" refreshError="1"/>
      <sheetData sheetId="12206" refreshError="1"/>
      <sheetData sheetId="12207" refreshError="1"/>
      <sheetData sheetId="12208" refreshError="1"/>
      <sheetData sheetId="12209" refreshError="1"/>
      <sheetData sheetId="12210" refreshError="1"/>
      <sheetData sheetId="12211"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Labour bills -Excav,Conc &amp; Rft"/>
      <sheetName val="Prelim-Breakup"/>
      <sheetName val="Safety material - Prorata"/>
      <sheetName val="SAFETTY ITEMS"/>
      <sheetName val="Mobilisation (2)"/>
      <sheetName val="NMR Alt"/>
      <sheetName val="Security,Acc &amp; mobile charges"/>
      <sheetName val="Backup - Mobilisation (2)"/>
      <sheetName val="GM &amp; TA"/>
      <sheetName val="Staff Salary"/>
      <sheetName val="Accts Prov"/>
      <sheetName val="Premobilisation"/>
      <sheetName val="P &amp; M "/>
      <sheetName val="C class items "/>
      <sheetName val="German tools"/>
      <sheetName val="Indian Tools"/>
      <sheetName val="Backup - Mobilisation"/>
      <sheetName val="Lab equipments"/>
      <sheetName val="Petty cash expenses"/>
      <sheetName val="Petty cash-Abstract"/>
      <sheetName val="Batch material"/>
      <sheetName val="Micro"/>
      <sheetName val="Macro"/>
      <sheetName val="Scaff-Rose"/>
      <sheetName val="Break up Sheet"/>
      <sheetName val="est"/>
      <sheetName val="Fin Sum"/>
      <sheetName val="Boq_ structure "/>
      <sheetName val="NLD - Assum"/>
      <sheetName val="wordsdata"/>
      <sheetName val="細目"/>
      <sheetName val="seT"/>
      <sheetName val="Introduction"/>
      <sheetName val="SBI(Siliguri)"/>
      <sheetName val="final abstract"/>
      <sheetName val="Civil Boq"/>
      <sheetName val="Analy_7-10"/>
      <sheetName val="D5"/>
      <sheetName val="D5-P&amp;L"/>
      <sheetName val="Model (Not Merged)"/>
      <sheetName val="analysis-superstructure"/>
      <sheetName val="Summary year Plan"/>
      <sheetName val="RA-markate"/>
      <sheetName val="Totowa commitment"/>
      <sheetName val="Pile cap"/>
      <sheetName val="Sheet1"/>
      <sheetName val="Wag&amp;Sal"/>
      <sheetName val="Quote Sheet"/>
      <sheetName val="Load Details(B1)"/>
      <sheetName val="keyword"/>
      <sheetName val="Parametry"/>
      <sheetName val="RateAnalysis"/>
      <sheetName val="Data sheet"/>
      <sheetName val="_Labour_bills_-Excav,Conc_&amp;_Rft"/>
      <sheetName val="Safety_material_-_Prorata"/>
      <sheetName val="SAFETTY_ITEMS"/>
      <sheetName val="Mobilisation_(2)"/>
      <sheetName val="NMR_Alt"/>
      <sheetName val="Security,Acc_&amp;_mobile_charges"/>
      <sheetName val="Backup_-_Mobilisation_(2)"/>
      <sheetName val="GM_&amp;_TA"/>
      <sheetName val="Staff_Salary"/>
      <sheetName val="Accts_Prov"/>
      <sheetName val="P_&amp;_M_"/>
      <sheetName val="C_class_items_"/>
      <sheetName val="German_tools"/>
      <sheetName val="Indian_Tools"/>
      <sheetName val="Backup_-_Mobilisation"/>
      <sheetName val="Lab_equipments"/>
      <sheetName val="Petty_cash_expenses"/>
      <sheetName val="Petty_cash-Abstract"/>
      <sheetName val="Batch_material"/>
      <sheetName val="Fin_Sum"/>
      <sheetName val="Break_up_Sheet"/>
      <sheetName val="Boq__structure_"/>
      <sheetName val="NLD_-_Assum"/>
      <sheetName val="final_abstract"/>
      <sheetName val="Civil_Boq"/>
      <sheetName val="Model_(Not_Merged)"/>
      <sheetName val="Data_sheet"/>
      <sheetName val="labour_rates"/>
      <sheetName val="Supplier"/>
      <sheetName val="_Labour_bills_-Excav,Conc_&amp;_Rf1"/>
      <sheetName val="Safety_material_-_Prorata1"/>
      <sheetName val="SAFETTY_ITEMS1"/>
      <sheetName val="Mobilisation_(2)1"/>
      <sheetName val="NMR_Alt1"/>
      <sheetName val="Security,Acc_&amp;_mobile_charges1"/>
      <sheetName val="Backup_-_Mobilisation_(2)1"/>
      <sheetName val="GM_&amp;_TA1"/>
      <sheetName val="Staff_Salary1"/>
      <sheetName val="Accts_Prov1"/>
      <sheetName val="P_&amp;_M_1"/>
      <sheetName val="C_class_items_1"/>
      <sheetName val="German_tools1"/>
      <sheetName val="Indian_Tools1"/>
      <sheetName val="Backup_-_Mobilisation1"/>
      <sheetName val="Lab_equipments1"/>
      <sheetName val="Petty_cash_expenses1"/>
      <sheetName val="Petty_cash-Abstract1"/>
      <sheetName val="Batch_material1"/>
      <sheetName val="Fin_Sum1"/>
      <sheetName val="Break_up_Sheet1"/>
      <sheetName val="Boq__structure_1"/>
      <sheetName val="NLD_-_Assum1"/>
      <sheetName val="final_abstract1"/>
      <sheetName val="Civil_Boq1"/>
      <sheetName val="Model_(Not_Merged)1"/>
      <sheetName val="Data_sheet1"/>
      <sheetName val="Headings"/>
      <sheetName val="Basement Budget"/>
      <sheetName val="p&amp;m"/>
      <sheetName val="Rate analysis"/>
      <sheetName val="Footings"/>
      <sheetName val="Ward areas"/>
      <sheetName val="D-F"/>
      <sheetName val="Control"/>
      <sheetName val="Attributes"/>
      <sheetName val="concrete"/>
      <sheetName val="labour coeff"/>
      <sheetName val="Pile_cap"/>
      <sheetName val="COLUMN"/>
      <sheetName val="Analy"/>
      <sheetName val="Source - Never delete"/>
      <sheetName val="Construction"/>
      <sheetName val="Consolidated"/>
      <sheetName val="PRECAST lightconc-II"/>
      <sheetName val="Input"/>
      <sheetName val="WPC"/>
      <sheetName val="organi synthesis lab"/>
      <sheetName val="BS"/>
      <sheetName val="SCH99"/>
      <sheetName val="ASSET_99 "/>
      <sheetName val="FB-can-7.2.09"/>
      <sheetName val="Sheet2"/>
      <sheetName val="Arch"/>
      <sheetName val="CA"/>
      <sheetName val="Tie Beams "/>
      <sheetName val="Name Lists"/>
      <sheetName val="13. Steel - Ratio"/>
      <sheetName val="Load_Details(B1)"/>
      <sheetName val="Summary_year_Plan"/>
      <sheetName val="Preliminaries 27-6-06"/>
      <sheetName val="Data"/>
      <sheetName val="XREF"/>
      <sheetName val="Labor abs-NMR"/>
      <sheetName val="Summary - Flr wise"/>
      <sheetName val="Balance sheet"/>
      <sheetName val="Sheet3 (2)"/>
      <sheetName val="Boq"/>
      <sheetName val="Assumptions"/>
      <sheetName val="Detail"/>
      <sheetName val="2.대외공문"/>
      <sheetName val="Design"/>
      <sheetName val="SPT vs PHI"/>
      <sheetName val="US RCP Sep"/>
      <sheetName val="PURCHASE REQUISITION STATUS"/>
      <sheetName val="Assumption Inputs"/>
      <sheetName val="Controls"/>
      <sheetName val="switch"/>
      <sheetName val="doq"/>
      <sheetName val="Cover"/>
      <sheetName val="ELECTRICAL BOQ"/>
      <sheetName val="CASHFLOWS"/>
      <sheetName val="Notes"/>
      <sheetName val="Menu"/>
      <sheetName val="DOOR-WINDOW SCHEDULE"/>
      <sheetName val="BLOCK WORK-GRD FLR"/>
      <sheetName val="Name_List"/>
      <sheetName val="Settings"/>
      <sheetName val="BFS"/>
      <sheetName val="nanjprofit"/>
      <sheetName val="STEEL STRUCTURE"/>
      <sheetName val="_Labour_bills_-Excav,Conc_&amp;_Rf2"/>
      <sheetName val="Safety_material_-_Prorata2"/>
      <sheetName val="SAFETTY_ITEMS2"/>
      <sheetName val="Mobilisation_(2)2"/>
      <sheetName val="NMR_Alt2"/>
      <sheetName val="Security,Acc_&amp;_mobile_charges2"/>
      <sheetName val="Backup_-_Mobilisation_(2)2"/>
      <sheetName val="GM_&amp;_TA2"/>
      <sheetName val="Staff_Salary2"/>
      <sheetName val="Accts_Prov2"/>
      <sheetName val="P_&amp;_M_2"/>
      <sheetName val="C_class_items_2"/>
      <sheetName val="German_tools2"/>
      <sheetName val="Indian_Tools2"/>
      <sheetName val="Backup_-_Mobilisation2"/>
      <sheetName val="Lab_equipments2"/>
      <sheetName val="Petty_cash_expenses2"/>
      <sheetName val="Petty_cash-Abstract2"/>
      <sheetName val="Batch_material2"/>
      <sheetName val="Fin_Sum2"/>
      <sheetName val="Break_up_Sheet2"/>
      <sheetName val="Boq__structure_2"/>
      <sheetName val="NLD_-_Assum2"/>
      <sheetName val="final_abstract2"/>
      <sheetName val="Civil_Boq2"/>
      <sheetName val="Model_(Not_Merged)2"/>
      <sheetName val="Pile_cap1"/>
      <sheetName val="Totowa_commitment"/>
      <sheetName val="Quote_Sheet"/>
      <sheetName val="Data_sheet2"/>
      <sheetName val="Sub-str."/>
      <sheetName val="Price Comparison"/>
      <sheetName val="Schd 8 Input"/>
      <sheetName val="TSegDetails"/>
      <sheetName val="TMasterConsUnit"/>
      <sheetName val="RowConfig"/>
      <sheetName val="TMasterSeg"/>
      <sheetName val="gf"/>
    </sheetNames>
    <sheetDataSet>
      <sheetData sheetId="0">
        <row r="5">
          <cell r="F5" t="str">
            <v>No of Days</v>
          </cell>
        </row>
      </sheetData>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Cash Flow Statement"/>
      <sheetName val="Working of CFS"/>
      <sheetName val="sch-5"/>
      <sheetName val="Trial (In Lacs)"/>
      <sheetName val="IT Dep Working"/>
      <sheetName val="Income Tax Working"/>
      <sheetName val="Sister Concern"/>
      <sheetName val="Income Tax Details"/>
      <sheetName val="Unit-I"/>
      <sheetName val="JSR"/>
      <sheetName val="Unit-III"/>
      <sheetName val="Unit-II"/>
      <sheetName val="Uni-IV"/>
      <sheetName val="Bilashpur"/>
      <sheetName val="CFS"/>
      <sheetName val="Sheet3"/>
      <sheetName val="diector_commisions"/>
      <sheetName val="EPS"/>
      <sheetName val="PRECAST lightconc-II"/>
      <sheetName val="Break up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Cash Flow Statement"/>
      <sheetName val="Working of CFS"/>
      <sheetName val="sch-5"/>
      <sheetName val="Trial (In Lacs)"/>
      <sheetName val="IT Dep Working"/>
      <sheetName val="Income Tax Working"/>
      <sheetName val="Sister Concern"/>
      <sheetName val="Income Tax Details"/>
      <sheetName val="Unit-I"/>
      <sheetName val="JSR"/>
      <sheetName val="Unit-III"/>
      <sheetName val="Unit-II"/>
      <sheetName val="Uni-IV"/>
      <sheetName val="Bilashpur"/>
      <sheetName val="CFS"/>
      <sheetName val="Sheet3"/>
      <sheetName val="diector_commisions"/>
      <sheetName val="EPS"/>
      <sheetName val="IT"/>
      <sheetName val="Inventory re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37"/>
  <sheetViews>
    <sheetView showGridLines="0" zoomScaleNormal="100" workbookViewId="0">
      <pane xSplit="3" ySplit="9" topLeftCell="D10" activePane="bottomRight" state="frozen"/>
      <selection activeCell="Q19" sqref="Q19"/>
      <selection pane="topRight" activeCell="Q19" sqref="Q19"/>
      <selection pane="bottomLeft" activeCell="Q19" sqref="Q19"/>
      <selection pane="bottomRight" activeCell="D33" sqref="D33:D34"/>
    </sheetView>
  </sheetViews>
  <sheetFormatPr defaultColWidth="9.140625" defaultRowHeight="12" outlineLevelRow="1" x14ac:dyDescent="0.2"/>
  <cols>
    <col min="1" max="1" width="4" style="41" hidden="1" customWidth="1"/>
    <col min="2" max="2" width="27.140625" style="41" customWidth="1"/>
    <col min="3" max="3" width="6.85546875" style="41" customWidth="1"/>
    <col min="4" max="4" width="14.28515625" style="41" bestFit="1" customWidth="1"/>
    <col min="5" max="5" width="12.7109375" style="41" bestFit="1" customWidth="1"/>
    <col min="6" max="6" width="11.28515625" style="41" bestFit="1" customWidth="1"/>
    <col min="7" max="7" width="14" style="41" bestFit="1" customWidth="1"/>
    <col min="8" max="8" width="11.5703125" style="41" customWidth="1"/>
    <col min="9" max="9" width="12" style="41" bestFit="1" customWidth="1"/>
    <col min="10" max="10" width="9.140625" style="41"/>
    <col min="11" max="11" width="14.5703125" style="41" bestFit="1" customWidth="1"/>
    <col min="12" max="16384" width="9.140625" style="41"/>
  </cols>
  <sheetData>
    <row r="1" spans="2:12" s="285" customFormat="1" x14ac:dyDescent="0.25">
      <c r="B1" s="293" t="s">
        <v>48</v>
      </c>
    </row>
    <row r="2" spans="2:12" s="285" customFormat="1" x14ac:dyDescent="0.25">
      <c r="B2" s="293" t="s">
        <v>395</v>
      </c>
    </row>
    <row r="3" spans="2:12" s="285" customFormat="1" x14ac:dyDescent="0.25">
      <c r="B3" s="293" t="s">
        <v>566</v>
      </c>
    </row>
    <row r="4" spans="2:12" s="285" customFormat="1" x14ac:dyDescent="0.25">
      <c r="B4" s="348"/>
    </row>
    <row r="5" spans="2:12" ht="14.65" hidden="1" customHeight="1" x14ac:dyDescent="0.2">
      <c r="B5" s="620" t="s">
        <v>4</v>
      </c>
      <c r="C5" s="621"/>
      <c r="D5" s="622" t="s">
        <v>48</v>
      </c>
      <c r="E5" s="623"/>
      <c r="F5" s="623"/>
      <c r="G5" s="623"/>
      <c r="H5" s="623"/>
      <c r="I5" s="623"/>
    </row>
    <row r="6" spans="2:12" ht="23.45" customHeight="1" x14ac:dyDescent="0.2">
      <c r="B6" s="465" t="s">
        <v>5</v>
      </c>
      <c r="C6" s="466"/>
      <c r="D6" s="467" t="s">
        <v>49</v>
      </c>
      <c r="E6" s="467" t="s">
        <v>50</v>
      </c>
      <c r="F6" s="467" t="s">
        <v>51</v>
      </c>
      <c r="G6" s="468" t="s">
        <v>146</v>
      </c>
      <c r="H6" s="468" t="s">
        <v>283</v>
      </c>
      <c r="I6" s="469"/>
    </row>
    <row r="7" spans="2:12" ht="14.65" customHeight="1" x14ac:dyDescent="0.2">
      <c r="B7" s="454" t="s">
        <v>0</v>
      </c>
      <c r="C7" s="43"/>
      <c r="D7" s="624" t="s">
        <v>52</v>
      </c>
      <c r="E7" s="625"/>
      <c r="F7" s="625"/>
      <c r="G7" s="625"/>
      <c r="H7" s="625"/>
      <c r="I7" s="626"/>
    </row>
    <row r="8" spans="2:12" ht="14.65" customHeight="1" x14ac:dyDescent="0.2">
      <c r="B8" s="455" t="s">
        <v>39</v>
      </c>
      <c r="C8" s="47"/>
      <c r="D8" s="624" t="s">
        <v>2</v>
      </c>
      <c r="E8" s="625"/>
      <c r="F8" s="625"/>
      <c r="G8" s="625"/>
      <c r="H8" s="625"/>
      <c r="I8" s="626"/>
    </row>
    <row r="9" spans="2:12" ht="24" x14ac:dyDescent="0.2">
      <c r="B9" s="470" t="s">
        <v>6</v>
      </c>
      <c r="C9" s="471"/>
      <c r="D9" s="472" t="s">
        <v>53</v>
      </c>
      <c r="E9" s="473" t="s">
        <v>54</v>
      </c>
      <c r="F9" s="474" t="s">
        <v>51</v>
      </c>
      <c r="G9" s="474" t="s">
        <v>557</v>
      </c>
      <c r="H9" s="474" t="s">
        <v>558</v>
      </c>
      <c r="I9" s="473" t="s">
        <v>3</v>
      </c>
    </row>
    <row r="10" spans="2:12" ht="12.75" thickBot="1" x14ac:dyDescent="0.25">
      <c r="B10" s="50" t="s">
        <v>7</v>
      </c>
      <c r="C10" s="51" t="s">
        <v>8</v>
      </c>
      <c r="D10" s="52"/>
      <c r="E10" s="52"/>
      <c r="F10" s="52"/>
      <c r="G10" s="52"/>
      <c r="H10" s="52"/>
      <c r="I10" s="52"/>
    </row>
    <row r="11" spans="2:12" ht="12.75" outlineLevel="1" thickTop="1" x14ac:dyDescent="0.2">
      <c r="B11" s="53" t="s">
        <v>40</v>
      </c>
      <c r="C11" s="54" t="s">
        <v>41</v>
      </c>
      <c r="D11" s="55"/>
      <c r="E11" s="55"/>
      <c r="F11" s="55"/>
      <c r="G11" s="55"/>
      <c r="H11" s="55"/>
      <c r="I11" s="56">
        <v>21.26416</v>
      </c>
    </row>
    <row r="12" spans="2:12" outlineLevel="1" x14ac:dyDescent="0.2">
      <c r="B12" s="53" t="s">
        <v>55</v>
      </c>
      <c r="C12" s="54" t="s">
        <v>10</v>
      </c>
      <c r="D12" s="282">
        <v>2678236.1004671995</v>
      </c>
      <c r="E12" s="282">
        <v>486011</v>
      </c>
      <c r="F12" s="282">
        <v>630254.0724480002</v>
      </c>
      <c r="G12" s="283">
        <v>1467121</v>
      </c>
      <c r="H12" s="283"/>
      <c r="I12" s="58">
        <f>SUM(D12:G12)</f>
        <v>5261622.1729151998</v>
      </c>
      <c r="J12" s="210"/>
      <c r="K12" s="210"/>
      <c r="L12" s="210"/>
    </row>
    <row r="13" spans="2:12" outlineLevel="1" x14ac:dyDescent="0.2">
      <c r="B13" s="53" t="s">
        <v>61</v>
      </c>
      <c r="C13" s="54" t="s">
        <v>10</v>
      </c>
      <c r="D13" s="282">
        <v>2013778.2877991996</v>
      </c>
      <c r="E13" s="282">
        <v>265195.89719999995</v>
      </c>
      <c r="F13" s="282">
        <v>494468.22101039992</v>
      </c>
      <c r="G13" s="284"/>
      <c r="H13" s="284"/>
      <c r="I13" s="58">
        <f>SUM(D13:F13)</f>
        <v>2773442.4060095996</v>
      </c>
      <c r="J13" s="210"/>
      <c r="K13" s="210"/>
      <c r="L13" s="210"/>
    </row>
    <row r="14" spans="2:12" outlineLevel="1" x14ac:dyDescent="0.2">
      <c r="B14" s="53" t="s">
        <v>9</v>
      </c>
      <c r="C14" s="54" t="s">
        <v>10</v>
      </c>
      <c r="D14" s="283">
        <v>2316342.0968812788</v>
      </c>
      <c r="E14" s="283">
        <v>301485.86207999993</v>
      </c>
      <c r="F14" s="283">
        <v>681267.3267254401</v>
      </c>
      <c r="G14" s="283"/>
      <c r="H14" s="283"/>
      <c r="I14" s="58">
        <f>SUM(D14:G14)</f>
        <v>3299095.2856867188</v>
      </c>
    </row>
    <row r="15" spans="2:12" outlineLevel="1" x14ac:dyDescent="0.2">
      <c r="B15" s="53"/>
      <c r="C15" s="54"/>
      <c r="D15" s="403"/>
      <c r="E15" s="403"/>
      <c r="F15" s="403"/>
      <c r="G15" s="403"/>
      <c r="H15" s="403"/>
      <c r="I15" s="58"/>
    </row>
    <row r="16" spans="2:12" outlineLevel="1" x14ac:dyDescent="0.2">
      <c r="B16" s="59" t="s">
        <v>306</v>
      </c>
      <c r="C16" s="54" t="s">
        <v>10</v>
      </c>
      <c r="D16" s="404">
        <f>D13</f>
        <v>2013778.2877991996</v>
      </c>
      <c r="E16" s="404">
        <f>E13</f>
        <v>265195.89719999995</v>
      </c>
      <c r="F16" s="404">
        <f>F13</f>
        <v>494468.22101039992</v>
      </c>
      <c r="G16" s="403"/>
      <c r="H16" s="403"/>
      <c r="I16" s="58">
        <f>SUM(D16:G16)</f>
        <v>2773442.4060095996</v>
      </c>
    </row>
    <row r="17" spans="1:11" outlineLevel="1" x14ac:dyDescent="0.2">
      <c r="B17" s="69" t="s">
        <v>56</v>
      </c>
      <c r="C17" s="67"/>
      <c r="D17" s="405">
        <f>'Block details'!A7+'Block details'!A20+'Block details'!A33+'Block details'!A46</f>
        <v>569</v>
      </c>
      <c r="E17" s="405">
        <f>'Block details'!A75</f>
        <v>666</v>
      </c>
      <c r="F17" s="405">
        <f>'Block details'!A103</f>
        <v>248</v>
      </c>
      <c r="G17" s="405"/>
      <c r="H17" s="405">
        <f>'Block details'!A130</f>
        <v>1952</v>
      </c>
      <c r="I17" s="58">
        <f>SUM(D17:F17)</f>
        <v>1483</v>
      </c>
    </row>
    <row r="18" spans="1:11" outlineLevel="1" x14ac:dyDescent="0.2">
      <c r="B18" s="53" t="s">
        <v>45</v>
      </c>
      <c r="C18" s="54"/>
      <c r="D18" s="403">
        <f>D13/D17</f>
        <v>3539.153405622495</v>
      </c>
      <c r="E18" s="403">
        <f>E13/E17</f>
        <v>398.19203783783774</v>
      </c>
      <c r="F18" s="403">
        <f>F13/F17</f>
        <v>1993.8234718161286</v>
      </c>
      <c r="G18" s="403"/>
      <c r="H18" s="403"/>
      <c r="I18" s="55"/>
    </row>
    <row r="19" spans="1:11" s="252" customFormat="1" outlineLevel="1" x14ac:dyDescent="0.2">
      <c r="B19" s="253" t="s">
        <v>278</v>
      </c>
      <c r="C19" s="54" t="s">
        <v>13</v>
      </c>
      <c r="D19" s="254">
        <f>D22/D16*10^7</f>
        <v>7098.4087225085295</v>
      </c>
      <c r="E19" s="254">
        <f>E22/E16*10^7</f>
        <v>7849.9999999999991</v>
      </c>
      <c r="F19" s="254">
        <f>F22/F16*10^7</f>
        <v>11283.000000000005</v>
      </c>
      <c r="G19" s="254"/>
      <c r="H19" s="254"/>
      <c r="I19" s="254"/>
      <c r="K19" s="281"/>
    </row>
    <row r="20" spans="1:11" s="252" customFormat="1" outlineLevel="1" x14ac:dyDescent="0.2">
      <c r="B20" s="398" t="s">
        <v>277</v>
      </c>
      <c r="C20" s="54" t="s">
        <v>13</v>
      </c>
      <c r="D20" s="399">
        <f>D22/D16*10^7</f>
        <v>7098.4087225085295</v>
      </c>
      <c r="E20" s="399">
        <f>'Block details'!A81</f>
        <v>7849.9999999999982</v>
      </c>
      <c r="F20" s="399">
        <f>'Block details'!A109</f>
        <v>11283.000000000009</v>
      </c>
      <c r="G20" s="400"/>
      <c r="H20" s="401">
        <v>500000</v>
      </c>
      <c r="I20" s="402"/>
      <c r="K20" s="281"/>
    </row>
    <row r="21" spans="1:11" s="252" customFormat="1" ht="12.75" outlineLevel="1" thickBot="1" x14ac:dyDescent="0.25">
      <c r="B21" s="255"/>
      <c r="C21" s="54"/>
      <c r="D21" s="406"/>
      <c r="E21" s="406"/>
      <c r="F21" s="406"/>
      <c r="G21" s="406"/>
      <c r="H21" s="406"/>
      <c r="I21" s="254"/>
      <c r="K21" s="281"/>
    </row>
    <row r="22" spans="1:11" x14ac:dyDescent="0.2">
      <c r="B22" s="69" t="s">
        <v>595</v>
      </c>
      <c r="C22" s="63" t="s">
        <v>12</v>
      </c>
      <c r="D22" s="66">
        <f>D23+D24</f>
        <v>1429.4621363312131</v>
      </c>
      <c r="E22" s="66">
        <f>E23+E24</f>
        <v>208.17877930199992</v>
      </c>
      <c r="F22" s="66">
        <f>F23+F24</f>
        <v>557.90849376603444</v>
      </c>
      <c r="G22" s="407"/>
      <c r="H22" s="66">
        <f>H23+H24</f>
        <v>97.6</v>
      </c>
      <c r="I22" s="66">
        <f>I23+I24</f>
        <v>2705.9163030911122</v>
      </c>
    </row>
    <row r="23" spans="1:11" x14ac:dyDescent="0.2">
      <c r="B23" s="70" t="s">
        <v>596</v>
      </c>
      <c r="C23" s="54" t="s">
        <v>12</v>
      </c>
      <c r="D23" s="456">
        <f>'Block details'!C58</f>
        <v>1429.4621363312131</v>
      </c>
      <c r="E23" s="456">
        <f>+'Block details'!C85</f>
        <v>208.17877930199992</v>
      </c>
      <c r="F23" s="456">
        <f>+'Block details'!C113</f>
        <v>557.90849376603444</v>
      </c>
      <c r="G23" s="456"/>
      <c r="H23" s="456">
        <f>H20*H17/10^7</f>
        <v>97.6</v>
      </c>
      <c r="I23" s="456">
        <f>SUM(D22:H22)</f>
        <v>2293.1494093992474</v>
      </c>
    </row>
    <row r="24" spans="1:11" x14ac:dyDescent="0.2">
      <c r="B24" s="70" t="s">
        <v>597</v>
      </c>
      <c r="C24" s="54" t="s">
        <v>12</v>
      </c>
      <c r="D24" s="456"/>
      <c r="E24" s="456"/>
      <c r="F24" s="456"/>
      <c r="G24" s="456"/>
      <c r="H24" s="456"/>
      <c r="I24" s="456">
        <f>'GST Schedule'!C10</f>
        <v>412.76689369186482</v>
      </c>
    </row>
    <row r="25" spans="1:11" s="68" customFormat="1" x14ac:dyDescent="0.2">
      <c r="B25" s="69" t="s">
        <v>551</v>
      </c>
      <c r="C25" s="67" t="s">
        <v>12</v>
      </c>
      <c r="D25" s="408">
        <f t="shared" ref="D25:I25" ca="1" si="0">SUM(D26:D29)</f>
        <v>982.49880591296005</v>
      </c>
      <c r="E25" s="408">
        <f t="shared" ca="1" si="0"/>
        <v>126.86209105901867</v>
      </c>
      <c r="F25" s="408">
        <f t="shared" ca="1" si="0"/>
        <v>200.14569297262651</v>
      </c>
      <c r="G25" s="408">
        <f t="shared" ca="1" si="0"/>
        <v>386.18556501680996</v>
      </c>
      <c r="H25" s="408">
        <f t="shared" ca="1" si="0"/>
        <v>131.51208741103309</v>
      </c>
      <c r="I25" s="58">
        <f t="shared" ca="1" si="0"/>
        <v>1827.2042423724481</v>
      </c>
      <c r="J25" s="141"/>
    </row>
    <row r="26" spans="1:11" x14ac:dyDescent="0.2">
      <c r="B26" s="70" t="s">
        <v>46</v>
      </c>
      <c r="C26" s="54" t="s">
        <v>12</v>
      </c>
      <c r="D26" s="409">
        <f>110+70</f>
        <v>180</v>
      </c>
      <c r="E26" s="409">
        <v>30</v>
      </c>
      <c r="F26" s="409">
        <v>40</v>
      </c>
      <c r="G26" s="409"/>
      <c r="H26" s="409"/>
      <c r="I26" s="55">
        <f>SUM(D26:G26)</f>
        <v>250</v>
      </c>
      <c r="J26" s="142"/>
      <c r="K26" s="210"/>
    </row>
    <row r="27" spans="1:11" x14ac:dyDescent="0.2">
      <c r="B27" s="70" t="s">
        <v>17</v>
      </c>
      <c r="C27" s="54" t="s">
        <v>12</v>
      </c>
      <c r="D27" s="409">
        <f ca="1">'Block details'!C61</f>
        <v>465.84638290539863</v>
      </c>
      <c r="E27" s="409">
        <f ca="1">'Block details'!C88</f>
        <v>78.073694381996006</v>
      </c>
      <c r="F27" s="409">
        <f ca="1">'Block details'!C116</f>
        <v>132.70839985971526</v>
      </c>
      <c r="G27" s="409">
        <f ca="1">'Cash Flow Statement'!C20</f>
        <v>386.18556501680996</v>
      </c>
      <c r="H27" s="409">
        <f ca="1">'Block details'!C140</f>
        <v>131.51208741103309</v>
      </c>
      <c r="I27" s="55">
        <f ca="1">SUM(D27:H27)</f>
        <v>1194.3261295749528</v>
      </c>
      <c r="J27" s="142"/>
    </row>
    <row r="28" spans="1:11" x14ac:dyDescent="0.2">
      <c r="A28" s="72"/>
      <c r="B28" s="70" t="s">
        <v>60</v>
      </c>
      <c r="C28" s="54" t="s">
        <v>12</v>
      </c>
      <c r="D28" s="409">
        <f ca="1">'Block details'!C62+'Block details'!C63</f>
        <v>96.061945357526866</v>
      </c>
      <c r="E28" s="409">
        <f ca="1">'Block details'!C89+'Block details'!C90</f>
        <v>18.788396677022664</v>
      </c>
      <c r="F28" s="409">
        <f ca="1">'Block details'!C117+'Block details'!C118</f>
        <v>27.437293112911249</v>
      </c>
      <c r="G28" s="409"/>
      <c r="H28" s="409"/>
      <c r="I28" s="55">
        <f ca="1">SUM(D28:G28)</f>
        <v>142.28763514746078</v>
      </c>
    </row>
    <row r="29" spans="1:11" x14ac:dyDescent="0.2">
      <c r="A29" s="72"/>
      <c r="B29" s="70" t="s">
        <v>556</v>
      </c>
      <c r="C29" s="54" t="s">
        <v>12</v>
      </c>
      <c r="D29" s="627">
        <f ca="1">+I29</f>
        <v>240.59047765003453</v>
      </c>
      <c r="E29" s="628"/>
      <c r="F29" s="628"/>
      <c r="G29" s="628"/>
      <c r="H29" s="629"/>
      <c r="I29" s="55">
        <f ca="1">+'Cash Flow Statement'!C23</f>
        <v>240.59047765003453</v>
      </c>
    </row>
    <row r="30" spans="1:11" ht="12.75" thickBot="1" x14ac:dyDescent="0.25">
      <c r="B30" s="73"/>
      <c r="C30" s="74"/>
      <c r="D30" s="75"/>
      <c r="E30" s="75"/>
      <c r="F30" s="75"/>
      <c r="G30" s="75"/>
      <c r="H30" s="75"/>
      <c r="I30" s="75"/>
    </row>
    <row r="31" spans="1:11" x14ac:dyDescent="0.2">
      <c r="B31" s="68"/>
      <c r="C31" s="77"/>
      <c r="D31" s="78"/>
      <c r="E31" s="78"/>
      <c r="F31" s="78"/>
      <c r="G31" s="78"/>
      <c r="H31" s="78"/>
      <c r="I31" s="78"/>
    </row>
    <row r="32" spans="1:11" x14ac:dyDescent="0.2">
      <c r="B32" s="76"/>
      <c r="C32" s="77"/>
      <c r="D32" s="509"/>
      <c r="E32" s="509"/>
      <c r="F32" s="509"/>
      <c r="G32" s="509"/>
      <c r="H32" s="509"/>
      <c r="I32" s="68"/>
    </row>
    <row r="35" spans="11:11" x14ac:dyDescent="0.2">
      <c r="K35" s="41">
        <v>10</v>
      </c>
    </row>
    <row r="37" spans="11:11" ht="12.6" customHeight="1" x14ac:dyDescent="0.2"/>
  </sheetData>
  <mergeCells count="5">
    <mergeCell ref="B5:C5"/>
    <mergeCell ref="D5:I5"/>
    <mergeCell ref="D7:I7"/>
    <mergeCell ref="D8:I8"/>
    <mergeCell ref="D29:H29"/>
  </mergeCells>
  <pageMargins left="0.7" right="0.7" top="0.75" bottom="0.75" header="0.3" footer="0.3"/>
  <pageSetup paperSize="8" fitToWidth="0" orientation="portrait" r:id="rId1"/>
  <ignoredErrors>
    <ignoredError sqref="I27" formula="1"/>
  </ignoredErrors>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79998168889431442"/>
  </sheetPr>
  <dimension ref="A1:BV189"/>
  <sheetViews>
    <sheetView showGridLines="0" zoomScale="80" zoomScaleNormal="80" workbookViewId="0">
      <selection activeCell="H10" sqref="H10"/>
    </sheetView>
  </sheetViews>
  <sheetFormatPr defaultColWidth="8.85546875" defaultRowHeight="11.25" x14ac:dyDescent="0.25"/>
  <cols>
    <col min="1" max="1" width="10.7109375" style="25" bestFit="1" customWidth="1"/>
    <col min="2" max="2" width="37.140625" style="2" customWidth="1"/>
    <col min="3" max="3" width="12.28515625" style="2" bestFit="1" customWidth="1"/>
    <col min="4" max="4" width="13.42578125" style="2" customWidth="1"/>
    <col min="5" max="5" width="11.7109375" style="2" bestFit="1" customWidth="1"/>
    <col min="6" max="19" width="12.28515625" style="2" bestFit="1" customWidth="1"/>
    <col min="20" max="21" width="11.140625" style="2" bestFit="1" customWidth="1"/>
    <col min="22" max="22" width="10.7109375" style="2" bestFit="1" customWidth="1"/>
    <col min="23" max="23" width="11.140625" style="2" bestFit="1" customWidth="1"/>
    <col min="24" max="32" width="17.7109375" style="2" customWidth="1"/>
    <col min="33" max="33" width="13.28515625" style="2" customWidth="1"/>
    <col min="34" max="16384" width="8.85546875" style="2"/>
  </cols>
  <sheetData>
    <row r="1" spans="1:33" x14ac:dyDescent="0.25">
      <c r="A1" s="2"/>
      <c r="B1" s="2" t="s">
        <v>380</v>
      </c>
      <c r="E1" s="18">
        <v>1</v>
      </c>
      <c r="F1" s="18">
        <f>E1+1</f>
        <v>2</v>
      </c>
      <c r="G1" s="18">
        <f t="shared" ref="G1:AG1" si="0">F1+1</f>
        <v>3</v>
      </c>
      <c r="H1" s="18">
        <f t="shared" si="0"/>
        <v>4</v>
      </c>
      <c r="I1" s="18">
        <f t="shared" si="0"/>
        <v>5</v>
      </c>
      <c r="J1" s="18">
        <f t="shared" si="0"/>
        <v>6</v>
      </c>
      <c r="K1" s="18">
        <f t="shared" si="0"/>
        <v>7</v>
      </c>
      <c r="L1" s="18">
        <f t="shared" si="0"/>
        <v>8</v>
      </c>
      <c r="M1" s="18">
        <f t="shared" si="0"/>
        <v>9</v>
      </c>
      <c r="N1" s="18">
        <f t="shared" si="0"/>
        <v>10</v>
      </c>
      <c r="O1" s="18">
        <f t="shared" si="0"/>
        <v>11</v>
      </c>
      <c r="P1" s="18">
        <f t="shared" si="0"/>
        <v>12</v>
      </c>
      <c r="Q1" s="18">
        <f t="shared" si="0"/>
        <v>13</v>
      </c>
      <c r="R1" s="18">
        <f t="shared" si="0"/>
        <v>14</v>
      </c>
      <c r="S1" s="18">
        <f t="shared" si="0"/>
        <v>15</v>
      </c>
      <c r="T1" s="18">
        <f t="shared" si="0"/>
        <v>16</v>
      </c>
      <c r="U1" s="18">
        <f t="shared" si="0"/>
        <v>17</v>
      </c>
      <c r="V1" s="18">
        <f t="shared" si="0"/>
        <v>18</v>
      </c>
      <c r="W1" s="18">
        <f t="shared" si="0"/>
        <v>19</v>
      </c>
      <c r="X1" s="18">
        <f t="shared" si="0"/>
        <v>20</v>
      </c>
      <c r="Y1" s="18">
        <f t="shared" si="0"/>
        <v>21</v>
      </c>
      <c r="Z1" s="18">
        <f t="shared" si="0"/>
        <v>22</v>
      </c>
      <c r="AA1" s="18">
        <f t="shared" si="0"/>
        <v>23</v>
      </c>
      <c r="AB1" s="18">
        <f t="shared" si="0"/>
        <v>24</v>
      </c>
      <c r="AC1" s="18">
        <f t="shared" si="0"/>
        <v>25</v>
      </c>
      <c r="AD1" s="18">
        <f t="shared" si="0"/>
        <v>26</v>
      </c>
      <c r="AE1" s="18">
        <f t="shared" si="0"/>
        <v>27</v>
      </c>
      <c r="AF1" s="18">
        <f t="shared" si="0"/>
        <v>28</v>
      </c>
      <c r="AG1" s="18">
        <f t="shared" si="0"/>
        <v>29</v>
      </c>
    </row>
    <row r="2" spans="1:33" x14ac:dyDescent="0.25">
      <c r="B2" s="35" t="s">
        <v>48</v>
      </c>
      <c r="C2" s="36" t="s">
        <v>3</v>
      </c>
      <c r="D2" s="37">
        <v>44561</v>
      </c>
      <c r="E2" s="37">
        <f t="shared" ref="E2:AG2" si="1">EOMONTH(D2,3)</f>
        <v>44651</v>
      </c>
      <c r="F2" s="37">
        <f t="shared" si="1"/>
        <v>44742</v>
      </c>
      <c r="G2" s="37">
        <f t="shared" si="1"/>
        <v>44834</v>
      </c>
      <c r="H2" s="37">
        <f t="shared" si="1"/>
        <v>44926</v>
      </c>
      <c r="I2" s="37">
        <f t="shared" si="1"/>
        <v>45016</v>
      </c>
      <c r="J2" s="37">
        <f t="shared" si="1"/>
        <v>45107</v>
      </c>
      <c r="K2" s="37">
        <f t="shared" si="1"/>
        <v>45199</v>
      </c>
      <c r="L2" s="37">
        <f t="shared" si="1"/>
        <v>45291</v>
      </c>
      <c r="M2" s="37">
        <f t="shared" si="1"/>
        <v>45382</v>
      </c>
      <c r="N2" s="37">
        <f t="shared" si="1"/>
        <v>45473</v>
      </c>
      <c r="O2" s="37">
        <f t="shared" si="1"/>
        <v>45565</v>
      </c>
      <c r="P2" s="37">
        <f t="shared" si="1"/>
        <v>45657</v>
      </c>
      <c r="Q2" s="37">
        <f t="shared" si="1"/>
        <v>45747</v>
      </c>
      <c r="R2" s="37">
        <f t="shared" si="1"/>
        <v>45838</v>
      </c>
      <c r="S2" s="37">
        <f t="shared" si="1"/>
        <v>45930</v>
      </c>
      <c r="T2" s="37">
        <f t="shared" si="1"/>
        <v>46022</v>
      </c>
      <c r="U2" s="37">
        <f t="shared" si="1"/>
        <v>46112</v>
      </c>
      <c r="V2" s="37">
        <f t="shared" si="1"/>
        <v>46203</v>
      </c>
      <c r="W2" s="37">
        <f t="shared" si="1"/>
        <v>46295</v>
      </c>
      <c r="X2" s="37">
        <f t="shared" si="1"/>
        <v>46387</v>
      </c>
      <c r="Y2" s="37">
        <f t="shared" si="1"/>
        <v>46477</v>
      </c>
      <c r="Z2" s="37">
        <f t="shared" si="1"/>
        <v>46568</v>
      </c>
      <c r="AA2" s="37">
        <f t="shared" si="1"/>
        <v>46660</v>
      </c>
      <c r="AB2" s="37">
        <f t="shared" si="1"/>
        <v>46752</v>
      </c>
      <c r="AC2" s="37">
        <f t="shared" si="1"/>
        <v>46843</v>
      </c>
      <c r="AD2" s="37">
        <f t="shared" si="1"/>
        <v>46934</v>
      </c>
      <c r="AE2" s="37">
        <f t="shared" si="1"/>
        <v>47026</v>
      </c>
      <c r="AF2" s="37">
        <f t="shared" si="1"/>
        <v>47118</v>
      </c>
      <c r="AG2" s="37">
        <f t="shared" si="1"/>
        <v>47208</v>
      </c>
    </row>
    <row r="4" spans="1:33" x14ac:dyDescent="0.25">
      <c r="B4" s="2" t="s">
        <v>33</v>
      </c>
      <c r="C4" s="7" t="e">
        <f ca="1">SUM(D4:AG4)</f>
        <v>#VALUE!</v>
      </c>
      <c r="D4" s="6"/>
      <c r="E4" s="6">
        <f>E100+E127+E155</f>
        <v>0</v>
      </c>
      <c r="F4" s="6">
        <f t="shared" ref="F4:AG4" si="2">F100+F127+F155</f>
        <v>45.548663425616716</v>
      </c>
      <c r="G4" s="6">
        <f t="shared" si="2"/>
        <v>111.24155301762511</v>
      </c>
      <c r="H4" s="6">
        <f t="shared" si="2"/>
        <v>283.97886356239508</v>
      </c>
      <c r="I4" s="6">
        <f t="shared" si="2"/>
        <v>119.40294815598315</v>
      </c>
      <c r="J4" s="6">
        <f t="shared" si="2"/>
        <v>310.96036356874043</v>
      </c>
      <c r="K4" s="6">
        <f t="shared" si="2"/>
        <v>257.62581241107529</v>
      </c>
      <c r="L4" s="6">
        <f t="shared" si="2"/>
        <v>228.77196211583825</v>
      </c>
      <c r="M4" s="6">
        <f t="shared" si="2"/>
        <v>70.341570888162963</v>
      </c>
      <c r="N4" s="6">
        <f t="shared" ca="1" si="2"/>
        <v>288.63884250099437</v>
      </c>
      <c r="O4" s="6">
        <f t="shared" ca="1" si="2"/>
        <v>267.84510478965973</v>
      </c>
      <c r="P4" s="6">
        <f t="shared" ca="1" si="2"/>
        <v>215.19431772898253</v>
      </c>
      <c r="Q4" s="6">
        <f t="shared" ca="1" si="2"/>
        <v>0</v>
      </c>
      <c r="R4" s="6">
        <f t="shared" ca="1" si="2"/>
        <v>0</v>
      </c>
      <c r="S4" s="6">
        <f t="shared" ca="1" si="2"/>
        <v>0</v>
      </c>
      <c r="T4" s="6">
        <f t="shared" ca="1" si="2"/>
        <v>0</v>
      </c>
      <c r="U4" s="6">
        <f t="shared" ca="1" si="2"/>
        <v>0</v>
      </c>
      <c r="V4" s="6">
        <f t="shared" ca="1" si="2"/>
        <v>0</v>
      </c>
      <c r="W4" s="6">
        <f t="shared" ca="1" si="2"/>
        <v>0</v>
      </c>
      <c r="X4" s="6">
        <f t="shared" ca="1" si="2"/>
        <v>0</v>
      </c>
      <c r="Y4" s="6">
        <f t="shared" ca="1" si="2"/>
        <v>0</v>
      </c>
      <c r="Z4" s="6">
        <f t="shared" ca="1" si="2"/>
        <v>0</v>
      </c>
      <c r="AA4" s="6">
        <f t="shared" ca="1" si="2"/>
        <v>0</v>
      </c>
      <c r="AB4" s="6">
        <f t="shared" ca="1" si="2"/>
        <v>0</v>
      </c>
      <c r="AC4" s="6">
        <f t="shared" ca="1" si="2"/>
        <v>0</v>
      </c>
      <c r="AD4" s="6">
        <f t="shared" ca="1" si="2"/>
        <v>0</v>
      </c>
      <c r="AE4" s="6">
        <f t="shared" ca="1" si="2"/>
        <v>0</v>
      </c>
      <c r="AF4" s="6">
        <f t="shared" ca="1" si="2"/>
        <v>0</v>
      </c>
      <c r="AG4" s="6">
        <f t="shared" ca="1" si="2"/>
        <v>0</v>
      </c>
    </row>
    <row r="5" spans="1:33" x14ac:dyDescent="0.25">
      <c r="B5" s="2" t="s">
        <v>366</v>
      </c>
      <c r="C5" s="7">
        <f>SUM(D5:AG5)</f>
        <v>97.6</v>
      </c>
      <c r="D5" s="6"/>
      <c r="E5" s="6">
        <f>E178</f>
        <v>0</v>
      </c>
      <c r="F5" s="6">
        <f t="shared" ref="F5:AG5" si="3">F178</f>
        <v>7.5</v>
      </c>
      <c r="G5" s="6">
        <f t="shared" si="3"/>
        <v>7.5</v>
      </c>
      <c r="H5" s="6">
        <f t="shared" si="3"/>
        <v>9</v>
      </c>
      <c r="I5" s="6">
        <f t="shared" si="3"/>
        <v>10</v>
      </c>
      <c r="J5" s="6">
        <f t="shared" si="3"/>
        <v>10</v>
      </c>
      <c r="K5" s="6">
        <f t="shared" si="3"/>
        <v>9</v>
      </c>
      <c r="L5" s="6">
        <f t="shared" si="3"/>
        <v>9</v>
      </c>
      <c r="M5" s="6">
        <f t="shared" si="3"/>
        <v>9</v>
      </c>
      <c r="N5" s="6">
        <f t="shared" si="3"/>
        <v>9</v>
      </c>
      <c r="O5" s="6">
        <f t="shared" si="3"/>
        <v>9</v>
      </c>
      <c r="P5" s="6">
        <f t="shared" si="3"/>
        <v>8.6</v>
      </c>
      <c r="Q5" s="6">
        <f t="shared" si="3"/>
        <v>0</v>
      </c>
      <c r="R5" s="6">
        <f t="shared" si="3"/>
        <v>0</v>
      </c>
      <c r="S5" s="6">
        <f t="shared" si="3"/>
        <v>0</v>
      </c>
      <c r="T5" s="6">
        <f t="shared" si="3"/>
        <v>0</v>
      </c>
      <c r="U5" s="6">
        <f t="shared" si="3"/>
        <v>0</v>
      </c>
      <c r="V5" s="6">
        <f t="shared" si="3"/>
        <v>0</v>
      </c>
      <c r="W5" s="6">
        <f t="shared" si="3"/>
        <v>0</v>
      </c>
      <c r="X5" s="6">
        <f t="shared" si="3"/>
        <v>0</v>
      </c>
      <c r="Y5" s="6">
        <f t="shared" si="3"/>
        <v>0</v>
      </c>
      <c r="Z5" s="6">
        <f t="shared" si="3"/>
        <v>0</v>
      </c>
      <c r="AA5" s="6">
        <f t="shared" si="3"/>
        <v>0</v>
      </c>
      <c r="AB5" s="6">
        <f t="shared" si="3"/>
        <v>0</v>
      </c>
      <c r="AC5" s="6">
        <f t="shared" si="3"/>
        <v>0</v>
      </c>
      <c r="AD5" s="6">
        <f t="shared" si="3"/>
        <v>0</v>
      </c>
      <c r="AE5" s="6">
        <f t="shared" si="3"/>
        <v>0</v>
      </c>
      <c r="AF5" s="6">
        <f t="shared" si="3"/>
        <v>0</v>
      </c>
      <c r="AG5" s="6">
        <f t="shared" si="3"/>
        <v>0</v>
      </c>
    </row>
    <row r="6" spans="1:33" hidden="1" x14ac:dyDescent="0.25">
      <c r="B6" s="2" t="s">
        <v>273</v>
      </c>
      <c r="C6" s="7">
        <f>SUM(D6:AG6)</f>
        <v>0</v>
      </c>
      <c r="D6" s="6"/>
      <c r="E6" s="24"/>
      <c r="F6" s="24"/>
      <c r="G6" s="24"/>
      <c r="H6" s="24"/>
      <c r="I6" s="24"/>
      <c r="J6" s="24"/>
      <c r="K6" s="24"/>
      <c r="L6" s="24"/>
      <c r="M6" s="24"/>
      <c r="N6" s="24"/>
      <c r="O6" s="24"/>
      <c r="P6" s="24"/>
      <c r="Q6" s="24"/>
      <c r="R6" s="24"/>
      <c r="S6" s="24"/>
      <c r="T6" s="24"/>
      <c r="U6" s="6"/>
      <c r="V6" s="6"/>
      <c r="W6" s="6"/>
      <c r="X6" s="6"/>
      <c r="Y6" s="6"/>
      <c r="Z6" s="6"/>
      <c r="AA6" s="6"/>
      <c r="AB6" s="6"/>
      <c r="AC6" s="6"/>
      <c r="AD6" s="6"/>
      <c r="AE6" s="6"/>
      <c r="AF6" s="6"/>
      <c r="AG6" s="6"/>
    </row>
    <row r="7" spans="1:33" x14ac:dyDescent="0.25">
      <c r="B7" s="34" t="s">
        <v>33</v>
      </c>
      <c r="C7" s="33" t="e">
        <f ca="1">SUM(D7:AG7)</f>
        <v>#VALUE!</v>
      </c>
      <c r="D7" s="33"/>
      <c r="E7" s="33">
        <f t="shared" ref="E7:AG7" si="4">SUM(E4:E6)</f>
        <v>0</v>
      </c>
      <c r="F7" s="33">
        <f t="shared" si="4"/>
        <v>53.048663425616716</v>
      </c>
      <c r="G7" s="33">
        <f t="shared" si="4"/>
        <v>118.74155301762511</v>
      </c>
      <c r="H7" s="33">
        <f t="shared" si="4"/>
        <v>292.97886356239508</v>
      </c>
      <c r="I7" s="33">
        <f t="shared" si="4"/>
        <v>129.40294815598315</v>
      </c>
      <c r="J7" s="33">
        <f t="shared" si="4"/>
        <v>320.96036356874043</v>
      </c>
      <c r="K7" s="33">
        <f t="shared" si="4"/>
        <v>266.62581241107529</v>
      </c>
      <c r="L7" s="33">
        <f t="shared" si="4"/>
        <v>237.77196211583825</v>
      </c>
      <c r="M7" s="33">
        <f t="shared" si="4"/>
        <v>79.341570888162963</v>
      </c>
      <c r="N7" s="33">
        <f t="shared" ca="1" si="4"/>
        <v>297.63884250099437</v>
      </c>
      <c r="O7" s="33">
        <f t="shared" ca="1" si="4"/>
        <v>276.84510478965973</v>
      </c>
      <c r="P7" s="33">
        <f t="shared" ca="1" si="4"/>
        <v>223.79431772898252</v>
      </c>
      <c r="Q7" s="33">
        <f t="shared" ca="1" si="4"/>
        <v>0</v>
      </c>
      <c r="R7" s="33">
        <f t="shared" ca="1" si="4"/>
        <v>0</v>
      </c>
      <c r="S7" s="33">
        <f t="shared" ca="1" si="4"/>
        <v>0</v>
      </c>
      <c r="T7" s="33">
        <f t="shared" ca="1" si="4"/>
        <v>0</v>
      </c>
      <c r="U7" s="33">
        <f t="shared" ca="1" si="4"/>
        <v>0</v>
      </c>
      <c r="V7" s="33">
        <f t="shared" ca="1" si="4"/>
        <v>0</v>
      </c>
      <c r="W7" s="33">
        <f t="shared" ca="1" si="4"/>
        <v>0</v>
      </c>
      <c r="X7" s="33">
        <f t="shared" ca="1" si="4"/>
        <v>0</v>
      </c>
      <c r="Y7" s="33">
        <f t="shared" ca="1" si="4"/>
        <v>0</v>
      </c>
      <c r="Z7" s="33">
        <f t="shared" ca="1" si="4"/>
        <v>0</v>
      </c>
      <c r="AA7" s="33">
        <f t="shared" ca="1" si="4"/>
        <v>0</v>
      </c>
      <c r="AB7" s="33">
        <f t="shared" ca="1" si="4"/>
        <v>0</v>
      </c>
      <c r="AC7" s="33">
        <f t="shared" ca="1" si="4"/>
        <v>0</v>
      </c>
      <c r="AD7" s="33">
        <f t="shared" ca="1" si="4"/>
        <v>0</v>
      </c>
      <c r="AE7" s="33">
        <f t="shared" ca="1" si="4"/>
        <v>0</v>
      </c>
      <c r="AF7" s="33">
        <f t="shared" ca="1" si="4"/>
        <v>0</v>
      </c>
      <c r="AG7" s="33">
        <f t="shared" ca="1" si="4"/>
        <v>0</v>
      </c>
    </row>
    <row r="8" spans="1:33" x14ac:dyDescent="0.25">
      <c r="B8" s="13"/>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row>
    <row r="9" spans="1:33" x14ac:dyDescent="0.25">
      <c r="A9" s="24">
        <f>'Cost Schedule '!G67</f>
        <v>58</v>
      </c>
      <c r="B9" s="2" t="s">
        <v>58</v>
      </c>
      <c r="C9" s="7">
        <f ca="1">SUM(D9:AG9)</f>
        <v>192</v>
      </c>
      <c r="E9" s="209">
        <f ca="1">'Cost Schedule '!H103</f>
        <v>11.75</v>
      </c>
      <c r="F9" s="209">
        <f ca="1">'Cost Schedule '!I103</f>
        <v>0</v>
      </c>
      <c r="G9" s="209">
        <f ca="1">'Cost Schedule '!J103</f>
        <v>0</v>
      </c>
      <c r="H9" s="209">
        <f ca="1">'Cost Schedule '!K103</f>
        <v>0</v>
      </c>
      <c r="I9" s="209">
        <f ca="1">'Cost Schedule '!L103</f>
        <v>0</v>
      </c>
      <c r="J9" s="209">
        <f ca="1">'Cost Schedule '!M103</f>
        <v>58</v>
      </c>
      <c r="K9" s="209">
        <f ca="1">'Cost Schedule '!N103</f>
        <v>0</v>
      </c>
      <c r="L9" s="209">
        <f ca="1">'Cost Schedule '!O103</f>
        <v>58</v>
      </c>
      <c r="M9" s="209">
        <f ca="1">'Cost Schedule '!P103</f>
        <v>0</v>
      </c>
      <c r="N9" s="209">
        <f ca="1">'Cost Schedule '!Q103</f>
        <v>0</v>
      </c>
      <c r="O9" s="209">
        <f ca="1">'Cost Schedule '!R103</f>
        <v>0</v>
      </c>
      <c r="P9" s="209">
        <f ca="1">'Cost Schedule '!S103</f>
        <v>58</v>
      </c>
      <c r="Q9" s="209">
        <f ca="1">'Cost Schedule '!T103</f>
        <v>0</v>
      </c>
      <c r="R9" s="209">
        <f ca="1">'Cost Schedule '!U103</f>
        <v>0</v>
      </c>
      <c r="S9" s="209">
        <f ca="1">'Cost Schedule '!V103</f>
        <v>0</v>
      </c>
      <c r="T9" s="209">
        <f ca="1">'Cost Schedule '!W103</f>
        <v>6.25</v>
      </c>
      <c r="U9" s="209">
        <f ca="1">'Cost Schedule '!X103</f>
        <v>0</v>
      </c>
      <c r="V9" s="146"/>
      <c r="W9" s="146"/>
      <c r="X9" s="146"/>
      <c r="Y9" s="7"/>
      <c r="Z9" s="7"/>
      <c r="AA9" s="7"/>
      <c r="AB9" s="7"/>
      <c r="AC9" s="7"/>
      <c r="AD9" s="7"/>
      <c r="AE9" s="7"/>
      <c r="AF9" s="7"/>
      <c r="AG9" s="7"/>
    </row>
    <row r="10" spans="1:33" x14ac:dyDescent="0.25">
      <c r="B10" s="2" t="s">
        <v>29</v>
      </c>
      <c r="C10" s="7">
        <f ca="1">SUM(D10:AG10)</f>
        <v>808.14056455814307</v>
      </c>
      <c r="D10" s="6"/>
      <c r="E10" s="6">
        <f t="shared" ref="E10:AG10" ca="1" si="5">E103+E130+E158+E181</f>
        <v>0</v>
      </c>
      <c r="F10" s="6">
        <f t="shared" ca="1" si="5"/>
        <v>0</v>
      </c>
      <c r="G10" s="6">
        <f t="shared" ca="1" si="5"/>
        <v>0</v>
      </c>
      <c r="H10" s="6">
        <f t="shared" ca="1" si="5"/>
        <v>0</v>
      </c>
      <c r="I10" s="6">
        <f t="shared" ca="1" si="5"/>
        <v>0</v>
      </c>
      <c r="J10" s="6">
        <f t="shared" ca="1" si="5"/>
        <v>0</v>
      </c>
      <c r="K10" s="6">
        <f t="shared" ca="1" si="5"/>
        <v>31.632038187287559</v>
      </c>
      <c r="L10" s="6">
        <f t="shared" ca="1" si="5"/>
        <v>27.305365097383174</v>
      </c>
      <c r="M10" s="6">
        <f t="shared" ca="1" si="5"/>
        <v>32.795776231125679</v>
      </c>
      <c r="N10" s="6">
        <f t="shared" ca="1" si="5"/>
        <v>70.033216295091734</v>
      </c>
      <c r="O10" s="6">
        <f t="shared" ca="1" si="5"/>
        <v>50.947732156036182</v>
      </c>
      <c r="P10" s="6">
        <f t="shared" ca="1" si="5"/>
        <v>57.546279699778708</v>
      </c>
      <c r="Q10" s="6">
        <f t="shared" ca="1" si="5"/>
        <v>67.974471129246993</v>
      </c>
      <c r="R10" s="6">
        <f t="shared" ca="1" si="5"/>
        <v>66.406374454309486</v>
      </c>
      <c r="S10" s="6">
        <f t="shared" ca="1" si="5"/>
        <v>43.801063188529525</v>
      </c>
      <c r="T10" s="6">
        <f t="shared" ca="1" si="5"/>
        <v>65.939342471616797</v>
      </c>
      <c r="U10" s="6">
        <f t="shared" ca="1" si="5"/>
        <v>80.379791623860001</v>
      </c>
      <c r="V10" s="6">
        <f t="shared" ca="1" si="5"/>
        <v>50.789540913133997</v>
      </c>
      <c r="W10" s="6">
        <f t="shared" ca="1" si="5"/>
        <v>26.508552704022264</v>
      </c>
      <c r="X10" s="6">
        <f t="shared" ca="1" si="5"/>
        <v>29.041243758890094</v>
      </c>
      <c r="Y10" s="6">
        <f t="shared" ca="1" si="5"/>
        <v>36.212985124398259</v>
      </c>
      <c r="Z10" s="6">
        <f t="shared" ca="1" si="5"/>
        <v>25.252782846275046</v>
      </c>
      <c r="AA10" s="6">
        <f t="shared" ca="1" si="5"/>
        <v>22.18641106695938</v>
      </c>
      <c r="AB10" s="6">
        <f t="shared" ca="1" si="5"/>
        <v>18.056458829946564</v>
      </c>
      <c r="AC10" s="6">
        <f t="shared" ca="1" si="5"/>
        <v>5.3311387802515213</v>
      </c>
      <c r="AD10" s="6">
        <f t="shared" ca="1" si="5"/>
        <v>0</v>
      </c>
      <c r="AE10" s="6">
        <f t="shared" ca="1" si="5"/>
        <v>0</v>
      </c>
      <c r="AF10" s="6">
        <f t="shared" ca="1" si="5"/>
        <v>0</v>
      </c>
      <c r="AG10" s="6">
        <f t="shared" ca="1" si="5"/>
        <v>0</v>
      </c>
    </row>
    <row r="11" spans="1:33" x14ac:dyDescent="0.25">
      <c r="B11" s="2" t="str">
        <f>B104</f>
        <v>Admin Cost &amp; other Overheads</v>
      </c>
      <c r="C11" s="7">
        <f ca="1">SUM(D11:AG11)</f>
        <v>71.561561941437233</v>
      </c>
      <c r="D11" s="6"/>
      <c r="E11" s="6">
        <f ca="1">E104+E131+E159</f>
        <v>0</v>
      </c>
      <c r="F11" s="6">
        <f t="shared" ref="F11:AG13" ca="1" si="6">F104+F131+F159</f>
        <v>0</v>
      </c>
      <c r="G11" s="6">
        <f t="shared" ca="1" si="6"/>
        <v>0</v>
      </c>
      <c r="H11" s="6">
        <f t="shared" ca="1" si="6"/>
        <v>0</v>
      </c>
      <c r="I11" s="6">
        <f t="shared" ca="1" si="6"/>
        <v>0</v>
      </c>
      <c r="J11" s="6">
        <f t="shared" ca="1" si="6"/>
        <v>0</v>
      </c>
      <c r="K11" s="6">
        <f t="shared" ca="1" si="6"/>
        <v>1.8634879817884049</v>
      </c>
      <c r="L11" s="6">
        <f t="shared" ca="1" si="6"/>
        <v>0</v>
      </c>
      <c r="M11" s="6">
        <f t="shared" ca="1" si="6"/>
        <v>0</v>
      </c>
      <c r="N11" s="6">
        <f t="shared" ca="1" si="6"/>
        <v>0.73199999999999998</v>
      </c>
      <c r="O11" s="6">
        <f t="shared" ca="1" si="6"/>
        <v>4.5019375691973069</v>
      </c>
      <c r="P11" s="6">
        <f t="shared" ca="1" si="6"/>
        <v>4.7643941103764416</v>
      </c>
      <c r="Q11" s="6">
        <f t="shared" ca="1" si="6"/>
        <v>5.7300668030633828</v>
      </c>
      <c r="R11" s="6">
        <f t="shared" ca="1" si="6"/>
        <v>5.3125099563447593</v>
      </c>
      <c r="S11" s="6">
        <f t="shared" ca="1" si="6"/>
        <v>3.5040850550823621</v>
      </c>
      <c r="T11" s="6">
        <f t="shared" ca="1" si="6"/>
        <v>5.6356029215091068</v>
      </c>
      <c r="U11" s="6">
        <f t="shared" ca="1" si="6"/>
        <v>6.495376673738984</v>
      </c>
      <c r="V11" s="6">
        <f t="shared" ca="1" si="6"/>
        <v>4.51135209704732</v>
      </c>
      <c r="W11" s="6">
        <f t="shared" ca="1" si="6"/>
        <v>3.181026324482672</v>
      </c>
      <c r="X11" s="6">
        <f t="shared" ca="1" si="6"/>
        <v>3.4849492510668094</v>
      </c>
      <c r="Y11" s="6">
        <f t="shared" ca="1" si="6"/>
        <v>4.3455582149277889</v>
      </c>
      <c r="Z11" s="6">
        <f t="shared" ca="1" si="6"/>
        <v>3.0303339415530059</v>
      </c>
      <c r="AA11" s="6">
        <f t="shared" ca="1" si="6"/>
        <v>2.6623693280351244</v>
      </c>
      <c r="AB11" s="6">
        <f t="shared" ca="1" si="6"/>
        <v>2.1667750595935864</v>
      </c>
      <c r="AC11" s="6">
        <f t="shared" ca="1" si="6"/>
        <v>1.6397366536301821</v>
      </c>
      <c r="AD11" s="6">
        <f t="shared" ca="1" si="6"/>
        <v>2</v>
      </c>
      <c r="AE11" s="6">
        <f t="shared" ca="1" si="6"/>
        <v>2</v>
      </c>
      <c r="AF11" s="6">
        <f t="shared" ca="1" si="6"/>
        <v>2</v>
      </c>
      <c r="AG11" s="6">
        <f t="shared" ca="1" si="6"/>
        <v>2</v>
      </c>
    </row>
    <row r="12" spans="1:33" x14ac:dyDescent="0.25">
      <c r="A12" s="87"/>
      <c r="B12" s="2" t="str">
        <f>B105</f>
        <v>Sales &amp; Mktng Cost (Rs Cr)</v>
      </c>
      <c r="C12" s="7">
        <f ca="1">SUM(D12:AG12)</f>
        <v>20.229061474731594</v>
      </c>
      <c r="D12" s="6"/>
      <c r="E12" s="6">
        <f ca="1">E105+E132+E160</f>
        <v>0</v>
      </c>
      <c r="F12" s="6">
        <f t="shared" ca="1" si="6"/>
        <v>0</v>
      </c>
      <c r="G12" s="6">
        <f t="shared" ca="1" si="6"/>
        <v>0</v>
      </c>
      <c r="H12" s="6">
        <f t="shared" ca="1" si="6"/>
        <v>0</v>
      </c>
      <c r="I12" s="6">
        <f t="shared" ca="1" si="6"/>
        <v>0</v>
      </c>
      <c r="J12" s="6">
        <f t="shared" ca="1" si="6"/>
        <v>0</v>
      </c>
      <c r="K12" s="6">
        <f t="shared" ca="1" si="6"/>
        <v>2.2337913830958969</v>
      </c>
      <c r="L12" s="6">
        <f t="shared" ca="1" si="6"/>
        <v>0.88395969382439776</v>
      </c>
      <c r="M12" s="6">
        <f t="shared" ca="1" si="6"/>
        <v>0</v>
      </c>
      <c r="N12" s="6">
        <f t="shared" ca="1" si="6"/>
        <v>1.0669596938243977</v>
      </c>
      <c r="O12" s="6">
        <f t="shared" ca="1" si="6"/>
        <v>1.3157474769159925</v>
      </c>
      <c r="P12" s="6">
        <f t="shared" ca="1" si="6"/>
        <v>2.3286467822948231</v>
      </c>
      <c r="Q12" s="6">
        <f t="shared" ca="1" si="6"/>
        <v>1.2134348662231289</v>
      </c>
      <c r="R12" s="6">
        <f t="shared" ca="1" si="6"/>
        <v>1.8379798212386651</v>
      </c>
      <c r="S12" s="6">
        <f t="shared" ca="1" si="6"/>
        <v>1.3858735959230657</v>
      </c>
      <c r="T12" s="6">
        <f t="shared" ca="1" si="6"/>
        <v>1.6484114196949298</v>
      </c>
      <c r="U12" s="6">
        <f t="shared" ca="1" si="6"/>
        <v>1.9535940103645844</v>
      </c>
      <c r="V12" s="6">
        <f t="shared" ca="1" si="6"/>
        <v>1.3015487384168549</v>
      </c>
      <c r="W12" s="6">
        <f t="shared" ca="1" si="6"/>
        <v>0.50985233215247527</v>
      </c>
      <c r="X12" s="6">
        <f t="shared" ca="1" si="6"/>
        <v>0</v>
      </c>
      <c r="Y12" s="6">
        <f t="shared" ca="1" si="6"/>
        <v>0.50985233215247527</v>
      </c>
      <c r="Z12" s="6">
        <f t="shared" ca="1" si="6"/>
        <v>0</v>
      </c>
      <c r="AA12" s="6">
        <f t="shared" ca="1" si="6"/>
        <v>0.50985233215247527</v>
      </c>
      <c r="AB12" s="6">
        <f t="shared" ca="1" si="6"/>
        <v>0</v>
      </c>
      <c r="AC12" s="6">
        <f t="shared" ca="1" si="6"/>
        <v>0.50985233215247527</v>
      </c>
      <c r="AD12" s="6">
        <f t="shared" ca="1" si="6"/>
        <v>0</v>
      </c>
      <c r="AE12" s="6">
        <f t="shared" ca="1" si="6"/>
        <v>0.50985233215247527</v>
      </c>
      <c r="AF12" s="6">
        <f t="shared" ca="1" si="6"/>
        <v>0</v>
      </c>
      <c r="AG12" s="6">
        <f t="shared" ca="1" si="6"/>
        <v>0.50985233215247527</v>
      </c>
    </row>
    <row r="13" spans="1:33" ht="22.5" x14ac:dyDescent="0.25">
      <c r="A13" s="87"/>
      <c r="B13" s="198" t="str">
        <f>B106</f>
        <v>Cost for amenity, parking and support structures (Rs Cr)</v>
      </c>
      <c r="C13" s="7">
        <f ca="1">SUM(D13:AG13)</f>
        <v>386.18556501680996</v>
      </c>
      <c r="D13" s="6"/>
      <c r="E13" s="6">
        <f ca="1">E106+E133+E161</f>
        <v>0</v>
      </c>
      <c r="F13" s="6">
        <f t="shared" ca="1" si="6"/>
        <v>0</v>
      </c>
      <c r="G13" s="6">
        <f t="shared" ca="1" si="6"/>
        <v>0</v>
      </c>
      <c r="H13" s="6">
        <f t="shared" ca="1" si="6"/>
        <v>0</v>
      </c>
      <c r="I13" s="6">
        <f t="shared" ca="1" si="6"/>
        <v>0.78999999999999992</v>
      </c>
      <c r="J13" s="6">
        <f t="shared" ca="1" si="6"/>
        <v>0</v>
      </c>
      <c r="K13" s="6">
        <f t="shared" ca="1" si="6"/>
        <v>34.663943028254856</v>
      </c>
      <c r="L13" s="6">
        <f t="shared" ca="1" si="6"/>
        <v>18.557991773628782</v>
      </c>
      <c r="M13" s="6">
        <f t="shared" ca="1" si="6"/>
        <v>20.503654893003983</v>
      </c>
      <c r="N13" s="6">
        <f t="shared" ca="1" si="6"/>
        <v>20.628099299628783</v>
      </c>
      <c r="O13" s="6">
        <f t="shared" ca="1" si="6"/>
        <v>33.515452547257553</v>
      </c>
      <c r="P13" s="6">
        <f t="shared" ca="1" si="6"/>
        <v>53.277996669817682</v>
      </c>
      <c r="Q13" s="6">
        <f t="shared" ca="1" si="6"/>
        <v>49.349942285604563</v>
      </c>
      <c r="R13" s="6">
        <f t="shared" ca="1" si="6"/>
        <v>65.998348967450312</v>
      </c>
      <c r="S13" s="6">
        <f t="shared" ca="1" si="6"/>
        <v>8.1761120171583741</v>
      </c>
      <c r="T13" s="6">
        <f t="shared" ca="1" si="6"/>
        <v>42.066224506696244</v>
      </c>
      <c r="U13" s="6">
        <f t="shared" ca="1" si="6"/>
        <v>37.222583976308783</v>
      </c>
      <c r="V13" s="6">
        <f t="shared" ca="1" si="6"/>
        <v>1.4352150519999896</v>
      </c>
      <c r="W13" s="6">
        <f t="shared" ca="1" si="6"/>
        <v>0</v>
      </c>
      <c r="X13" s="6">
        <f t="shared" ca="1" si="6"/>
        <v>0</v>
      </c>
      <c r="Y13" s="6">
        <f t="shared" ca="1" si="6"/>
        <v>0</v>
      </c>
      <c r="Z13" s="6">
        <f t="shared" ca="1" si="6"/>
        <v>0</v>
      </c>
      <c r="AA13" s="6">
        <f t="shared" ca="1" si="6"/>
        <v>0</v>
      </c>
      <c r="AB13" s="6">
        <f t="shared" ca="1" si="6"/>
        <v>0</v>
      </c>
      <c r="AC13" s="6">
        <f t="shared" ca="1" si="6"/>
        <v>0</v>
      </c>
      <c r="AD13" s="6">
        <f t="shared" ca="1" si="6"/>
        <v>0</v>
      </c>
      <c r="AE13" s="6">
        <f t="shared" ca="1" si="6"/>
        <v>0</v>
      </c>
      <c r="AF13" s="6">
        <f t="shared" ca="1" si="6"/>
        <v>0</v>
      </c>
      <c r="AG13" s="6">
        <f t="shared" ca="1" si="6"/>
        <v>0</v>
      </c>
    </row>
    <row r="14" spans="1:33" x14ac:dyDescent="0.25">
      <c r="A14" s="87"/>
      <c r="C14" s="7"/>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row>
    <row r="15" spans="1:33" x14ac:dyDescent="0.25">
      <c r="B15" s="34" t="s">
        <v>34</v>
      </c>
      <c r="C15" s="33">
        <f ca="1">SUM(D15:AG15)</f>
        <v>1478.1167529911211</v>
      </c>
      <c r="D15" s="33">
        <f>SUM(D9:D13)</f>
        <v>0</v>
      </c>
      <c r="E15" s="33">
        <f ca="1">SUM(E9:E13)</f>
        <v>11.75</v>
      </c>
      <c r="F15" s="33">
        <f t="shared" ref="F15:AG15" ca="1" si="7">SUM(F9:F13)</f>
        <v>0</v>
      </c>
      <c r="G15" s="33">
        <f t="shared" ca="1" si="7"/>
        <v>0</v>
      </c>
      <c r="H15" s="33">
        <f t="shared" ca="1" si="7"/>
        <v>0</v>
      </c>
      <c r="I15" s="33">
        <f t="shared" ca="1" si="7"/>
        <v>0.78999999999999992</v>
      </c>
      <c r="J15" s="33">
        <f t="shared" ca="1" si="7"/>
        <v>58</v>
      </c>
      <c r="K15" s="33">
        <f t="shared" ca="1" si="7"/>
        <v>70.393260580426727</v>
      </c>
      <c r="L15" s="33">
        <f t="shared" ca="1" si="7"/>
        <v>104.74731656483635</v>
      </c>
      <c r="M15" s="33">
        <f t="shared" ca="1" si="7"/>
        <v>53.299431124129661</v>
      </c>
      <c r="N15" s="33">
        <f t="shared" ca="1" si="7"/>
        <v>92.460275288544921</v>
      </c>
      <c r="O15" s="33">
        <f t="shared" ca="1" si="7"/>
        <v>90.280869749407032</v>
      </c>
      <c r="P15" s="33">
        <f t="shared" ca="1" si="7"/>
        <v>175.91731726226766</v>
      </c>
      <c r="Q15" s="33">
        <f t="shared" ca="1" si="7"/>
        <v>124.26791508413805</v>
      </c>
      <c r="R15" s="33">
        <f t="shared" ca="1" si="7"/>
        <v>139.5552131993432</v>
      </c>
      <c r="S15" s="33">
        <f t="shared" ca="1" si="7"/>
        <v>56.867133856693329</v>
      </c>
      <c r="T15" s="33">
        <f t="shared" ca="1" si="7"/>
        <v>121.53958131951707</v>
      </c>
      <c r="U15" s="33">
        <f t="shared" ca="1" si="7"/>
        <v>126.05134628427236</v>
      </c>
      <c r="V15" s="33">
        <f t="shared" ca="1" si="7"/>
        <v>58.037656800598164</v>
      </c>
      <c r="W15" s="33">
        <f t="shared" ca="1" si="7"/>
        <v>30.199431360657414</v>
      </c>
      <c r="X15" s="33">
        <f t="shared" ca="1" si="7"/>
        <v>32.526193009956906</v>
      </c>
      <c r="Y15" s="33">
        <f t="shared" ca="1" si="7"/>
        <v>41.068395671478527</v>
      </c>
      <c r="Z15" s="33">
        <f t="shared" ca="1" si="7"/>
        <v>28.283116787828053</v>
      </c>
      <c r="AA15" s="33">
        <f t="shared" ca="1" si="7"/>
        <v>25.358632727146983</v>
      </c>
      <c r="AB15" s="33">
        <f t="shared" ca="1" si="7"/>
        <v>20.22323388954015</v>
      </c>
      <c r="AC15" s="33">
        <f t="shared" ca="1" si="7"/>
        <v>7.4807277660341782</v>
      </c>
      <c r="AD15" s="33">
        <f t="shared" ca="1" si="7"/>
        <v>2</v>
      </c>
      <c r="AE15" s="33">
        <f t="shared" ca="1" si="7"/>
        <v>2.5098523321524753</v>
      </c>
      <c r="AF15" s="33">
        <f t="shared" ca="1" si="7"/>
        <v>2</v>
      </c>
      <c r="AG15" s="33">
        <f t="shared" ca="1" si="7"/>
        <v>2.5098523321524753</v>
      </c>
    </row>
    <row r="16" spans="1:33" x14ac:dyDescent="0.25">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c r="AD16" s="206"/>
      <c r="AE16" s="206"/>
      <c r="AF16" s="206"/>
      <c r="AG16" s="206"/>
    </row>
    <row r="17" spans="1:58" x14ac:dyDescent="0.25">
      <c r="B17" s="26" t="s">
        <v>260</v>
      </c>
      <c r="C17" s="27" t="e">
        <f ca="1">SUM(D17:AG17)</f>
        <v>#REF!</v>
      </c>
      <c r="D17" s="27"/>
      <c r="E17" s="27">
        <f t="shared" ref="E17:AG17" ca="1" si="8">E7-E15</f>
        <v>-11.75</v>
      </c>
      <c r="F17" s="27">
        <f t="shared" ca="1" si="8"/>
        <v>53.048663425616716</v>
      </c>
      <c r="G17" s="27">
        <f t="shared" ca="1" si="8"/>
        <v>118.74155301762511</v>
      </c>
      <c r="H17" s="27">
        <f t="shared" ca="1" si="8"/>
        <v>292.97886356239508</v>
      </c>
      <c r="I17" s="27">
        <f t="shared" ca="1" si="8"/>
        <v>128.61294815598316</v>
      </c>
      <c r="J17" s="27">
        <f t="shared" ca="1" si="8"/>
        <v>262.96036356874043</v>
      </c>
      <c r="K17" s="27">
        <f t="shared" ca="1" si="8"/>
        <v>196.23255183064856</v>
      </c>
      <c r="L17" s="27">
        <f t="shared" ca="1" si="8"/>
        <v>133.0246455510019</v>
      </c>
      <c r="M17" s="27">
        <f t="shared" ca="1" si="8"/>
        <v>26.042139764033301</v>
      </c>
      <c r="N17" s="27">
        <f t="shared" ca="1" si="8"/>
        <v>134.21080676222272</v>
      </c>
      <c r="O17" s="27">
        <f t="shared" ca="1" si="8"/>
        <v>122.48707033051176</v>
      </c>
      <c r="P17" s="27">
        <f t="shared" ca="1" si="8"/>
        <v>65.404356991059473</v>
      </c>
      <c r="Q17" s="27">
        <f t="shared" ca="1" si="8"/>
        <v>0</v>
      </c>
      <c r="R17" s="27">
        <f t="shared" ca="1" si="8"/>
        <v>0</v>
      </c>
      <c r="S17" s="27">
        <f t="shared" ca="1" si="8"/>
        <v>0</v>
      </c>
      <c r="T17" s="27">
        <f t="shared" ca="1" si="8"/>
        <v>-112.84104189069907</v>
      </c>
      <c r="U17" s="27">
        <f t="shared" ca="1" si="8"/>
        <v>0</v>
      </c>
      <c r="V17" s="27">
        <f t="shared" ca="1" si="8"/>
        <v>0</v>
      </c>
      <c r="W17" s="27">
        <f t="shared" ca="1" si="8"/>
        <v>0</v>
      </c>
      <c r="X17" s="27">
        <f t="shared" ca="1" si="8"/>
        <v>0</v>
      </c>
      <c r="Y17" s="27">
        <f t="shared" ca="1" si="8"/>
        <v>0</v>
      </c>
      <c r="Z17" s="27">
        <f t="shared" ca="1" si="8"/>
        <v>0</v>
      </c>
      <c r="AA17" s="27">
        <f t="shared" ca="1" si="8"/>
        <v>0</v>
      </c>
      <c r="AB17" s="27">
        <f t="shared" ca="1" si="8"/>
        <v>0</v>
      </c>
      <c r="AC17" s="27">
        <f t="shared" ca="1" si="8"/>
        <v>0</v>
      </c>
      <c r="AD17" s="27">
        <f t="shared" ca="1" si="8"/>
        <v>0</v>
      </c>
      <c r="AE17" s="27">
        <f t="shared" ca="1" si="8"/>
        <v>0</v>
      </c>
      <c r="AF17" s="27">
        <f t="shared" ca="1" si="8"/>
        <v>0</v>
      </c>
      <c r="AG17" s="27">
        <f t="shared" ca="1" si="8"/>
        <v>0</v>
      </c>
    </row>
    <row r="18" spans="1:58" x14ac:dyDescent="0.25">
      <c r="B18" s="13"/>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row>
    <row r="20" spans="1:58" x14ac:dyDescent="0.25">
      <c r="A20" s="9"/>
      <c r="B20" s="26" t="s">
        <v>28</v>
      </c>
      <c r="C20" s="27" t="e">
        <f ca="1">SUM(D20:AG20)</f>
        <v>#REF!</v>
      </c>
      <c r="D20" s="27">
        <f>0</f>
        <v>0</v>
      </c>
      <c r="E20" s="27">
        <f t="shared" ref="E20:AG20" ca="1" si="9">E17</f>
        <v>-11.75</v>
      </c>
      <c r="F20" s="27">
        <f t="shared" ca="1" si="9"/>
        <v>53.048663425616716</v>
      </c>
      <c r="G20" s="27">
        <f t="shared" ca="1" si="9"/>
        <v>118.74155301762511</v>
      </c>
      <c r="H20" s="27">
        <f t="shared" ca="1" si="9"/>
        <v>292.97886356239508</v>
      </c>
      <c r="I20" s="27">
        <f t="shared" ca="1" si="9"/>
        <v>128.61294815598316</v>
      </c>
      <c r="J20" s="27">
        <f t="shared" ca="1" si="9"/>
        <v>262.96036356874043</v>
      </c>
      <c r="K20" s="27">
        <f t="shared" ca="1" si="9"/>
        <v>196.23255183064856</v>
      </c>
      <c r="L20" s="27">
        <f t="shared" ca="1" si="9"/>
        <v>133.0246455510019</v>
      </c>
      <c r="M20" s="27">
        <f t="shared" ca="1" si="9"/>
        <v>26.042139764033301</v>
      </c>
      <c r="N20" s="27">
        <f t="shared" ca="1" si="9"/>
        <v>134.21080676222272</v>
      </c>
      <c r="O20" s="27">
        <f t="shared" ca="1" si="9"/>
        <v>122.48707033051176</v>
      </c>
      <c r="P20" s="27">
        <f t="shared" ca="1" si="9"/>
        <v>65.404356991059473</v>
      </c>
      <c r="Q20" s="27">
        <f t="shared" ca="1" si="9"/>
        <v>0</v>
      </c>
      <c r="R20" s="27">
        <f t="shared" ca="1" si="9"/>
        <v>0</v>
      </c>
      <c r="S20" s="27">
        <f t="shared" ca="1" si="9"/>
        <v>0</v>
      </c>
      <c r="T20" s="27">
        <f t="shared" ca="1" si="9"/>
        <v>-112.84104189069907</v>
      </c>
      <c r="U20" s="27">
        <f t="shared" ca="1" si="9"/>
        <v>0</v>
      </c>
      <c r="V20" s="27">
        <f t="shared" ca="1" si="9"/>
        <v>0</v>
      </c>
      <c r="W20" s="27">
        <f t="shared" ca="1" si="9"/>
        <v>0</v>
      </c>
      <c r="X20" s="27">
        <f t="shared" ca="1" si="9"/>
        <v>0</v>
      </c>
      <c r="Y20" s="27">
        <f t="shared" ca="1" si="9"/>
        <v>0</v>
      </c>
      <c r="Z20" s="27">
        <f t="shared" ca="1" si="9"/>
        <v>0</v>
      </c>
      <c r="AA20" s="27">
        <f t="shared" ca="1" si="9"/>
        <v>0</v>
      </c>
      <c r="AB20" s="27">
        <f t="shared" ca="1" si="9"/>
        <v>0</v>
      </c>
      <c r="AC20" s="27">
        <f t="shared" ca="1" si="9"/>
        <v>0</v>
      </c>
      <c r="AD20" s="27">
        <f t="shared" ca="1" si="9"/>
        <v>0</v>
      </c>
      <c r="AE20" s="27">
        <f t="shared" ca="1" si="9"/>
        <v>0</v>
      </c>
      <c r="AF20" s="27">
        <f t="shared" ca="1" si="9"/>
        <v>0</v>
      </c>
      <c r="AG20" s="27">
        <f t="shared" ca="1" si="9"/>
        <v>0</v>
      </c>
    </row>
    <row r="21" spans="1:58" x14ac:dyDescent="0.25">
      <c r="A21" s="38"/>
      <c r="B21" s="13"/>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row>
    <row r="22" spans="1:58" s="17" customFormat="1" x14ac:dyDescent="0.25">
      <c r="A22" s="29"/>
      <c r="B22" s="2" t="s">
        <v>270</v>
      </c>
      <c r="C22" s="6" t="e">
        <f ca="1">SUM(D22:AG22)</f>
        <v>#REF!</v>
      </c>
      <c r="D22" s="25"/>
      <c r="E22" s="87">
        <f ca="1">IF(E20&lt;0,-E20+E36,0)+5</f>
        <v>16.75</v>
      </c>
      <c r="F22" s="87">
        <f t="shared" ref="F22:R22" ca="1" si="10">IF(F20&lt;0,-F20+F36,0)</f>
        <v>0</v>
      </c>
      <c r="G22" s="87">
        <f t="shared" ca="1" si="10"/>
        <v>0</v>
      </c>
      <c r="H22" s="87">
        <f t="shared" ca="1" si="10"/>
        <v>0</v>
      </c>
      <c r="I22" s="87">
        <f t="shared" ca="1" si="10"/>
        <v>0</v>
      </c>
      <c r="J22" s="87">
        <f t="shared" ca="1" si="10"/>
        <v>0</v>
      </c>
      <c r="K22" s="87">
        <f t="shared" ca="1" si="10"/>
        <v>0</v>
      </c>
      <c r="L22" s="87">
        <f t="shared" ca="1" si="10"/>
        <v>0</v>
      </c>
      <c r="M22" s="87">
        <f>0</f>
        <v>0</v>
      </c>
      <c r="N22" s="87">
        <f t="shared" ca="1" si="10"/>
        <v>0</v>
      </c>
      <c r="O22" s="87">
        <f t="shared" ca="1" si="10"/>
        <v>0</v>
      </c>
      <c r="P22" s="87">
        <f t="shared" ca="1" si="10"/>
        <v>0</v>
      </c>
      <c r="Q22" s="87">
        <f t="shared" ca="1" si="10"/>
        <v>0</v>
      </c>
      <c r="R22" s="87">
        <f t="shared" ca="1" si="10"/>
        <v>0</v>
      </c>
      <c r="S22" s="87">
        <v>0</v>
      </c>
      <c r="T22" s="87">
        <v>0</v>
      </c>
      <c r="U22" s="199"/>
      <c r="V22" s="199"/>
      <c r="W22" s="199"/>
      <c r="X22" s="199"/>
      <c r="Y22" s="199"/>
      <c r="Z22" s="199"/>
      <c r="AA22" s="199"/>
      <c r="AB22" s="199"/>
      <c r="AC22" s="199"/>
      <c r="AD22" s="199"/>
      <c r="AE22" s="199"/>
      <c r="AF22" s="199"/>
      <c r="AG22" s="199"/>
    </row>
    <row r="23" spans="1:58" s="17" customFormat="1" x14ac:dyDescent="0.25">
      <c r="A23" s="29"/>
      <c r="B23" s="2" t="s">
        <v>275</v>
      </c>
      <c r="C23" s="6" t="e">
        <f ca="1">SUM(D23:AG23)</f>
        <v>#REF!</v>
      </c>
      <c r="D23" s="25"/>
      <c r="E23" s="87">
        <f>E36</f>
        <v>0</v>
      </c>
      <c r="F23" s="87" t="e">
        <f t="shared" ref="F23:U24" ca="1" si="11">F36</f>
        <v>#REF!</v>
      </c>
      <c r="G23" s="87" t="e">
        <f t="shared" ca="1" si="11"/>
        <v>#REF!</v>
      </c>
      <c r="H23" s="87" t="e">
        <f t="shared" ca="1" si="11"/>
        <v>#REF!</v>
      </c>
      <c r="I23" s="87" t="e">
        <f t="shared" ca="1" si="11"/>
        <v>#REF!</v>
      </c>
      <c r="J23" s="87" t="e">
        <f t="shared" ca="1" si="11"/>
        <v>#REF!</v>
      </c>
      <c r="K23" s="87" t="e">
        <f t="shared" ca="1" si="11"/>
        <v>#REF!</v>
      </c>
      <c r="L23" s="87" t="e">
        <f t="shared" ca="1" si="11"/>
        <v>#REF!</v>
      </c>
      <c r="M23" s="87" t="e">
        <f t="shared" ca="1" si="11"/>
        <v>#REF!</v>
      </c>
      <c r="N23" s="87" t="e">
        <f t="shared" ca="1" si="11"/>
        <v>#REF!</v>
      </c>
      <c r="O23" s="87">
        <f t="shared" ca="1" si="11"/>
        <v>0.27534334828829837</v>
      </c>
      <c r="P23" s="87">
        <f t="shared" ca="1" si="11"/>
        <v>0.13767167414414921</v>
      </c>
      <c r="Q23" s="87">
        <f t="shared" ca="1" si="11"/>
        <v>2.914335439641036E-17</v>
      </c>
      <c r="R23" s="87">
        <f t="shared" ca="1" si="11"/>
        <v>2.914335439641036E-17</v>
      </c>
      <c r="S23" s="87">
        <f t="shared" ca="1" si="11"/>
        <v>2.914335439641036E-17</v>
      </c>
      <c r="T23" s="87">
        <f t="shared" ca="1" si="11"/>
        <v>2.914335439641036E-17</v>
      </c>
      <c r="U23" s="199"/>
      <c r="V23" s="199"/>
      <c r="W23" s="199"/>
      <c r="X23" s="199"/>
      <c r="Y23" s="199"/>
      <c r="Z23" s="199"/>
      <c r="AA23" s="199"/>
      <c r="AB23" s="199"/>
      <c r="AC23" s="199"/>
      <c r="AD23" s="199"/>
      <c r="AE23" s="199"/>
      <c r="AF23" s="199"/>
      <c r="AG23" s="199"/>
    </row>
    <row r="24" spans="1:58" s="17" customFormat="1" x14ac:dyDescent="0.25">
      <c r="A24" s="29"/>
      <c r="B24" s="2" t="s">
        <v>272</v>
      </c>
      <c r="C24" s="6" t="e">
        <f ca="1">SUM(D24:AG24)</f>
        <v>#REF!</v>
      </c>
      <c r="D24" s="25"/>
      <c r="E24" s="87" t="e">
        <f ca="1">E37</f>
        <v>#REF!</v>
      </c>
      <c r="F24" s="87" t="e">
        <f t="shared" ca="1" si="11"/>
        <v>#REF!</v>
      </c>
      <c r="G24" s="87" t="e">
        <f t="shared" ca="1" si="11"/>
        <v>#REF!</v>
      </c>
      <c r="H24" s="87" t="e">
        <f t="shared" ca="1" si="11"/>
        <v>#REF!</v>
      </c>
      <c r="I24" s="87" t="e">
        <f t="shared" ca="1" si="11"/>
        <v>#REF!</v>
      </c>
      <c r="J24" s="87" t="e">
        <f t="shared" ca="1" si="11"/>
        <v>#REF!</v>
      </c>
      <c r="K24" s="87" t="e">
        <f t="shared" ca="1" si="11"/>
        <v>#REF!</v>
      </c>
      <c r="L24" s="87" t="e">
        <f t="shared" ca="1" si="11"/>
        <v>#REF!</v>
      </c>
      <c r="M24" s="87" t="e">
        <f t="shared" ca="1" si="11"/>
        <v>#REF!</v>
      </c>
      <c r="N24" s="87" t="e">
        <f t="shared" ca="1" si="11"/>
        <v>#REF!</v>
      </c>
      <c r="O24" s="87" t="e">
        <f t="shared" ca="1" si="11"/>
        <v>#REF!</v>
      </c>
      <c r="P24" s="87" t="e">
        <f t="shared" ca="1" si="11"/>
        <v>#REF!</v>
      </c>
      <c r="Q24" s="87" t="e">
        <f t="shared" ca="1" si="11"/>
        <v>#REF!</v>
      </c>
      <c r="R24" s="87" t="e">
        <f t="shared" ca="1" si="11"/>
        <v>#REF!</v>
      </c>
      <c r="S24" s="87" t="e">
        <f t="shared" ca="1" si="11"/>
        <v>#REF!</v>
      </c>
      <c r="T24" s="87" t="e">
        <f t="shared" ca="1" si="11"/>
        <v>#REF!</v>
      </c>
      <c r="U24" s="87" t="e">
        <f t="shared" ca="1" si="11"/>
        <v>#REF!</v>
      </c>
      <c r="V24" s="87" t="e">
        <f ca="1">V37</f>
        <v>#REF!</v>
      </c>
      <c r="W24" s="199"/>
      <c r="X24" s="199"/>
      <c r="Y24" s="199"/>
      <c r="Z24" s="199"/>
      <c r="AA24" s="199"/>
      <c r="AB24" s="199"/>
      <c r="AC24" s="199"/>
      <c r="AD24" s="199"/>
      <c r="AE24" s="199"/>
      <c r="AF24" s="199"/>
      <c r="AG24" s="199"/>
    </row>
    <row r="25" spans="1:58" customFormat="1" ht="15" x14ac:dyDescent="0.25">
      <c r="B25" s="200" t="s">
        <v>261</v>
      </c>
      <c r="C25" s="201" t="e">
        <f ca="1">SUM(D25:AG25)</f>
        <v>#REF!</v>
      </c>
      <c r="D25" s="201">
        <f>D20+D22-D24</f>
        <v>0</v>
      </c>
      <c r="E25" s="201" t="e">
        <f ca="1">E20+E22-E24-E23</f>
        <v>#REF!</v>
      </c>
      <c r="F25" s="201" t="e">
        <f t="shared" ref="F25:AG25" ca="1" si="12">F20+F22-F24-F23</f>
        <v>#REF!</v>
      </c>
      <c r="G25" s="201" t="e">
        <f t="shared" ca="1" si="12"/>
        <v>#REF!</v>
      </c>
      <c r="H25" s="201" t="e">
        <f t="shared" ca="1" si="12"/>
        <v>#REF!</v>
      </c>
      <c r="I25" s="201" t="e">
        <f t="shared" ca="1" si="12"/>
        <v>#REF!</v>
      </c>
      <c r="J25" s="201" t="e">
        <f t="shared" ca="1" si="12"/>
        <v>#REF!</v>
      </c>
      <c r="K25" s="201" t="e">
        <f t="shared" ca="1" si="12"/>
        <v>#REF!</v>
      </c>
      <c r="L25" s="201" t="e">
        <f t="shared" ca="1" si="12"/>
        <v>#REF!</v>
      </c>
      <c r="M25" s="201" t="e">
        <f t="shared" ca="1" si="12"/>
        <v>#REF!</v>
      </c>
      <c r="N25" s="201">
        <f t="shared" ca="1" si="12"/>
        <v>128.29092477402429</v>
      </c>
      <c r="O25" s="201">
        <f t="shared" ca="1" si="12"/>
        <v>116.70486001645749</v>
      </c>
      <c r="P25" s="201">
        <f t="shared" ca="1" si="12"/>
        <v>59.759818351149356</v>
      </c>
      <c r="Q25" s="201">
        <f t="shared" ca="1" si="12"/>
        <v>-2.914335439641036E-17</v>
      </c>
      <c r="R25" s="201">
        <f t="shared" ca="1" si="12"/>
        <v>-2.914335439641036E-17</v>
      </c>
      <c r="S25" s="201">
        <f t="shared" ca="1" si="12"/>
        <v>-2.914335439641036E-17</v>
      </c>
      <c r="T25" s="201">
        <f t="shared" ca="1" si="12"/>
        <v>-112.84104189069907</v>
      </c>
      <c r="U25" s="201">
        <f t="shared" ca="1" si="12"/>
        <v>0</v>
      </c>
      <c r="V25" s="201">
        <f t="shared" ca="1" si="12"/>
        <v>0</v>
      </c>
      <c r="W25" s="201">
        <f t="shared" ca="1" si="12"/>
        <v>0</v>
      </c>
      <c r="X25" s="201">
        <f t="shared" ca="1" si="12"/>
        <v>0</v>
      </c>
      <c r="Y25" s="201">
        <f t="shared" ca="1" si="12"/>
        <v>0</v>
      </c>
      <c r="Z25" s="201">
        <f t="shared" ca="1" si="12"/>
        <v>0</v>
      </c>
      <c r="AA25" s="201">
        <f t="shared" ca="1" si="12"/>
        <v>0</v>
      </c>
      <c r="AB25" s="201">
        <f t="shared" ca="1" si="12"/>
        <v>0</v>
      </c>
      <c r="AC25" s="201">
        <f t="shared" ca="1" si="12"/>
        <v>0</v>
      </c>
      <c r="AD25" s="201">
        <f t="shared" ca="1" si="12"/>
        <v>0</v>
      </c>
      <c r="AE25" s="201">
        <f t="shared" ca="1" si="12"/>
        <v>0</v>
      </c>
      <c r="AF25" s="201">
        <f t="shared" ca="1" si="12"/>
        <v>0</v>
      </c>
      <c r="AG25" s="201">
        <f t="shared" ca="1" si="12"/>
        <v>0</v>
      </c>
    </row>
    <row r="26" spans="1:58" customFormat="1" ht="15" x14ac:dyDescent="0.25">
      <c r="B26" s="202"/>
      <c r="C26" s="6"/>
      <c r="D26" s="6"/>
    </row>
    <row r="27" spans="1:58" customFormat="1" ht="15" x14ac:dyDescent="0.25">
      <c r="B27" s="13" t="s">
        <v>262</v>
      </c>
      <c r="C27" s="6"/>
      <c r="D27" s="6"/>
    </row>
    <row r="28" spans="1:58" customFormat="1" ht="15" x14ac:dyDescent="0.25">
      <c r="B28" s="2" t="s">
        <v>36</v>
      </c>
      <c r="C28" s="6"/>
      <c r="D28" s="6">
        <f t="shared" ref="D28:AG28" si="13">C30</f>
        <v>0</v>
      </c>
      <c r="E28" s="6">
        <f t="shared" si="13"/>
        <v>0</v>
      </c>
      <c r="F28" s="6" t="e">
        <f t="shared" ca="1" si="13"/>
        <v>#REF!</v>
      </c>
      <c r="G28" s="6" t="e">
        <f t="shared" ca="1" si="13"/>
        <v>#REF!</v>
      </c>
      <c r="H28" s="6" t="e">
        <f t="shared" ca="1" si="13"/>
        <v>#REF!</v>
      </c>
      <c r="I28" s="6" t="e">
        <f t="shared" ca="1" si="13"/>
        <v>#REF!</v>
      </c>
      <c r="J28" s="6" t="e">
        <f t="shared" ca="1" si="13"/>
        <v>#REF!</v>
      </c>
      <c r="K28" s="6" t="e">
        <f t="shared" ca="1" si="13"/>
        <v>#REF!</v>
      </c>
      <c r="L28" s="6" t="e">
        <f t="shared" ca="1" si="13"/>
        <v>#REF!</v>
      </c>
      <c r="M28" s="6" t="e">
        <f t="shared" ca="1" si="13"/>
        <v>#REF!</v>
      </c>
      <c r="N28" s="6" t="e">
        <f t="shared" ca="1" si="13"/>
        <v>#REF!</v>
      </c>
      <c r="O28" s="6">
        <f t="shared" ca="1" si="13"/>
        <v>673.11661653887586</v>
      </c>
      <c r="P28" s="6">
        <f t="shared" ca="1" si="13"/>
        <v>789.82147655533333</v>
      </c>
      <c r="Q28" s="6">
        <f t="shared" ca="1" si="13"/>
        <v>849.58129490648264</v>
      </c>
      <c r="R28" s="6">
        <f t="shared" ca="1" si="13"/>
        <v>849.58129490648264</v>
      </c>
      <c r="S28" s="6">
        <f t="shared" ca="1" si="13"/>
        <v>849.58129490648264</v>
      </c>
      <c r="T28" s="6">
        <f t="shared" ca="1" si="13"/>
        <v>849.58129490648264</v>
      </c>
      <c r="U28" s="6">
        <f t="shared" ca="1" si="13"/>
        <v>736.74025301578354</v>
      </c>
      <c r="V28" s="6">
        <f t="shared" ca="1" si="13"/>
        <v>736.74025301578354</v>
      </c>
      <c r="W28" s="6">
        <f t="shared" ca="1" si="13"/>
        <v>736.74025301578354</v>
      </c>
      <c r="X28" s="6">
        <f t="shared" ca="1" si="13"/>
        <v>736.74025301578354</v>
      </c>
      <c r="Y28" s="6">
        <f t="shared" ca="1" si="13"/>
        <v>736.74025301578354</v>
      </c>
      <c r="Z28" s="6">
        <f t="shared" ca="1" si="13"/>
        <v>736.74025301578354</v>
      </c>
      <c r="AA28" s="6">
        <f t="shared" ca="1" si="13"/>
        <v>736.74025301578354</v>
      </c>
      <c r="AB28" s="6">
        <f t="shared" ca="1" si="13"/>
        <v>736.74025301578354</v>
      </c>
      <c r="AC28" s="6">
        <f t="shared" ca="1" si="13"/>
        <v>736.74025301578354</v>
      </c>
      <c r="AD28" s="6">
        <f t="shared" ca="1" si="13"/>
        <v>736.74025301578354</v>
      </c>
      <c r="AE28" s="6">
        <f t="shared" ca="1" si="13"/>
        <v>736.74025301578354</v>
      </c>
      <c r="AF28" s="6">
        <f t="shared" ca="1" si="13"/>
        <v>736.74025301578354</v>
      </c>
      <c r="AG28" s="6">
        <f t="shared" ca="1" si="13"/>
        <v>736.74025301578354</v>
      </c>
      <c r="AH28" s="6"/>
      <c r="AI28" s="6"/>
      <c r="AJ28" s="6"/>
      <c r="AK28" s="6"/>
      <c r="AL28" s="6"/>
      <c r="AM28" s="6"/>
      <c r="AN28" s="6"/>
      <c r="AO28" s="6"/>
      <c r="AP28" s="6"/>
      <c r="AQ28" s="6"/>
      <c r="AR28" s="6"/>
      <c r="AS28" s="6"/>
      <c r="AT28" s="6"/>
      <c r="AU28" s="6"/>
      <c r="AV28" s="6"/>
      <c r="AW28" s="6"/>
      <c r="AX28" s="6"/>
      <c r="AY28" s="6"/>
      <c r="AZ28" s="6"/>
      <c r="BA28" s="6"/>
      <c r="BB28" s="6"/>
      <c r="BC28" s="6"/>
      <c r="BD28" s="6"/>
      <c r="BE28" s="6"/>
      <c r="BF28" s="6"/>
    </row>
    <row r="29" spans="1:58" customFormat="1" ht="15" x14ac:dyDescent="0.25">
      <c r="B29" s="2" t="s">
        <v>263</v>
      </c>
      <c r="C29" s="6"/>
      <c r="D29" s="6">
        <f>D25</f>
        <v>0</v>
      </c>
      <c r="E29" s="6" t="e">
        <f t="shared" ref="E29:AG29" ca="1" si="14">E25</f>
        <v>#REF!</v>
      </c>
      <c r="F29" s="6" t="e">
        <f t="shared" ca="1" si="14"/>
        <v>#REF!</v>
      </c>
      <c r="G29" s="6" t="e">
        <f t="shared" ca="1" si="14"/>
        <v>#REF!</v>
      </c>
      <c r="H29" s="6" t="e">
        <f t="shared" ca="1" si="14"/>
        <v>#REF!</v>
      </c>
      <c r="I29" s="6" t="e">
        <f t="shared" ca="1" si="14"/>
        <v>#REF!</v>
      </c>
      <c r="J29" s="6" t="e">
        <f t="shared" ca="1" si="14"/>
        <v>#REF!</v>
      </c>
      <c r="K29" s="6" t="e">
        <f t="shared" ca="1" si="14"/>
        <v>#REF!</v>
      </c>
      <c r="L29" s="6" t="e">
        <f t="shared" ca="1" si="14"/>
        <v>#REF!</v>
      </c>
      <c r="M29" s="6" t="e">
        <f t="shared" ca="1" si="14"/>
        <v>#REF!</v>
      </c>
      <c r="N29" s="6">
        <f t="shared" ca="1" si="14"/>
        <v>128.29092477402429</v>
      </c>
      <c r="O29" s="6">
        <f t="shared" ca="1" si="14"/>
        <v>116.70486001645749</v>
      </c>
      <c r="P29" s="6">
        <f t="shared" ca="1" si="14"/>
        <v>59.759818351149356</v>
      </c>
      <c r="Q29" s="6">
        <f t="shared" ca="1" si="14"/>
        <v>-2.914335439641036E-17</v>
      </c>
      <c r="R29" s="6">
        <f t="shared" ca="1" si="14"/>
        <v>-2.914335439641036E-17</v>
      </c>
      <c r="S29" s="6">
        <f t="shared" ca="1" si="14"/>
        <v>-2.914335439641036E-17</v>
      </c>
      <c r="T29" s="6">
        <f t="shared" ca="1" si="14"/>
        <v>-112.84104189069907</v>
      </c>
      <c r="U29" s="6">
        <f t="shared" ca="1" si="14"/>
        <v>0</v>
      </c>
      <c r="V29" s="6">
        <f t="shared" ca="1" si="14"/>
        <v>0</v>
      </c>
      <c r="W29" s="6">
        <f t="shared" ca="1" si="14"/>
        <v>0</v>
      </c>
      <c r="X29" s="6">
        <f t="shared" ca="1" si="14"/>
        <v>0</v>
      </c>
      <c r="Y29" s="6">
        <f t="shared" ca="1" si="14"/>
        <v>0</v>
      </c>
      <c r="Z29" s="6">
        <f t="shared" ca="1" si="14"/>
        <v>0</v>
      </c>
      <c r="AA29" s="6">
        <f t="shared" ca="1" si="14"/>
        <v>0</v>
      </c>
      <c r="AB29" s="6">
        <f t="shared" ca="1" si="14"/>
        <v>0</v>
      </c>
      <c r="AC29" s="6">
        <f t="shared" ca="1" si="14"/>
        <v>0</v>
      </c>
      <c r="AD29" s="6">
        <f t="shared" ca="1" si="14"/>
        <v>0</v>
      </c>
      <c r="AE29" s="6">
        <f t="shared" ca="1" si="14"/>
        <v>0</v>
      </c>
      <c r="AF29" s="6">
        <f t="shared" ca="1" si="14"/>
        <v>0</v>
      </c>
      <c r="AG29" s="6">
        <f t="shared" ca="1" si="14"/>
        <v>0</v>
      </c>
      <c r="AH29" s="6"/>
      <c r="AI29" s="6"/>
      <c r="AJ29" s="6"/>
      <c r="AK29" s="6"/>
      <c r="AL29" s="6"/>
      <c r="AM29" s="6"/>
      <c r="AN29" s="6"/>
      <c r="AO29" s="6"/>
      <c r="AP29" s="6"/>
      <c r="AQ29" s="6"/>
      <c r="AR29" s="6"/>
      <c r="AS29" s="6"/>
      <c r="AT29" s="6"/>
      <c r="AU29" s="6"/>
      <c r="AV29" s="6"/>
      <c r="AW29" s="6"/>
      <c r="AX29" s="6"/>
      <c r="AY29" s="6"/>
      <c r="AZ29" s="6"/>
      <c r="BA29" s="6"/>
      <c r="BB29" s="6"/>
      <c r="BC29" s="6"/>
      <c r="BD29" s="6"/>
      <c r="BE29" s="6"/>
      <c r="BF29" s="6"/>
    </row>
    <row r="30" spans="1:58" customFormat="1" ht="15" x14ac:dyDescent="0.25">
      <c r="B30" s="13" t="s">
        <v>264</v>
      </c>
      <c r="C30" s="6"/>
      <c r="D30" s="7">
        <f>D28+D29</f>
        <v>0</v>
      </c>
      <c r="E30" s="7" t="e">
        <f t="shared" ref="E30:AG30" ca="1" si="15">E28+E29</f>
        <v>#REF!</v>
      </c>
      <c r="F30" s="7" t="e">
        <f t="shared" ca="1" si="15"/>
        <v>#REF!</v>
      </c>
      <c r="G30" s="7" t="e">
        <f t="shared" ca="1" si="15"/>
        <v>#REF!</v>
      </c>
      <c r="H30" s="7" t="e">
        <f t="shared" ca="1" si="15"/>
        <v>#REF!</v>
      </c>
      <c r="I30" s="7" t="e">
        <f t="shared" ca="1" si="15"/>
        <v>#REF!</v>
      </c>
      <c r="J30" s="7" t="e">
        <f t="shared" ca="1" si="15"/>
        <v>#REF!</v>
      </c>
      <c r="K30" s="7" t="e">
        <f t="shared" ca="1" si="15"/>
        <v>#REF!</v>
      </c>
      <c r="L30" s="7" t="e">
        <f t="shared" ca="1" si="15"/>
        <v>#REF!</v>
      </c>
      <c r="M30" s="7" t="e">
        <f t="shared" ca="1" si="15"/>
        <v>#REF!</v>
      </c>
      <c r="N30" s="7">
        <f t="shared" ca="1" si="15"/>
        <v>673.11661653887586</v>
      </c>
      <c r="O30" s="7">
        <f t="shared" ca="1" si="15"/>
        <v>789.82147655533333</v>
      </c>
      <c r="P30" s="7">
        <f t="shared" ca="1" si="15"/>
        <v>849.58129490648264</v>
      </c>
      <c r="Q30" s="7">
        <f t="shared" ca="1" si="15"/>
        <v>849.58129490648264</v>
      </c>
      <c r="R30" s="7">
        <f t="shared" ca="1" si="15"/>
        <v>849.58129490648264</v>
      </c>
      <c r="S30" s="7">
        <f t="shared" ca="1" si="15"/>
        <v>849.58129490648264</v>
      </c>
      <c r="T30" s="7">
        <f t="shared" ca="1" si="15"/>
        <v>736.74025301578354</v>
      </c>
      <c r="U30" s="7">
        <f t="shared" ca="1" si="15"/>
        <v>736.74025301578354</v>
      </c>
      <c r="V30" s="7">
        <f t="shared" ca="1" si="15"/>
        <v>736.74025301578354</v>
      </c>
      <c r="W30" s="7">
        <f t="shared" ca="1" si="15"/>
        <v>736.74025301578354</v>
      </c>
      <c r="X30" s="7">
        <f t="shared" ca="1" si="15"/>
        <v>736.74025301578354</v>
      </c>
      <c r="Y30" s="7">
        <f t="shared" ca="1" si="15"/>
        <v>736.74025301578354</v>
      </c>
      <c r="Z30" s="7">
        <f t="shared" ca="1" si="15"/>
        <v>736.74025301578354</v>
      </c>
      <c r="AA30" s="7">
        <f t="shared" ca="1" si="15"/>
        <v>736.74025301578354</v>
      </c>
      <c r="AB30" s="7">
        <f t="shared" ca="1" si="15"/>
        <v>736.74025301578354</v>
      </c>
      <c r="AC30" s="7">
        <f t="shared" ca="1" si="15"/>
        <v>736.74025301578354</v>
      </c>
      <c r="AD30" s="7">
        <f t="shared" ca="1" si="15"/>
        <v>736.74025301578354</v>
      </c>
      <c r="AE30" s="7">
        <f t="shared" ca="1" si="15"/>
        <v>736.74025301578354</v>
      </c>
      <c r="AF30" s="7">
        <f t="shared" ca="1" si="15"/>
        <v>736.74025301578354</v>
      </c>
      <c r="AG30" s="7">
        <f t="shared" ca="1" si="15"/>
        <v>736.74025301578354</v>
      </c>
      <c r="AH30" s="6"/>
      <c r="AI30" s="6"/>
      <c r="AJ30" s="6"/>
      <c r="AK30" s="6"/>
      <c r="AL30" s="6"/>
      <c r="AM30" s="6"/>
      <c r="AN30" s="6"/>
      <c r="AO30" s="6"/>
      <c r="AP30" s="6"/>
      <c r="AQ30" s="6"/>
      <c r="AR30" s="6"/>
      <c r="AS30" s="6"/>
      <c r="AT30" s="6"/>
      <c r="AU30" s="6"/>
      <c r="AV30" s="6"/>
      <c r="AW30" s="6"/>
      <c r="AX30" s="6"/>
      <c r="AY30" s="6"/>
      <c r="AZ30" s="6"/>
      <c r="BA30" s="6"/>
      <c r="BB30" s="6"/>
      <c r="BC30" s="6"/>
      <c r="BD30" s="6"/>
      <c r="BE30" s="6"/>
      <c r="BF30" s="6"/>
    </row>
    <row r="31" spans="1:58" customFormat="1" ht="15" x14ac:dyDescent="0.25">
      <c r="B31" s="2"/>
      <c r="C31" s="7"/>
      <c r="D31" s="6"/>
    </row>
    <row r="32" spans="1:58" x14ac:dyDescent="0.25">
      <c r="A32" s="2"/>
      <c r="B32" s="129" t="s">
        <v>265</v>
      </c>
    </row>
    <row r="33" spans="1:58" x14ac:dyDescent="0.25">
      <c r="A33" s="2"/>
      <c r="B33" s="2" t="s">
        <v>266</v>
      </c>
      <c r="D33" s="6">
        <f>0</f>
        <v>0</v>
      </c>
      <c r="E33" s="6">
        <f t="shared" ref="E33:AG33" si="16">D38</f>
        <v>0</v>
      </c>
      <c r="F33" s="6" t="e">
        <f t="shared" ca="1" si="16"/>
        <v>#REF!</v>
      </c>
      <c r="G33" s="6" t="e">
        <f t="shared" ca="1" si="16"/>
        <v>#REF!</v>
      </c>
      <c r="H33" s="6" t="e">
        <f t="shared" ca="1" si="16"/>
        <v>#REF!</v>
      </c>
      <c r="I33" s="6" t="e">
        <f t="shared" ca="1" si="16"/>
        <v>#REF!</v>
      </c>
      <c r="J33" s="6" t="e">
        <f t="shared" ca="1" si="16"/>
        <v>#REF!</v>
      </c>
      <c r="K33" s="6" t="e">
        <f t="shared" ca="1" si="16"/>
        <v>#REF!</v>
      </c>
      <c r="L33" s="6" t="e">
        <f t="shared" ca="1" si="16"/>
        <v>#REF!</v>
      </c>
      <c r="M33" s="6" t="e">
        <f t="shared" ca="1" si="16"/>
        <v>#REF!</v>
      </c>
      <c r="N33" s="6" t="e">
        <f t="shared" ca="1" si="16"/>
        <v>#REF!</v>
      </c>
      <c r="O33" s="6">
        <f t="shared" ca="1" si="16"/>
        <v>11.013733931531934</v>
      </c>
      <c r="P33" s="6">
        <f t="shared" ca="1" si="16"/>
        <v>5.5068669657659681</v>
      </c>
      <c r="Q33" s="6">
        <f t="shared" ca="1" si="16"/>
        <v>1.1657341758564144E-15</v>
      </c>
      <c r="R33" s="6">
        <f t="shared" ca="1" si="16"/>
        <v>1.1657341758564144E-15</v>
      </c>
      <c r="S33" s="6">
        <f t="shared" ca="1" si="16"/>
        <v>1.1657341758564144E-15</v>
      </c>
      <c r="T33" s="6">
        <f t="shared" ca="1" si="16"/>
        <v>1.1657341758564144E-15</v>
      </c>
      <c r="U33" s="6">
        <f t="shared" ca="1" si="16"/>
        <v>1.1657341758564144E-15</v>
      </c>
      <c r="V33" s="6">
        <f t="shared" ca="1" si="16"/>
        <v>1.1657341758564144E-15</v>
      </c>
      <c r="W33" s="6">
        <f t="shared" ca="1" si="16"/>
        <v>1.1657341758564144E-15</v>
      </c>
      <c r="X33" s="6">
        <f t="shared" ca="1" si="16"/>
        <v>1.1657341758564144E-15</v>
      </c>
      <c r="Y33" s="6">
        <f t="shared" ca="1" si="16"/>
        <v>1.1657341758564144E-15</v>
      </c>
      <c r="Z33" s="6">
        <f t="shared" ca="1" si="16"/>
        <v>1.1657341758564144E-15</v>
      </c>
      <c r="AA33" s="6">
        <f t="shared" ca="1" si="16"/>
        <v>1.1657341758564144E-15</v>
      </c>
      <c r="AB33" s="6">
        <f t="shared" ca="1" si="16"/>
        <v>1.1657341758564144E-15</v>
      </c>
      <c r="AC33" s="6">
        <f t="shared" ca="1" si="16"/>
        <v>1.1657341758564144E-15</v>
      </c>
      <c r="AD33" s="6">
        <f t="shared" ca="1" si="16"/>
        <v>1.1657341758564144E-15</v>
      </c>
      <c r="AE33" s="6">
        <f t="shared" ca="1" si="16"/>
        <v>1.1657341758564144E-15</v>
      </c>
      <c r="AF33" s="6">
        <f t="shared" ca="1" si="16"/>
        <v>1.1657341758564144E-15</v>
      </c>
      <c r="AG33" s="6">
        <f t="shared" ca="1" si="16"/>
        <v>1.1657341758564144E-15</v>
      </c>
      <c r="AH33" s="6"/>
      <c r="AI33" s="6"/>
      <c r="AJ33" s="6"/>
      <c r="AK33" s="6"/>
      <c r="AL33" s="6"/>
      <c r="AM33" s="6"/>
      <c r="AN33" s="6"/>
      <c r="AO33" s="6"/>
      <c r="AP33" s="6"/>
      <c r="AQ33" s="6"/>
      <c r="AR33" s="6"/>
      <c r="AS33" s="6"/>
      <c r="AT33" s="6"/>
      <c r="AU33" s="6"/>
      <c r="AV33" s="6"/>
      <c r="AW33" s="6"/>
      <c r="AX33" s="6"/>
      <c r="AY33" s="6"/>
      <c r="AZ33" s="6"/>
      <c r="BA33" s="6"/>
      <c r="BB33" s="6"/>
      <c r="BC33" s="6"/>
      <c r="BD33" s="6"/>
      <c r="BE33" s="6"/>
      <c r="BF33" s="6"/>
    </row>
    <row r="34" spans="1:58" x14ac:dyDescent="0.25">
      <c r="A34" s="203"/>
      <c r="B34" s="2" t="s">
        <v>267</v>
      </c>
      <c r="C34" s="7" t="e">
        <f ca="1">SUM(D34:BF34)</f>
        <v>#REF!</v>
      </c>
      <c r="D34" s="6">
        <f t="shared" ref="D34:AG34" si="17">D22</f>
        <v>0</v>
      </c>
      <c r="E34" s="6">
        <f t="shared" ca="1" si="17"/>
        <v>16.75</v>
      </c>
      <c r="F34" s="6">
        <f t="shared" ca="1" si="17"/>
        <v>0</v>
      </c>
      <c r="G34" s="6">
        <f t="shared" ca="1" si="17"/>
        <v>0</v>
      </c>
      <c r="H34" s="6">
        <f t="shared" ca="1" si="17"/>
        <v>0</v>
      </c>
      <c r="I34" s="6">
        <f t="shared" ca="1" si="17"/>
        <v>0</v>
      </c>
      <c r="J34" s="6">
        <f t="shared" ca="1" si="17"/>
        <v>0</v>
      </c>
      <c r="K34" s="6">
        <f t="shared" ca="1" si="17"/>
        <v>0</v>
      </c>
      <c r="L34" s="6">
        <f t="shared" ca="1" si="17"/>
        <v>0</v>
      </c>
      <c r="M34" s="6">
        <f t="shared" si="17"/>
        <v>0</v>
      </c>
      <c r="N34" s="6">
        <f t="shared" ca="1" si="17"/>
        <v>0</v>
      </c>
      <c r="O34" s="6">
        <f t="shared" ca="1" si="17"/>
        <v>0</v>
      </c>
      <c r="P34" s="6">
        <f t="shared" ca="1" si="17"/>
        <v>0</v>
      </c>
      <c r="Q34" s="6">
        <f t="shared" ca="1" si="17"/>
        <v>0</v>
      </c>
      <c r="R34" s="6">
        <f t="shared" ca="1" si="17"/>
        <v>0</v>
      </c>
      <c r="S34" s="6">
        <f t="shared" si="17"/>
        <v>0</v>
      </c>
      <c r="T34" s="6">
        <f t="shared" si="17"/>
        <v>0</v>
      </c>
      <c r="U34" s="6">
        <f t="shared" si="17"/>
        <v>0</v>
      </c>
      <c r="V34" s="6">
        <f t="shared" si="17"/>
        <v>0</v>
      </c>
      <c r="W34" s="6">
        <f t="shared" si="17"/>
        <v>0</v>
      </c>
      <c r="X34" s="6">
        <f t="shared" si="17"/>
        <v>0</v>
      </c>
      <c r="Y34" s="6">
        <f t="shared" si="17"/>
        <v>0</v>
      </c>
      <c r="Z34" s="6">
        <f t="shared" si="17"/>
        <v>0</v>
      </c>
      <c r="AA34" s="6">
        <f t="shared" si="17"/>
        <v>0</v>
      </c>
      <c r="AB34" s="6">
        <f t="shared" si="17"/>
        <v>0</v>
      </c>
      <c r="AC34" s="6">
        <f t="shared" si="17"/>
        <v>0</v>
      </c>
      <c r="AD34" s="6">
        <f t="shared" si="17"/>
        <v>0</v>
      </c>
      <c r="AE34" s="6">
        <f t="shared" si="17"/>
        <v>0</v>
      </c>
      <c r="AF34" s="6">
        <f t="shared" si="17"/>
        <v>0</v>
      </c>
      <c r="AG34" s="6">
        <f t="shared" si="17"/>
        <v>0</v>
      </c>
      <c r="AH34" s="6"/>
      <c r="AI34" s="6"/>
      <c r="AJ34" s="6"/>
      <c r="AK34" s="6"/>
      <c r="AL34" s="6"/>
      <c r="AM34" s="6"/>
      <c r="AN34" s="6"/>
      <c r="AO34" s="6"/>
      <c r="AP34" s="6"/>
      <c r="AQ34" s="6"/>
      <c r="AR34" s="6"/>
      <c r="AS34" s="6"/>
      <c r="AT34" s="6"/>
      <c r="AU34" s="6"/>
      <c r="AV34" s="6"/>
      <c r="AW34" s="6"/>
      <c r="AX34" s="6"/>
      <c r="AY34" s="6"/>
      <c r="AZ34" s="6"/>
      <c r="BA34" s="6"/>
      <c r="BB34" s="6"/>
      <c r="BC34" s="6"/>
      <c r="BD34" s="6"/>
      <c r="BE34" s="6"/>
      <c r="BF34" s="6"/>
    </row>
    <row r="35" spans="1:58" x14ac:dyDescent="0.25">
      <c r="A35" s="207">
        <v>0.1</v>
      </c>
      <c r="B35" s="2" t="s">
        <v>268</v>
      </c>
      <c r="C35" s="7" t="e">
        <f ca="1">SUM(D35:BF35)</f>
        <v>#REF!</v>
      </c>
      <c r="D35" s="6">
        <f>$A$34*AVERAGE(D33)/4</f>
        <v>0</v>
      </c>
      <c r="E35" s="6">
        <f>$A$35*AVERAGE(E33)/4</f>
        <v>0</v>
      </c>
      <c r="F35" s="6" t="e">
        <f t="shared" ref="F35:AG35" ca="1" si="18">$A$35*AVERAGE(F33)/4</f>
        <v>#REF!</v>
      </c>
      <c r="G35" s="6" t="e">
        <f t="shared" ca="1" si="18"/>
        <v>#REF!</v>
      </c>
      <c r="H35" s="6" t="e">
        <f t="shared" ca="1" si="18"/>
        <v>#REF!</v>
      </c>
      <c r="I35" s="6" t="e">
        <f t="shared" ca="1" si="18"/>
        <v>#REF!</v>
      </c>
      <c r="J35" s="6" t="e">
        <f t="shared" ca="1" si="18"/>
        <v>#REF!</v>
      </c>
      <c r="K35" s="6" t="e">
        <f t="shared" ca="1" si="18"/>
        <v>#REF!</v>
      </c>
      <c r="L35" s="6" t="e">
        <f t="shared" ca="1" si="18"/>
        <v>#REF!</v>
      </c>
      <c r="M35" s="6" t="e">
        <f t="shared" ca="1" si="18"/>
        <v>#REF!</v>
      </c>
      <c r="N35" s="6" t="e">
        <f t="shared" ca="1" si="18"/>
        <v>#REF!</v>
      </c>
      <c r="O35" s="6">
        <f t="shared" ca="1" si="18"/>
        <v>0.27534334828829837</v>
      </c>
      <c r="P35" s="6">
        <f t="shared" ca="1" si="18"/>
        <v>0.13767167414414921</v>
      </c>
      <c r="Q35" s="6">
        <f t="shared" ca="1" si="18"/>
        <v>2.914335439641036E-17</v>
      </c>
      <c r="R35" s="6">
        <f t="shared" ca="1" si="18"/>
        <v>2.914335439641036E-17</v>
      </c>
      <c r="S35" s="6">
        <f t="shared" ca="1" si="18"/>
        <v>2.914335439641036E-17</v>
      </c>
      <c r="T35" s="6">
        <f t="shared" ca="1" si="18"/>
        <v>2.914335439641036E-17</v>
      </c>
      <c r="U35" s="6">
        <f t="shared" ca="1" si="18"/>
        <v>2.914335439641036E-17</v>
      </c>
      <c r="V35" s="6">
        <f t="shared" ca="1" si="18"/>
        <v>2.914335439641036E-17</v>
      </c>
      <c r="W35" s="6">
        <f t="shared" ca="1" si="18"/>
        <v>2.914335439641036E-17</v>
      </c>
      <c r="X35" s="6">
        <f t="shared" ca="1" si="18"/>
        <v>2.914335439641036E-17</v>
      </c>
      <c r="Y35" s="6">
        <f t="shared" ca="1" si="18"/>
        <v>2.914335439641036E-17</v>
      </c>
      <c r="Z35" s="6">
        <f t="shared" ca="1" si="18"/>
        <v>2.914335439641036E-17</v>
      </c>
      <c r="AA35" s="6">
        <f t="shared" ca="1" si="18"/>
        <v>2.914335439641036E-17</v>
      </c>
      <c r="AB35" s="6">
        <f t="shared" ca="1" si="18"/>
        <v>2.914335439641036E-17</v>
      </c>
      <c r="AC35" s="6">
        <f t="shared" ca="1" si="18"/>
        <v>2.914335439641036E-17</v>
      </c>
      <c r="AD35" s="6">
        <f t="shared" ca="1" si="18"/>
        <v>2.914335439641036E-17</v>
      </c>
      <c r="AE35" s="6">
        <f t="shared" ca="1" si="18"/>
        <v>2.914335439641036E-17</v>
      </c>
      <c r="AF35" s="6">
        <f t="shared" ca="1" si="18"/>
        <v>2.914335439641036E-17</v>
      </c>
      <c r="AG35" s="6">
        <f t="shared" ca="1" si="18"/>
        <v>2.914335439641036E-17</v>
      </c>
      <c r="AH35" s="6"/>
      <c r="AI35" s="6"/>
      <c r="AJ35" s="6"/>
      <c r="AK35" s="6"/>
      <c r="AL35" s="6"/>
      <c r="AM35" s="6"/>
      <c r="AN35" s="6"/>
      <c r="AO35" s="6"/>
      <c r="AP35" s="6"/>
      <c r="AQ35" s="6"/>
      <c r="AR35" s="6"/>
      <c r="AS35" s="6"/>
      <c r="AT35" s="6"/>
      <c r="AU35" s="6"/>
      <c r="AV35" s="6"/>
      <c r="AW35" s="6"/>
      <c r="AX35" s="6"/>
      <c r="AY35" s="6"/>
      <c r="AZ35" s="6"/>
      <c r="BA35" s="6"/>
      <c r="BB35" s="6"/>
      <c r="BC35" s="6"/>
      <c r="BD35" s="6"/>
      <c r="BE35" s="6"/>
      <c r="BF35" s="6"/>
    </row>
    <row r="36" spans="1:58" x14ac:dyDescent="0.25">
      <c r="A36" s="204"/>
      <c r="B36" s="2" t="s">
        <v>274</v>
      </c>
      <c r="C36" s="7" t="e">
        <f ca="1">SUM(D36:BF36)</f>
        <v>#REF!</v>
      </c>
      <c r="D36" s="6">
        <f>$A$34*AVERAGE(D34)/4</f>
        <v>0</v>
      </c>
      <c r="E36" s="6">
        <f>E35</f>
        <v>0</v>
      </c>
      <c r="F36" s="6" t="e">
        <f t="shared" ref="F36:AG36" ca="1" si="19">F35</f>
        <v>#REF!</v>
      </c>
      <c r="G36" s="6" t="e">
        <f t="shared" ca="1" si="19"/>
        <v>#REF!</v>
      </c>
      <c r="H36" s="6" t="e">
        <f t="shared" ca="1" si="19"/>
        <v>#REF!</v>
      </c>
      <c r="I36" s="6" t="e">
        <f t="shared" ca="1" si="19"/>
        <v>#REF!</v>
      </c>
      <c r="J36" s="6" t="e">
        <f t="shared" ca="1" si="19"/>
        <v>#REF!</v>
      </c>
      <c r="K36" s="6" t="e">
        <f t="shared" ca="1" si="19"/>
        <v>#REF!</v>
      </c>
      <c r="L36" s="6" t="e">
        <f t="shared" ca="1" si="19"/>
        <v>#REF!</v>
      </c>
      <c r="M36" s="6" t="e">
        <f t="shared" ca="1" si="19"/>
        <v>#REF!</v>
      </c>
      <c r="N36" s="6" t="e">
        <f t="shared" ca="1" si="19"/>
        <v>#REF!</v>
      </c>
      <c r="O36" s="6">
        <f t="shared" ca="1" si="19"/>
        <v>0.27534334828829837</v>
      </c>
      <c r="P36" s="6">
        <f t="shared" ca="1" si="19"/>
        <v>0.13767167414414921</v>
      </c>
      <c r="Q36" s="6">
        <f t="shared" ca="1" si="19"/>
        <v>2.914335439641036E-17</v>
      </c>
      <c r="R36" s="6">
        <f t="shared" ca="1" si="19"/>
        <v>2.914335439641036E-17</v>
      </c>
      <c r="S36" s="6">
        <f t="shared" ca="1" si="19"/>
        <v>2.914335439641036E-17</v>
      </c>
      <c r="T36" s="6">
        <f t="shared" ca="1" si="19"/>
        <v>2.914335439641036E-17</v>
      </c>
      <c r="U36" s="6">
        <f t="shared" ca="1" si="19"/>
        <v>2.914335439641036E-17</v>
      </c>
      <c r="V36" s="6">
        <f t="shared" ca="1" si="19"/>
        <v>2.914335439641036E-17</v>
      </c>
      <c r="W36" s="6">
        <f t="shared" ca="1" si="19"/>
        <v>2.914335439641036E-17</v>
      </c>
      <c r="X36" s="6">
        <f t="shared" ca="1" si="19"/>
        <v>2.914335439641036E-17</v>
      </c>
      <c r="Y36" s="6">
        <f t="shared" ca="1" si="19"/>
        <v>2.914335439641036E-17</v>
      </c>
      <c r="Z36" s="6">
        <f t="shared" ca="1" si="19"/>
        <v>2.914335439641036E-17</v>
      </c>
      <c r="AA36" s="6">
        <f t="shared" ca="1" si="19"/>
        <v>2.914335439641036E-17</v>
      </c>
      <c r="AB36" s="6">
        <f t="shared" ca="1" si="19"/>
        <v>2.914335439641036E-17</v>
      </c>
      <c r="AC36" s="6">
        <f t="shared" ca="1" si="19"/>
        <v>2.914335439641036E-17</v>
      </c>
      <c r="AD36" s="6">
        <f t="shared" ca="1" si="19"/>
        <v>2.914335439641036E-17</v>
      </c>
      <c r="AE36" s="6">
        <f t="shared" ca="1" si="19"/>
        <v>2.914335439641036E-17</v>
      </c>
      <c r="AF36" s="6">
        <f t="shared" ca="1" si="19"/>
        <v>2.914335439641036E-17</v>
      </c>
      <c r="AG36" s="6">
        <f t="shared" ca="1" si="19"/>
        <v>2.914335439641036E-17</v>
      </c>
      <c r="AH36" s="6"/>
      <c r="AI36" s="6"/>
      <c r="AJ36" s="6"/>
      <c r="AK36" s="6"/>
      <c r="AL36" s="6"/>
      <c r="AM36" s="6"/>
      <c r="AN36" s="6"/>
      <c r="AO36" s="6"/>
      <c r="AP36" s="6"/>
      <c r="AQ36" s="6"/>
      <c r="AR36" s="6"/>
      <c r="AS36" s="6"/>
      <c r="AT36" s="6"/>
      <c r="AU36" s="6"/>
      <c r="AV36" s="6"/>
      <c r="AW36" s="6"/>
      <c r="AX36" s="6"/>
      <c r="AY36" s="6"/>
      <c r="AZ36" s="6"/>
      <c r="BA36" s="6"/>
      <c r="BB36" s="6"/>
      <c r="BC36" s="6"/>
      <c r="BD36" s="6"/>
      <c r="BE36" s="6"/>
      <c r="BF36" s="6"/>
    </row>
    <row r="37" spans="1:58" x14ac:dyDescent="0.25">
      <c r="A37" s="2"/>
      <c r="B37" s="2" t="s">
        <v>271</v>
      </c>
      <c r="C37" s="7" t="e">
        <f ca="1">SUM(D37:BF37)</f>
        <v>#REF!</v>
      </c>
      <c r="D37" s="6">
        <f>IF(D20&gt;0,MIN(D20-D23,D33),0)</f>
        <v>0</v>
      </c>
      <c r="E37" s="6" t="e">
        <f ca="1">$C$34*E40</f>
        <v>#REF!</v>
      </c>
      <c r="F37" s="6" t="e">
        <f t="shared" ref="F37:AG37" ca="1" si="20">$C$34*F40</f>
        <v>#REF!</v>
      </c>
      <c r="G37" s="6" t="e">
        <f t="shared" ca="1" si="20"/>
        <v>#REF!</v>
      </c>
      <c r="H37" s="6" t="e">
        <f t="shared" ca="1" si="20"/>
        <v>#REF!</v>
      </c>
      <c r="I37" s="6" t="e">
        <f t="shared" ca="1" si="20"/>
        <v>#REF!</v>
      </c>
      <c r="J37" s="6" t="e">
        <f t="shared" ca="1" si="20"/>
        <v>#REF!</v>
      </c>
      <c r="K37" s="6" t="e">
        <f t="shared" ca="1" si="20"/>
        <v>#REF!</v>
      </c>
      <c r="L37" s="6" t="e">
        <f t="shared" ca="1" si="20"/>
        <v>#REF!</v>
      </c>
      <c r="M37" s="6" t="e">
        <f t="shared" ca="1" si="20"/>
        <v>#REF!</v>
      </c>
      <c r="N37" s="6" t="e">
        <f t="shared" ca="1" si="20"/>
        <v>#REF!</v>
      </c>
      <c r="O37" s="6" t="e">
        <f t="shared" ca="1" si="20"/>
        <v>#REF!</v>
      </c>
      <c r="P37" s="6" t="e">
        <f t="shared" ca="1" si="20"/>
        <v>#REF!</v>
      </c>
      <c r="Q37" s="6" t="e">
        <f t="shared" ca="1" si="20"/>
        <v>#REF!</v>
      </c>
      <c r="R37" s="6" t="e">
        <f t="shared" ca="1" si="20"/>
        <v>#REF!</v>
      </c>
      <c r="S37" s="6" t="e">
        <f t="shared" ca="1" si="20"/>
        <v>#REF!</v>
      </c>
      <c r="T37" s="6" t="e">
        <f t="shared" ca="1" si="20"/>
        <v>#REF!</v>
      </c>
      <c r="U37" s="6" t="e">
        <f t="shared" ca="1" si="20"/>
        <v>#REF!</v>
      </c>
      <c r="V37" s="6" t="e">
        <f t="shared" ca="1" si="20"/>
        <v>#REF!</v>
      </c>
      <c r="W37" s="6" t="e">
        <f t="shared" ca="1" si="20"/>
        <v>#REF!</v>
      </c>
      <c r="X37" s="6" t="e">
        <f t="shared" ca="1" si="20"/>
        <v>#REF!</v>
      </c>
      <c r="Y37" s="6" t="e">
        <f t="shared" ca="1" si="20"/>
        <v>#REF!</v>
      </c>
      <c r="Z37" s="6" t="e">
        <f t="shared" ca="1" si="20"/>
        <v>#REF!</v>
      </c>
      <c r="AA37" s="6" t="e">
        <f t="shared" ca="1" si="20"/>
        <v>#REF!</v>
      </c>
      <c r="AB37" s="6" t="e">
        <f t="shared" ca="1" si="20"/>
        <v>#REF!</v>
      </c>
      <c r="AC37" s="6" t="e">
        <f t="shared" ca="1" si="20"/>
        <v>#REF!</v>
      </c>
      <c r="AD37" s="6" t="e">
        <f t="shared" ca="1" si="20"/>
        <v>#REF!</v>
      </c>
      <c r="AE37" s="6" t="e">
        <f t="shared" ca="1" si="20"/>
        <v>#REF!</v>
      </c>
      <c r="AF37" s="6" t="e">
        <f t="shared" ca="1" si="20"/>
        <v>#REF!</v>
      </c>
      <c r="AG37" s="6" t="e">
        <f t="shared" ca="1" si="20"/>
        <v>#REF!</v>
      </c>
      <c r="AH37" s="6"/>
      <c r="AI37" s="6"/>
      <c r="AJ37" s="6"/>
      <c r="AK37" s="6"/>
      <c r="AL37" s="6"/>
      <c r="AM37" s="6"/>
      <c r="AN37" s="6"/>
      <c r="AO37" s="6"/>
      <c r="AP37" s="6"/>
      <c r="AQ37" s="6"/>
      <c r="AR37" s="6"/>
      <c r="AS37" s="6"/>
      <c r="AT37" s="6"/>
      <c r="AU37" s="6"/>
      <c r="AV37" s="6"/>
      <c r="AW37" s="6"/>
      <c r="AX37" s="6"/>
      <c r="AY37" s="6"/>
      <c r="AZ37" s="6"/>
      <c r="BA37" s="6"/>
      <c r="BB37" s="6"/>
      <c r="BC37" s="6"/>
      <c r="BD37" s="6"/>
      <c r="BE37" s="6"/>
      <c r="BF37" s="6"/>
    </row>
    <row r="38" spans="1:58" x14ac:dyDescent="0.25">
      <c r="A38" s="2"/>
      <c r="B38" s="2" t="s">
        <v>269</v>
      </c>
      <c r="D38" s="6">
        <f>D33+D34+D35-D37-D36</f>
        <v>0</v>
      </c>
      <c r="E38" s="6" t="e">
        <f t="shared" ref="E38:AG38" ca="1" si="21">E33+E34+E35-E37-E36</f>
        <v>#REF!</v>
      </c>
      <c r="F38" s="6" t="e">
        <f t="shared" ca="1" si="21"/>
        <v>#REF!</v>
      </c>
      <c r="G38" s="6" t="e">
        <f t="shared" ca="1" si="21"/>
        <v>#REF!</v>
      </c>
      <c r="H38" s="6" t="e">
        <f t="shared" ca="1" si="21"/>
        <v>#REF!</v>
      </c>
      <c r="I38" s="6" t="e">
        <f t="shared" ca="1" si="21"/>
        <v>#REF!</v>
      </c>
      <c r="J38" s="6" t="e">
        <f t="shared" ca="1" si="21"/>
        <v>#REF!</v>
      </c>
      <c r="K38" s="6" t="e">
        <f t="shared" ca="1" si="21"/>
        <v>#REF!</v>
      </c>
      <c r="L38" s="6" t="e">
        <f t="shared" ca="1" si="21"/>
        <v>#REF!</v>
      </c>
      <c r="M38" s="6" t="e">
        <f t="shared" ca="1" si="21"/>
        <v>#REF!</v>
      </c>
      <c r="N38" s="6">
        <f t="shared" ca="1" si="21"/>
        <v>11.013733931531934</v>
      </c>
      <c r="O38" s="6">
        <f t="shared" ca="1" si="21"/>
        <v>5.5068669657659681</v>
      </c>
      <c r="P38" s="6">
        <f t="shared" ca="1" si="21"/>
        <v>1.1657341758564144E-15</v>
      </c>
      <c r="Q38" s="6">
        <f t="shared" ca="1" si="21"/>
        <v>1.1657341758564144E-15</v>
      </c>
      <c r="R38" s="6">
        <f t="shared" ca="1" si="21"/>
        <v>1.1657341758564144E-15</v>
      </c>
      <c r="S38" s="6">
        <f t="shared" ca="1" si="21"/>
        <v>1.1657341758564144E-15</v>
      </c>
      <c r="T38" s="6">
        <f t="shared" ca="1" si="21"/>
        <v>1.1657341758564144E-15</v>
      </c>
      <c r="U38" s="6">
        <f t="shared" ca="1" si="21"/>
        <v>1.1657341758564144E-15</v>
      </c>
      <c r="V38" s="6">
        <f t="shared" ca="1" si="21"/>
        <v>1.1657341758564144E-15</v>
      </c>
      <c r="W38" s="6">
        <f t="shared" ca="1" si="21"/>
        <v>1.1657341758564144E-15</v>
      </c>
      <c r="X38" s="6">
        <f t="shared" ca="1" si="21"/>
        <v>1.1657341758564144E-15</v>
      </c>
      <c r="Y38" s="6">
        <f t="shared" ca="1" si="21"/>
        <v>1.1657341758564144E-15</v>
      </c>
      <c r="Z38" s="6">
        <f t="shared" ca="1" si="21"/>
        <v>1.1657341758564144E-15</v>
      </c>
      <c r="AA38" s="6">
        <f t="shared" ca="1" si="21"/>
        <v>1.1657341758564144E-15</v>
      </c>
      <c r="AB38" s="6">
        <f t="shared" ca="1" si="21"/>
        <v>1.1657341758564144E-15</v>
      </c>
      <c r="AC38" s="6">
        <f t="shared" ca="1" si="21"/>
        <v>1.1657341758564144E-15</v>
      </c>
      <c r="AD38" s="6">
        <f t="shared" ca="1" si="21"/>
        <v>1.1657341758564144E-15</v>
      </c>
      <c r="AE38" s="6">
        <f t="shared" ca="1" si="21"/>
        <v>1.1657341758564144E-15</v>
      </c>
      <c r="AF38" s="6">
        <f t="shared" ca="1" si="21"/>
        <v>1.1657341758564144E-15</v>
      </c>
      <c r="AG38" s="6">
        <f t="shared" ca="1" si="21"/>
        <v>1.1657341758564144E-15</v>
      </c>
      <c r="AH38" s="6"/>
      <c r="AI38" s="6"/>
      <c r="AJ38" s="6"/>
      <c r="AK38" s="6"/>
      <c r="AL38" s="6"/>
      <c r="AM38" s="6"/>
      <c r="AN38" s="6"/>
      <c r="AO38" s="6"/>
      <c r="AP38" s="6"/>
      <c r="AQ38" s="6"/>
      <c r="AR38" s="6"/>
      <c r="AS38" s="6"/>
      <c r="AT38" s="6"/>
      <c r="AU38" s="6"/>
      <c r="AV38" s="6"/>
      <c r="AW38" s="6"/>
      <c r="AX38" s="6"/>
      <c r="AY38" s="6"/>
      <c r="AZ38" s="6"/>
      <c r="BA38" s="6"/>
      <c r="BB38" s="6"/>
      <c r="BC38" s="6"/>
      <c r="BD38" s="6"/>
      <c r="BE38" s="6"/>
      <c r="BF38" s="6"/>
    </row>
    <row r="39" spans="1:58" x14ac:dyDescent="0.25">
      <c r="A39" s="2"/>
      <c r="D39" s="6"/>
      <c r="E39" s="19"/>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row>
    <row r="40" spans="1:58" x14ac:dyDescent="0.25">
      <c r="A40" s="2"/>
      <c r="B40" s="13" t="s">
        <v>276</v>
      </c>
      <c r="C40" s="208">
        <f>SUM(D40:BF40)</f>
        <v>1</v>
      </c>
      <c r="D40" s="6"/>
      <c r="E40" s="19">
        <v>0</v>
      </c>
      <c r="F40" s="19">
        <v>0</v>
      </c>
      <c r="G40" s="19">
        <v>0</v>
      </c>
      <c r="H40" s="19">
        <v>0</v>
      </c>
      <c r="I40" s="19">
        <v>0</v>
      </c>
      <c r="J40" s="19">
        <v>0.1</v>
      </c>
      <c r="K40" s="19">
        <v>0.15</v>
      </c>
      <c r="L40" s="19">
        <v>0.15</v>
      </c>
      <c r="M40" s="19">
        <v>0.15</v>
      </c>
      <c r="N40" s="19">
        <v>0.15</v>
      </c>
      <c r="O40" s="19">
        <v>0.15</v>
      </c>
      <c r="P40" s="19">
        <v>0.15</v>
      </c>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row>
    <row r="41" spans="1:58" hidden="1" x14ac:dyDescent="0.25">
      <c r="A41" s="2"/>
      <c r="D41" s="6"/>
      <c r="E41" s="6"/>
      <c r="F41" s="6"/>
      <c r="G41" s="6"/>
      <c r="H41" s="6"/>
      <c r="I41" s="6"/>
      <c r="K41" s="6"/>
      <c r="L41" s="6"/>
      <c r="M41" s="18"/>
      <c r="N41" s="18"/>
      <c r="O41" s="18"/>
      <c r="P41" s="18"/>
      <c r="Q41" s="18"/>
      <c r="R41" s="18"/>
      <c r="S41" s="18"/>
      <c r="T41" s="18"/>
      <c r="U41" s="18"/>
      <c r="V41" s="18"/>
      <c r="W41" s="18"/>
      <c r="X41" s="18"/>
      <c r="Y41" s="18"/>
      <c r="Z41" s="18"/>
      <c r="AA41" s="18"/>
      <c r="AB41" s="18"/>
      <c r="AC41" s="18"/>
      <c r="AD41" s="18"/>
      <c r="AE41" s="18"/>
      <c r="AF41" s="18"/>
      <c r="AG41" s="18"/>
      <c r="AH41" s="6"/>
      <c r="AI41" s="6"/>
      <c r="AJ41" s="6"/>
      <c r="AK41" s="6"/>
      <c r="AL41" s="6"/>
      <c r="AM41" s="6"/>
      <c r="AN41" s="6"/>
      <c r="AO41" s="6"/>
      <c r="AP41" s="6"/>
      <c r="AQ41" s="6"/>
      <c r="AR41" s="6"/>
      <c r="AS41" s="6"/>
      <c r="AT41" s="6"/>
      <c r="AU41" s="6"/>
      <c r="AV41" s="6"/>
      <c r="AW41" s="6"/>
      <c r="AX41" s="6"/>
      <c r="AY41" s="6"/>
      <c r="AZ41" s="6"/>
      <c r="BA41" s="6"/>
      <c r="BB41" s="6"/>
      <c r="BC41" s="6"/>
      <c r="BD41" s="6"/>
      <c r="BE41" s="6"/>
      <c r="BF41" s="6"/>
    </row>
    <row r="42" spans="1:58" hidden="1" x14ac:dyDescent="0.25">
      <c r="A42" s="2"/>
      <c r="B42" s="205"/>
      <c r="C42" s="199"/>
      <c r="D42" s="19"/>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row>
    <row r="43" spans="1:58" hidden="1" x14ac:dyDescent="0.25">
      <c r="A43" s="38"/>
      <c r="B43" s="13"/>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58" hidden="1" x14ac:dyDescent="0.25">
      <c r="C44" s="89"/>
      <c r="E44" s="6"/>
      <c r="F44" s="6"/>
      <c r="G44" s="6"/>
      <c r="H44" s="6"/>
      <c r="I44" s="6"/>
      <c r="J44" s="6"/>
      <c r="K44" s="6"/>
      <c r="L44" s="6"/>
      <c r="M44" s="6"/>
      <c r="N44" s="6"/>
      <c r="O44" s="6"/>
      <c r="P44" s="6"/>
      <c r="Q44" s="6"/>
      <c r="R44" s="6"/>
      <c r="S44" s="6"/>
      <c r="T44" s="6"/>
    </row>
    <row r="45" spans="1:58" x14ac:dyDescent="0.25">
      <c r="C45" s="128"/>
    </row>
    <row r="46" spans="1:58" s="20" customFormat="1" x14ac:dyDescent="0.25">
      <c r="A46" s="21"/>
      <c r="B46" s="129" t="s">
        <v>282</v>
      </c>
      <c r="F46" s="20">
        <v>1</v>
      </c>
      <c r="G46" s="20">
        <f t="shared" ref="G46:AG46" si="22">+F46+1</f>
        <v>2</v>
      </c>
      <c r="H46" s="20">
        <f t="shared" si="22"/>
        <v>3</v>
      </c>
      <c r="I46" s="20">
        <f t="shared" si="22"/>
        <v>4</v>
      </c>
      <c r="J46" s="20">
        <f t="shared" si="22"/>
        <v>5</v>
      </c>
      <c r="K46" s="20">
        <f t="shared" si="22"/>
        <v>6</v>
      </c>
      <c r="L46" s="20">
        <f t="shared" si="22"/>
        <v>7</v>
      </c>
      <c r="M46" s="20">
        <f t="shared" si="22"/>
        <v>8</v>
      </c>
      <c r="N46" s="20">
        <f t="shared" si="22"/>
        <v>9</v>
      </c>
      <c r="O46" s="20">
        <f t="shared" si="22"/>
        <v>10</v>
      </c>
      <c r="P46" s="20">
        <f t="shared" si="22"/>
        <v>11</v>
      </c>
      <c r="Q46" s="20">
        <f t="shared" si="22"/>
        <v>12</v>
      </c>
      <c r="R46" s="20">
        <f t="shared" si="22"/>
        <v>13</v>
      </c>
      <c r="S46" s="20">
        <f t="shared" si="22"/>
        <v>14</v>
      </c>
      <c r="T46" s="20">
        <f t="shared" si="22"/>
        <v>15</v>
      </c>
      <c r="U46" s="20">
        <f t="shared" si="22"/>
        <v>16</v>
      </c>
      <c r="V46" s="20">
        <f t="shared" si="22"/>
        <v>17</v>
      </c>
      <c r="W46" s="20">
        <f t="shared" si="22"/>
        <v>18</v>
      </c>
      <c r="X46" s="20">
        <f t="shared" si="22"/>
        <v>19</v>
      </c>
      <c r="Y46" s="20">
        <f t="shared" si="22"/>
        <v>20</v>
      </c>
      <c r="Z46" s="20">
        <f t="shared" si="22"/>
        <v>21</v>
      </c>
      <c r="AA46" s="20">
        <f t="shared" si="22"/>
        <v>22</v>
      </c>
      <c r="AB46" s="20">
        <f t="shared" si="22"/>
        <v>23</v>
      </c>
      <c r="AC46" s="20">
        <f t="shared" si="22"/>
        <v>24</v>
      </c>
      <c r="AD46" s="20">
        <f t="shared" si="22"/>
        <v>25</v>
      </c>
      <c r="AE46" s="20">
        <f t="shared" si="22"/>
        <v>26</v>
      </c>
      <c r="AF46" s="20">
        <f t="shared" si="22"/>
        <v>27</v>
      </c>
      <c r="AG46" s="20">
        <f t="shared" si="22"/>
        <v>28</v>
      </c>
    </row>
    <row r="47" spans="1:58" x14ac:dyDescent="0.25">
      <c r="B47" s="125" t="str">
        <f>'Launch Rate - A Block'!C9</f>
        <v>1st - 5th</v>
      </c>
      <c r="C47" s="4" t="s">
        <v>3</v>
      </c>
      <c r="D47" s="5">
        <f>D2</f>
        <v>44561</v>
      </c>
      <c r="E47" s="5">
        <f t="shared" ref="E47:AG47" si="23">EOMONTH(D47,3)</f>
        <v>44651</v>
      </c>
      <c r="F47" s="5">
        <f t="shared" si="23"/>
        <v>44742</v>
      </c>
      <c r="G47" s="5">
        <f t="shared" si="23"/>
        <v>44834</v>
      </c>
      <c r="H47" s="5">
        <f t="shared" si="23"/>
        <v>44926</v>
      </c>
      <c r="I47" s="5">
        <f t="shared" si="23"/>
        <v>45016</v>
      </c>
      <c r="J47" s="5">
        <f t="shared" si="23"/>
        <v>45107</v>
      </c>
      <c r="K47" s="5">
        <f t="shared" si="23"/>
        <v>45199</v>
      </c>
      <c r="L47" s="5">
        <f t="shared" si="23"/>
        <v>45291</v>
      </c>
      <c r="M47" s="5">
        <f t="shared" si="23"/>
        <v>45382</v>
      </c>
      <c r="N47" s="5">
        <f t="shared" si="23"/>
        <v>45473</v>
      </c>
      <c r="O47" s="5">
        <f t="shared" si="23"/>
        <v>45565</v>
      </c>
      <c r="P47" s="5">
        <f t="shared" si="23"/>
        <v>45657</v>
      </c>
      <c r="Q47" s="5">
        <f t="shared" si="23"/>
        <v>45747</v>
      </c>
      <c r="R47" s="5">
        <f t="shared" si="23"/>
        <v>45838</v>
      </c>
      <c r="S47" s="5">
        <f t="shared" si="23"/>
        <v>45930</v>
      </c>
      <c r="T47" s="5">
        <f t="shared" si="23"/>
        <v>46022</v>
      </c>
      <c r="U47" s="5">
        <f t="shared" si="23"/>
        <v>46112</v>
      </c>
      <c r="V47" s="5">
        <f t="shared" si="23"/>
        <v>46203</v>
      </c>
      <c r="W47" s="5">
        <f t="shared" si="23"/>
        <v>46295</v>
      </c>
      <c r="X47" s="5">
        <f t="shared" si="23"/>
        <v>46387</v>
      </c>
      <c r="Y47" s="5">
        <f t="shared" si="23"/>
        <v>46477</v>
      </c>
      <c r="Z47" s="5">
        <f t="shared" si="23"/>
        <v>46568</v>
      </c>
      <c r="AA47" s="5">
        <f t="shared" si="23"/>
        <v>46660</v>
      </c>
      <c r="AB47" s="5">
        <f t="shared" si="23"/>
        <v>46752</v>
      </c>
      <c r="AC47" s="5">
        <f t="shared" si="23"/>
        <v>46843</v>
      </c>
      <c r="AD47" s="5">
        <f t="shared" si="23"/>
        <v>46934</v>
      </c>
      <c r="AE47" s="5">
        <f t="shared" si="23"/>
        <v>47026</v>
      </c>
      <c r="AF47" s="5">
        <f t="shared" si="23"/>
        <v>47118</v>
      </c>
      <c r="AG47" s="5">
        <f t="shared" si="23"/>
        <v>47208</v>
      </c>
    </row>
    <row r="48" spans="1:58" x14ac:dyDescent="0.25">
      <c r="B48" s="14"/>
      <c r="C48" s="15"/>
      <c r="D48" s="15"/>
      <c r="E48" s="15"/>
      <c r="F48" s="15"/>
      <c r="G48" s="15"/>
      <c r="H48" s="15"/>
      <c r="I48" s="15"/>
      <c r="J48" s="15"/>
      <c r="K48" s="15"/>
      <c r="L48" s="15"/>
      <c r="M48" s="15"/>
      <c r="N48" s="15"/>
      <c r="O48" s="15"/>
      <c r="P48" s="15"/>
      <c r="Q48" s="15"/>
      <c r="R48" s="15"/>
      <c r="S48" s="15"/>
      <c r="T48" s="15"/>
      <c r="U48" s="15"/>
      <c r="V48" s="15"/>
      <c r="W48" s="15"/>
    </row>
    <row r="49" spans="1:74" x14ac:dyDescent="0.25">
      <c r="A49" s="10">
        <v>185</v>
      </c>
      <c r="B49" s="2" t="s">
        <v>21</v>
      </c>
      <c r="C49" s="7">
        <f>SUM(E49:AG49)</f>
        <v>185</v>
      </c>
      <c r="D49" s="8"/>
      <c r="E49" s="10">
        <v>0</v>
      </c>
      <c r="F49" s="10">
        <v>75</v>
      </c>
      <c r="G49" s="10">
        <v>70</v>
      </c>
      <c r="H49" s="10">
        <v>25</v>
      </c>
      <c r="I49" s="10">
        <v>15</v>
      </c>
      <c r="J49" s="10"/>
      <c r="K49" s="10"/>
      <c r="L49" s="10"/>
      <c r="M49" s="10"/>
      <c r="N49" s="10"/>
      <c r="O49" s="10"/>
      <c r="P49" s="10"/>
      <c r="Q49" s="10"/>
      <c r="R49" s="10"/>
      <c r="S49" s="10"/>
      <c r="T49" s="10"/>
      <c r="U49" s="10"/>
      <c r="V49" s="10"/>
      <c r="W49" s="10"/>
      <c r="X49" s="10"/>
      <c r="Y49" s="10"/>
      <c r="Z49" s="10"/>
      <c r="AA49" s="10"/>
      <c r="AB49" s="10"/>
      <c r="AC49" s="10"/>
      <c r="AD49" s="10"/>
      <c r="AE49" s="10"/>
      <c r="AF49" s="10"/>
      <c r="AG49" s="10"/>
    </row>
    <row r="50" spans="1:74" x14ac:dyDescent="0.25">
      <c r="A50" s="21">
        <f>A51/A49</f>
        <v>4513.1463278270267</v>
      </c>
      <c r="B50" s="2" t="s">
        <v>22</v>
      </c>
      <c r="C50" s="7"/>
      <c r="D50" s="8"/>
      <c r="E50" s="6">
        <f>A50</f>
        <v>4513.1463278270267</v>
      </c>
      <c r="F50" s="6">
        <f>E50</f>
        <v>4513.1463278270267</v>
      </c>
      <c r="G50" s="6">
        <f t="shared" ref="G50:AG50" si="24">F50</f>
        <v>4513.1463278270267</v>
      </c>
      <c r="H50" s="6">
        <f t="shared" si="24"/>
        <v>4513.1463278270267</v>
      </c>
      <c r="I50" s="6">
        <f t="shared" si="24"/>
        <v>4513.1463278270267</v>
      </c>
      <c r="J50" s="6">
        <f t="shared" si="24"/>
        <v>4513.1463278270267</v>
      </c>
      <c r="K50" s="6">
        <f t="shared" si="24"/>
        <v>4513.1463278270267</v>
      </c>
      <c r="L50" s="6">
        <f t="shared" si="24"/>
        <v>4513.1463278270267</v>
      </c>
      <c r="M50" s="6">
        <f t="shared" si="24"/>
        <v>4513.1463278270267</v>
      </c>
      <c r="N50" s="6">
        <f t="shared" si="24"/>
        <v>4513.1463278270267</v>
      </c>
      <c r="O50" s="6">
        <f t="shared" si="24"/>
        <v>4513.1463278270267</v>
      </c>
      <c r="P50" s="6">
        <f t="shared" si="24"/>
        <v>4513.1463278270267</v>
      </c>
      <c r="Q50" s="6">
        <f t="shared" si="24"/>
        <v>4513.1463278270267</v>
      </c>
      <c r="R50" s="6">
        <f t="shared" si="24"/>
        <v>4513.1463278270267</v>
      </c>
      <c r="S50" s="6">
        <f t="shared" si="24"/>
        <v>4513.1463278270267</v>
      </c>
      <c r="T50" s="6">
        <f t="shared" si="24"/>
        <v>4513.1463278270267</v>
      </c>
      <c r="U50" s="6">
        <f t="shared" si="24"/>
        <v>4513.1463278270267</v>
      </c>
      <c r="V50" s="6">
        <f t="shared" si="24"/>
        <v>4513.1463278270267</v>
      </c>
      <c r="W50" s="6">
        <f t="shared" si="24"/>
        <v>4513.1463278270267</v>
      </c>
      <c r="X50" s="6">
        <f t="shared" si="24"/>
        <v>4513.1463278270267</v>
      </c>
      <c r="Y50" s="6">
        <f t="shared" si="24"/>
        <v>4513.1463278270267</v>
      </c>
      <c r="Z50" s="6">
        <f t="shared" si="24"/>
        <v>4513.1463278270267</v>
      </c>
      <c r="AA50" s="6">
        <f t="shared" si="24"/>
        <v>4513.1463278270267</v>
      </c>
      <c r="AB50" s="6">
        <f t="shared" si="24"/>
        <v>4513.1463278270267</v>
      </c>
      <c r="AC50" s="6">
        <f t="shared" si="24"/>
        <v>4513.1463278270267</v>
      </c>
      <c r="AD50" s="6">
        <f t="shared" si="24"/>
        <v>4513.1463278270267</v>
      </c>
      <c r="AE50" s="6">
        <f t="shared" si="24"/>
        <v>4513.1463278270267</v>
      </c>
      <c r="AF50" s="6">
        <f t="shared" si="24"/>
        <v>4513.1463278270267</v>
      </c>
      <c r="AG50" s="6">
        <f t="shared" si="24"/>
        <v>4513.1463278270267</v>
      </c>
    </row>
    <row r="51" spans="1:74" x14ac:dyDescent="0.25">
      <c r="A51" s="32">
        <f>'Launch Rate - A Block'!L9</f>
        <v>834932.07064799988</v>
      </c>
      <c r="B51" s="2" t="s">
        <v>23</v>
      </c>
      <c r="C51" s="7">
        <f>SUM(E51:AG51)</f>
        <v>834932.07064799988</v>
      </c>
      <c r="D51" s="8"/>
      <c r="E51" s="6">
        <f t="shared" ref="E51:AG51" si="25">E49*E50</f>
        <v>0</v>
      </c>
      <c r="F51" s="6">
        <f t="shared" si="25"/>
        <v>338485.97458702698</v>
      </c>
      <c r="G51" s="6">
        <f t="shared" si="25"/>
        <v>315920.24294789188</v>
      </c>
      <c r="H51" s="6">
        <f t="shared" si="25"/>
        <v>112828.65819567567</v>
      </c>
      <c r="I51" s="6">
        <f t="shared" si="25"/>
        <v>67697.194917405403</v>
      </c>
      <c r="J51" s="6">
        <f t="shared" si="25"/>
        <v>0</v>
      </c>
      <c r="K51" s="6">
        <f t="shared" si="25"/>
        <v>0</v>
      </c>
      <c r="L51" s="6">
        <f t="shared" si="25"/>
        <v>0</v>
      </c>
      <c r="M51" s="6">
        <f t="shared" si="25"/>
        <v>0</v>
      </c>
      <c r="N51" s="6">
        <f t="shared" si="25"/>
        <v>0</v>
      </c>
      <c r="O51" s="6">
        <f t="shared" si="25"/>
        <v>0</v>
      </c>
      <c r="P51" s="6">
        <f t="shared" si="25"/>
        <v>0</v>
      </c>
      <c r="Q51" s="6">
        <f t="shared" si="25"/>
        <v>0</v>
      </c>
      <c r="R51" s="6">
        <f t="shared" si="25"/>
        <v>0</v>
      </c>
      <c r="S51" s="6">
        <f t="shared" si="25"/>
        <v>0</v>
      </c>
      <c r="T51" s="6">
        <f t="shared" si="25"/>
        <v>0</v>
      </c>
      <c r="U51" s="6">
        <f t="shared" si="25"/>
        <v>0</v>
      </c>
      <c r="V51" s="6">
        <f t="shared" si="25"/>
        <v>0</v>
      </c>
      <c r="W51" s="6">
        <f t="shared" si="25"/>
        <v>0</v>
      </c>
      <c r="X51" s="6">
        <f t="shared" si="25"/>
        <v>0</v>
      </c>
      <c r="Y51" s="6">
        <f t="shared" si="25"/>
        <v>0</v>
      </c>
      <c r="Z51" s="6">
        <f t="shared" si="25"/>
        <v>0</v>
      </c>
      <c r="AA51" s="6">
        <f t="shared" si="25"/>
        <v>0</v>
      </c>
      <c r="AB51" s="6">
        <f t="shared" si="25"/>
        <v>0</v>
      </c>
      <c r="AC51" s="6">
        <f t="shared" si="25"/>
        <v>0</v>
      </c>
      <c r="AD51" s="6">
        <f t="shared" si="25"/>
        <v>0</v>
      </c>
      <c r="AE51" s="6">
        <f t="shared" si="25"/>
        <v>0</v>
      </c>
      <c r="AF51" s="6">
        <f t="shared" si="25"/>
        <v>0</v>
      </c>
      <c r="AG51" s="6">
        <f t="shared" si="25"/>
        <v>0</v>
      </c>
    </row>
    <row r="52" spans="1:74" x14ac:dyDescent="0.25">
      <c r="A52" s="10"/>
      <c r="B52" s="2" t="s">
        <v>24</v>
      </c>
      <c r="C52" s="16">
        <f>SUM(E52:AG52)</f>
        <v>1</v>
      </c>
      <c r="D52" s="8"/>
      <c r="E52" s="8">
        <f>E51/$C$51</f>
        <v>0</v>
      </c>
      <c r="F52" s="8">
        <f t="shared" ref="F52:AG52" si="26">F51/$C$51</f>
        <v>0.40540540540540543</v>
      </c>
      <c r="G52" s="8">
        <f t="shared" si="26"/>
        <v>0.3783783783783784</v>
      </c>
      <c r="H52" s="8">
        <f t="shared" si="26"/>
        <v>0.13513513513513514</v>
      </c>
      <c r="I52" s="8">
        <f t="shared" si="26"/>
        <v>8.1081081081081086E-2</v>
      </c>
      <c r="J52" s="8">
        <f t="shared" si="26"/>
        <v>0</v>
      </c>
      <c r="K52" s="8">
        <f t="shared" si="26"/>
        <v>0</v>
      </c>
      <c r="L52" s="8">
        <f t="shared" si="26"/>
        <v>0</v>
      </c>
      <c r="M52" s="8">
        <f t="shared" si="26"/>
        <v>0</v>
      </c>
      <c r="N52" s="8">
        <f t="shared" si="26"/>
        <v>0</v>
      </c>
      <c r="O52" s="8">
        <f t="shared" si="26"/>
        <v>0</v>
      </c>
      <c r="P52" s="8">
        <f t="shared" si="26"/>
        <v>0</v>
      </c>
      <c r="Q52" s="8">
        <f t="shared" si="26"/>
        <v>0</v>
      </c>
      <c r="R52" s="8">
        <f t="shared" si="26"/>
        <v>0</v>
      </c>
      <c r="S52" s="8">
        <f t="shared" si="26"/>
        <v>0</v>
      </c>
      <c r="T52" s="8">
        <f t="shared" si="26"/>
        <v>0</v>
      </c>
      <c r="U52" s="8">
        <f t="shared" si="26"/>
        <v>0</v>
      </c>
      <c r="V52" s="8">
        <f t="shared" si="26"/>
        <v>0</v>
      </c>
      <c r="W52" s="8">
        <f t="shared" si="26"/>
        <v>0</v>
      </c>
      <c r="X52" s="8">
        <f t="shared" si="26"/>
        <v>0</v>
      </c>
      <c r="Y52" s="8">
        <f t="shared" si="26"/>
        <v>0</v>
      </c>
      <c r="Z52" s="8">
        <f t="shared" si="26"/>
        <v>0</v>
      </c>
      <c r="AA52" s="8">
        <f t="shared" si="26"/>
        <v>0</v>
      </c>
      <c r="AB52" s="8">
        <f t="shared" si="26"/>
        <v>0</v>
      </c>
      <c r="AC52" s="8">
        <f t="shared" si="26"/>
        <v>0</v>
      </c>
      <c r="AD52" s="8">
        <f t="shared" si="26"/>
        <v>0</v>
      </c>
      <c r="AE52" s="8">
        <f t="shared" si="26"/>
        <v>0</v>
      </c>
      <c r="AF52" s="8">
        <f t="shared" si="26"/>
        <v>0</v>
      </c>
      <c r="AG52" s="8">
        <f t="shared" si="26"/>
        <v>0</v>
      </c>
    </row>
    <row r="53" spans="1:74" x14ac:dyDescent="0.25">
      <c r="A53" s="10">
        <f>'Launch Rate - A Block'!H9</f>
        <v>7400</v>
      </c>
      <c r="B53" s="2" t="s">
        <v>25</v>
      </c>
      <c r="C53" s="7"/>
      <c r="D53" s="8"/>
      <c r="E53" s="6">
        <f>A53</f>
        <v>7400</v>
      </c>
      <c r="F53" s="6">
        <f>E53</f>
        <v>7400</v>
      </c>
      <c r="G53" s="6">
        <f>F53</f>
        <v>7400</v>
      </c>
      <c r="H53" s="6">
        <f>G53</f>
        <v>7400</v>
      </c>
      <c r="I53" s="6">
        <f>H53</f>
        <v>7400</v>
      </c>
      <c r="J53" s="6">
        <f>I53*(1+J54)</f>
        <v>7548</v>
      </c>
      <c r="K53" s="6">
        <f t="shared" ref="K53:AG53" si="27">J53*(1+K54)</f>
        <v>7548</v>
      </c>
      <c r="L53" s="6">
        <f t="shared" si="27"/>
        <v>7548</v>
      </c>
      <c r="M53" s="6">
        <f t="shared" si="27"/>
        <v>7548</v>
      </c>
      <c r="N53" s="6">
        <f t="shared" si="27"/>
        <v>7698.96</v>
      </c>
      <c r="O53" s="6">
        <f t="shared" si="27"/>
        <v>7698.96</v>
      </c>
      <c r="P53" s="6">
        <f t="shared" si="27"/>
        <v>7698.96</v>
      </c>
      <c r="Q53" s="6">
        <f t="shared" si="27"/>
        <v>7698.96</v>
      </c>
      <c r="R53" s="6">
        <f t="shared" si="27"/>
        <v>7852.9391999999998</v>
      </c>
      <c r="S53" s="6">
        <f t="shared" si="27"/>
        <v>7852.9391999999998</v>
      </c>
      <c r="T53" s="6">
        <f t="shared" si="27"/>
        <v>7852.9391999999998</v>
      </c>
      <c r="U53" s="6">
        <f t="shared" si="27"/>
        <v>7852.9391999999998</v>
      </c>
      <c r="V53" s="6">
        <f t="shared" si="27"/>
        <v>8009.9979839999996</v>
      </c>
      <c r="W53" s="6">
        <f t="shared" si="27"/>
        <v>8009.9979839999996</v>
      </c>
      <c r="X53" s="6">
        <f t="shared" si="27"/>
        <v>8009.9979839999996</v>
      </c>
      <c r="Y53" s="6">
        <f t="shared" si="27"/>
        <v>8009.9979839999996</v>
      </c>
      <c r="Z53" s="6">
        <f t="shared" si="27"/>
        <v>8009.9979839999996</v>
      </c>
      <c r="AA53" s="6">
        <f t="shared" si="27"/>
        <v>8009.9979839999996</v>
      </c>
      <c r="AB53" s="6">
        <f t="shared" si="27"/>
        <v>8009.9979839999996</v>
      </c>
      <c r="AC53" s="6">
        <f t="shared" si="27"/>
        <v>8009.9979839999996</v>
      </c>
      <c r="AD53" s="6">
        <f t="shared" si="27"/>
        <v>8009.9979839999996</v>
      </c>
      <c r="AE53" s="6">
        <f t="shared" si="27"/>
        <v>8009.9979839999996</v>
      </c>
      <c r="AF53" s="6">
        <f t="shared" si="27"/>
        <v>8009.9979839999996</v>
      </c>
      <c r="AG53" s="6">
        <f t="shared" si="27"/>
        <v>8009.9979839999996</v>
      </c>
    </row>
    <row r="54" spans="1:74" x14ac:dyDescent="0.25">
      <c r="B54" s="2" t="s">
        <v>37</v>
      </c>
      <c r="C54" s="88"/>
      <c r="D54" s="8"/>
      <c r="E54" s="12">
        <v>0</v>
      </c>
      <c r="F54" s="9">
        <v>0</v>
      </c>
      <c r="G54" s="9">
        <v>0</v>
      </c>
      <c r="H54" s="9">
        <v>0</v>
      </c>
      <c r="I54" s="9">
        <v>0</v>
      </c>
      <c r="J54" s="9">
        <v>0.02</v>
      </c>
      <c r="K54" s="9">
        <v>0</v>
      </c>
      <c r="L54" s="9">
        <v>0</v>
      </c>
      <c r="M54" s="9">
        <v>0</v>
      </c>
      <c r="N54" s="9">
        <v>0.02</v>
      </c>
      <c r="O54" s="9">
        <v>0</v>
      </c>
      <c r="P54" s="9">
        <v>0</v>
      </c>
      <c r="Q54" s="9">
        <v>0</v>
      </c>
      <c r="R54" s="9">
        <v>0.02</v>
      </c>
      <c r="S54" s="9">
        <v>0</v>
      </c>
      <c r="T54" s="9">
        <v>0</v>
      </c>
      <c r="U54" s="9">
        <v>0</v>
      </c>
      <c r="V54" s="9">
        <v>0.02</v>
      </c>
      <c r="W54" s="9">
        <v>0</v>
      </c>
      <c r="X54" s="9">
        <v>0</v>
      </c>
      <c r="Y54" s="9">
        <v>0</v>
      </c>
      <c r="Z54" s="9">
        <v>0</v>
      </c>
      <c r="AA54" s="9">
        <v>0</v>
      </c>
      <c r="AB54" s="9">
        <v>0</v>
      </c>
      <c r="AC54" s="9">
        <v>0</v>
      </c>
      <c r="AD54" s="9">
        <v>0</v>
      </c>
      <c r="AE54" s="9">
        <v>0</v>
      </c>
      <c r="AF54" s="9">
        <v>0</v>
      </c>
      <c r="AG54" s="9">
        <v>0</v>
      </c>
    </row>
    <row r="55" spans="1:74" x14ac:dyDescent="0.25">
      <c r="A55" s="23">
        <f>C55</f>
        <v>617.84973227952003</v>
      </c>
      <c r="B55" s="2" t="s">
        <v>26</v>
      </c>
      <c r="C55" s="7">
        <f>SUM(E55:AG55)</f>
        <v>617.84973227952003</v>
      </c>
      <c r="D55" s="6"/>
      <c r="E55" s="6">
        <f t="shared" ref="E55:AG55" si="28">E51*E53/10^7</f>
        <v>0</v>
      </c>
      <c r="F55" s="6">
        <f t="shared" si="28"/>
        <v>250.47962119439998</v>
      </c>
      <c r="G55" s="6">
        <f t="shared" si="28"/>
        <v>233.78097978143998</v>
      </c>
      <c r="H55" s="6">
        <f t="shared" si="28"/>
        <v>83.493207064800004</v>
      </c>
      <c r="I55" s="6">
        <f t="shared" si="28"/>
        <v>50.095924238879995</v>
      </c>
      <c r="J55" s="6">
        <f t="shared" si="28"/>
        <v>0</v>
      </c>
      <c r="K55" s="6">
        <f t="shared" si="28"/>
        <v>0</v>
      </c>
      <c r="L55" s="6">
        <f t="shared" si="28"/>
        <v>0</v>
      </c>
      <c r="M55" s="6">
        <f t="shared" si="28"/>
        <v>0</v>
      </c>
      <c r="N55" s="6">
        <f t="shared" si="28"/>
        <v>0</v>
      </c>
      <c r="O55" s="6">
        <f t="shared" si="28"/>
        <v>0</v>
      </c>
      <c r="P55" s="6">
        <f t="shared" si="28"/>
        <v>0</v>
      </c>
      <c r="Q55" s="6">
        <f t="shared" si="28"/>
        <v>0</v>
      </c>
      <c r="R55" s="6">
        <f t="shared" si="28"/>
        <v>0</v>
      </c>
      <c r="S55" s="6">
        <f t="shared" si="28"/>
        <v>0</v>
      </c>
      <c r="T55" s="6">
        <f t="shared" si="28"/>
        <v>0</v>
      </c>
      <c r="U55" s="6">
        <f t="shared" si="28"/>
        <v>0</v>
      </c>
      <c r="V55" s="6">
        <f t="shared" si="28"/>
        <v>0</v>
      </c>
      <c r="W55" s="6">
        <f t="shared" si="28"/>
        <v>0</v>
      </c>
      <c r="X55" s="6">
        <f t="shared" si="28"/>
        <v>0</v>
      </c>
      <c r="Y55" s="6">
        <f t="shared" si="28"/>
        <v>0</v>
      </c>
      <c r="Z55" s="6">
        <f t="shared" si="28"/>
        <v>0</v>
      </c>
      <c r="AA55" s="6">
        <f t="shared" si="28"/>
        <v>0</v>
      </c>
      <c r="AB55" s="6">
        <f t="shared" si="28"/>
        <v>0</v>
      </c>
      <c r="AC55" s="6">
        <f t="shared" si="28"/>
        <v>0</v>
      </c>
      <c r="AD55" s="6">
        <f t="shared" si="28"/>
        <v>0</v>
      </c>
      <c r="AE55" s="6">
        <f t="shared" si="28"/>
        <v>0</v>
      </c>
      <c r="AF55" s="6">
        <f t="shared" si="28"/>
        <v>0</v>
      </c>
      <c r="AG55" s="6">
        <f t="shared" si="28"/>
        <v>0</v>
      </c>
    </row>
    <row r="56" spans="1:74" s="17" customFormat="1" x14ac:dyDescent="0.25">
      <c r="B56" s="20" t="s">
        <v>31</v>
      </c>
      <c r="C56" s="30">
        <f>SUM(D56:AG56)</f>
        <v>1</v>
      </c>
      <c r="D56" s="82"/>
      <c r="E56" s="9"/>
      <c r="F56" s="9">
        <v>0.1</v>
      </c>
      <c r="G56" s="9">
        <v>0.05</v>
      </c>
      <c r="H56" s="9">
        <v>0.15</v>
      </c>
      <c r="I56" s="9"/>
      <c r="J56" s="9">
        <v>0.12</v>
      </c>
      <c r="K56" s="9">
        <v>0.12</v>
      </c>
      <c r="L56" s="9">
        <v>0.12</v>
      </c>
      <c r="M56" s="9"/>
      <c r="N56" s="9">
        <v>0.12</v>
      </c>
      <c r="O56" s="9">
        <v>0.12</v>
      </c>
      <c r="P56" s="9">
        <v>0.1</v>
      </c>
      <c r="Q56" s="9"/>
      <c r="R56" s="9"/>
      <c r="S56" s="9"/>
      <c r="T56" s="9"/>
      <c r="U56" s="9"/>
      <c r="V56" s="9"/>
      <c r="W56" s="9"/>
      <c r="X56" s="9"/>
      <c r="Y56" s="9"/>
      <c r="Z56" s="9"/>
      <c r="AA56" s="9"/>
      <c r="AB56" s="9"/>
      <c r="AC56" s="9"/>
      <c r="AD56" s="9"/>
      <c r="AE56" s="9"/>
      <c r="AF56" s="9"/>
      <c r="AG56" s="9"/>
      <c r="AH56" s="29"/>
      <c r="AI56" s="29"/>
      <c r="AJ56" s="29"/>
      <c r="AK56" s="29"/>
      <c r="AL56" s="29"/>
      <c r="AM56" s="29"/>
      <c r="AN56" s="29"/>
      <c r="AO56" s="29"/>
      <c r="AP56" s="29"/>
      <c r="AQ56" s="29"/>
      <c r="AR56" s="29"/>
      <c r="AS56" s="29"/>
      <c r="AT56" s="29"/>
      <c r="AU56" s="29"/>
      <c r="AV56" s="29"/>
      <c r="AW56" s="29"/>
      <c r="AX56" s="29"/>
      <c r="AY56" s="29"/>
      <c r="AZ56" s="29"/>
      <c r="BA56" s="29"/>
      <c r="BB56" s="29"/>
      <c r="BC56" s="29"/>
      <c r="BD56" s="29"/>
      <c r="BE56" s="29"/>
      <c r="BF56" s="29"/>
      <c r="BG56" s="29"/>
      <c r="BH56" s="29"/>
      <c r="BI56" s="29"/>
      <c r="BJ56" s="29"/>
      <c r="BK56" s="29"/>
      <c r="BL56" s="29"/>
      <c r="BM56" s="29"/>
      <c r="BN56" s="29"/>
      <c r="BO56" s="29"/>
      <c r="BP56" s="29"/>
      <c r="BQ56" s="29"/>
      <c r="BR56" s="29"/>
      <c r="BS56" s="29"/>
      <c r="BT56" s="29"/>
      <c r="BU56" s="29"/>
      <c r="BV56" s="29"/>
    </row>
    <row r="57" spans="1:74" x14ac:dyDescent="0.25">
      <c r="B57" s="2" t="s">
        <v>32</v>
      </c>
      <c r="C57" s="7">
        <f>SUM(E57:AG57)</f>
        <v>617.84973227952003</v>
      </c>
      <c r="D57" s="6"/>
      <c r="E57" s="6">
        <f>E55*SUM($D56:E$56)+SUM($D55:D$55)*E56</f>
        <v>0</v>
      </c>
      <c r="F57" s="6">
        <f>F55*SUM($D56:F$56)+SUM($D55:E$55)*F56</f>
        <v>25.047962119440001</v>
      </c>
      <c r="G57" s="6">
        <f>G55*SUM($D56:G$56)+SUM($D55:F$55)*G56</f>
        <v>47.591128026936005</v>
      </c>
      <c r="H57" s="6">
        <f>H55*SUM($D56:H$56)+SUM($D55:G$55)*H56</f>
        <v>97.687052265815993</v>
      </c>
      <c r="I57" s="6">
        <f>I55*SUM($D56:I$56)+SUM($D55:H$55)*I56</f>
        <v>15.028777271664001</v>
      </c>
      <c r="J57" s="6">
        <f>J55*SUM($D56:J$56)+SUM($D55:I$55)*J56</f>
        <v>74.141967873542399</v>
      </c>
      <c r="K57" s="6">
        <f>K55*SUM($D56:K$56)+SUM($D55:J$55)*K56</f>
        <v>74.141967873542399</v>
      </c>
      <c r="L57" s="6">
        <f>L55*SUM($D56:L$56)+SUM($D55:K$55)*L56</f>
        <v>74.141967873542399</v>
      </c>
      <c r="M57" s="6">
        <f>M55*SUM($D56:M$56)+SUM($D55:L$55)*M56</f>
        <v>0</v>
      </c>
      <c r="N57" s="6">
        <f>N55*SUM($D56:N$56)+SUM($D55:M$55)*N56</f>
        <v>74.141967873542399</v>
      </c>
      <c r="O57" s="6">
        <f>O55*SUM($D56:O$56)+SUM($D55:N$55)*O56</f>
        <v>74.141967873542399</v>
      </c>
      <c r="P57" s="6">
        <f>P55*SUM($D56:P$56)+SUM($D55:O$55)*P56</f>
        <v>61.784973227952008</v>
      </c>
      <c r="Q57" s="6">
        <f>Q55*SUM($D56:Q$56)+SUM($D55:P$55)*Q56</f>
        <v>0</v>
      </c>
      <c r="R57" s="6">
        <f>R55*SUM($D56:R$56)+SUM($D55:Q$55)*R56</f>
        <v>0</v>
      </c>
      <c r="S57" s="6">
        <f>S55*SUM($D56:S$56)+SUM($D55:R$55)*S56</f>
        <v>0</v>
      </c>
      <c r="T57" s="6">
        <f>T55*SUM($D56:T$56)+SUM($D55:S$55)*T56</f>
        <v>0</v>
      </c>
      <c r="U57" s="6">
        <f>U55*SUM($D56:U$56)+SUM($D55:T$55)*U56</f>
        <v>0</v>
      </c>
      <c r="V57" s="6">
        <f>V55*SUM($D56:V$56)+SUM($D55:U$55)*V56</f>
        <v>0</v>
      </c>
      <c r="W57" s="6">
        <f>W55*SUM($D56:W$56)+SUM($D55:V$55)*W56</f>
        <v>0</v>
      </c>
      <c r="X57" s="6">
        <f>X55*SUM($D56:X$56)+SUM($D55:W$55)*X56</f>
        <v>0</v>
      </c>
      <c r="Y57" s="6">
        <f>Y55*SUM($D56:Y$56)+SUM($D55:X$55)*Y56</f>
        <v>0</v>
      </c>
      <c r="Z57" s="6">
        <f>Z55*SUM($D56:Z$56)+SUM($D55:Y$55)*Z56</f>
        <v>0</v>
      </c>
      <c r="AA57" s="6">
        <f>AA55*SUM($D56:AA$56)+SUM($D55:Z$55)*AA56</f>
        <v>0</v>
      </c>
      <c r="AB57" s="6">
        <f>AB55*SUM($D56:AB$56)+SUM($D55:AA$55)*AB56</f>
        <v>0</v>
      </c>
      <c r="AC57" s="6">
        <f>AC55*SUM($D56:AC$56)+SUM($D55:AB$55)*AC56</f>
        <v>0</v>
      </c>
      <c r="AD57" s="6">
        <f>AD55*SUM($D56:AD$56)+SUM($D55:AC$55)*AD56</f>
        <v>0</v>
      </c>
      <c r="AE57" s="6">
        <f>AE55*SUM($D56:AE$56)+SUM($D55:AD$55)*AE56</f>
        <v>0</v>
      </c>
      <c r="AF57" s="6">
        <f>AF55*SUM($D56:AF$56)+SUM($D55:AE$55)*AF56</f>
        <v>0</v>
      </c>
      <c r="AG57" s="6">
        <f>AG55*SUM($D56:AG$56)+SUM($D55:AF$55)*AG56</f>
        <v>0</v>
      </c>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row>
    <row r="58" spans="1:74" x14ac:dyDescent="0.25">
      <c r="A58" s="38"/>
      <c r="B58" s="13"/>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row>
    <row r="59" spans="1:74" x14ac:dyDescent="0.25">
      <c r="F59" s="2">
        <v>1</v>
      </c>
      <c r="G59" s="2">
        <f t="shared" ref="G59:AG59" si="29">+F59+1</f>
        <v>2</v>
      </c>
      <c r="H59" s="2">
        <f t="shared" si="29"/>
        <v>3</v>
      </c>
      <c r="I59" s="2">
        <f t="shared" si="29"/>
        <v>4</v>
      </c>
      <c r="J59" s="2">
        <f t="shared" si="29"/>
        <v>5</v>
      </c>
      <c r="K59" s="2">
        <f t="shared" si="29"/>
        <v>6</v>
      </c>
      <c r="L59" s="2">
        <f t="shared" si="29"/>
        <v>7</v>
      </c>
      <c r="M59" s="2">
        <f t="shared" si="29"/>
        <v>8</v>
      </c>
      <c r="N59" s="2">
        <f t="shared" si="29"/>
        <v>9</v>
      </c>
      <c r="O59" s="2">
        <f t="shared" si="29"/>
        <v>10</v>
      </c>
      <c r="P59" s="2">
        <f t="shared" si="29"/>
        <v>11</v>
      </c>
      <c r="Q59" s="2">
        <f t="shared" si="29"/>
        <v>12</v>
      </c>
      <c r="R59" s="2">
        <f t="shared" si="29"/>
        <v>13</v>
      </c>
      <c r="S59" s="2">
        <f t="shared" si="29"/>
        <v>14</v>
      </c>
      <c r="T59" s="2">
        <f t="shared" si="29"/>
        <v>15</v>
      </c>
      <c r="U59" s="2">
        <f t="shared" si="29"/>
        <v>16</v>
      </c>
      <c r="V59" s="2">
        <f t="shared" si="29"/>
        <v>17</v>
      </c>
      <c r="W59" s="2">
        <f t="shared" si="29"/>
        <v>18</v>
      </c>
      <c r="X59" s="2">
        <f t="shared" si="29"/>
        <v>19</v>
      </c>
      <c r="Y59" s="2">
        <f t="shared" si="29"/>
        <v>20</v>
      </c>
      <c r="Z59" s="2">
        <f t="shared" si="29"/>
        <v>21</v>
      </c>
      <c r="AA59" s="2">
        <f t="shared" si="29"/>
        <v>22</v>
      </c>
      <c r="AB59" s="2">
        <f t="shared" si="29"/>
        <v>23</v>
      </c>
      <c r="AC59" s="2">
        <f t="shared" si="29"/>
        <v>24</v>
      </c>
      <c r="AD59" s="2">
        <f t="shared" si="29"/>
        <v>25</v>
      </c>
      <c r="AE59" s="2">
        <f t="shared" si="29"/>
        <v>26</v>
      </c>
      <c r="AF59" s="2">
        <f t="shared" si="29"/>
        <v>27</v>
      </c>
      <c r="AG59" s="2">
        <f t="shared" si="29"/>
        <v>28</v>
      </c>
    </row>
    <row r="60" spans="1:74" x14ac:dyDescent="0.25">
      <c r="B60" s="3" t="str">
        <f>'Launch Rate - A Block'!C10</f>
        <v>6th - 10th</v>
      </c>
      <c r="C60" s="4" t="s">
        <v>3</v>
      </c>
      <c r="D60" s="5">
        <f>D2</f>
        <v>44561</v>
      </c>
      <c r="E60" s="5">
        <f t="shared" ref="E60:AG60" si="30">EOMONTH(D60,3)</f>
        <v>44651</v>
      </c>
      <c r="F60" s="5">
        <f t="shared" si="30"/>
        <v>44742</v>
      </c>
      <c r="G60" s="5">
        <f t="shared" si="30"/>
        <v>44834</v>
      </c>
      <c r="H60" s="5">
        <f t="shared" si="30"/>
        <v>44926</v>
      </c>
      <c r="I60" s="5">
        <f t="shared" si="30"/>
        <v>45016</v>
      </c>
      <c r="J60" s="5">
        <f t="shared" si="30"/>
        <v>45107</v>
      </c>
      <c r="K60" s="5">
        <f t="shared" si="30"/>
        <v>45199</v>
      </c>
      <c r="L60" s="5">
        <f t="shared" si="30"/>
        <v>45291</v>
      </c>
      <c r="M60" s="5">
        <f t="shared" si="30"/>
        <v>45382</v>
      </c>
      <c r="N60" s="5">
        <f t="shared" si="30"/>
        <v>45473</v>
      </c>
      <c r="O60" s="5">
        <f t="shared" si="30"/>
        <v>45565</v>
      </c>
      <c r="P60" s="5">
        <f t="shared" si="30"/>
        <v>45657</v>
      </c>
      <c r="Q60" s="5">
        <f t="shared" si="30"/>
        <v>45747</v>
      </c>
      <c r="R60" s="5">
        <f t="shared" si="30"/>
        <v>45838</v>
      </c>
      <c r="S60" s="5">
        <f t="shared" si="30"/>
        <v>45930</v>
      </c>
      <c r="T60" s="5">
        <f t="shared" si="30"/>
        <v>46022</v>
      </c>
      <c r="U60" s="5">
        <f t="shared" si="30"/>
        <v>46112</v>
      </c>
      <c r="V60" s="5">
        <f t="shared" si="30"/>
        <v>46203</v>
      </c>
      <c r="W60" s="5">
        <f t="shared" si="30"/>
        <v>46295</v>
      </c>
      <c r="X60" s="5">
        <f t="shared" si="30"/>
        <v>46387</v>
      </c>
      <c r="Y60" s="5">
        <f t="shared" si="30"/>
        <v>46477</v>
      </c>
      <c r="Z60" s="5">
        <f t="shared" si="30"/>
        <v>46568</v>
      </c>
      <c r="AA60" s="5">
        <f t="shared" si="30"/>
        <v>46660</v>
      </c>
      <c r="AB60" s="5">
        <f t="shared" si="30"/>
        <v>46752</v>
      </c>
      <c r="AC60" s="5">
        <f t="shared" si="30"/>
        <v>46843</v>
      </c>
      <c r="AD60" s="5">
        <f t="shared" si="30"/>
        <v>46934</v>
      </c>
      <c r="AE60" s="5">
        <f t="shared" si="30"/>
        <v>47026</v>
      </c>
      <c r="AF60" s="5">
        <f t="shared" si="30"/>
        <v>47118</v>
      </c>
      <c r="AG60" s="5">
        <f t="shared" si="30"/>
        <v>47208</v>
      </c>
    </row>
    <row r="61" spans="1:74" x14ac:dyDescent="0.25">
      <c r="B61" s="14"/>
      <c r="C61" s="15"/>
      <c r="D61" s="15"/>
      <c r="E61" s="15"/>
      <c r="F61" s="15"/>
      <c r="G61" s="15"/>
      <c r="H61" s="15"/>
      <c r="I61" s="15"/>
      <c r="J61" s="15"/>
      <c r="K61" s="15"/>
      <c r="L61" s="15"/>
      <c r="M61" s="15"/>
      <c r="N61" s="15"/>
      <c r="O61" s="15"/>
      <c r="P61" s="15"/>
      <c r="Q61" s="15"/>
      <c r="R61" s="15"/>
      <c r="S61" s="15"/>
      <c r="T61" s="15"/>
      <c r="U61" s="15"/>
      <c r="V61" s="15"/>
      <c r="W61" s="15"/>
    </row>
    <row r="62" spans="1:74" x14ac:dyDescent="0.25">
      <c r="A62" s="10">
        <v>184</v>
      </c>
      <c r="B62" s="2" t="s">
        <v>21</v>
      </c>
      <c r="C62" s="7">
        <f>SUM(E62:AG62)</f>
        <v>184</v>
      </c>
      <c r="D62" s="8"/>
      <c r="E62" s="10">
        <v>0</v>
      </c>
      <c r="F62" s="10">
        <v>65</v>
      </c>
      <c r="G62" s="10">
        <v>75</v>
      </c>
      <c r="H62" s="10">
        <v>35</v>
      </c>
      <c r="I62" s="10">
        <v>9</v>
      </c>
      <c r="J62" s="10"/>
      <c r="K62" s="10"/>
      <c r="L62" s="10"/>
      <c r="M62" s="10"/>
      <c r="N62" s="10"/>
      <c r="O62" s="10"/>
      <c r="P62" s="10"/>
      <c r="Q62" s="10"/>
      <c r="R62" s="10"/>
      <c r="S62" s="10"/>
      <c r="T62" s="10"/>
      <c r="U62" s="10"/>
      <c r="V62" s="10"/>
      <c r="W62" s="10"/>
      <c r="X62" s="10"/>
      <c r="Y62" s="10"/>
      <c r="Z62" s="10"/>
      <c r="AA62" s="10"/>
      <c r="AB62" s="10"/>
      <c r="AC62" s="10"/>
      <c r="AD62" s="10"/>
      <c r="AE62" s="10"/>
      <c r="AF62" s="10"/>
      <c r="AG62" s="10"/>
    </row>
    <row r="63" spans="1:74" x14ac:dyDescent="0.25">
      <c r="A63" s="21">
        <f>A64/A62</f>
        <v>3811.4113049999987</v>
      </c>
      <c r="B63" s="2" t="s">
        <v>22</v>
      </c>
      <c r="C63" s="7"/>
      <c r="D63" s="8"/>
      <c r="E63" s="6">
        <f>$A$63</f>
        <v>3811.4113049999987</v>
      </c>
      <c r="F63" s="6">
        <f t="shared" ref="F63:AG63" si="31">$A$63</f>
        <v>3811.4113049999987</v>
      </c>
      <c r="G63" s="6">
        <f t="shared" si="31"/>
        <v>3811.4113049999987</v>
      </c>
      <c r="H63" s="6">
        <f t="shared" si="31"/>
        <v>3811.4113049999987</v>
      </c>
      <c r="I63" s="6">
        <f t="shared" si="31"/>
        <v>3811.4113049999987</v>
      </c>
      <c r="J63" s="6">
        <f t="shared" si="31"/>
        <v>3811.4113049999987</v>
      </c>
      <c r="K63" s="6">
        <f t="shared" si="31"/>
        <v>3811.4113049999987</v>
      </c>
      <c r="L63" s="6">
        <f t="shared" si="31"/>
        <v>3811.4113049999987</v>
      </c>
      <c r="M63" s="6">
        <f t="shared" si="31"/>
        <v>3811.4113049999987</v>
      </c>
      <c r="N63" s="6">
        <f t="shared" si="31"/>
        <v>3811.4113049999987</v>
      </c>
      <c r="O63" s="6">
        <f t="shared" si="31"/>
        <v>3811.4113049999987</v>
      </c>
      <c r="P63" s="6">
        <f t="shared" si="31"/>
        <v>3811.4113049999987</v>
      </c>
      <c r="Q63" s="6">
        <f t="shared" si="31"/>
        <v>3811.4113049999987</v>
      </c>
      <c r="R63" s="6">
        <f t="shared" si="31"/>
        <v>3811.4113049999987</v>
      </c>
      <c r="S63" s="6">
        <f t="shared" si="31"/>
        <v>3811.4113049999987</v>
      </c>
      <c r="T63" s="6">
        <f t="shared" si="31"/>
        <v>3811.4113049999987</v>
      </c>
      <c r="U63" s="6">
        <f t="shared" si="31"/>
        <v>3811.4113049999987</v>
      </c>
      <c r="V63" s="6">
        <f t="shared" si="31"/>
        <v>3811.4113049999987</v>
      </c>
      <c r="W63" s="6">
        <f t="shared" si="31"/>
        <v>3811.4113049999987</v>
      </c>
      <c r="X63" s="6">
        <f t="shared" si="31"/>
        <v>3811.4113049999987</v>
      </c>
      <c r="Y63" s="6">
        <f t="shared" si="31"/>
        <v>3811.4113049999987</v>
      </c>
      <c r="Z63" s="6">
        <f t="shared" si="31"/>
        <v>3811.4113049999987</v>
      </c>
      <c r="AA63" s="6">
        <f t="shared" si="31"/>
        <v>3811.4113049999987</v>
      </c>
      <c r="AB63" s="6">
        <f t="shared" si="31"/>
        <v>3811.4113049999987</v>
      </c>
      <c r="AC63" s="6">
        <f t="shared" si="31"/>
        <v>3811.4113049999987</v>
      </c>
      <c r="AD63" s="6">
        <f t="shared" si="31"/>
        <v>3811.4113049999987</v>
      </c>
      <c r="AE63" s="6">
        <f t="shared" si="31"/>
        <v>3811.4113049999987</v>
      </c>
      <c r="AF63" s="6">
        <f t="shared" si="31"/>
        <v>3811.4113049999987</v>
      </c>
      <c r="AG63" s="6">
        <f t="shared" si="31"/>
        <v>3811.4113049999987</v>
      </c>
    </row>
    <row r="64" spans="1:74" x14ac:dyDescent="0.25">
      <c r="A64" s="32">
        <f>'Launch Rate - A Block'!L10</f>
        <v>701299.6801199998</v>
      </c>
      <c r="B64" s="2" t="s">
        <v>23</v>
      </c>
      <c r="C64" s="7">
        <f>SUM(E64:AG64)</f>
        <v>701299.68011999968</v>
      </c>
      <c r="D64" s="8"/>
      <c r="E64" s="6">
        <f t="shared" ref="E64:AG64" si="32">E62*E63</f>
        <v>0</v>
      </c>
      <c r="F64" s="6">
        <f t="shared" si="32"/>
        <v>247741.7348249999</v>
      </c>
      <c r="G64" s="6">
        <f t="shared" si="32"/>
        <v>285855.84787499992</v>
      </c>
      <c r="H64" s="6">
        <f t="shared" si="32"/>
        <v>133399.39567499995</v>
      </c>
      <c r="I64" s="6">
        <f t="shared" si="32"/>
        <v>34302.701744999991</v>
      </c>
      <c r="J64" s="6">
        <f t="shared" si="32"/>
        <v>0</v>
      </c>
      <c r="K64" s="6">
        <f t="shared" si="32"/>
        <v>0</v>
      </c>
      <c r="L64" s="6">
        <f t="shared" si="32"/>
        <v>0</v>
      </c>
      <c r="M64" s="6">
        <f t="shared" si="32"/>
        <v>0</v>
      </c>
      <c r="N64" s="6">
        <f t="shared" si="32"/>
        <v>0</v>
      </c>
      <c r="O64" s="6">
        <f t="shared" si="32"/>
        <v>0</v>
      </c>
      <c r="P64" s="6">
        <f t="shared" si="32"/>
        <v>0</v>
      </c>
      <c r="Q64" s="6">
        <f t="shared" si="32"/>
        <v>0</v>
      </c>
      <c r="R64" s="6">
        <f t="shared" si="32"/>
        <v>0</v>
      </c>
      <c r="S64" s="6">
        <f t="shared" si="32"/>
        <v>0</v>
      </c>
      <c r="T64" s="6">
        <f t="shared" si="32"/>
        <v>0</v>
      </c>
      <c r="U64" s="6">
        <f t="shared" si="32"/>
        <v>0</v>
      </c>
      <c r="V64" s="6">
        <f t="shared" si="32"/>
        <v>0</v>
      </c>
      <c r="W64" s="6">
        <f t="shared" si="32"/>
        <v>0</v>
      </c>
      <c r="X64" s="6">
        <f t="shared" si="32"/>
        <v>0</v>
      </c>
      <c r="Y64" s="6">
        <f t="shared" si="32"/>
        <v>0</v>
      </c>
      <c r="Z64" s="6">
        <f t="shared" si="32"/>
        <v>0</v>
      </c>
      <c r="AA64" s="6">
        <f t="shared" si="32"/>
        <v>0</v>
      </c>
      <c r="AB64" s="6">
        <f t="shared" si="32"/>
        <v>0</v>
      </c>
      <c r="AC64" s="6">
        <f t="shared" si="32"/>
        <v>0</v>
      </c>
      <c r="AD64" s="6">
        <f t="shared" si="32"/>
        <v>0</v>
      </c>
      <c r="AE64" s="6">
        <f t="shared" si="32"/>
        <v>0</v>
      </c>
      <c r="AF64" s="6">
        <f t="shared" si="32"/>
        <v>0</v>
      </c>
      <c r="AG64" s="6">
        <f t="shared" si="32"/>
        <v>0</v>
      </c>
    </row>
    <row r="65" spans="1:74" x14ac:dyDescent="0.25">
      <c r="A65" s="10"/>
      <c r="B65" s="2" t="s">
        <v>24</v>
      </c>
      <c r="C65" s="16">
        <f>SUM(E65:AG65)</f>
        <v>1.0000000000000002</v>
      </c>
      <c r="D65" s="8"/>
      <c r="E65" s="8">
        <f t="shared" ref="E65:AG65" si="33">E64/$C$64</f>
        <v>0</v>
      </c>
      <c r="F65" s="8">
        <f t="shared" si="33"/>
        <v>0.35326086956521741</v>
      </c>
      <c r="G65" s="8">
        <f t="shared" si="33"/>
        <v>0.407608695652174</v>
      </c>
      <c r="H65" s="8">
        <f t="shared" si="33"/>
        <v>0.19021739130434784</v>
      </c>
      <c r="I65" s="8">
        <f t="shared" si="33"/>
        <v>4.8913043478260879E-2</v>
      </c>
      <c r="J65" s="8">
        <f t="shared" si="33"/>
        <v>0</v>
      </c>
      <c r="K65" s="8">
        <f t="shared" si="33"/>
        <v>0</v>
      </c>
      <c r="L65" s="8">
        <f t="shared" si="33"/>
        <v>0</v>
      </c>
      <c r="M65" s="8">
        <f t="shared" si="33"/>
        <v>0</v>
      </c>
      <c r="N65" s="8">
        <f t="shared" si="33"/>
        <v>0</v>
      </c>
      <c r="O65" s="8">
        <f t="shared" si="33"/>
        <v>0</v>
      </c>
      <c r="P65" s="8">
        <f t="shared" si="33"/>
        <v>0</v>
      </c>
      <c r="Q65" s="8">
        <f t="shared" si="33"/>
        <v>0</v>
      </c>
      <c r="R65" s="8">
        <f t="shared" si="33"/>
        <v>0</v>
      </c>
      <c r="S65" s="8">
        <f t="shared" si="33"/>
        <v>0</v>
      </c>
      <c r="T65" s="8">
        <f t="shared" si="33"/>
        <v>0</v>
      </c>
      <c r="U65" s="8">
        <f t="shared" si="33"/>
        <v>0</v>
      </c>
      <c r="V65" s="8">
        <f t="shared" si="33"/>
        <v>0</v>
      </c>
      <c r="W65" s="8">
        <f t="shared" si="33"/>
        <v>0</v>
      </c>
      <c r="X65" s="8">
        <f t="shared" si="33"/>
        <v>0</v>
      </c>
      <c r="Y65" s="8">
        <f t="shared" si="33"/>
        <v>0</v>
      </c>
      <c r="Z65" s="8">
        <f t="shared" si="33"/>
        <v>0</v>
      </c>
      <c r="AA65" s="8">
        <f t="shared" si="33"/>
        <v>0</v>
      </c>
      <c r="AB65" s="8">
        <f t="shared" si="33"/>
        <v>0</v>
      </c>
      <c r="AC65" s="8">
        <f t="shared" si="33"/>
        <v>0</v>
      </c>
      <c r="AD65" s="8">
        <f t="shared" si="33"/>
        <v>0</v>
      </c>
      <c r="AE65" s="8">
        <f t="shared" si="33"/>
        <v>0</v>
      </c>
      <c r="AF65" s="8">
        <f t="shared" si="33"/>
        <v>0</v>
      </c>
      <c r="AG65" s="8">
        <f t="shared" si="33"/>
        <v>0</v>
      </c>
    </row>
    <row r="66" spans="1:74" x14ac:dyDescent="0.25">
      <c r="A66" s="10">
        <f>'Launch Rate - A Block'!H10</f>
        <v>7250</v>
      </c>
      <c r="B66" s="2" t="s">
        <v>25</v>
      </c>
      <c r="C66" s="7"/>
      <c r="D66" s="8"/>
      <c r="E66" s="6">
        <f>A66</f>
        <v>7250</v>
      </c>
      <c r="F66" s="6">
        <f>E66</f>
        <v>7250</v>
      </c>
      <c r="G66" s="6">
        <f>F66</f>
        <v>7250</v>
      </c>
      <c r="H66" s="6">
        <f>G66</f>
        <v>7250</v>
      </c>
      <c r="I66" s="6">
        <f>H66</f>
        <v>7250</v>
      </c>
      <c r="J66" s="6">
        <f>I66*(1+J67)</f>
        <v>7395</v>
      </c>
      <c r="K66" s="6">
        <f t="shared" ref="K66:AG66" si="34">J66*(1+K67)</f>
        <v>7395</v>
      </c>
      <c r="L66" s="6">
        <f t="shared" si="34"/>
        <v>7395</v>
      </c>
      <c r="M66" s="6">
        <f t="shared" si="34"/>
        <v>7395</v>
      </c>
      <c r="N66" s="6">
        <f t="shared" si="34"/>
        <v>7542.9000000000005</v>
      </c>
      <c r="O66" s="6">
        <f t="shared" si="34"/>
        <v>7542.9000000000005</v>
      </c>
      <c r="P66" s="6">
        <f t="shared" si="34"/>
        <v>7542.9000000000005</v>
      </c>
      <c r="Q66" s="6">
        <f t="shared" si="34"/>
        <v>7542.9000000000005</v>
      </c>
      <c r="R66" s="6">
        <f t="shared" si="34"/>
        <v>7693.7580000000007</v>
      </c>
      <c r="S66" s="6">
        <f t="shared" si="34"/>
        <v>7693.7580000000007</v>
      </c>
      <c r="T66" s="6">
        <f t="shared" si="34"/>
        <v>7693.7580000000007</v>
      </c>
      <c r="U66" s="6">
        <f t="shared" si="34"/>
        <v>7693.7580000000007</v>
      </c>
      <c r="V66" s="6">
        <f t="shared" si="34"/>
        <v>7847.6331600000012</v>
      </c>
      <c r="W66" s="6">
        <f t="shared" si="34"/>
        <v>7847.6331600000012</v>
      </c>
      <c r="X66" s="6">
        <f t="shared" si="34"/>
        <v>7847.6331600000012</v>
      </c>
      <c r="Y66" s="6">
        <f t="shared" si="34"/>
        <v>7847.6331600000012</v>
      </c>
      <c r="Z66" s="6">
        <f t="shared" si="34"/>
        <v>7847.6331600000012</v>
      </c>
      <c r="AA66" s="6">
        <f t="shared" si="34"/>
        <v>7847.6331600000012</v>
      </c>
      <c r="AB66" s="6">
        <f t="shared" si="34"/>
        <v>7847.6331600000012</v>
      </c>
      <c r="AC66" s="6">
        <f t="shared" si="34"/>
        <v>7847.6331600000012</v>
      </c>
      <c r="AD66" s="6">
        <f t="shared" si="34"/>
        <v>7847.6331600000012</v>
      </c>
      <c r="AE66" s="6">
        <f t="shared" si="34"/>
        <v>7847.6331600000012</v>
      </c>
      <c r="AF66" s="6">
        <f t="shared" si="34"/>
        <v>7847.6331600000012</v>
      </c>
      <c r="AG66" s="6">
        <f t="shared" si="34"/>
        <v>7847.6331600000012</v>
      </c>
    </row>
    <row r="67" spans="1:74" x14ac:dyDescent="0.25">
      <c r="B67" s="2" t="s">
        <v>37</v>
      </c>
      <c r="C67" s="88"/>
      <c r="D67" s="8"/>
      <c r="E67" s="12">
        <v>0</v>
      </c>
      <c r="F67" s="9">
        <v>0</v>
      </c>
      <c r="G67" s="9">
        <v>0</v>
      </c>
      <c r="H67" s="9">
        <v>0</v>
      </c>
      <c r="I67" s="9">
        <v>0</v>
      </c>
      <c r="J67" s="9">
        <v>0.02</v>
      </c>
      <c r="K67" s="9">
        <v>0</v>
      </c>
      <c r="L67" s="9">
        <v>0</v>
      </c>
      <c r="M67" s="9">
        <v>0</v>
      </c>
      <c r="N67" s="9">
        <v>0.02</v>
      </c>
      <c r="O67" s="9">
        <v>0</v>
      </c>
      <c r="P67" s="9">
        <v>0</v>
      </c>
      <c r="Q67" s="9">
        <v>0</v>
      </c>
      <c r="R67" s="9">
        <v>0.02</v>
      </c>
      <c r="S67" s="9">
        <v>0</v>
      </c>
      <c r="T67" s="9">
        <v>0</v>
      </c>
      <c r="U67" s="9">
        <v>0</v>
      </c>
      <c r="V67" s="9">
        <v>0.02</v>
      </c>
      <c r="W67" s="9">
        <v>0</v>
      </c>
      <c r="X67" s="9">
        <v>0</v>
      </c>
      <c r="Y67" s="9">
        <v>0</v>
      </c>
      <c r="Z67" s="9">
        <v>0</v>
      </c>
      <c r="AA67" s="9">
        <v>0</v>
      </c>
      <c r="AB67" s="9">
        <v>0</v>
      </c>
      <c r="AC67" s="9">
        <v>0</v>
      </c>
      <c r="AD67" s="9">
        <v>0</v>
      </c>
      <c r="AE67" s="9">
        <v>0</v>
      </c>
      <c r="AF67" s="9">
        <v>0</v>
      </c>
      <c r="AG67" s="9">
        <v>0</v>
      </c>
    </row>
    <row r="68" spans="1:74" x14ac:dyDescent="0.25">
      <c r="A68" s="23">
        <f>C68</f>
        <v>508.44226808699983</v>
      </c>
      <c r="B68" s="2" t="s">
        <v>26</v>
      </c>
      <c r="C68" s="7">
        <f>SUM(E68:AG68)</f>
        <v>508.44226808699983</v>
      </c>
      <c r="D68" s="6"/>
      <c r="E68" s="6">
        <f t="shared" ref="E68:AG68" si="35">E64*E66/10^7</f>
        <v>0</v>
      </c>
      <c r="F68" s="6">
        <f t="shared" si="35"/>
        <v>179.61275774812492</v>
      </c>
      <c r="G68" s="6">
        <f t="shared" si="35"/>
        <v>207.24548970937497</v>
      </c>
      <c r="H68" s="6">
        <f t="shared" si="35"/>
        <v>96.714561864374957</v>
      </c>
      <c r="I68" s="6">
        <f t="shared" si="35"/>
        <v>24.869458765124996</v>
      </c>
      <c r="J68" s="6">
        <f t="shared" si="35"/>
        <v>0</v>
      </c>
      <c r="K68" s="6">
        <f t="shared" si="35"/>
        <v>0</v>
      </c>
      <c r="L68" s="6">
        <f t="shared" si="35"/>
        <v>0</v>
      </c>
      <c r="M68" s="6">
        <f t="shared" si="35"/>
        <v>0</v>
      </c>
      <c r="N68" s="6">
        <f t="shared" si="35"/>
        <v>0</v>
      </c>
      <c r="O68" s="6">
        <f t="shared" si="35"/>
        <v>0</v>
      </c>
      <c r="P68" s="6">
        <f t="shared" si="35"/>
        <v>0</v>
      </c>
      <c r="Q68" s="6">
        <f t="shared" si="35"/>
        <v>0</v>
      </c>
      <c r="R68" s="6">
        <f t="shared" si="35"/>
        <v>0</v>
      </c>
      <c r="S68" s="6">
        <f t="shared" si="35"/>
        <v>0</v>
      </c>
      <c r="T68" s="6">
        <f t="shared" si="35"/>
        <v>0</v>
      </c>
      <c r="U68" s="6">
        <f t="shared" si="35"/>
        <v>0</v>
      </c>
      <c r="V68" s="6">
        <f t="shared" si="35"/>
        <v>0</v>
      </c>
      <c r="W68" s="6">
        <f t="shared" si="35"/>
        <v>0</v>
      </c>
      <c r="X68" s="6">
        <f t="shared" si="35"/>
        <v>0</v>
      </c>
      <c r="Y68" s="6">
        <f t="shared" si="35"/>
        <v>0</v>
      </c>
      <c r="Z68" s="6">
        <f t="shared" si="35"/>
        <v>0</v>
      </c>
      <c r="AA68" s="6">
        <f t="shared" si="35"/>
        <v>0</v>
      </c>
      <c r="AB68" s="6">
        <f t="shared" si="35"/>
        <v>0</v>
      </c>
      <c r="AC68" s="6">
        <f t="shared" si="35"/>
        <v>0</v>
      </c>
      <c r="AD68" s="6">
        <f t="shared" si="35"/>
        <v>0</v>
      </c>
      <c r="AE68" s="6">
        <f t="shared" si="35"/>
        <v>0</v>
      </c>
      <c r="AF68" s="6">
        <f t="shared" si="35"/>
        <v>0</v>
      </c>
      <c r="AG68" s="6">
        <f t="shared" si="35"/>
        <v>0</v>
      </c>
    </row>
    <row r="69" spans="1:74" s="17" customFormat="1" x14ac:dyDescent="0.25">
      <c r="B69" s="20" t="s">
        <v>31</v>
      </c>
      <c r="C69" s="30">
        <f>SUM(D69:AG69)</f>
        <v>1</v>
      </c>
      <c r="D69" s="82"/>
      <c r="E69" s="9"/>
      <c r="F69" s="9">
        <v>0.02</v>
      </c>
      <c r="G69" s="9">
        <v>0.05</v>
      </c>
      <c r="H69" s="9">
        <v>0.15</v>
      </c>
      <c r="I69" s="9"/>
      <c r="J69" s="9">
        <v>0.12</v>
      </c>
      <c r="K69" s="9">
        <v>0.12</v>
      </c>
      <c r="L69" s="9">
        <v>0.12</v>
      </c>
      <c r="M69" s="9"/>
      <c r="N69" s="9">
        <v>0.15</v>
      </c>
      <c r="O69" s="9">
        <v>0.15</v>
      </c>
      <c r="P69" s="9">
        <v>0.12</v>
      </c>
      <c r="Q69" s="9"/>
      <c r="R69" s="9"/>
      <c r="S69" s="9"/>
      <c r="T69" s="9"/>
      <c r="U69" s="9"/>
      <c r="V69" s="9"/>
      <c r="W69" s="9"/>
      <c r="X69" s="9"/>
      <c r="Y69" s="9"/>
      <c r="Z69" s="9"/>
      <c r="AA69" s="9"/>
      <c r="AB69" s="9"/>
      <c r="AC69" s="9"/>
      <c r="AD69" s="9"/>
      <c r="AE69" s="9"/>
      <c r="AF69" s="9"/>
      <c r="AG69" s="9"/>
      <c r="AH69" s="29"/>
      <c r="AI69" s="29"/>
      <c r="AJ69" s="29"/>
      <c r="AK69" s="29"/>
      <c r="AL69" s="29"/>
      <c r="AM69" s="29"/>
      <c r="AN69" s="29"/>
      <c r="AO69" s="29"/>
      <c r="AP69" s="29"/>
      <c r="AQ69" s="29"/>
      <c r="AR69" s="29"/>
      <c r="AS69" s="29"/>
      <c r="AT69" s="29"/>
      <c r="AU69" s="29"/>
      <c r="AV69" s="29"/>
      <c r="AW69" s="29"/>
      <c r="AX69" s="29"/>
      <c r="AY69" s="29"/>
      <c r="AZ69" s="29"/>
      <c r="BA69" s="29"/>
      <c r="BB69" s="29"/>
      <c r="BC69" s="29"/>
      <c r="BD69" s="29"/>
      <c r="BE69" s="29"/>
      <c r="BF69" s="29"/>
      <c r="BG69" s="29"/>
      <c r="BH69" s="29"/>
      <c r="BI69" s="29"/>
      <c r="BJ69" s="29"/>
      <c r="BK69" s="29"/>
      <c r="BL69" s="29"/>
      <c r="BM69" s="29"/>
      <c r="BN69" s="29"/>
      <c r="BO69" s="29"/>
      <c r="BP69" s="29"/>
      <c r="BQ69" s="29"/>
      <c r="BR69" s="29"/>
      <c r="BS69" s="29"/>
      <c r="BT69" s="29"/>
      <c r="BU69" s="29"/>
      <c r="BV69" s="29"/>
    </row>
    <row r="70" spans="1:74" x14ac:dyDescent="0.25">
      <c r="B70" s="2" t="s">
        <v>32</v>
      </c>
      <c r="C70" s="7">
        <f>SUM(E70:AG70)</f>
        <v>508.44226808699977</v>
      </c>
      <c r="D70" s="6"/>
      <c r="E70" s="6">
        <f>E68*SUM($D$69:E69)+SUM($D$68:D68)*E69</f>
        <v>0</v>
      </c>
      <c r="F70" s="6">
        <f>F68*SUM($D$69:F69)+SUM($D$68:E68)*F69</f>
        <v>3.5922551549624986</v>
      </c>
      <c r="G70" s="6">
        <f>G68*SUM($D$69:G69)+SUM($D$68:F68)*G69</f>
        <v>23.487822167062497</v>
      </c>
      <c r="H70" s="6">
        <f>H68*SUM($D$69:H69)+SUM($D$68:G68)*H69</f>
        <v>79.305940728787476</v>
      </c>
      <c r="I70" s="6">
        <f>I68*SUM($D$69:I69)+SUM($D$68:H68)*I69</f>
        <v>5.4712809283274995</v>
      </c>
      <c r="J70" s="6">
        <f>J68*SUM($D$69:J69)+SUM($D$68:I68)*J69</f>
        <v>61.013072170439976</v>
      </c>
      <c r="K70" s="6">
        <f>K68*SUM($D$69:K69)+SUM($D$68:J68)*K69</f>
        <v>61.013072170439976</v>
      </c>
      <c r="L70" s="6">
        <f>L68*SUM($D$69:L69)+SUM($D$68:K68)*L69</f>
        <v>61.013072170439976</v>
      </c>
      <c r="M70" s="6">
        <f>M68*SUM($D$69:M69)+SUM($D$68:L68)*M69</f>
        <v>0</v>
      </c>
      <c r="N70" s="6">
        <f>N68*SUM($D$69:N69)+SUM($D$68:M68)*N69</f>
        <v>76.266340213049972</v>
      </c>
      <c r="O70" s="6">
        <f>O68*SUM($D$69:O69)+SUM($D$68:N68)*O69</f>
        <v>76.266340213049972</v>
      </c>
      <c r="P70" s="6">
        <f>P68*SUM($D$69:P69)+SUM($D$68:O68)*P69</f>
        <v>61.013072170439976</v>
      </c>
      <c r="Q70" s="6">
        <f>Q68*SUM($D$69:Q69)+SUM($D$68:P68)*Q69</f>
        <v>0</v>
      </c>
      <c r="R70" s="6">
        <f>R68*SUM($D$69:R69)+SUM($D$68:Q68)*R69</f>
        <v>0</v>
      </c>
      <c r="S70" s="6">
        <f>S68*SUM($D$69:S69)+SUM($D$68:R68)*S69</f>
        <v>0</v>
      </c>
      <c r="T70" s="6">
        <f>T68*SUM($D$69:T69)+SUM($D$68:S68)*T69</f>
        <v>0</v>
      </c>
      <c r="U70" s="6">
        <f>U68*SUM($D$69:U69)+SUM($D$68:T68)*U69</f>
        <v>0</v>
      </c>
      <c r="V70" s="6">
        <f>V68*SUM($D$69:V69)+SUM($D$68:U68)*V69</f>
        <v>0</v>
      </c>
      <c r="W70" s="6">
        <f>W68*SUM($D$69:W69)+SUM($D$68:V68)*W69</f>
        <v>0</v>
      </c>
      <c r="X70" s="6">
        <f>X68*SUM($D$69:X69)+SUM($D$68:W68)*X69</f>
        <v>0</v>
      </c>
      <c r="Y70" s="6">
        <f>Y68*SUM($D$69:Y69)+SUM($D$68:X68)*Y69</f>
        <v>0</v>
      </c>
      <c r="Z70" s="6">
        <f>Z68*SUM($D$69:Z69)+SUM($D$68:Y68)*Z69</f>
        <v>0</v>
      </c>
      <c r="AA70" s="6">
        <f>AA68*SUM($D$69:AA69)+SUM($D$68:Z68)*AA69</f>
        <v>0</v>
      </c>
      <c r="AB70" s="6">
        <f>AB68*SUM($D$69:AB69)+SUM($D$68:AA68)*AB69</f>
        <v>0</v>
      </c>
      <c r="AC70" s="6">
        <f>AC68*SUM($D$69:AC69)+SUM($D$68:AB68)*AC69</f>
        <v>0</v>
      </c>
      <c r="AD70" s="6">
        <f>AD68*SUM($D$69:AD69)+SUM($D$68:AC68)*AD69</f>
        <v>0</v>
      </c>
      <c r="AE70" s="6">
        <f>AE68*SUM($D$69:AE69)+SUM($D$68:AD68)*AE69</f>
        <v>0</v>
      </c>
      <c r="AF70" s="6">
        <f>AF68*SUM($D$69:AF69)+SUM($D$68:AE68)*AF69</f>
        <v>0</v>
      </c>
      <c r="AG70" s="6">
        <f>AG68*SUM($D$69:AG69)+SUM($D$68:AF68)*AG69</f>
        <v>0</v>
      </c>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row>
    <row r="71" spans="1:74" x14ac:dyDescent="0.25">
      <c r="A71" s="10"/>
      <c r="C71" s="7"/>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row>
    <row r="72" spans="1:74" x14ac:dyDescent="0.25">
      <c r="F72" s="2">
        <v>1</v>
      </c>
      <c r="G72" s="2">
        <f>F72+1</f>
        <v>2</v>
      </c>
      <c r="H72" s="2">
        <f t="shared" ref="H72:AG72" si="36">+G72+1</f>
        <v>3</v>
      </c>
      <c r="I72" s="2">
        <f t="shared" si="36"/>
        <v>4</v>
      </c>
      <c r="J72" s="2">
        <f t="shared" si="36"/>
        <v>5</v>
      </c>
      <c r="K72" s="2">
        <f t="shared" si="36"/>
        <v>6</v>
      </c>
      <c r="L72" s="2">
        <f t="shared" si="36"/>
        <v>7</v>
      </c>
      <c r="M72" s="2">
        <f t="shared" si="36"/>
        <v>8</v>
      </c>
      <c r="N72" s="2">
        <f t="shared" si="36"/>
        <v>9</v>
      </c>
      <c r="O72" s="2">
        <f t="shared" si="36"/>
        <v>10</v>
      </c>
      <c r="P72" s="2">
        <f t="shared" si="36"/>
        <v>11</v>
      </c>
      <c r="Q72" s="2">
        <f t="shared" si="36"/>
        <v>12</v>
      </c>
      <c r="R72" s="2">
        <f t="shared" si="36"/>
        <v>13</v>
      </c>
      <c r="S72" s="2">
        <f t="shared" si="36"/>
        <v>14</v>
      </c>
      <c r="T72" s="2">
        <f t="shared" si="36"/>
        <v>15</v>
      </c>
      <c r="U72" s="2">
        <f t="shared" si="36"/>
        <v>16</v>
      </c>
      <c r="V72" s="2">
        <f t="shared" si="36"/>
        <v>17</v>
      </c>
      <c r="W72" s="2">
        <f t="shared" si="36"/>
        <v>18</v>
      </c>
      <c r="X72" s="2">
        <f t="shared" si="36"/>
        <v>19</v>
      </c>
      <c r="Y72" s="2">
        <f t="shared" si="36"/>
        <v>20</v>
      </c>
      <c r="Z72" s="2">
        <f t="shared" si="36"/>
        <v>21</v>
      </c>
      <c r="AA72" s="2">
        <f t="shared" si="36"/>
        <v>22</v>
      </c>
      <c r="AB72" s="2">
        <f t="shared" si="36"/>
        <v>23</v>
      </c>
      <c r="AC72" s="2">
        <f t="shared" si="36"/>
        <v>24</v>
      </c>
      <c r="AD72" s="2">
        <f t="shared" si="36"/>
        <v>25</v>
      </c>
      <c r="AE72" s="2">
        <f t="shared" si="36"/>
        <v>26</v>
      </c>
      <c r="AF72" s="2">
        <f t="shared" si="36"/>
        <v>27</v>
      </c>
      <c r="AG72" s="2">
        <f t="shared" si="36"/>
        <v>28</v>
      </c>
    </row>
    <row r="73" spans="1:74" x14ac:dyDescent="0.25">
      <c r="B73" s="3" t="str">
        <f>'Launch Rate - A Block'!C11</f>
        <v>11th - 14th</v>
      </c>
      <c r="C73" s="4" t="s">
        <v>3</v>
      </c>
      <c r="D73" s="5">
        <f>D60</f>
        <v>44561</v>
      </c>
      <c r="E73" s="5">
        <f t="shared" ref="E73:AG73" si="37">EOMONTH(D73,3)</f>
        <v>44651</v>
      </c>
      <c r="F73" s="5">
        <f t="shared" si="37"/>
        <v>44742</v>
      </c>
      <c r="G73" s="5">
        <f t="shared" si="37"/>
        <v>44834</v>
      </c>
      <c r="H73" s="5">
        <f t="shared" si="37"/>
        <v>44926</v>
      </c>
      <c r="I73" s="5">
        <f t="shared" si="37"/>
        <v>45016</v>
      </c>
      <c r="J73" s="5">
        <f t="shared" si="37"/>
        <v>45107</v>
      </c>
      <c r="K73" s="5">
        <f t="shared" si="37"/>
        <v>45199</v>
      </c>
      <c r="L73" s="5">
        <f t="shared" si="37"/>
        <v>45291</v>
      </c>
      <c r="M73" s="5">
        <f t="shared" si="37"/>
        <v>45382</v>
      </c>
      <c r="N73" s="5">
        <f t="shared" si="37"/>
        <v>45473</v>
      </c>
      <c r="O73" s="5">
        <f t="shared" si="37"/>
        <v>45565</v>
      </c>
      <c r="P73" s="5">
        <f t="shared" si="37"/>
        <v>45657</v>
      </c>
      <c r="Q73" s="5">
        <f t="shared" si="37"/>
        <v>45747</v>
      </c>
      <c r="R73" s="5">
        <f t="shared" si="37"/>
        <v>45838</v>
      </c>
      <c r="S73" s="5">
        <f t="shared" si="37"/>
        <v>45930</v>
      </c>
      <c r="T73" s="5">
        <f t="shared" si="37"/>
        <v>46022</v>
      </c>
      <c r="U73" s="5">
        <f t="shared" si="37"/>
        <v>46112</v>
      </c>
      <c r="V73" s="5">
        <f t="shared" si="37"/>
        <v>46203</v>
      </c>
      <c r="W73" s="5">
        <f t="shared" si="37"/>
        <v>46295</v>
      </c>
      <c r="X73" s="5">
        <f t="shared" si="37"/>
        <v>46387</v>
      </c>
      <c r="Y73" s="5">
        <f t="shared" si="37"/>
        <v>46477</v>
      </c>
      <c r="Z73" s="5">
        <f t="shared" si="37"/>
        <v>46568</v>
      </c>
      <c r="AA73" s="5">
        <f t="shared" si="37"/>
        <v>46660</v>
      </c>
      <c r="AB73" s="5">
        <f t="shared" si="37"/>
        <v>46752</v>
      </c>
      <c r="AC73" s="5">
        <f t="shared" si="37"/>
        <v>46843</v>
      </c>
      <c r="AD73" s="5">
        <f t="shared" si="37"/>
        <v>46934</v>
      </c>
      <c r="AE73" s="5">
        <f t="shared" si="37"/>
        <v>47026</v>
      </c>
      <c r="AF73" s="5">
        <f t="shared" si="37"/>
        <v>47118</v>
      </c>
      <c r="AG73" s="5">
        <f t="shared" si="37"/>
        <v>47208</v>
      </c>
    </row>
    <row r="74" spans="1:74" x14ac:dyDescent="0.25">
      <c r="B74" s="14"/>
      <c r="C74" s="15"/>
      <c r="D74" s="15"/>
      <c r="E74" s="15"/>
      <c r="F74" s="15"/>
      <c r="G74" s="15"/>
      <c r="H74" s="15"/>
      <c r="I74" s="15"/>
      <c r="J74" s="15"/>
      <c r="K74" s="15"/>
      <c r="L74" s="15"/>
      <c r="M74" s="15"/>
      <c r="N74" s="15"/>
      <c r="O74" s="15"/>
      <c r="P74" s="15"/>
      <c r="Q74" s="15"/>
      <c r="R74" s="15"/>
      <c r="S74" s="15"/>
      <c r="T74" s="15"/>
      <c r="U74" s="15"/>
      <c r="V74" s="15"/>
      <c r="W74" s="15"/>
    </row>
    <row r="75" spans="1:74" x14ac:dyDescent="0.25">
      <c r="A75" s="10">
        <v>163</v>
      </c>
      <c r="B75" s="2" t="s">
        <v>21</v>
      </c>
      <c r="C75" s="7">
        <f>SUM(E75:AG75)</f>
        <v>163</v>
      </c>
      <c r="D75" s="8"/>
      <c r="E75" s="10">
        <v>0</v>
      </c>
      <c r="F75" s="10">
        <v>65</v>
      </c>
      <c r="G75" s="10">
        <v>60</v>
      </c>
      <c r="H75" s="10">
        <v>25</v>
      </c>
      <c r="I75" s="10">
        <v>13</v>
      </c>
      <c r="J75" s="10"/>
      <c r="K75" s="10"/>
      <c r="L75" s="10"/>
      <c r="M75" s="10"/>
      <c r="N75" s="10"/>
      <c r="O75" s="10"/>
      <c r="P75" s="10"/>
      <c r="Q75" s="10"/>
      <c r="R75" s="10"/>
      <c r="S75" s="10"/>
      <c r="T75" s="10"/>
      <c r="U75" s="10"/>
      <c r="V75" s="10"/>
      <c r="W75" s="10"/>
      <c r="X75" s="10"/>
      <c r="Y75" s="10"/>
      <c r="Z75" s="10"/>
      <c r="AA75" s="10"/>
      <c r="AB75" s="10"/>
      <c r="AC75" s="10"/>
      <c r="AD75" s="10"/>
      <c r="AE75" s="10"/>
      <c r="AF75" s="10"/>
      <c r="AG75" s="10"/>
    </row>
    <row r="76" spans="1:74" x14ac:dyDescent="0.25">
      <c r="A76" s="21">
        <f>A77/A75</f>
        <v>2417.5050918184047</v>
      </c>
      <c r="B76" s="2" t="s">
        <v>22</v>
      </c>
      <c r="C76" s="7"/>
      <c r="D76" s="8"/>
      <c r="E76" s="6">
        <f>A76</f>
        <v>2417.5050918184047</v>
      </c>
      <c r="F76" s="6">
        <f>E76</f>
        <v>2417.5050918184047</v>
      </c>
      <c r="G76" s="6">
        <f t="shared" ref="G76:AG76" si="38">F76</f>
        <v>2417.5050918184047</v>
      </c>
      <c r="H76" s="6">
        <f t="shared" si="38"/>
        <v>2417.5050918184047</v>
      </c>
      <c r="I76" s="6">
        <f t="shared" si="38"/>
        <v>2417.5050918184047</v>
      </c>
      <c r="J76" s="6">
        <f t="shared" si="38"/>
        <v>2417.5050918184047</v>
      </c>
      <c r="K76" s="6">
        <f t="shared" si="38"/>
        <v>2417.5050918184047</v>
      </c>
      <c r="L76" s="6">
        <f t="shared" si="38"/>
        <v>2417.5050918184047</v>
      </c>
      <c r="M76" s="6">
        <f t="shared" si="38"/>
        <v>2417.5050918184047</v>
      </c>
      <c r="N76" s="6">
        <f t="shared" si="38"/>
        <v>2417.5050918184047</v>
      </c>
      <c r="O76" s="6">
        <f t="shared" si="38"/>
        <v>2417.5050918184047</v>
      </c>
      <c r="P76" s="6">
        <f t="shared" si="38"/>
        <v>2417.5050918184047</v>
      </c>
      <c r="Q76" s="6">
        <f t="shared" si="38"/>
        <v>2417.5050918184047</v>
      </c>
      <c r="R76" s="6">
        <f t="shared" si="38"/>
        <v>2417.5050918184047</v>
      </c>
      <c r="S76" s="6">
        <f t="shared" si="38"/>
        <v>2417.5050918184047</v>
      </c>
      <c r="T76" s="6">
        <f t="shared" si="38"/>
        <v>2417.5050918184047</v>
      </c>
      <c r="U76" s="6">
        <f t="shared" si="38"/>
        <v>2417.5050918184047</v>
      </c>
      <c r="V76" s="6">
        <f t="shared" si="38"/>
        <v>2417.5050918184047</v>
      </c>
      <c r="W76" s="6">
        <f t="shared" si="38"/>
        <v>2417.5050918184047</v>
      </c>
      <c r="X76" s="6">
        <f t="shared" si="38"/>
        <v>2417.5050918184047</v>
      </c>
      <c r="Y76" s="6">
        <f t="shared" si="38"/>
        <v>2417.5050918184047</v>
      </c>
      <c r="Z76" s="6">
        <f t="shared" si="38"/>
        <v>2417.5050918184047</v>
      </c>
      <c r="AA76" s="6">
        <f t="shared" si="38"/>
        <v>2417.5050918184047</v>
      </c>
      <c r="AB76" s="6">
        <f t="shared" si="38"/>
        <v>2417.5050918184047</v>
      </c>
      <c r="AC76" s="6">
        <f t="shared" si="38"/>
        <v>2417.5050918184047</v>
      </c>
      <c r="AD76" s="6">
        <f t="shared" si="38"/>
        <v>2417.5050918184047</v>
      </c>
      <c r="AE76" s="6">
        <f t="shared" si="38"/>
        <v>2417.5050918184047</v>
      </c>
      <c r="AF76" s="6">
        <f t="shared" si="38"/>
        <v>2417.5050918184047</v>
      </c>
      <c r="AG76" s="6">
        <f t="shared" si="38"/>
        <v>2417.5050918184047</v>
      </c>
    </row>
    <row r="77" spans="1:74" x14ac:dyDescent="0.25">
      <c r="A77" s="32">
        <f>'Launch Rate - A Block'!L11</f>
        <v>394053.32996639994</v>
      </c>
      <c r="B77" s="2" t="s">
        <v>23</v>
      </c>
      <c r="C77" s="7">
        <f>SUM(E77:AG77)</f>
        <v>394053.32996639988</v>
      </c>
      <c r="D77" s="8"/>
      <c r="E77" s="6">
        <f t="shared" ref="E77:AG77" si="39">E75*E76</f>
        <v>0</v>
      </c>
      <c r="F77" s="6">
        <f t="shared" si="39"/>
        <v>157137.8309681963</v>
      </c>
      <c r="G77" s="6">
        <f t="shared" si="39"/>
        <v>145050.30550910428</v>
      </c>
      <c r="H77" s="6">
        <f t="shared" si="39"/>
        <v>60437.627295460115</v>
      </c>
      <c r="I77" s="6">
        <f t="shared" si="39"/>
        <v>31427.566193639261</v>
      </c>
      <c r="J77" s="6">
        <f t="shared" si="39"/>
        <v>0</v>
      </c>
      <c r="K77" s="6">
        <f t="shared" si="39"/>
        <v>0</v>
      </c>
      <c r="L77" s="6">
        <f t="shared" si="39"/>
        <v>0</v>
      </c>
      <c r="M77" s="6">
        <f t="shared" si="39"/>
        <v>0</v>
      </c>
      <c r="N77" s="6">
        <f t="shared" si="39"/>
        <v>0</v>
      </c>
      <c r="O77" s="6">
        <f t="shared" si="39"/>
        <v>0</v>
      </c>
      <c r="P77" s="6">
        <f t="shared" si="39"/>
        <v>0</v>
      </c>
      <c r="Q77" s="6">
        <f t="shared" si="39"/>
        <v>0</v>
      </c>
      <c r="R77" s="6">
        <f t="shared" si="39"/>
        <v>0</v>
      </c>
      <c r="S77" s="6">
        <f t="shared" si="39"/>
        <v>0</v>
      </c>
      <c r="T77" s="6">
        <f t="shared" si="39"/>
        <v>0</v>
      </c>
      <c r="U77" s="6">
        <f t="shared" si="39"/>
        <v>0</v>
      </c>
      <c r="V77" s="6">
        <f t="shared" si="39"/>
        <v>0</v>
      </c>
      <c r="W77" s="6">
        <f t="shared" si="39"/>
        <v>0</v>
      </c>
      <c r="X77" s="6">
        <f t="shared" si="39"/>
        <v>0</v>
      </c>
      <c r="Y77" s="6">
        <f t="shared" si="39"/>
        <v>0</v>
      </c>
      <c r="Z77" s="6">
        <f t="shared" si="39"/>
        <v>0</v>
      </c>
      <c r="AA77" s="6">
        <f t="shared" si="39"/>
        <v>0</v>
      </c>
      <c r="AB77" s="6">
        <f t="shared" si="39"/>
        <v>0</v>
      </c>
      <c r="AC77" s="6">
        <f t="shared" si="39"/>
        <v>0</v>
      </c>
      <c r="AD77" s="6">
        <f t="shared" si="39"/>
        <v>0</v>
      </c>
      <c r="AE77" s="6">
        <f t="shared" si="39"/>
        <v>0</v>
      </c>
      <c r="AF77" s="6">
        <f t="shared" si="39"/>
        <v>0</v>
      </c>
      <c r="AG77" s="6">
        <f t="shared" si="39"/>
        <v>0</v>
      </c>
    </row>
    <row r="78" spans="1:74" x14ac:dyDescent="0.25">
      <c r="A78" s="10"/>
      <c r="B78" s="2" t="s">
        <v>24</v>
      </c>
      <c r="C78" s="16">
        <f>SUM(E78:AG78)</f>
        <v>1.0000000000000002</v>
      </c>
      <c r="D78" s="8"/>
      <c r="E78" s="8">
        <f>E77/$C$77</f>
        <v>0</v>
      </c>
      <c r="F78" s="8">
        <f t="shared" ref="F78:AG78" si="40">F77/$C$77</f>
        <v>0.39877300613496941</v>
      </c>
      <c r="G78" s="8">
        <f t="shared" si="40"/>
        <v>0.36809815950920255</v>
      </c>
      <c r="H78" s="8">
        <f t="shared" si="40"/>
        <v>0.15337423312883439</v>
      </c>
      <c r="I78" s="8">
        <f t="shared" si="40"/>
        <v>7.9754601226993876E-2</v>
      </c>
      <c r="J78" s="8">
        <f t="shared" si="40"/>
        <v>0</v>
      </c>
      <c r="K78" s="8">
        <f t="shared" si="40"/>
        <v>0</v>
      </c>
      <c r="L78" s="8">
        <f t="shared" si="40"/>
        <v>0</v>
      </c>
      <c r="M78" s="8">
        <f t="shared" si="40"/>
        <v>0</v>
      </c>
      <c r="N78" s="8">
        <f t="shared" si="40"/>
        <v>0</v>
      </c>
      <c r="O78" s="8">
        <f t="shared" si="40"/>
        <v>0</v>
      </c>
      <c r="P78" s="8">
        <f t="shared" si="40"/>
        <v>0</v>
      </c>
      <c r="Q78" s="8">
        <f t="shared" si="40"/>
        <v>0</v>
      </c>
      <c r="R78" s="8">
        <f t="shared" si="40"/>
        <v>0</v>
      </c>
      <c r="S78" s="8">
        <f t="shared" si="40"/>
        <v>0</v>
      </c>
      <c r="T78" s="8">
        <f t="shared" si="40"/>
        <v>0</v>
      </c>
      <c r="U78" s="8">
        <f t="shared" si="40"/>
        <v>0</v>
      </c>
      <c r="V78" s="8">
        <f t="shared" si="40"/>
        <v>0</v>
      </c>
      <c r="W78" s="8">
        <f t="shared" si="40"/>
        <v>0</v>
      </c>
      <c r="X78" s="8">
        <f t="shared" si="40"/>
        <v>0</v>
      </c>
      <c r="Y78" s="8">
        <f t="shared" si="40"/>
        <v>0</v>
      </c>
      <c r="Z78" s="8">
        <f t="shared" si="40"/>
        <v>0</v>
      </c>
      <c r="AA78" s="8">
        <f t="shared" si="40"/>
        <v>0</v>
      </c>
      <c r="AB78" s="8">
        <f t="shared" si="40"/>
        <v>0</v>
      </c>
      <c r="AC78" s="8">
        <f t="shared" si="40"/>
        <v>0</v>
      </c>
      <c r="AD78" s="8">
        <f t="shared" si="40"/>
        <v>0</v>
      </c>
      <c r="AE78" s="8">
        <f t="shared" si="40"/>
        <v>0</v>
      </c>
      <c r="AF78" s="8">
        <f t="shared" si="40"/>
        <v>0</v>
      </c>
      <c r="AG78" s="8">
        <f t="shared" si="40"/>
        <v>0</v>
      </c>
    </row>
    <row r="79" spans="1:74" x14ac:dyDescent="0.25">
      <c r="A79" s="10">
        <f>'Launch Rate - A Block'!H11</f>
        <v>7100</v>
      </c>
      <c r="B79" s="2" t="s">
        <v>25</v>
      </c>
      <c r="C79" s="7"/>
      <c r="D79" s="8"/>
      <c r="E79" s="6">
        <f>A79</f>
        <v>7100</v>
      </c>
      <c r="F79" s="6">
        <f>E79</f>
        <v>7100</v>
      </c>
      <c r="G79" s="6">
        <f>F79</f>
        <v>7100</v>
      </c>
      <c r="H79" s="6">
        <f>G79</f>
        <v>7100</v>
      </c>
      <c r="I79" s="6">
        <f>H79</f>
        <v>7100</v>
      </c>
      <c r="J79" s="6">
        <f>I79*(1+J80)</f>
        <v>7242</v>
      </c>
      <c r="K79" s="6">
        <f t="shared" ref="K79:AG79" si="41">J79*(1+K80)</f>
        <v>7242</v>
      </c>
      <c r="L79" s="6">
        <f t="shared" si="41"/>
        <v>7242</v>
      </c>
      <c r="M79" s="6">
        <f t="shared" si="41"/>
        <v>7242</v>
      </c>
      <c r="N79" s="6">
        <f t="shared" si="41"/>
        <v>7386.84</v>
      </c>
      <c r="O79" s="6">
        <f t="shared" si="41"/>
        <v>7386.84</v>
      </c>
      <c r="P79" s="6">
        <f t="shared" si="41"/>
        <v>7386.84</v>
      </c>
      <c r="Q79" s="6">
        <f t="shared" si="41"/>
        <v>7386.84</v>
      </c>
      <c r="R79" s="6">
        <f t="shared" si="41"/>
        <v>7534.5768000000007</v>
      </c>
      <c r="S79" s="6">
        <f t="shared" si="41"/>
        <v>7534.5768000000007</v>
      </c>
      <c r="T79" s="6">
        <f t="shared" si="41"/>
        <v>7534.5768000000007</v>
      </c>
      <c r="U79" s="6">
        <f t="shared" si="41"/>
        <v>7534.5768000000007</v>
      </c>
      <c r="V79" s="6">
        <f t="shared" si="41"/>
        <v>7685.268336000001</v>
      </c>
      <c r="W79" s="6">
        <f t="shared" si="41"/>
        <v>7685.268336000001</v>
      </c>
      <c r="X79" s="6">
        <f t="shared" si="41"/>
        <v>7685.268336000001</v>
      </c>
      <c r="Y79" s="6">
        <f t="shared" si="41"/>
        <v>7685.268336000001</v>
      </c>
      <c r="Z79" s="6">
        <f t="shared" si="41"/>
        <v>7685.268336000001</v>
      </c>
      <c r="AA79" s="6">
        <f t="shared" si="41"/>
        <v>7685.268336000001</v>
      </c>
      <c r="AB79" s="6">
        <f t="shared" si="41"/>
        <v>7685.268336000001</v>
      </c>
      <c r="AC79" s="6">
        <f t="shared" si="41"/>
        <v>7685.268336000001</v>
      </c>
      <c r="AD79" s="6">
        <f t="shared" si="41"/>
        <v>7685.268336000001</v>
      </c>
      <c r="AE79" s="6">
        <f t="shared" si="41"/>
        <v>7685.268336000001</v>
      </c>
      <c r="AF79" s="6">
        <f t="shared" si="41"/>
        <v>7685.268336000001</v>
      </c>
      <c r="AG79" s="6">
        <f t="shared" si="41"/>
        <v>7685.268336000001</v>
      </c>
    </row>
    <row r="80" spans="1:74" x14ac:dyDescent="0.25">
      <c r="B80" s="2" t="s">
        <v>37</v>
      </c>
      <c r="C80" s="88"/>
      <c r="D80" s="8"/>
      <c r="E80" s="12">
        <v>0</v>
      </c>
      <c r="F80" s="9">
        <v>0</v>
      </c>
      <c r="G80" s="9">
        <v>0</v>
      </c>
      <c r="H80" s="9">
        <v>0</v>
      </c>
      <c r="I80" s="9">
        <v>0</v>
      </c>
      <c r="J80" s="9">
        <v>0.02</v>
      </c>
      <c r="K80" s="9">
        <v>0</v>
      </c>
      <c r="L80" s="9">
        <v>0</v>
      </c>
      <c r="M80" s="9">
        <v>0</v>
      </c>
      <c r="N80" s="9">
        <v>0.02</v>
      </c>
      <c r="O80" s="9">
        <v>0</v>
      </c>
      <c r="P80" s="9">
        <v>0</v>
      </c>
      <c r="Q80" s="9">
        <v>0</v>
      </c>
      <c r="R80" s="9">
        <v>0.02</v>
      </c>
      <c r="S80" s="9">
        <v>0</v>
      </c>
      <c r="T80" s="9">
        <v>0</v>
      </c>
      <c r="U80" s="9">
        <v>0</v>
      </c>
      <c r="V80" s="9">
        <v>0.02</v>
      </c>
      <c r="W80" s="9">
        <v>0</v>
      </c>
      <c r="X80" s="9">
        <v>0</v>
      </c>
      <c r="Y80" s="9">
        <v>0</v>
      </c>
      <c r="Z80" s="9">
        <v>0</v>
      </c>
      <c r="AA80" s="9">
        <v>0</v>
      </c>
      <c r="AB80" s="9">
        <v>0</v>
      </c>
      <c r="AC80" s="9">
        <v>0</v>
      </c>
      <c r="AD80" s="9">
        <v>0</v>
      </c>
      <c r="AE80" s="9">
        <v>0</v>
      </c>
      <c r="AF80" s="9">
        <v>0</v>
      </c>
      <c r="AG80" s="9">
        <v>0</v>
      </c>
    </row>
    <row r="81" spans="1:74" x14ac:dyDescent="0.25">
      <c r="A81" s="23">
        <f>C81</f>
        <v>279.77786427614399</v>
      </c>
      <c r="B81" s="2" t="s">
        <v>26</v>
      </c>
      <c r="C81" s="7">
        <f>SUM(E81:AG81)</f>
        <v>279.77786427614399</v>
      </c>
      <c r="D81" s="6"/>
      <c r="E81" s="6">
        <f t="shared" ref="E81:AG81" si="42">E77*E79/10^7</f>
        <v>0</v>
      </c>
      <c r="F81" s="6">
        <f t="shared" si="42"/>
        <v>111.56785998741937</v>
      </c>
      <c r="G81" s="6">
        <f t="shared" si="42"/>
        <v>102.98571691146404</v>
      </c>
      <c r="H81" s="6">
        <f t="shared" si="42"/>
        <v>42.910715379776683</v>
      </c>
      <c r="I81" s="6">
        <f t="shared" si="42"/>
        <v>22.313571997483876</v>
      </c>
      <c r="J81" s="6">
        <f t="shared" si="42"/>
        <v>0</v>
      </c>
      <c r="K81" s="6">
        <f t="shared" si="42"/>
        <v>0</v>
      </c>
      <c r="L81" s="6">
        <f t="shared" si="42"/>
        <v>0</v>
      </c>
      <c r="M81" s="6">
        <f t="shared" si="42"/>
        <v>0</v>
      </c>
      <c r="N81" s="6">
        <f t="shared" si="42"/>
        <v>0</v>
      </c>
      <c r="O81" s="6">
        <f t="shared" si="42"/>
        <v>0</v>
      </c>
      <c r="P81" s="6">
        <f t="shared" si="42"/>
        <v>0</v>
      </c>
      <c r="Q81" s="6">
        <f t="shared" si="42"/>
        <v>0</v>
      </c>
      <c r="R81" s="6">
        <f t="shared" si="42"/>
        <v>0</v>
      </c>
      <c r="S81" s="6">
        <f t="shared" si="42"/>
        <v>0</v>
      </c>
      <c r="T81" s="6">
        <f t="shared" si="42"/>
        <v>0</v>
      </c>
      <c r="U81" s="6">
        <f t="shared" si="42"/>
        <v>0</v>
      </c>
      <c r="V81" s="6">
        <f t="shared" si="42"/>
        <v>0</v>
      </c>
      <c r="W81" s="6">
        <f t="shared" si="42"/>
        <v>0</v>
      </c>
      <c r="X81" s="6">
        <f t="shared" si="42"/>
        <v>0</v>
      </c>
      <c r="Y81" s="6">
        <f t="shared" si="42"/>
        <v>0</v>
      </c>
      <c r="Z81" s="6">
        <f t="shared" si="42"/>
        <v>0</v>
      </c>
      <c r="AA81" s="6">
        <f t="shared" si="42"/>
        <v>0</v>
      </c>
      <c r="AB81" s="6">
        <f t="shared" si="42"/>
        <v>0</v>
      </c>
      <c r="AC81" s="6">
        <f t="shared" si="42"/>
        <v>0</v>
      </c>
      <c r="AD81" s="6">
        <f t="shared" si="42"/>
        <v>0</v>
      </c>
      <c r="AE81" s="6">
        <f t="shared" si="42"/>
        <v>0</v>
      </c>
      <c r="AF81" s="6">
        <f t="shared" si="42"/>
        <v>0</v>
      </c>
      <c r="AG81" s="6">
        <f t="shared" si="42"/>
        <v>0</v>
      </c>
    </row>
    <row r="82" spans="1:74" s="17" customFormat="1" x14ac:dyDescent="0.25">
      <c r="B82" s="20" t="s">
        <v>31</v>
      </c>
      <c r="C82" s="30">
        <f>SUM(D82:AG82)</f>
        <v>1</v>
      </c>
      <c r="D82" s="82"/>
      <c r="E82" s="9"/>
      <c r="F82" s="9">
        <v>0.1</v>
      </c>
      <c r="G82" s="9">
        <v>0.05</v>
      </c>
      <c r="H82" s="9">
        <v>0.15</v>
      </c>
      <c r="I82" s="9"/>
      <c r="J82" s="9">
        <v>0.12</v>
      </c>
      <c r="K82" s="9">
        <v>0.12</v>
      </c>
      <c r="L82" s="9">
        <v>0.12</v>
      </c>
      <c r="M82" s="9"/>
      <c r="N82" s="9">
        <v>0.12</v>
      </c>
      <c r="O82" s="9">
        <v>0.12</v>
      </c>
      <c r="P82" s="9">
        <v>0.1</v>
      </c>
      <c r="Q82" s="9"/>
      <c r="R82" s="9"/>
      <c r="S82" s="9"/>
      <c r="T82" s="9"/>
      <c r="U82" s="9"/>
      <c r="V82" s="9"/>
      <c r="W82" s="9"/>
      <c r="X82" s="9"/>
      <c r="Y82" s="9"/>
      <c r="Z82" s="9"/>
      <c r="AA82" s="9"/>
      <c r="AB82" s="9"/>
      <c r="AC82" s="9"/>
      <c r="AD82" s="9"/>
      <c r="AE82" s="9"/>
      <c r="AF82" s="9"/>
      <c r="AG82" s="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row>
    <row r="83" spans="1:74" x14ac:dyDescent="0.25">
      <c r="B83" s="2" t="s">
        <v>32</v>
      </c>
      <c r="C83" s="7">
        <f>SUM(E83:AG83)</f>
        <v>279.77786427614393</v>
      </c>
      <c r="D83" s="6"/>
      <c r="E83" s="6">
        <f>E81*SUM($D$82:E82)+SUM($D$81:D81)*E82</f>
        <v>0</v>
      </c>
      <c r="F83" s="6">
        <f>F81*SUM($D$82:F82)+SUM($D$81:E81)*F82</f>
        <v>11.156785998741938</v>
      </c>
      <c r="G83" s="6">
        <f>G81*SUM($D$82:G82)+SUM($D$81:F81)*G82</f>
        <v>21.026250536090579</v>
      </c>
      <c r="H83" s="6">
        <f>H81*SUM($D$82:H82)+SUM($D$81:G81)*H82</f>
        <v>45.056251148765519</v>
      </c>
      <c r="I83" s="6">
        <f>I81*SUM($D$82:I82)+SUM($D$81:H81)*I82</f>
        <v>6.6940715992451638</v>
      </c>
      <c r="J83" s="6">
        <f>J81*SUM($D$82:J82)+SUM($D$81:I81)*J82</f>
        <v>33.573343713137277</v>
      </c>
      <c r="K83" s="6">
        <f>K81*SUM($D$82:K82)+SUM($D$81:J81)*K82</f>
        <v>33.573343713137277</v>
      </c>
      <c r="L83" s="6">
        <f>L81*SUM($D$82:L82)+SUM($D$81:K81)*L82</f>
        <v>33.573343713137277</v>
      </c>
      <c r="M83" s="6">
        <f>M81*SUM($D$82:M82)+SUM($D$81:L81)*M82</f>
        <v>0</v>
      </c>
      <c r="N83" s="6">
        <f>N81*SUM($D$82:N82)+SUM($D$81:M81)*N82</f>
        <v>33.573343713137277</v>
      </c>
      <c r="O83" s="6">
        <f>O81*SUM($D$82:O82)+SUM($D$81:N81)*O82</f>
        <v>33.573343713137277</v>
      </c>
      <c r="P83" s="6">
        <f>P81*SUM($D$82:P82)+SUM($D$81:O81)*P82</f>
        <v>27.977786427614401</v>
      </c>
      <c r="Q83" s="6">
        <f>Q81*SUM($D$82:Q82)+SUM($D$81:P81)*Q82</f>
        <v>0</v>
      </c>
      <c r="R83" s="6">
        <f>R81*SUM($D$82:R82)+SUM($D$81:Q81)*R82</f>
        <v>0</v>
      </c>
      <c r="S83" s="6">
        <f>S81*SUM($D$82:S82)+SUM($D$81:R81)*S82</f>
        <v>0</v>
      </c>
      <c r="T83" s="6">
        <f>T81*SUM($D$82:T82)+SUM($D$81:S81)*T82</f>
        <v>0</v>
      </c>
      <c r="U83" s="6">
        <f>U81*SUM($D$82:U82)+SUM($D$81:T81)*U82</f>
        <v>0</v>
      </c>
      <c r="V83" s="6">
        <f>V81*SUM($D$82:V82)+SUM($D$81:U81)*V82</f>
        <v>0</v>
      </c>
      <c r="W83" s="6">
        <f>W81*SUM($D$82:W82)+SUM($D$81:V81)*W82</f>
        <v>0</v>
      </c>
      <c r="X83" s="6">
        <f>X81*SUM($D$82:X82)+SUM($D$81:W81)*X82</f>
        <v>0</v>
      </c>
      <c r="Y83" s="6">
        <f>Y81*SUM($D$82:Y82)+SUM($D$81:X81)*Y82</f>
        <v>0</v>
      </c>
      <c r="Z83" s="6">
        <f>Z81*SUM($D$82:Z82)+SUM($D$81:Y81)*Z82</f>
        <v>0</v>
      </c>
      <c r="AA83" s="6">
        <f>AA81*SUM($D$82:AA82)+SUM($D$81:Z81)*AA82</f>
        <v>0</v>
      </c>
      <c r="AB83" s="6">
        <f>AB81*SUM($D$82:AB82)+SUM($D$81:AA81)*AB82</f>
        <v>0</v>
      </c>
      <c r="AC83" s="6">
        <f>AC81*SUM($D$82:AC82)+SUM($D$81:AB81)*AC82</f>
        <v>0</v>
      </c>
      <c r="AD83" s="6">
        <f>AD81*SUM($D$82:AD82)+SUM($D$81:AC81)*AD82</f>
        <v>0</v>
      </c>
      <c r="AE83" s="6">
        <f>AE81*SUM($D$82:AE82)+SUM($D$81:AD81)*AE82</f>
        <v>0</v>
      </c>
      <c r="AF83" s="6">
        <f>AF81*SUM($D$82:AF82)+SUM($D$81:AE81)*AF82</f>
        <v>0</v>
      </c>
      <c r="AG83" s="6">
        <f>AG81*SUM($D$82:AG82)+SUM($D$81:AF81)*AG82</f>
        <v>0</v>
      </c>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row>
    <row r="84" spans="1:74" x14ac:dyDescent="0.25">
      <c r="A84" s="10"/>
      <c r="C84" s="7"/>
      <c r="D84" s="6"/>
      <c r="E84" s="6"/>
      <c r="F84" s="6"/>
      <c r="G84" s="6"/>
      <c r="H84" s="6"/>
      <c r="I84" s="6"/>
      <c r="J84" s="6"/>
      <c r="K84" s="6"/>
      <c r="L84" s="6"/>
      <c r="M84" s="6"/>
      <c r="N84" s="6"/>
      <c r="P84" s="6"/>
      <c r="Q84" s="6"/>
      <c r="R84" s="6"/>
      <c r="S84" s="6"/>
      <c r="T84" s="6"/>
      <c r="U84" s="6"/>
      <c r="V84" s="6"/>
      <c r="W84" s="6"/>
      <c r="X84" s="6"/>
      <c r="Y84" s="6"/>
      <c r="Z84" s="6"/>
      <c r="AA84" s="6"/>
      <c r="AB84" s="6"/>
      <c r="AC84" s="6"/>
      <c r="AD84" s="6"/>
      <c r="AE84" s="6"/>
      <c r="AF84" s="6"/>
      <c r="AG84" s="6"/>
    </row>
    <row r="85" spans="1:74" x14ac:dyDescent="0.25">
      <c r="A85" s="10"/>
      <c r="C85" s="7"/>
      <c r="D85" s="6"/>
      <c r="E85" s="6"/>
      <c r="F85" s="6">
        <v>1</v>
      </c>
      <c r="G85" s="6">
        <f>F85+1</f>
        <v>2</v>
      </c>
      <c r="H85" s="6">
        <f>G85+1</f>
        <v>3</v>
      </c>
      <c r="I85" s="6">
        <f t="shared" ref="I85:AG85" si="43">H85+1</f>
        <v>4</v>
      </c>
      <c r="J85" s="6">
        <f t="shared" si="43"/>
        <v>5</v>
      </c>
      <c r="K85" s="6">
        <f t="shared" si="43"/>
        <v>6</v>
      </c>
      <c r="L85" s="6">
        <f t="shared" si="43"/>
        <v>7</v>
      </c>
      <c r="M85" s="6">
        <f t="shared" si="43"/>
        <v>8</v>
      </c>
      <c r="N85" s="6">
        <f t="shared" si="43"/>
        <v>9</v>
      </c>
      <c r="O85" s="6">
        <f t="shared" si="43"/>
        <v>10</v>
      </c>
      <c r="P85" s="6">
        <f t="shared" si="43"/>
        <v>11</v>
      </c>
      <c r="Q85" s="6">
        <f t="shared" si="43"/>
        <v>12</v>
      </c>
      <c r="R85" s="6">
        <f t="shared" si="43"/>
        <v>13</v>
      </c>
      <c r="S85" s="6">
        <f t="shared" si="43"/>
        <v>14</v>
      </c>
      <c r="T85" s="6">
        <f t="shared" si="43"/>
        <v>15</v>
      </c>
      <c r="U85" s="6">
        <f t="shared" si="43"/>
        <v>16</v>
      </c>
      <c r="V85" s="6">
        <f t="shared" si="43"/>
        <v>17</v>
      </c>
      <c r="W85" s="6">
        <f t="shared" si="43"/>
        <v>18</v>
      </c>
      <c r="X85" s="6">
        <f t="shared" si="43"/>
        <v>19</v>
      </c>
      <c r="Y85" s="6">
        <f t="shared" si="43"/>
        <v>20</v>
      </c>
      <c r="Z85" s="6">
        <f t="shared" si="43"/>
        <v>21</v>
      </c>
      <c r="AA85" s="6">
        <f t="shared" si="43"/>
        <v>22</v>
      </c>
      <c r="AB85" s="6">
        <f t="shared" si="43"/>
        <v>23</v>
      </c>
      <c r="AC85" s="6">
        <f t="shared" si="43"/>
        <v>24</v>
      </c>
      <c r="AD85" s="6">
        <f t="shared" si="43"/>
        <v>25</v>
      </c>
      <c r="AE85" s="6">
        <f t="shared" si="43"/>
        <v>26</v>
      </c>
      <c r="AF85" s="6">
        <f t="shared" si="43"/>
        <v>27</v>
      </c>
      <c r="AG85" s="6">
        <f t="shared" si="43"/>
        <v>28</v>
      </c>
    </row>
    <row r="86" spans="1:74" x14ac:dyDescent="0.25">
      <c r="B86" s="3" t="s">
        <v>101</v>
      </c>
      <c r="C86" s="4" t="s">
        <v>3</v>
      </c>
      <c r="D86" s="5">
        <f>D73</f>
        <v>44561</v>
      </c>
      <c r="E86" s="5">
        <f t="shared" ref="E86:AG86" si="44">EOMONTH(D86,3)</f>
        <v>44651</v>
      </c>
      <c r="F86" s="5">
        <f t="shared" si="44"/>
        <v>44742</v>
      </c>
      <c r="G86" s="5">
        <f t="shared" si="44"/>
        <v>44834</v>
      </c>
      <c r="H86" s="5">
        <f t="shared" si="44"/>
        <v>44926</v>
      </c>
      <c r="I86" s="5">
        <f t="shared" si="44"/>
        <v>45016</v>
      </c>
      <c r="J86" s="5">
        <f t="shared" si="44"/>
        <v>45107</v>
      </c>
      <c r="K86" s="5">
        <f t="shared" si="44"/>
        <v>45199</v>
      </c>
      <c r="L86" s="5">
        <f t="shared" si="44"/>
        <v>45291</v>
      </c>
      <c r="M86" s="5">
        <f t="shared" si="44"/>
        <v>45382</v>
      </c>
      <c r="N86" s="5">
        <f t="shared" si="44"/>
        <v>45473</v>
      </c>
      <c r="O86" s="5">
        <f t="shared" si="44"/>
        <v>45565</v>
      </c>
      <c r="P86" s="5">
        <f t="shared" si="44"/>
        <v>45657</v>
      </c>
      <c r="Q86" s="5">
        <f t="shared" si="44"/>
        <v>45747</v>
      </c>
      <c r="R86" s="5">
        <f t="shared" si="44"/>
        <v>45838</v>
      </c>
      <c r="S86" s="5">
        <f t="shared" si="44"/>
        <v>45930</v>
      </c>
      <c r="T86" s="5">
        <f t="shared" si="44"/>
        <v>46022</v>
      </c>
      <c r="U86" s="5">
        <f t="shared" si="44"/>
        <v>46112</v>
      </c>
      <c r="V86" s="5">
        <f t="shared" si="44"/>
        <v>46203</v>
      </c>
      <c r="W86" s="5">
        <f t="shared" si="44"/>
        <v>46295</v>
      </c>
      <c r="X86" s="5">
        <f t="shared" si="44"/>
        <v>46387</v>
      </c>
      <c r="Y86" s="5">
        <f t="shared" si="44"/>
        <v>46477</v>
      </c>
      <c r="Z86" s="5">
        <f t="shared" si="44"/>
        <v>46568</v>
      </c>
      <c r="AA86" s="5">
        <f t="shared" si="44"/>
        <v>46660</v>
      </c>
      <c r="AB86" s="5">
        <f t="shared" si="44"/>
        <v>46752</v>
      </c>
      <c r="AC86" s="5">
        <f t="shared" si="44"/>
        <v>46843</v>
      </c>
      <c r="AD86" s="5">
        <f t="shared" si="44"/>
        <v>46934</v>
      </c>
      <c r="AE86" s="5">
        <f t="shared" si="44"/>
        <v>47026</v>
      </c>
      <c r="AF86" s="5">
        <f t="shared" si="44"/>
        <v>47118</v>
      </c>
      <c r="AG86" s="5">
        <f t="shared" si="44"/>
        <v>47208</v>
      </c>
    </row>
    <row r="87" spans="1:74" x14ac:dyDescent="0.25">
      <c r="B87" s="14"/>
      <c r="C87" s="15"/>
      <c r="D87" s="15"/>
      <c r="E87" s="15"/>
      <c r="F87" s="15"/>
      <c r="G87" s="15"/>
      <c r="H87" s="15"/>
      <c r="I87" s="15"/>
      <c r="J87" s="15"/>
      <c r="K87" s="15"/>
      <c r="L87" s="15"/>
      <c r="M87" s="15"/>
      <c r="N87" s="15"/>
      <c r="O87" s="15"/>
      <c r="P87" s="15"/>
      <c r="Q87" s="15"/>
      <c r="R87" s="15"/>
      <c r="S87" s="15"/>
      <c r="T87" s="15"/>
      <c r="U87" s="15"/>
      <c r="V87" s="15"/>
      <c r="W87" s="15"/>
    </row>
    <row r="88" spans="1:74" x14ac:dyDescent="0.25">
      <c r="A88" s="10"/>
      <c r="B88" s="2" t="s">
        <v>21</v>
      </c>
      <c r="C88" s="7">
        <f>SUM(E88:AG88)</f>
        <v>0</v>
      </c>
      <c r="D88" s="8"/>
      <c r="E88" s="10">
        <v>0</v>
      </c>
      <c r="F88" s="10">
        <v>0</v>
      </c>
      <c r="G88" s="10">
        <v>0</v>
      </c>
      <c r="H88" s="10">
        <v>0</v>
      </c>
      <c r="I88" s="10">
        <v>0</v>
      </c>
      <c r="J88" s="10">
        <v>0</v>
      </c>
      <c r="K88" s="10">
        <v>0</v>
      </c>
      <c r="L88" s="10">
        <v>0</v>
      </c>
      <c r="M88" s="10">
        <v>0</v>
      </c>
      <c r="N88" s="10">
        <v>0</v>
      </c>
      <c r="O88" s="10">
        <v>0</v>
      </c>
      <c r="P88" s="10">
        <v>0</v>
      </c>
      <c r="Q88" s="10">
        <v>0</v>
      </c>
      <c r="R88" s="10">
        <v>0</v>
      </c>
      <c r="S88" s="10">
        <v>0</v>
      </c>
      <c r="T88" s="10">
        <v>0</v>
      </c>
      <c r="U88" s="10">
        <v>0</v>
      </c>
      <c r="V88" s="10">
        <v>0</v>
      </c>
      <c r="W88" s="10">
        <v>0</v>
      </c>
      <c r="X88" s="10">
        <v>0</v>
      </c>
      <c r="Y88" s="10">
        <v>0</v>
      </c>
      <c r="Z88" s="10">
        <v>0</v>
      </c>
      <c r="AA88" s="10">
        <v>0</v>
      </c>
      <c r="AB88" s="10">
        <v>0</v>
      </c>
      <c r="AC88" s="10">
        <v>0</v>
      </c>
      <c r="AD88" s="10">
        <v>0</v>
      </c>
      <c r="AE88" s="10">
        <v>0</v>
      </c>
      <c r="AF88" s="10">
        <v>0</v>
      </c>
      <c r="AG88" s="10">
        <v>0</v>
      </c>
    </row>
    <row r="89" spans="1:74" x14ac:dyDescent="0.25">
      <c r="A89" s="21"/>
      <c r="B89" s="2" t="s">
        <v>22</v>
      </c>
      <c r="C89" s="7"/>
      <c r="D89" s="8"/>
      <c r="E89" s="6">
        <f>A89</f>
        <v>0</v>
      </c>
      <c r="F89" s="6">
        <f>E89</f>
        <v>0</v>
      </c>
      <c r="G89" s="6">
        <f t="shared" ref="G89:AG89" si="45">F89</f>
        <v>0</v>
      </c>
      <c r="H89" s="6">
        <f t="shared" si="45"/>
        <v>0</v>
      </c>
      <c r="I89" s="6">
        <f t="shared" si="45"/>
        <v>0</v>
      </c>
      <c r="J89" s="6">
        <f t="shared" si="45"/>
        <v>0</v>
      </c>
      <c r="K89" s="6">
        <f t="shared" si="45"/>
        <v>0</v>
      </c>
      <c r="L89" s="6">
        <f t="shared" si="45"/>
        <v>0</v>
      </c>
      <c r="M89" s="6">
        <f t="shared" si="45"/>
        <v>0</v>
      </c>
      <c r="N89" s="6">
        <f t="shared" si="45"/>
        <v>0</v>
      </c>
      <c r="O89" s="6">
        <f t="shared" si="45"/>
        <v>0</v>
      </c>
      <c r="P89" s="6">
        <f t="shared" si="45"/>
        <v>0</v>
      </c>
      <c r="Q89" s="6">
        <f t="shared" si="45"/>
        <v>0</v>
      </c>
      <c r="R89" s="6">
        <f t="shared" si="45"/>
        <v>0</v>
      </c>
      <c r="S89" s="6">
        <f t="shared" si="45"/>
        <v>0</v>
      </c>
      <c r="T89" s="6">
        <f t="shared" si="45"/>
        <v>0</v>
      </c>
      <c r="U89" s="6">
        <f t="shared" si="45"/>
        <v>0</v>
      </c>
      <c r="V89" s="6">
        <f t="shared" si="45"/>
        <v>0</v>
      </c>
      <c r="W89" s="6">
        <f t="shared" si="45"/>
        <v>0</v>
      </c>
      <c r="X89" s="6">
        <f t="shared" si="45"/>
        <v>0</v>
      </c>
      <c r="Y89" s="6">
        <f t="shared" si="45"/>
        <v>0</v>
      </c>
      <c r="Z89" s="6">
        <f t="shared" si="45"/>
        <v>0</v>
      </c>
      <c r="AA89" s="6">
        <f t="shared" si="45"/>
        <v>0</v>
      </c>
      <c r="AB89" s="6">
        <f t="shared" si="45"/>
        <v>0</v>
      </c>
      <c r="AC89" s="6">
        <f t="shared" si="45"/>
        <v>0</v>
      </c>
      <c r="AD89" s="6">
        <f t="shared" si="45"/>
        <v>0</v>
      </c>
      <c r="AE89" s="6">
        <f t="shared" si="45"/>
        <v>0</v>
      </c>
      <c r="AF89" s="6">
        <f t="shared" si="45"/>
        <v>0</v>
      </c>
      <c r="AG89" s="6">
        <f t="shared" si="45"/>
        <v>0</v>
      </c>
    </row>
    <row r="90" spans="1:74" x14ac:dyDescent="0.25">
      <c r="A90" s="32">
        <f>'Launch Rate - A Block'!D29</f>
        <v>83493.207064799994</v>
      </c>
      <c r="B90" s="2" t="s">
        <v>23</v>
      </c>
      <c r="C90" s="7">
        <f ca="1">SUM(E90:AG90)</f>
        <v>83493.207064799994</v>
      </c>
      <c r="D90" s="8"/>
      <c r="E90" s="6">
        <f t="shared" ref="E90:AG90" si="46">E88*E89</f>
        <v>0</v>
      </c>
      <c r="F90" s="6">
        <f>$A$90*F91</f>
        <v>16698.641412959998</v>
      </c>
      <c r="G90" s="6">
        <f>$A$90*G91</f>
        <v>25047.962119439999</v>
      </c>
      <c r="H90" s="6">
        <f t="shared" ref="H90:N90" si="47">$A$90*H91</f>
        <v>20873.301766199998</v>
      </c>
      <c r="I90" s="6">
        <f t="shared" si="47"/>
        <v>20873.301766199998</v>
      </c>
      <c r="J90" s="6">
        <f t="shared" si="47"/>
        <v>0</v>
      </c>
      <c r="K90" s="6">
        <f t="shared" si="47"/>
        <v>0</v>
      </c>
      <c r="L90" s="6">
        <f t="shared" si="47"/>
        <v>0</v>
      </c>
      <c r="M90" s="6">
        <f t="shared" si="47"/>
        <v>0</v>
      </c>
      <c r="N90" s="6">
        <f t="shared" ca="1" si="47"/>
        <v>0</v>
      </c>
      <c r="O90" s="6">
        <f t="shared" si="46"/>
        <v>0</v>
      </c>
      <c r="P90" s="6">
        <f t="shared" si="46"/>
        <v>0</v>
      </c>
      <c r="Q90" s="6">
        <f t="shared" si="46"/>
        <v>0</v>
      </c>
      <c r="R90" s="6">
        <f t="shared" si="46"/>
        <v>0</v>
      </c>
      <c r="S90" s="6">
        <f t="shared" si="46"/>
        <v>0</v>
      </c>
      <c r="T90" s="6">
        <f t="shared" si="46"/>
        <v>0</v>
      </c>
      <c r="U90" s="6">
        <f t="shared" si="46"/>
        <v>0</v>
      </c>
      <c r="V90" s="6">
        <f t="shared" si="46"/>
        <v>0</v>
      </c>
      <c r="W90" s="6">
        <f t="shared" si="46"/>
        <v>0</v>
      </c>
      <c r="X90" s="6">
        <f t="shared" si="46"/>
        <v>0</v>
      </c>
      <c r="Y90" s="6">
        <f t="shared" si="46"/>
        <v>0</v>
      </c>
      <c r="Z90" s="6">
        <f t="shared" si="46"/>
        <v>0</v>
      </c>
      <c r="AA90" s="6">
        <f t="shared" si="46"/>
        <v>0</v>
      </c>
      <c r="AB90" s="6">
        <f t="shared" si="46"/>
        <v>0</v>
      </c>
      <c r="AC90" s="6">
        <f t="shared" si="46"/>
        <v>0</v>
      </c>
      <c r="AD90" s="6">
        <f t="shared" si="46"/>
        <v>0</v>
      </c>
      <c r="AE90" s="6">
        <f t="shared" si="46"/>
        <v>0</v>
      </c>
      <c r="AF90" s="6">
        <f t="shared" si="46"/>
        <v>0</v>
      </c>
      <c r="AG90" s="6">
        <f t="shared" si="46"/>
        <v>0</v>
      </c>
    </row>
    <row r="91" spans="1:74" x14ac:dyDescent="0.25">
      <c r="A91" s="10"/>
      <c r="B91" s="2" t="s">
        <v>24</v>
      </c>
      <c r="C91" s="16">
        <f ca="1">SUM(E91:AG91)</f>
        <v>1</v>
      </c>
      <c r="D91" s="8"/>
      <c r="E91" s="8">
        <v>0</v>
      </c>
      <c r="F91" s="9">
        <v>0.2</v>
      </c>
      <c r="G91" s="9">
        <v>0.3</v>
      </c>
      <c r="H91" s="9">
        <v>0.25</v>
      </c>
      <c r="I91" s="9">
        <v>0.25</v>
      </c>
      <c r="J91" s="9">
        <v>0</v>
      </c>
      <c r="K91" s="9">
        <v>0</v>
      </c>
      <c r="L91" s="9">
        <v>0</v>
      </c>
      <c r="M91" s="8">
        <v>0</v>
      </c>
      <c r="N91" s="8">
        <f t="shared" ref="N91:AG91" ca="1" si="48">N90/$C$64</f>
        <v>0</v>
      </c>
      <c r="O91" s="8">
        <f t="shared" si="48"/>
        <v>0</v>
      </c>
      <c r="P91" s="8">
        <f t="shared" si="48"/>
        <v>0</v>
      </c>
      <c r="Q91" s="8">
        <f t="shared" si="48"/>
        <v>0</v>
      </c>
      <c r="R91" s="8">
        <f t="shared" si="48"/>
        <v>0</v>
      </c>
      <c r="S91" s="8">
        <f t="shared" si="48"/>
        <v>0</v>
      </c>
      <c r="T91" s="8">
        <f t="shared" si="48"/>
        <v>0</v>
      </c>
      <c r="U91" s="8">
        <f t="shared" si="48"/>
        <v>0</v>
      </c>
      <c r="V91" s="8">
        <f t="shared" si="48"/>
        <v>0</v>
      </c>
      <c r="W91" s="8">
        <f t="shared" si="48"/>
        <v>0</v>
      </c>
      <c r="X91" s="8">
        <f t="shared" si="48"/>
        <v>0</v>
      </c>
      <c r="Y91" s="8">
        <f t="shared" si="48"/>
        <v>0</v>
      </c>
      <c r="Z91" s="8">
        <f t="shared" si="48"/>
        <v>0</v>
      </c>
      <c r="AA91" s="8">
        <f t="shared" si="48"/>
        <v>0</v>
      </c>
      <c r="AB91" s="8">
        <f t="shared" si="48"/>
        <v>0</v>
      </c>
      <c r="AC91" s="8">
        <f t="shared" si="48"/>
        <v>0</v>
      </c>
      <c r="AD91" s="8">
        <f t="shared" si="48"/>
        <v>0</v>
      </c>
      <c r="AE91" s="8">
        <f t="shared" si="48"/>
        <v>0</v>
      </c>
      <c r="AF91" s="8">
        <f t="shared" si="48"/>
        <v>0</v>
      </c>
      <c r="AG91" s="8">
        <f t="shared" si="48"/>
        <v>0</v>
      </c>
    </row>
    <row r="92" spans="1:74" x14ac:dyDescent="0.25">
      <c r="A92" s="10">
        <v>7500</v>
      </c>
      <c r="B92" s="2" t="s">
        <v>25</v>
      </c>
      <c r="C92" s="7"/>
      <c r="D92" s="8"/>
      <c r="E92" s="6">
        <f>A92</f>
        <v>7500</v>
      </c>
      <c r="F92" s="6">
        <f>E92</f>
        <v>7500</v>
      </c>
      <c r="G92" s="6">
        <f>F92</f>
        <v>7500</v>
      </c>
      <c r="H92" s="6">
        <f>G92</f>
        <v>7500</v>
      </c>
      <c r="I92" s="6">
        <f>H92</f>
        <v>7500</v>
      </c>
      <c r="J92" s="6">
        <f>I92*(1+J93)</f>
        <v>7650</v>
      </c>
      <c r="K92" s="6">
        <f t="shared" ref="K92:AG92" si="49">J92*(1+K93)</f>
        <v>7650</v>
      </c>
      <c r="L92" s="6">
        <f t="shared" si="49"/>
        <v>7650</v>
      </c>
      <c r="M92" s="6">
        <f t="shared" si="49"/>
        <v>7650</v>
      </c>
      <c r="N92" s="6">
        <f t="shared" si="49"/>
        <v>7803</v>
      </c>
      <c r="O92" s="6">
        <f t="shared" si="49"/>
        <v>7803</v>
      </c>
      <c r="P92" s="6">
        <f t="shared" si="49"/>
        <v>7803</v>
      </c>
      <c r="Q92" s="6">
        <f t="shared" si="49"/>
        <v>7803</v>
      </c>
      <c r="R92" s="6">
        <f t="shared" si="49"/>
        <v>7959.06</v>
      </c>
      <c r="S92" s="6">
        <f t="shared" si="49"/>
        <v>7959.06</v>
      </c>
      <c r="T92" s="6">
        <f t="shared" si="49"/>
        <v>7959.06</v>
      </c>
      <c r="U92" s="6">
        <f t="shared" si="49"/>
        <v>7959.06</v>
      </c>
      <c r="V92" s="6">
        <f t="shared" si="49"/>
        <v>8118.2412000000004</v>
      </c>
      <c r="W92" s="6">
        <f t="shared" si="49"/>
        <v>8118.2412000000004</v>
      </c>
      <c r="X92" s="6">
        <f t="shared" si="49"/>
        <v>8118.2412000000004</v>
      </c>
      <c r="Y92" s="6">
        <f t="shared" si="49"/>
        <v>8118.2412000000004</v>
      </c>
      <c r="Z92" s="6">
        <f t="shared" si="49"/>
        <v>8118.2412000000004</v>
      </c>
      <c r="AA92" s="6">
        <f t="shared" si="49"/>
        <v>8118.2412000000004</v>
      </c>
      <c r="AB92" s="6">
        <f t="shared" si="49"/>
        <v>8118.2412000000004</v>
      </c>
      <c r="AC92" s="6">
        <f t="shared" si="49"/>
        <v>8118.2412000000004</v>
      </c>
      <c r="AD92" s="6">
        <f t="shared" si="49"/>
        <v>8118.2412000000004</v>
      </c>
      <c r="AE92" s="6">
        <f t="shared" si="49"/>
        <v>8118.2412000000004</v>
      </c>
      <c r="AF92" s="6">
        <f t="shared" si="49"/>
        <v>8118.2412000000004</v>
      </c>
      <c r="AG92" s="6">
        <f t="shared" si="49"/>
        <v>8118.2412000000004</v>
      </c>
    </row>
    <row r="93" spans="1:74" x14ac:dyDescent="0.25">
      <c r="B93" s="2" t="s">
        <v>37</v>
      </c>
      <c r="C93" s="88"/>
      <c r="D93" s="8"/>
      <c r="E93" s="12">
        <v>0</v>
      </c>
      <c r="F93" s="9">
        <v>0</v>
      </c>
      <c r="G93" s="9">
        <v>0</v>
      </c>
      <c r="H93" s="9">
        <v>0</v>
      </c>
      <c r="I93" s="9">
        <v>0</v>
      </c>
      <c r="J93" s="9">
        <v>0.02</v>
      </c>
      <c r="K93" s="9">
        <v>0</v>
      </c>
      <c r="L93" s="9">
        <v>0</v>
      </c>
      <c r="M93" s="9">
        <v>0</v>
      </c>
      <c r="N93" s="9">
        <v>0.02</v>
      </c>
      <c r="O93" s="9">
        <v>0</v>
      </c>
      <c r="P93" s="9">
        <v>0</v>
      </c>
      <c r="Q93" s="9">
        <v>0</v>
      </c>
      <c r="R93" s="9">
        <v>0.02</v>
      </c>
      <c r="S93" s="9">
        <v>0</v>
      </c>
      <c r="T93" s="9">
        <v>0</v>
      </c>
      <c r="U93" s="9">
        <v>0</v>
      </c>
      <c r="V93" s="9">
        <v>0.02</v>
      </c>
      <c r="W93" s="9">
        <v>0</v>
      </c>
      <c r="X93" s="9">
        <v>0</v>
      </c>
      <c r="Y93" s="9">
        <v>0</v>
      </c>
      <c r="Z93" s="9">
        <v>0</v>
      </c>
      <c r="AA93" s="9">
        <v>0</v>
      </c>
      <c r="AB93" s="9">
        <v>0</v>
      </c>
      <c r="AC93" s="9">
        <v>0</v>
      </c>
      <c r="AD93" s="9">
        <v>0</v>
      </c>
      <c r="AE93" s="9">
        <v>0</v>
      </c>
      <c r="AF93" s="9">
        <v>0</v>
      </c>
      <c r="AG93" s="9">
        <v>0</v>
      </c>
    </row>
    <row r="94" spans="1:74" x14ac:dyDescent="0.25">
      <c r="A94" s="23"/>
      <c r="B94" s="2" t="s">
        <v>26</v>
      </c>
      <c r="C94" s="7">
        <f ca="1">SUM(E94:AG94)</f>
        <v>62.619905298600003</v>
      </c>
      <c r="D94" s="6"/>
      <c r="E94" s="6">
        <f t="shared" ref="E94:AG94" si="50">E90*E92/10^7</f>
        <v>0</v>
      </c>
      <c r="F94" s="6">
        <f t="shared" si="50"/>
        <v>12.523981059719999</v>
      </c>
      <c r="G94" s="6">
        <f t="shared" si="50"/>
        <v>18.785971589580001</v>
      </c>
      <c r="H94" s="6">
        <f t="shared" si="50"/>
        <v>15.654976324649999</v>
      </c>
      <c r="I94" s="6">
        <f t="shared" si="50"/>
        <v>15.654976324649999</v>
      </c>
      <c r="J94" s="6">
        <f t="shared" si="50"/>
        <v>0</v>
      </c>
      <c r="K94" s="6">
        <f t="shared" si="50"/>
        <v>0</v>
      </c>
      <c r="L94" s="6">
        <f t="shared" si="50"/>
        <v>0</v>
      </c>
      <c r="M94" s="6">
        <f t="shared" si="50"/>
        <v>0</v>
      </c>
      <c r="N94" s="6">
        <f t="shared" ca="1" si="50"/>
        <v>0</v>
      </c>
      <c r="O94" s="6">
        <f t="shared" si="50"/>
        <v>0</v>
      </c>
      <c r="P94" s="6">
        <f t="shared" si="50"/>
        <v>0</v>
      </c>
      <c r="Q94" s="6">
        <f t="shared" si="50"/>
        <v>0</v>
      </c>
      <c r="R94" s="6">
        <f t="shared" si="50"/>
        <v>0</v>
      </c>
      <c r="S94" s="6">
        <f t="shared" si="50"/>
        <v>0</v>
      </c>
      <c r="T94" s="6">
        <f t="shared" si="50"/>
        <v>0</v>
      </c>
      <c r="U94" s="6">
        <f t="shared" si="50"/>
        <v>0</v>
      </c>
      <c r="V94" s="6">
        <f t="shared" si="50"/>
        <v>0</v>
      </c>
      <c r="W94" s="6">
        <f t="shared" si="50"/>
        <v>0</v>
      </c>
      <c r="X94" s="6">
        <f t="shared" si="50"/>
        <v>0</v>
      </c>
      <c r="Y94" s="6">
        <f t="shared" si="50"/>
        <v>0</v>
      </c>
      <c r="Z94" s="6">
        <f t="shared" si="50"/>
        <v>0</v>
      </c>
      <c r="AA94" s="6">
        <f t="shared" si="50"/>
        <v>0</v>
      </c>
      <c r="AB94" s="6">
        <f t="shared" si="50"/>
        <v>0</v>
      </c>
      <c r="AC94" s="6">
        <f t="shared" si="50"/>
        <v>0</v>
      </c>
      <c r="AD94" s="6">
        <f t="shared" si="50"/>
        <v>0</v>
      </c>
      <c r="AE94" s="6">
        <f t="shared" si="50"/>
        <v>0</v>
      </c>
      <c r="AF94" s="6">
        <f t="shared" si="50"/>
        <v>0</v>
      </c>
      <c r="AG94" s="6">
        <f t="shared" si="50"/>
        <v>0</v>
      </c>
    </row>
    <row r="95" spans="1:74" s="17" customFormat="1" x14ac:dyDescent="0.25">
      <c r="B95" s="20" t="s">
        <v>31</v>
      </c>
      <c r="C95" s="30">
        <f>SUM(D95:AG95)</f>
        <v>1</v>
      </c>
      <c r="D95" s="82"/>
      <c r="E95" s="9"/>
      <c r="F95" s="9">
        <v>0.1</v>
      </c>
      <c r="G95" s="9">
        <v>0.05</v>
      </c>
      <c r="H95" s="9">
        <v>0.15</v>
      </c>
      <c r="I95" s="9"/>
      <c r="J95" s="9">
        <v>0.12</v>
      </c>
      <c r="K95" s="9">
        <v>0.12</v>
      </c>
      <c r="L95" s="9">
        <v>0.12</v>
      </c>
      <c r="M95" s="9"/>
      <c r="N95" s="9">
        <v>0.12</v>
      </c>
      <c r="O95" s="9">
        <v>0.12</v>
      </c>
      <c r="P95" s="9">
        <v>0.1</v>
      </c>
      <c r="Q95" s="9"/>
      <c r="R95" s="9"/>
      <c r="S95" s="9"/>
      <c r="T95" s="9"/>
      <c r="U95" s="9"/>
      <c r="V95" s="9"/>
      <c r="W95" s="9"/>
      <c r="X95" s="9"/>
      <c r="Y95" s="9"/>
      <c r="Z95" s="9"/>
      <c r="AA95" s="9"/>
      <c r="AB95" s="9"/>
      <c r="AC95" s="9"/>
      <c r="AD95" s="9"/>
      <c r="AE95" s="9"/>
      <c r="AF95" s="9"/>
      <c r="AG95" s="9"/>
      <c r="AH95" s="29"/>
      <c r="AI95" s="29"/>
      <c r="AJ95" s="29"/>
      <c r="AK95" s="29"/>
      <c r="AL95" s="29"/>
      <c r="AM95" s="29"/>
      <c r="AN95" s="29"/>
      <c r="AO95" s="29"/>
      <c r="AP95" s="29"/>
      <c r="AQ95" s="29"/>
      <c r="AR95" s="29"/>
      <c r="AS95" s="29"/>
      <c r="AT95" s="29"/>
      <c r="AU95" s="29"/>
      <c r="AV95" s="29"/>
      <c r="AW95" s="29"/>
      <c r="AX95" s="29"/>
      <c r="AY95" s="29"/>
      <c r="AZ95" s="29"/>
      <c r="BA95" s="29"/>
      <c r="BB95" s="29"/>
      <c r="BC95" s="29"/>
      <c r="BD95" s="29"/>
      <c r="BE95" s="29"/>
      <c r="BF95" s="29"/>
      <c r="BG95" s="29"/>
      <c r="BH95" s="29"/>
      <c r="BI95" s="29"/>
      <c r="BJ95" s="29"/>
      <c r="BK95" s="29"/>
      <c r="BL95" s="29"/>
      <c r="BM95" s="29"/>
      <c r="BN95" s="29"/>
      <c r="BO95" s="29"/>
      <c r="BP95" s="29"/>
      <c r="BQ95" s="29"/>
      <c r="BR95" s="29"/>
      <c r="BS95" s="29"/>
      <c r="BT95" s="29"/>
      <c r="BU95" s="29"/>
      <c r="BV95" s="29"/>
    </row>
    <row r="96" spans="1:74" x14ac:dyDescent="0.25">
      <c r="B96" s="2" t="s">
        <v>32</v>
      </c>
      <c r="C96" s="7">
        <f ca="1">SUM(E96:AG96)</f>
        <v>62.619905298599996</v>
      </c>
      <c r="D96" s="6"/>
      <c r="E96" s="6">
        <f>E94*SUM($D$95:E95)+SUM($D$94:D94)*E95</f>
        <v>0</v>
      </c>
      <c r="F96" s="6">
        <f>F94*SUM($D$95:F95)+SUM($D$94:E94)*F95</f>
        <v>1.252398105972</v>
      </c>
      <c r="G96" s="6">
        <f>G94*SUM($D$95:G95)+SUM($D$94:F94)*G95</f>
        <v>3.4440947914230007</v>
      </c>
      <c r="H96" s="6">
        <f>H94*SUM($D$95:H95)+SUM($D$94:G94)*H95</f>
        <v>9.3929857947900004</v>
      </c>
      <c r="I96" s="6">
        <f>I94*SUM($D$95:I95)+SUM($D$94:H94)*I95</f>
        <v>4.6964928973950002</v>
      </c>
      <c r="J96" s="6">
        <f>J94*SUM($D$95:J95)+SUM($D$94:I94)*J95</f>
        <v>7.5143886358319998</v>
      </c>
      <c r="K96" s="6">
        <f>K94*SUM($D$95:K95)+SUM($D$94:J94)*K95</f>
        <v>7.5143886358319998</v>
      </c>
      <c r="L96" s="6">
        <f>L94*SUM($D$95:L95)+SUM($D$94:K94)*L95</f>
        <v>7.5143886358319998</v>
      </c>
      <c r="M96" s="6">
        <f>M94*SUM($D$95:M95)+SUM($D$94:L94)*M95</f>
        <v>0</v>
      </c>
      <c r="N96" s="6">
        <f ca="1">N94*SUM($D$95:N95)+SUM($D$94:M94)*N95</f>
        <v>7.5143886358319998</v>
      </c>
      <c r="O96" s="6">
        <f ca="1">O94*SUM($D$95:O95)+SUM($D$94:N94)*O95</f>
        <v>7.5143886358319998</v>
      </c>
      <c r="P96" s="6">
        <f ca="1">P94*SUM($D$95:P95)+SUM($D$94:O94)*P95</f>
        <v>6.2619905298600003</v>
      </c>
      <c r="Q96" s="6">
        <f ca="1">Q94*SUM($D$95:Q95)+SUM($D$94:P94)*Q95</f>
        <v>0</v>
      </c>
      <c r="R96" s="6">
        <f ca="1">R94*SUM($D$95:R95)+SUM($D$94:Q94)*R95</f>
        <v>0</v>
      </c>
      <c r="S96" s="6">
        <f ca="1">S94*SUM($D$95:S95)+SUM($D$94:R94)*S95</f>
        <v>0</v>
      </c>
      <c r="T96" s="6">
        <f ca="1">T94*SUM($D$95:T95)+SUM($D$94:S94)*T95</f>
        <v>0</v>
      </c>
      <c r="U96" s="6">
        <f ca="1">U94*SUM($D$95:U95)+SUM($D$94:T94)*U95</f>
        <v>0</v>
      </c>
      <c r="V96" s="6">
        <f ca="1">V94*SUM($D$95:V95)+SUM($D$94:U94)*V95</f>
        <v>0</v>
      </c>
      <c r="W96" s="6">
        <f ca="1">W94*SUM($D$95:W95)+SUM($D$94:V94)*W95</f>
        <v>0</v>
      </c>
      <c r="X96" s="6">
        <f ca="1">X94*SUM($D$95:X95)+SUM($D$94:W94)*X95</f>
        <v>0</v>
      </c>
      <c r="Y96" s="6">
        <f ca="1">Y94*SUM($D$95:Y95)+SUM($D$94:X94)*Y95</f>
        <v>0</v>
      </c>
      <c r="Z96" s="6">
        <f ca="1">Z94*SUM($D$95:Z95)+SUM($D$94:Y94)*Z95</f>
        <v>0</v>
      </c>
      <c r="AA96" s="6">
        <f ca="1">AA94*SUM($D$95:AA95)+SUM($D$94:Z94)*AA95</f>
        <v>0</v>
      </c>
      <c r="AB96" s="6">
        <f ca="1">AB94*SUM($D$95:AB95)+SUM($D$94:AA94)*AB95</f>
        <v>0</v>
      </c>
      <c r="AC96" s="6">
        <f ca="1">AC94*SUM($D$95:AC95)+SUM($D$94:AB94)*AC95</f>
        <v>0</v>
      </c>
      <c r="AD96" s="6">
        <f ca="1">AD94*SUM($D$95:AD95)+SUM($D$94:AC94)*AD95</f>
        <v>0</v>
      </c>
      <c r="AE96" s="6">
        <f ca="1">AE94*SUM($D$95:AE95)+SUM($D$94:AD94)*AE95</f>
        <v>0</v>
      </c>
      <c r="AF96" s="6">
        <f ca="1">AF94*SUM($D$95:AF95)+SUM($D$94:AE94)*AF95</f>
        <v>0</v>
      </c>
      <c r="AG96" s="6">
        <f ca="1">AG94*SUM($D$95:AG95)+SUM($D$94:AF94)*AG95</f>
        <v>0</v>
      </c>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row>
    <row r="97" spans="1:74" x14ac:dyDescent="0.25">
      <c r="C97" s="7"/>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row>
    <row r="98" spans="1:74" x14ac:dyDescent="0.25">
      <c r="A98" s="10"/>
      <c r="C98" s="7">
        <f ca="1">SUM(E98:AG98)</f>
        <v>2013778.2877991998</v>
      </c>
      <c r="D98" s="6"/>
      <c r="E98" s="6">
        <f>E90+E77+E64+E51</f>
        <v>0</v>
      </c>
      <c r="F98" s="21">
        <f t="shared" ref="F98:AG98" si="51">F90+F77+F64+F51</f>
        <v>760064.1817931832</v>
      </c>
      <c r="G98" s="21">
        <f t="shared" si="51"/>
        <v>771874.35845143604</v>
      </c>
      <c r="H98" s="21">
        <f t="shared" si="51"/>
        <v>327538.9829323357</v>
      </c>
      <c r="I98" s="21">
        <f t="shared" si="51"/>
        <v>154300.76462224466</v>
      </c>
      <c r="J98" s="21">
        <f t="shared" si="51"/>
        <v>0</v>
      </c>
      <c r="K98" s="21">
        <f t="shared" si="51"/>
        <v>0</v>
      </c>
      <c r="L98" s="21">
        <f t="shared" si="51"/>
        <v>0</v>
      </c>
      <c r="M98" s="21">
        <f t="shared" si="51"/>
        <v>0</v>
      </c>
      <c r="N98" s="21">
        <f t="shared" ca="1" si="51"/>
        <v>0</v>
      </c>
      <c r="O98" s="21">
        <f t="shared" si="51"/>
        <v>0</v>
      </c>
      <c r="P98" s="21">
        <f t="shared" si="51"/>
        <v>0</v>
      </c>
      <c r="Q98" s="21">
        <f t="shared" si="51"/>
        <v>0</v>
      </c>
      <c r="R98" s="21">
        <f t="shared" si="51"/>
        <v>0</v>
      </c>
      <c r="S98" s="21">
        <f t="shared" si="51"/>
        <v>0</v>
      </c>
      <c r="T98" s="21">
        <f t="shared" si="51"/>
        <v>0</v>
      </c>
      <c r="U98" s="21">
        <f t="shared" si="51"/>
        <v>0</v>
      </c>
      <c r="V98" s="21">
        <f t="shared" si="51"/>
        <v>0</v>
      </c>
      <c r="W98" s="21">
        <f t="shared" si="51"/>
        <v>0</v>
      </c>
      <c r="X98" s="21">
        <f t="shared" si="51"/>
        <v>0</v>
      </c>
      <c r="Y98" s="21">
        <f t="shared" si="51"/>
        <v>0</v>
      </c>
      <c r="Z98" s="21">
        <f t="shared" si="51"/>
        <v>0</v>
      </c>
      <c r="AA98" s="21">
        <f t="shared" si="51"/>
        <v>0</v>
      </c>
      <c r="AB98" s="21">
        <f t="shared" si="51"/>
        <v>0</v>
      </c>
      <c r="AC98" s="21">
        <f t="shared" si="51"/>
        <v>0</v>
      </c>
      <c r="AD98" s="21">
        <f t="shared" si="51"/>
        <v>0</v>
      </c>
      <c r="AE98" s="21">
        <f t="shared" si="51"/>
        <v>0</v>
      </c>
      <c r="AF98" s="21">
        <f t="shared" si="51"/>
        <v>0</v>
      </c>
      <c r="AG98" s="21">
        <f t="shared" si="51"/>
        <v>0</v>
      </c>
    </row>
    <row r="99" spans="1:74" x14ac:dyDescent="0.25">
      <c r="A99" s="10"/>
      <c r="C99" s="7"/>
      <c r="D99" s="6"/>
      <c r="E99" s="6"/>
      <c r="F99" s="194">
        <f ca="1">F98/$C$98</f>
        <v>0.37743190816891536</v>
      </c>
      <c r="G99" s="194">
        <f t="shared" ref="G99:AG99" ca="1" si="52">G98/$C$98</f>
        <v>0.38329659383456521</v>
      </c>
      <c r="H99" s="194">
        <f t="shared" ca="1" si="52"/>
        <v>0.1626489792430395</v>
      </c>
      <c r="I99" s="194">
        <f t="shared" ca="1" si="52"/>
        <v>7.6622518753479821E-2</v>
      </c>
      <c r="J99" s="194">
        <f t="shared" ca="1" si="52"/>
        <v>0</v>
      </c>
      <c r="K99" s="194">
        <f t="shared" ca="1" si="52"/>
        <v>0</v>
      </c>
      <c r="L99" s="194">
        <f t="shared" ca="1" si="52"/>
        <v>0</v>
      </c>
      <c r="M99" s="194">
        <f t="shared" ca="1" si="52"/>
        <v>0</v>
      </c>
      <c r="N99" s="194">
        <f t="shared" ca="1" si="52"/>
        <v>0</v>
      </c>
      <c r="O99" s="194">
        <f t="shared" ca="1" si="52"/>
        <v>0</v>
      </c>
      <c r="P99" s="194">
        <f t="shared" ca="1" si="52"/>
        <v>0</v>
      </c>
      <c r="Q99" s="194">
        <f t="shared" ca="1" si="52"/>
        <v>0</v>
      </c>
      <c r="R99" s="194">
        <f t="shared" ca="1" si="52"/>
        <v>0</v>
      </c>
      <c r="S99" s="194">
        <f t="shared" ca="1" si="52"/>
        <v>0</v>
      </c>
      <c r="T99" s="194">
        <f t="shared" ca="1" si="52"/>
        <v>0</v>
      </c>
      <c r="U99" s="194">
        <f t="shared" ca="1" si="52"/>
        <v>0</v>
      </c>
      <c r="V99" s="194">
        <f t="shared" ca="1" si="52"/>
        <v>0</v>
      </c>
      <c r="W99" s="194">
        <f t="shared" ca="1" si="52"/>
        <v>0</v>
      </c>
      <c r="X99" s="194">
        <f t="shared" ca="1" si="52"/>
        <v>0</v>
      </c>
      <c r="Y99" s="194">
        <f t="shared" ca="1" si="52"/>
        <v>0</v>
      </c>
      <c r="Z99" s="194">
        <f t="shared" ca="1" si="52"/>
        <v>0</v>
      </c>
      <c r="AA99" s="194">
        <f t="shared" ca="1" si="52"/>
        <v>0</v>
      </c>
      <c r="AB99" s="194">
        <f t="shared" ca="1" si="52"/>
        <v>0</v>
      </c>
      <c r="AC99" s="194">
        <f t="shared" ca="1" si="52"/>
        <v>0</v>
      </c>
      <c r="AD99" s="194">
        <f t="shared" ca="1" si="52"/>
        <v>0</v>
      </c>
      <c r="AE99" s="194">
        <f t="shared" ca="1" si="52"/>
        <v>0</v>
      </c>
      <c r="AF99" s="194">
        <f t="shared" ca="1" si="52"/>
        <v>0</v>
      </c>
      <c r="AG99" s="194">
        <f t="shared" ca="1" si="52"/>
        <v>0</v>
      </c>
    </row>
    <row r="100" spans="1:74" x14ac:dyDescent="0.25">
      <c r="A100" s="10"/>
      <c r="B100" s="34" t="s">
        <v>33</v>
      </c>
      <c r="C100" s="33">
        <f ca="1">SUM(E100:X100)</f>
        <v>1468.6897699412639</v>
      </c>
      <c r="D100" s="39"/>
      <c r="E100" s="33">
        <f>E57+E70+E83+E96</f>
        <v>0</v>
      </c>
      <c r="F100" s="33">
        <f t="shared" ref="F100:AG100" si="53">F57+F70+F83+F96</f>
        <v>41.049401379116439</v>
      </c>
      <c r="G100" s="33">
        <f t="shared" si="53"/>
        <v>95.549295521512079</v>
      </c>
      <c r="H100" s="33">
        <f t="shared" si="53"/>
        <v>231.44222993815899</v>
      </c>
      <c r="I100" s="33">
        <f t="shared" si="53"/>
        <v>31.890622696631663</v>
      </c>
      <c r="J100" s="33">
        <f t="shared" si="53"/>
        <v>176.24277239295168</v>
      </c>
      <c r="K100" s="33">
        <f t="shared" si="53"/>
        <v>176.24277239295168</v>
      </c>
      <c r="L100" s="33">
        <f t="shared" si="53"/>
        <v>176.24277239295168</v>
      </c>
      <c r="M100" s="33">
        <f t="shared" si="53"/>
        <v>0</v>
      </c>
      <c r="N100" s="33">
        <f t="shared" ca="1" si="53"/>
        <v>191.49604043556167</v>
      </c>
      <c r="O100" s="33">
        <f t="shared" ca="1" si="53"/>
        <v>191.49604043556167</v>
      </c>
      <c r="P100" s="33">
        <f t="shared" ca="1" si="53"/>
        <v>157.03782235586641</v>
      </c>
      <c r="Q100" s="33">
        <f t="shared" ca="1" si="53"/>
        <v>0</v>
      </c>
      <c r="R100" s="33">
        <f t="shared" ca="1" si="53"/>
        <v>0</v>
      </c>
      <c r="S100" s="33">
        <f t="shared" ca="1" si="53"/>
        <v>0</v>
      </c>
      <c r="T100" s="33">
        <f t="shared" ca="1" si="53"/>
        <v>0</v>
      </c>
      <c r="U100" s="33">
        <f t="shared" ca="1" si="53"/>
        <v>0</v>
      </c>
      <c r="V100" s="33">
        <f t="shared" ca="1" si="53"/>
        <v>0</v>
      </c>
      <c r="W100" s="33">
        <f t="shared" ca="1" si="53"/>
        <v>0</v>
      </c>
      <c r="X100" s="33">
        <f t="shared" ca="1" si="53"/>
        <v>0</v>
      </c>
      <c r="Y100" s="33">
        <f t="shared" ca="1" si="53"/>
        <v>0</v>
      </c>
      <c r="Z100" s="33">
        <f t="shared" ca="1" si="53"/>
        <v>0</v>
      </c>
      <c r="AA100" s="33">
        <f t="shared" ca="1" si="53"/>
        <v>0</v>
      </c>
      <c r="AB100" s="33">
        <f t="shared" ca="1" si="53"/>
        <v>0</v>
      </c>
      <c r="AC100" s="33">
        <f t="shared" ca="1" si="53"/>
        <v>0</v>
      </c>
      <c r="AD100" s="33">
        <f t="shared" ca="1" si="53"/>
        <v>0</v>
      </c>
      <c r="AE100" s="33">
        <f t="shared" ca="1" si="53"/>
        <v>0</v>
      </c>
      <c r="AF100" s="33">
        <f t="shared" ca="1" si="53"/>
        <v>0</v>
      </c>
      <c r="AG100" s="33">
        <f t="shared" ca="1" si="53"/>
        <v>0</v>
      </c>
    </row>
    <row r="101" spans="1:74" x14ac:dyDescent="0.25">
      <c r="A101" s="10"/>
      <c r="C101" s="7"/>
      <c r="D101" s="6"/>
      <c r="E101" s="6"/>
      <c r="F101" s="6"/>
      <c r="G101" s="6"/>
      <c r="H101" s="6"/>
      <c r="I101" s="6"/>
      <c r="J101" s="6"/>
      <c r="K101" s="6"/>
      <c r="L101" s="6"/>
      <c r="M101" s="6"/>
      <c r="N101" s="6"/>
      <c r="P101" s="6"/>
      <c r="Q101" s="6"/>
      <c r="R101" s="6"/>
      <c r="S101" s="6"/>
      <c r="T101" s="6"/>
      <c r="U101" s="6"/>
      <c r="V101" s="6"/>
      <c r="W101" s="6"/>
      <c r="X101" s="6"/>
      <c r="Y101" s="6"/>
      <c r="Z101" s="6"/>
      <c r="AA101" s="6"/>
      <c r="AB101" s="6"/>
      <c r="AC101" s="6"/>
      <c r="AD101" s="6"/>
      <c r="AE101" s="6"/>
      <c r="AF101" s="6"/>
      <c r="AG101" s="6"/>
    </row>
    <row r="102" spans="1:74" s="17" customFormat="1" x14ac:dyDescent="0.25">
      <c r="A102" s="24"/>
      <c r="B102" s="20" t="s">
        <v>30</v>
      </c>
      <c r="C102" s="30">
        <f ca="1">SUM(E102:AG102)</f>
        <v>1</v>
      </c>
      <c r="D102" s="24"/>
      <c r="E102" s="147">
        <f ca="1">E108/$C$108</f>
        <v>0</v>
      </c>
      <c r="F102" s="147">
        <f t="shared" ref="F102:AG102" ca="1" si="54">F108/$C$108</f>
        <v>0</v>
      </c>
      <c r="G102" s="147">
        <f t="shared" ca="1" si="54"/>
        <v>0</v>
      </c>
      <c r="H102" s="147">
        <f t="shared" ca="1" si="54"/>
        <v>0</v>
      </c>
      <c r="I102" s="147">
        <f t="shared" ca="1" si="54"/>
        <v>7.0647369866896198E-4</v>
      </c>
      <c r="J102" s="147">
        <f t="shared" ca="1" si="54"/>
        <v>0</v>
      </c>
      <c r="K102" s="147">
        <f t="shared" ca="1" si="54"/>
        <v>6.3733023461616925E-2</v>
      </c>
      <c r="L102" s="147">
        <f t="shared" ca="1" si="54"/>
        <v>1.6595864668586958E-2</v>
      </c>
      <c r="M102" s="147">
        <f t="shared" ca="1" si="54"/>
        <v>1.8335813808218335E-2</v>
      </c>
      <c r="N102" s="147">
        <f t="shared" ca="1" si="54"/>
        <v>3.1305433098022903E-2</v>
      </c>
      <c r="O102" s="147">
        <f t="shared" ca="1" si="54"/>
        <v>8.6597386632661533E-2</v>
      </c>
      <c r="P102" s="147">
        <f t="shared" ca="1" si="54"/>
        <v>0.12286827381125333</v>
      </c>
      <c r="Q102" s="147">
        <f t="shared" ca="1" si="54"/>
        <v>0.12939312001957831</v>
      </c>
      <c r="R102" s="147">
        <f t="shared" ca="1" si="54"/>
        <v>0.15234007425728924</v>
      </c>
      <c r="S102" s="147">
        <f t="shared" ca="1" si="54"/>
        <v>6.8864511204922693E-2</v>
      </c>
      <c r="T102" s="147">
        <f t="shared" ca="1" si="54"/>
        <v>0.11761842601538777</v>
      </c>
      <c r="U102" s="147">
        <f t="shared" ca="1" si="54"/>
        <v>0.13473028460421088</v>
      </c>
      <c r="V102" s="147">
        <f t="shared" ca="1" si="54"/>
        <v>5.6911314719582183E-2</v>
      </c>
      <c r="W102" s="147">
        <f t="shared" ca="1" si="54"/>
        <v>0</v>
      </c>
      <c r="X102" s="147">
        <f t="shared" ca="1" si="54"/>
        <v>0</v>
      </c>
      <c r="Y102" s="147">
        <f t="shared" ca="1" si="54"/>
        <v>0</v>
      </c>
      <c r="Z102" s="147">
        <f t="shared" ca="1" si="54"/>
        <v>0</v>
      </c>
      <c r="AA102" s="147">
        <f t="shared" ca="1" si="54"/>
        <v>0</v>
      </c>
      <c r="AB102" s="147">
        <f t="shared" ca="1" si="54"/>
        <v>0</v>
      </c>
      <c r="AC102" s="147">
        <f t="shared" ca="1" si="54"/>
        <v>0</v>
      </c>
      <c r="AD102" s="147">
        <f t="shared" ca="1" si="54"/>
        <v>0</v>
      </c>
      <c r="AE102" s="147">
        <f t="shared" ca="1" si="54"/>
        <v>0</v>
      </c>
      <c r="AF102" s="147">
        <f t="shared" ca="1" si="54"/>
        <v>0</v>
      </c>
      <c r="AG102" s="147">
        <f t="shared" ca="1" si="54"/>
        <v>0</v>
      </c>
    </row>
    <row r="103" spans="1:74" x14ac:dyDescent="0.25">
      <c r="A103" s="10"/>
      <c r="B103" s="2" t="s">
        <v>29</v>
      </c>
      <c r="C103" s="7">
        <f ca="1">SUM(E103:X103)</f>
        <v>465.84638290539863</v>
      </c>
      <c r="D103" s="6"/>
      <c r="E103" s="6">
        <f ca="1">'Cost Schedule '!H116</f>
        <v>0</v>
      </c>
      <c r="F103" s="6">
        <f ca="1">'Cost Schedule '!I116</f>
        <v>0</v>
      </c>
      <c r="G103" s="6">
        <f ca="1">'Cost Schedule '!J116</f>
        <v>0</v>
      </c>
      <c r="H103" s="6">
        <f ca="1">'Cost Schedule '!K116</f>
        <v>0</v>
      </c>
      <c r="I103" s="6">
        <f ca="1">'Cost Schedule '!L116</f>
        <v>0</v>
      </c>
      <c r="J103" s="6">
        <f ca="1">'Cost Schedule '!M116</f>
        <v>0</v>
      </c>
      <c r="K103" s="6">
        <f ca="1">'Cost Schedule '!N116</f>
        <v>23.293599772355059</v>
      </c>
      <c r="L103" s="6">
        <f ca="1">'Cost Schedule '!O116</f>
        <v>0</v>
      </c>
      <c r="M103" s="6">
        <f ca="1">'Cost Schedule '!P116</f>
        <v>0</v>
      </c>
      <c r="N103" s="6">
        <f ca="1">'Cost Schedule '!Q116</f>
        <v>9.1499999999999986</v>
      </c>
      <c r="O103" s="6">
        <f ca="1">'Cost Schedule '!R116</f>
        <v>40.294757238175862</v>
      </c>
      <c r="P103" s="6">
        <f ca="1">'Cost Schedule '!S116</f>
        <v>53.528986339925112</v>
      </c>
      <c r="Q103" s="6">
        <f ca="1">'Cost Schedule '!T116</f>
        <v>60.671743311156433</v>
      </c>
      <c r="R103" s="6">
        <f ca="1">'Cost Schedule '!U116</f>
        <v>66.406374454309486</v>
      </c>
      <c r="S103" s="6">
        <f ca="1">'Cost Schedule '!V116</f>
        <v>43.801063188529525</v>
      </c>
      <c r="T103" s="6">
        <f ca="1">'Cost Schedule '!W116</f>
        <v>56.927954377122717</v>
      </c>
      <c r="U103" s="6">
        <f ca="1">'Cost Schedule '!X116</f>
        <v>72.187083910605452</v>
      </c>
      <c r="V103" s="6">
        <f ca="1">'Cost Schedule '!Y116</f>
        <v>39.584820313218984</v>
      </c>
      <c r="W103" s="6">
        <f ca="1">'Cost Schedule '!Z116</f>
        <v>0</v>
      </c>
      <c r="X103" s="6">
        <f ca="1">'Cost Schedule '!AA116</f>
        <v>0</v>
      </c>
      <c r="Y103" s="6">
        <f ca="1">'Cost Schedule '!AB116</f>
        <v>0</v>
      </c>
      <c r="Z103" s="6">
        <f ca="1">'Cost Schedule '!AC116</f>
        <v>0</v>
      </c>
      <c r="AA103" s="6">
        <f ca="1">'Cost Schedule '!AD116</f>
        <v>0</v>
      </c>
      <c r="AB103" s="6">
        <f ca="1">'Cost Schedule '!AE116</f>
        <v>0</v>
      </c>
      <c r="AC103" s="6">
        <f ca="1">'Cost Schedule '!AF116</f>
        <v>0</v>
      </c>
      <c r="AD103" s="6">
        <f ca="1">'Cost Schedule '!AG116</f>
        <v>0</v>
      </c>
      <c r="AE103" s="6">
        <f ca="1">'Cost Schedule '!AH116</f>
        <v>0</v>
      </c>
      <c r="AF103" s="6">
        <f ca="1">'Cost Schedule '!AI116</f>
        <v>0</v>
      </c>
      <c r="AG103" s="6">
        <f ca="1">'Cost Schedule '!AJ116</f>
        <v>0</v>
      </c>
    </row>
    <row r="104" spans="1:74" x14ac:dyDescent="0.25">
      <c r="A104" s="23"/>
      <c r="B104" s="2" t="s">
        <v>250</v>
      </c>
      <c r="C104" s="7">
        <f t="shared" ref="C104:C110" ca="1" si="55">SUM(E104:X104)</f>
        <v>37.2677106324319</v>
      </c>
      <c r="D104" s="6"/>
      <c r="E104" s="6">
        <f t="shared" ref="E104:AG104" ca="1" si="56">E103*10%*80%</f>
        <v>0</v>
      </c>
      <c r="F104" s="6">
        <f t="shared" ca="1" si="56"/>
        <v>0</v>
      </c>
      <c r="G104" s="6">
        <f t="shared" ca="1" si="56"/>
        <v>0</v>
      </c>
      <c r="H104" s="6">
        <f t="shared" ca="1" si="56"/>
        <v>0</v>
      </c>
      <c r="I104" s="6">
        <f t="shared" ca="1" si="56"/>
        <v>0</v>
      </c>
      <c r="J104" s="6">
        <f t="shared" ca="1" si="56"/>
        <v>0</v>
      </c>
      <c r="K104" s="6">
        <f t="shared" ca="1" si="56"/>
        <v>1.8634879817884049</v>
      </c>
      <c r="L104" s="6">
        <f t="shared" ca="1" si="56"/>
        <v>0</v>
      </c>
      <c r="M104" s="6">
        <f t="shared" ca="1" si="56"/>
        <v>0</v>
      </c>
      <c r="N104" s="6">
        <f t="shared" ca="1" si="56"/>
        <v>0.73199999999999998</v>
      </c>
      <c r="O104" s="6">
        <f t="shared" ca="1" si="56"/>
        <v>3.2235805790540688</v>
      </c>
      <c r="P104" s="6">
        <f t="shared" ca="1" si="56"/>
        <v>4.2823189071940098</v>
      </c>
      <c r="Q104" s="6">
        <f t="shared" ca="1" si="56"/>
        <v>4.8537394648925156</v>
      </c>
      <c r="R104" s="6">
        <f t="shared" ca="1" si="56"/>
        <v>5.3125099563447593</v>
      </c>
      <c r="S104" s="6">
        <f t="shared" ca="1" si="56"/>
        <v>3.5040850550823621</v>
      </c>
      <c r="T104" s="6">
        <f t="shared" ca="1" si="56"/>
        <v>4.554236350169818</v>
      </c>
      <c r="U104" s="6">
        <f t="shared" ca="1" si="56"/>
        <v>5.7749667128484363</v>
      </c>
      <c r="V104" s="6">
        <f t="shared" ca="1" si="56"/>
        <v>3.166785625057519</v>
      </c>
      <c r="W104" s="6">
        <f t="shared" ca="1" si="56"/>
        <v>0</v>
      </c>
      <c r="X104" s="6">
        <f t="shared" ca="1" si="56"/>
        <v>0</v>
      </c>
      <c r="Y104" s="6">
        <f t="shared" ca="1" si="56"/>
        <v>0</v>
      </c>
      <c r="Z104" s="6">
        <f t="shared" ca="1" si="56"/>
        <v>0</v>
      </c>
      <c r="AA104" s="6">
        <f t="shared" ca="1" si="56"/>
        <v>0</v>
      </c>
      <c r="AB104" s="6">
        <f t="shared" ca="1" si="56"/>
        <v>0</v>
      </c>
      <c r="AC104" s="6">
        <f t="shared" ca="1" si="56"/>
        <v>0</v>
      </c>
      <c r="AD104" s="6">
        <f t="shared" ca="1" si="56"/>
        <v>0</v>
      </c>
      <c r="AE104" s="6">
        <f t="shared" ca="1" si="56"/>
        <v>0</v>
      </c>
      <c r="AF104" s="6">
        <f t="shared" ca="1" si="56"/>
        <v>0</v>
      </c>
      <c r="AG104" s="6">
        <f t="shared" ca="1" si="56"/>
        <v>0</v>
      </c>
    </row>
    <row r="105" spans="1:74" x14ac:dyDescent="0.25">
      <c r="A105" s="23"/>
      <c r="B105" s="2" t="s">
        <v>255</v>
      </c>
      <c r="C105" s="7">
        <f t="shared" ca="1" si="55"/>
        <v>9.316927658107975</v>
      </c>
      <c r="D105" s="6"/>
      <c r="E105" s="6">
        <f t="shared" ref="E105:AG105" ca="1" si="57">E103*10%*20%</f>
        <v>0</v>
      </c>
      <c r="F105" s="6">
        <f t="shared" ca="1" si="57"/>
        <v>0</v>
      </c>
      <c r="G105" s="6">
        <f t="shared" ca="1" si="57"/>
        <v>0</v>
      </c>
      <c r="H105" s="6">
        <f t="shared" ca="1" si="57"/>
        <v>0</v>
      </c>
      <c r="I105" s="6">
        <f t="shared" ca="1" si="57"/>
        <v>0</v>
      </c>
      <c r="J105" s="6">
        <f t="shared" ca="1" si="57"/>
        <v>0</v>
      </c>
      <c r="K105" s="6">
        <f t="shared" ca="1" si="57"/>
        <v>0.46587199544710123</v>
      </c>
      <c r="L105" s="6">
        <f t="shared" ca="1" si="57"/>
        <v>0</v>
      </c>
      <c r="M105" s="6">
        <f t="shared" ca="1" si="57"/>
        <v>0</v>
      </c>
      <c r="N105" s="6">
        <f t="shared" ca="1" si="57"/>
        <v>0.183</v>
      </c>
      <c r="O105" s="6">
        <f t="shared" ca="1" si="57"/>
        <v>0.8058951447635172</v>
      </c>
      <c r="P105" s="6">
        <f t="shared" ca="1" si="57"/>
        <v>1.0705797267985024</v>
      </c>
      <c r="Q105" s="6">
        <f t="shared" ca="1" si="57"/>
        <v>1.2134348662231289</v>
      </c>
      <c r="R105" s="6">
        <f t="shared" ca="1" si="57"/>
        <v>1.3281274890861898</v>
      </c>
      <c r="S105" s="6">
        <f t="shared" ca="1" si="57"/>
        <v>0.87602126377059053</v>
      </c>
      <c r="T105" s="6">
        <f t="shared" ca="1" si="57"/>
        <v>1.1385590875424545</v>
      </c>
      <c r="U105" s="6">
        <f t="shared" ca="1" si="57"/>
        <v>1.4437416782121091</v>
      </c>
      <c r="V105" s="6">
        <f t="shared" ca="1" si="57"/>
        <v>0.79169640626437976</v>
      </c>
      <c r="W105" s="6">
        <f t="shared" ca="1" si="57"/>
        <v>0</v>
      </c>
      <c r="X105" s="6">
        <f t="shared" ca="1" si="57"/>
        <v>0</v>
      </c>
      <c r="Y105" s="6">
        <f t="shared" ca="1" si="57"/>
        <v>0</v>
      </c>
      <c r="Z105" s="6">
        <f t="shared" ca="1" si="57"/>
        <v>0</v>
      </c>
      <c r="AA105" s="6">
        <f t="shared" ca="1" si="57"/>
        <v>0</v>
      </c>
      <c r="AB105" s="6">
        <f t="shared" ca="1" si="57"/>
        <v>0</v>
      </c>
      <c r="AC105" s="6">
        <f t="shared" ca="1" si="57"/>
        <v>0</v>
      </c>
      <c r="AD105" s="6">
        <f t="shared" ca="1" si="57"/>
        <v>0</v>
      </c>
      <c r="AE105" s="6">
        <f t="shared" ca="1" si="57"/>
        <v>0</v>
      </c>
      <c r="AF105" s="6">
        <f t="shared" ca="1" si="57"/>
        <v>0</v>
      </c>
      <c r="AG105" s="6">
        <f t="shared" ca="1" si="57"/>
        <v>0</v>
      </c>
    </row>
    <row r="106" spans="1:74" ht="22.5" x14ac:dyDescent="0.25">
      <c r="A106" s="23"/>
      <c r="B106" s="198" t="s">
        <v>369</v>
      </c>
      <c r="C106" s="7">
        <f t="shared" ca="1" si="55"/>
        <v>270.32989551176695</v>
      </c>
      <c r="D106" s="6"/>
      <c r="E106" s="6">
        <f ca="1">'Cost Schedule '!H131+'Cost Schedule '!H141</f>
        <v>0</v>
      </c>
      <c r="F106" s="6">
        <f ca="1">'Cost Schedule '!I131+'Cost Schedule '!I141</f>
        <v>0</v>
      </c>
      <c r="G106" s="6">
        <f ca="1">'Cost Schedule '!J131+'Cost Schedule '!J141</f>
        <v>0</v>
      </c>
      <c r="H106" s="6">
        <f ca="1">'Cost Schedule '!K131+'Cost Schedule '!K141</f>
        <v>0</v>
      </c>
      <c r="I106" s="6">
        <f ca="1">'Cost Schedule '!L131+'Cost Schedule '!L141</f>
        <v>0.55299999999999994</v>
      </c>
      <c r="J106" s="6">
        <f ca="1">'Cost Schedule '!M131+'Cost Schedule '!M141</f>
        <v>0</v>
      </c>
      <c r="K106" s="6">
        <f ca="1">'Cost Schedule '!N131+'Cost Schedule '!N141</f>
        <v>24.264760119778401</v>
      </c>
      <c r="L106" s="6">
        <f ca="1">'Cost Schedule '!O131+'Cost Schedule '!O141</f>
        <v>12.990594241540146</v>
      </c>
      <c r="M106" s="6">
        <f ca="1">'Cost Schedule '!P131+'Cost Schedule '!P141</f>
        <v>14.352558425102787</v>
      </c>
      <c r="N106" s="6">
        <f ca="1">'Cost Schedule '!Q131+'Cost Schedule '!Q141</f>
        <v>14.439669509740149</v>
      </c>
      <c r="O106" s="6">
        <f ca="1">'Cost Schedule '!R131+'Cost Schedule '!R141</f>
        <v>23.460816783080286</v>
      </c>
      <c r="P106" s="6">
        <f ca="1">'Cost Schedule '!S131+'Cost Schedule '!S141</f>
        <v>37.294597668872377</v>
      </c>
      <c r="Q106" s="6">
        <f ca="1">'Cost Schedule '!T131+'Cost Schedule '!T141</f>
        <v>34.544959599923189</v>
      </c>
      <c r="R106" s="6">
        <f ca="1">'Cost Schedule '!U131+'Cost Schedule '!U141</f>
        <v>46.198844277215215</v>
      </c>
      <c r="S106" s="6">
        <f ca="1">'Cost Schedule '!V131+'Cost Schedule '!V141</f>
        <v>5.7232784120108615</v>
      </c>
      <c r="T106" s="6">
        <f ca="1">'Cost Schedule '!W131+'Cost Schedule '!W141</f>
        <v>29.446357154687369</v>
      </c>
      <c r="U106" s="6">
        <f ca="1">'Cost Schedule '!X131+'Cost Schedule '!X141</f>
        <v>26.055808783416147</v>
      </c>
      <c r="V106" s="6">
        <f ca="1">'Cost Schedule '!Y131+'Cost Schedule '!Y141</f>
        <v>1.0046505363999927</v>
      </c>
      <c r="W106" s="6">
        <f ca="1">'Cost Schedule '!Z131+'Cost Schedule '!Z141</f>
        <v>0</v>
      </c>
      <c r="X106" s="6">
        <f ca="1">'Cost Schedule '!AA131+'Cost Schedule '!AA141</f>
        <v>0</v>
      </c>
      <c r="Y106" s="6">
        <f ca="1">'Cost Schedule '!AB131+'Cost Schedule '!AB141</f>
        <v>0</v>
      </c>
      <c r="Z106" s="6">
        <f ca="1">'Cost Schedule '!AC131+'Cost Schedule '!AC141</f>
        <v>0</v>
      </c>
      <c r="AA106" s="6">
        <f ca="1">'Cost Schedule '!AD131+'Cost Schedule '!AD141</f>
        <v>0</v>
      </c>
      <c r="AB106" s="6">
        <f ca="1">'Cost Schedule '!AE131+'Cost Schedule '!AE141</f>
        <v>0</v>
      </c>
      <c r="AC106" s="6">
        <f ca="1">'Cost Schedule '!AF131+'Cost Schedule '!AF141</f>
        <v>0</v>
      </c>
      <c r="AD106" s="6">
        <f ca="1">'Cost Schedule '!AG131+'Cost Schedule '!AG141</f>
        <v>0</v>
      </c>
      <c r="AE106" s="6">
        <f ca="1">'Cost Schedule '!AH131+'Cost Schedule '!AH141</f>
        <v>0</v>
      </c>
      <c r="AF106" s="6">
        <f ca="1">'Cost Schedule '!AI131+'Cost Schedule '!AI141</f>
        <v>0</v>
      </c>
      <c r="AG106" s="6">
        <f ca="1">'Cost Schedule '!AJ131+'Cost Schedule '!AJ141</f>
        <v>0</v>
      </c>
    </row>
    <row r="107" spans="1:74" x14ac:dyDescent="0.25">
      <c r="A107" s="23"/>
      <c r="C107" s="7"/>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row>
    <row r="108" spans="1:74" x14ac:dyDescent="0.25">
      <c r="A108" s="23"/>
      <c r="B108" s="34" t="s">
        <v>34</v>
      </c>
      <c r="C108" s="33">
        <f ca="1">SUM(E108:X108)</f>
        <v>782.76091670770541</v>
      </c>
      <c r="D108" s="39"/>
      <c r="E108" s="33">
        <f ca="1">SUM(E103:E107)</f>
        <v>0</v>
      </c>
      <c r="F108" s="33">
        <f t="shared" ref="F108:AG108" ca="1" si="58">SUM(F103:F107)</f>
        <v>0</v>
      </c>
      <c r="G108" s="33">
        <f t="shared" ca="1" si="58"/>
        <v>0</v>
      </c>
      <c r="H108" s="33">
        <f t="shared" ca="1" si="58"/>
        <v>0</v>
      </c>
      <c r="I108" s="33">
        <f t="shared" ca="1" si="58"/>
        <v>0.55299999999999994</v>
      </c>
      <c r="J108" s="33">
        <f t="shared" ca="1" si="58"/>
        <v>0</v>
      </c>
      <c r="K108" s="33">
        <f t="shared" ca="1" si="58"/>
        <v>49.887719869368965</v>
      </c>
      <c r="L108" s="33">
        <f t="shared" ca="1" si="58"/>
        <v>12.990594241540146</v>
      </c>
      <c r="M108" s="33">
        <f t="shared" ca="1" si="58"/>
        <v>14.352558425102787</v>
      </c>
      <c r="N108" s="33">
        <f t="shared" ca="1" si="58"/>
        <v>24.504669509740147</v>
      </c>
      <c r="O108" s="33">
        <f t="shared" ca="1" si="58"/>
        <v>67.785049745073735</v>
      </c>
      <c r="P108" s="33">
        <f t="shared" ca="1" si="58"/>
        <v>96.176482642790006</v>
      </c>
      <c r="Q108" s="33">
        <f t="shared" ca="1" si="58"/>
        <v>101.28387724219526</v>
      </c>
      <c r="R108" s="33">
        <f t="shared" ca="1" si="58"/>
        <v>119.24585617695564</v>
      </c>
      <c r="S108" s="33">
        <f t="shared" ca="1" si="58"/>
        <v>53.904447919393341</v>
      </c>
      <c r="T108" s="33">
        <f t="shared" ca="1" si="58"/>
        <v>92.067106969522357</v>
      </c>
      <c r="U108" s="33">
        <f t="shared" ca="1" si="58"/>
        <v>105.46160108508215</v>
      </c>
      <c r="V108" s="33">
        <f t="shared" ca="1" si="58"/>
        <v>44.547952880940876</v>
      </c>
      <c r="W108" s="33">
        <f t="shared" ca="1" si="58"/>
        <v>0</v>
      </c>
      <c r="X108" s="33">
        <f t="shared" ca="1" si="58"/>
        <v>0</v>
      </c>
      <c r="Y108" s="33">
        <f t="shared" ca="1" si="58"/>
        <v>0</v>
      </c>
      <c r="Z108" s="33">
        <f t="shared" ca="1" si="58"/>
        <v>0</v>
      </c>
      <c r="AA108" s="33">
        <f t="shared" ca="1" si="58"/>
        <v>0</v>
      </c>
      <c r="AB108" s="33">
        <f t="shared" ca="1" si="58"/>
        <v>0</v>
      </c>
      <c r="AC108" s="33">
        <f t="shared" ca="1" si="58"/>
        <v>0</v>
      </c>
      <c r="AD108" s="33">
        <f t="shared" ca="1" si="58"/>
        <v>0</v>
      </c>
      <c r="AE108" s="33">
        <f t="shared" ca="1" si="58"/>
        <v>0</v>
      </c>
      <c r="AF108" s="33">
        <f t="shared" ca="1" si="58"/>
        <v>0</v>
      </c>
      <c r="AG108" s="33">
        <f t="shared" ca="1" si="58"/>
        <v>0</v>
      </c>
    </row>
    <row r="109" spans="1:74" x14ac:dyDescent="0.25">
      <c r="A109" s="9"/>
      <c r="C109" s="7"/>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row>
    <row r="110" spans="1:74" x14ac:dyDescent="0.25">
      <c r="B110" s="26" t="s">
        <v>27</v>
      </c>
      <c r="C110" s="27">
        <f t="shared" ca="1" si="55"/>
        <v>677.54078859929291</v>
      </c>
      <c r="D110" s="28"/>
      <c r="E110" s="27">
        <f t="shared" ref="E110:AG110" ca="1" si="59">E100-E108</f>
        <v>0</v>
      </c>
      <c r="F110" s="27">
        <f t="shared" ca="1" si="59"/>
        <v>41.049401379116439</v>
      </c>
      <c r="G110" s="27">
        <f t="shared" ca="1" si="59"/>
        <v>95.549295521512079</v>
      </c>
      <c r="H110" s="27">
        <f t="shared" ca="1" si="59"/>
        <v>231.44222993815899</v>
      </c>
      <c r="I110" s="27">
        <f t="shared" ca="1" si="59"/>
        <v>31.337622696631662</v>
      </c>
      <c r="J110" s="27">
        <f t="shared" ca="1" si="59"/>
        <v>176.24277239295168</v>
      </c>
      <c r="K110" s="27">
        <f t="shared" ca="1" si="59"/>
        <v>126.35505252358271</v>
      </c>
      <c r="L110" s="27">
        <f t="shared" ca="1" si="59"/>
        <v>163.25217815141153</v>
      </c>
      <c r="M110" s="27">
        <f t="shared" ca="1" si="59"/>
        <v>-14.352558425102787</v>
      </c>
      <c r="N110" s="27">
        <f t="shared" ca="1" si="59"/>
        <v>57.93896497771712</v>
      </c>
      <c r="O110" s="27">
        <f t="shared" ca="1" si="59"/>
        <v>74.707247476807481</v>
      </c>
      <c r="P110" s="27">
        <f t="shared" ca="1" si="59"/>
        <v>97.416632751723554</v>
      </c>
      <c r="Q110" s="27">
        <f t="shared" ca="1" si="59"/>
        <v>0</v>
      </c>
      <c r="R110" s="27">
        <f t="shared" ca="1" si="59"/>
        <v>0</v>
      </c>
      <c r="S110" s="27">
        <f t="shared" ca="1" si="59"/>
        <v>0</v>
      </c>
      <c r="T110" s="27">
        <f t="shared" ca="1" si="59"/>
        <v>-68.827435522191465</v>
      </c>
      <c r="U110" s="27">
        <f t="shared" ca="1" si="59"/>
        <v>0</v>
      </c>
      <c r="V110" s="27">
        <f t="shared" ca="1" si="59"/>
        <v>0</v>
      </c>
      <c r="W110" s="27">
        <f t="shared" ca="1" si="59"/>
        <v>0</v>
      </c>
      <c r="X110" s="27">
        <f t="shared" ca="1" si="59"/>
        <v>0</v>
      </c>
      <c r="Y110" s="27">
        <f t="shared" ca="1" si="59"/>
        <v>0</v>
      </c>
      <c r="Z110" s="27">
        <f t="shared" ca="1" si="59"/>
        <v>0</v>
      </c>
      <c r="AA110" s="27">
        <f t="shared" ca="1" si="59"/>
        <v>0</v>
      </c>
      <c r="AB110" s="27">
        <f t="shared" ca="1" si="59"/>
        <v>0</v>
      </c>
      <c r="AC110" s="27">
        <f t="shared" ca="1" si="59"/>
        <v>0</v>
      </c>
      <c r="AD110" s="27">
        <f t="shared" ca="1" si="59"/>
        <v>0</v>
      </c>
      <c r="AE110" s="27">
        <f t="shared" ca="1" si="59"/>
        <v>0</v>
      </c>
      <c r="AF110" s="27">
        <f t="shared" ca="1" si="59"/>
        <v>0</v>
      </c>
      <c r="AG110" s="27">
        <f t="shared" ca="1" si="59"/>
        <v>0</v>
      </c>
    </row>
    <row r="111" spans="1:74" x14ac:dyDescent="0.25">
      <c r="B111" s="13"/>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row>
    <row r="112" spans="1:74" x14ac:dyDescent="0.25">
      <c r="A112" s="9"/>
      <c r="B112" s="26" t="s">
        <v>28</v>
      </c>
      <c r="C112" s="27">
        <f ca="1">SUM(D112:X112)</f>
        <v>677.54078859929291</v>
      </c>
      <c r="D112" s="27">
        <f>D63+D110</f>
        <v>0</v>
      </c>
      <c r="E112" s="27">
        <f t="shared" ref="E112:AG112" ca="1" si="60">E110</f>
        <v>0</v>
      </c>
      <c r="F112" s="27">
        <f t="shared" ca="1" si="60"/>
        <v>41.049401379116439</v>
      </c>
      <c r="G112" s="27">
        <f t="shared" ca="1" si="60"/>
        <v>95.549295521512079</v>
      </c>
      <c r="H112" s="27">
        <f t="shared" ca="1" si="60"/>
        <v>231.44222993815899</v>
      </c>
      <c r="I112" s="27">
        <f t="shared" ca="1" si="60"/>
        <v>31.337622696631662</v>
      </c>
      <c r="J112" s="27">
        <f t="shared" ca="1" si="60"/>
        <v>176.24277239295168</v>
      </c>
      <c r="K112" s="27">
        <f t="shared" ca="1" si="60"/>
        <v>126.35505252358271</v>
      </c>
      <c r="L112" s="27">
        <f t="shared" ca="1" si="60"/>
        <v>163.25217815141153</v>
      </c>
      <c r="M112" s="27">
        <f t="shared" ca="1" si="60"/>
        <v>-14.352558425102787</v>
      </c>
      <c r="N112" s="27">
        <f t="shared" ca="1" si="60"/>
        <v>57.93896497771712</v>
      </c>
      <c r="O112" s="27">
        <f t="shared" ca="1" si="60"/>
        <v>74.707247476807481</v>
      </c>
      <c r="P112" s="27">
        <f t="shared" ca="1" si="60"/>
        <v>97.416632751723554</v>
      </c>
      <c r="Q112" s="27">
        <f t="shared" ca="1" si="60"/>
        <v>0</v>
      </c>
      <c r="R112" s="27">
        <f t="shared" ca="1" si="60"/>
        <v>0</v>
      </c>
      <c r="S112" s="27">
        <f t="shared" ca="1" si="60"/>
        <v>0</v>
      </c>
      <c r="T112" s="27">
        <f t="shared" ca="1" si="60"/>
        <v>-68.827435522191465</v>
      </c>
      <c r="U112" s="27">
        <f t="shared" ca="1" si="60"/>
        <v>0</v>
      </c>
      <c r="V112" s="27">
        <f t="shared" ca="1" si="60"/>
        <v>0</v>
      </c>
      <c r="W112" s="27">
        <f t="shared" ca="1" si="60"/>
        <v>0</v>
      </c>
      <c r="X112" s="27">
        <f t="shared" ca="1" si="60"/>
        <v>0</v>
      </c>
      <c r="Y112" s="27">
        <f t="shared" ca="1" si="60"/>
        <v>0</v>
      </c>
      <c r="Z112" s="27">
        <f t="shared" ca="1" si="60"/>
        <v>0</v>
      </c>
      <c r="AA112" s="27">
        <f t="shared" ca="1" si="60"/>
        <v>0</v>
      </c>
      <c r="AB112" s="27">
        <f t="shared" ca="1" si="60"/>
        <v>0</v>
      </c>
      <c r="AC112" s="27">
        <f t="shared" ca="1" si="60"/>
        <v>0</v>
      </c>
      <c r="AD112" s="27">
        <f t="shared" ca="1" si="60"/>
        <v>0</v>
      </c>
      <c r="AE112" s="27">
        <f t="shared" ca="1" si="60"/>
        <v>0</v>
      </c>
      <c r="AF112" s="27">
        <f t="shared" ca="1" si="60"/>
        <v>0</v>
      </c>
      <c r="AG112" s="27">
        <f t="shared" ca="1" si="60"/>
        <v>0</v>
      </c>
    </row>
    <row r="114" spans="1:74" x14ac:dyDescent="0.25">
      <c r="F114" s="2">
        <v>1</v>
      </c>
      <c r="G114" s="2">
        <f t="shared" ref="G114:AG114" si="61">F114+1</f>
        <v>2</v>
      </c>
      <c r="H114" s="2">
        <f t="shared" si="61"/>
        <v>3</v>
      </c>
      <c r="I114" s="2">
        <f t="shared" si="61"/>
        <v>4</v>
      </c>
      <c r="J114" s="2">
        <f t="shared" si="61"/>
        <v>5</v>
      </c>
      <c r="K114" s="2">
        <f t="shared" si="61"/>
        <v>6</v>
      </c>
      <c r="L114" s="2">
        <f t="shared" si="61"/>
        <v>7</v>
      </c>
      <c r="M114" s="2">
        <f t="shared" si="61"/>
        <v>8</v>
      </c>
      <c r="N114" s="2">
        <f t="shared" si="61"/>
        <v>9</v>
      </c>
      <c r="O114" s="2">
        <f t="shared" si="61"/>
        <v>10</v>
      </c>
      <c r="P114" s="2">
        <f t="shared" si="61"/>
        <v>11</v>
      </c>
      <c r="Q114" s="2">
        <f t="shared" si="61"/>
        <v>12</v>
      </c>
      <c r="R114" s="2">
        <f t="shared" si="61"/>
        <v>13</v>
      </c>
      <c r="S114" s="2">
        <f t="shared" si="61"/>
        <v>14</v>
      </c>
      <c r="T114" s="2">
        <f t="shared" si="61"/>
        <v>15</v>
      </c>
      <c r="U114" s="2">
        <f t="shared" si="61"/>
        <v>16</v>
      </c>
      <c r="V114" s="2">
        <f t="shared" si="61"/>
        <v>17</v>
      </c>
      <c r="W114" s="2">
        <f t="shared" si="61"/>
        <v>18</v>
      </c>
      <c r="X114" s="2">
        <f t="shared" si="61"/>
        <v>19</v>
      </c>
      <c r="Y114" s="2">
        <f t="shared" si="61"/>
        <v>20</v>
      </c>
      <c r="Z114" s="2">
        <f t="shared" si="61"/>
        <v>21</v>
      </c>
      <c r="AA114" s="2">
        <f t="shared" si="61"/>
        <v>22</v>
      </c>
      <c r="AB114" s="2">
        <f t="shared" si="61"/>
        <v>23</v>
      </c>
      <c r="AC114" s="2">
        <f t="shared" si="61"/>
        <v>24</v>
      </c>
      <c r="AD114" s="2">
        <f t="shared" si="61"/>
        <v>25</v>
      </c>
      <c r="AE114" s="2">
        <f t="shared" si="61"/>
        <v>26</v>
      </c>
      <c r="AF114" s="2">
        <f t="shared" si="61"/>
        <v>27</v>
      </c>
      <c r="AG114" s="2">
        <f t="shared" si="61"/>
        <v>28</v>
      </c>
    </row>
    <row r="115" spans="1:74" x14ac:dyDescent="0.25">
      <c r="B115" s="3" t="s">
        <v>117</v>
      </c>
      <c r="C115" s="4" t="s">
        <v>3</v>
      </c>
      <c r="D115" s="5">
        <f>D60</f>
        <v>44561</v>
      </c>
      <c r="E115" s="5">
        <f t="shared" ref="E115:AG115" si="62">EOMONTH(D115,3)</f>
        <v>44651</v>
      </c>
      <c r="F115" s="5">
        <f t="shared" si="62"/>
        <v>44742</v>
      </c>
      <c r="G115" s="5">
        <f t="shared" si="62"/>
        <v>44834</v>
      </c>
      <c r="H115" s="5">
        <f t="shared" si="62"/>
        <v>44926</v>
      </c>
      <c r="I115" s="5">
        <f t="shared" si="62"/>
        <v>45016</v>
      </c>
      <c r="J115" s="5">
        <f t="shared" si="62"/>
        <v>45107</v>
      </c>
      <c r="K115" s="5">
        <f t="shared" si="62"/>
        <v>45199</v>
      </c>
      <c r="L115" s="5">
        <f t="shared" si="62"/>
        <v>45291</v>
      </c>
      <c r="M115" s="5">
        <f t="shared" si="62"/>
        <v>45382</v>
      </c>
      <c r="N115" s="5">
        <f t="shared" si="62"/>
        <v>45473</v>
      </c>
      <c r="O115" s="5">
        <f t="shared" si="62"/>
        <v>45565</v>
      </c>
      <c r="P115" s="5">
        <f t="shared" si="62"/>
        <v>45657</v>
      </c>
      <c r="Q115" s="5">
        <f t="shared" si="62"/>
        <v>45747</v>
      </c>
      <c r="R115" s="5">
        <f t="shared" si="62"/>
        <v>45838</v>
      </c>
      <c r="S115" s="5">
        <f t="shared" si="62"/>
        <v>45930</v>
      </c>
      <c r="T115" s="5">
        <f t="shared" si="62"/>
        <v>46022</v>
      </c>
      <c r="U115" s="5">
        <f t="shared" si="62"/>
        <v>46112</v>
      </c>
      <c r="V115" s="5">
        <f t="shared" si="62"/>
        <v>46203</v>
      </c>
      <c r="W115" s="5">
        <f t="shared" si="62"/>
        <v>46295</v>
      </c>
      <c r="X115" s="5">
        <f t="shared" si="62"/>
        <v>46387</v>
      </c>
      <c r="Y115" s="5">
        <f t="shared" si="62"/>
        <v>46477</v>
      </c>
      <c r="Z115" s="5">
        <f t="shared" si="62"/>
        <v>46568</v>
      </c>
      <c r="AA115" s="5">
        <f t="shared" si="62"/>
        <v>46660</v>
      </c>
      <c r="AB115" s="5">
        <f t="shared" si="62"/>
        <v>46752</v>
      </c>
      <c r="AC115" s="5">
        <f t="shared" si="62"/>
        <v>46843</v>
      </c>
      <c r="AD115" s="5">
        <f t="shared" si="62"/>
        <v>46934</v>
      </c>
      <c r="AE115" s="5">
        <f t="shared" si="62"/>
        <v>47026</v>
      </c>
      <c r="AF115" s="5">
        <f t="shared" si="62"/>
        <v>47118</v>
      </c>
      <c r="AG115" s="5">
        <f t="shared" si="62"/>
        <v>47208</v>
      </c>
    </row>
    <row r="116" spans="1:74" x14ac:dyDescent="0.25">
      <c r="B116" s="14"/>
      <c r="C116" s="15"/>
      <c r="D116" s="15"/>
      <c r="E116" s="15"/>
      <c r="F116" s="15"/>
      <c r="G116" s="15"/>
      <c r="H116" s="15"/>
      <c r="I116" s="15"/>
      <c r="J116" s="15"/>
      <c r="K116" s="15"/>
      <c r="L116" s="15"/>
      <c r="M116" s="15"/>
      <c r="N116" s="15"/>
      <c r="O116" s="15"/>
      <c r="P116" s="15"/>
      <c r="Q116" s="15"/>
      <c r="R116" s="15"/>
      <c r="S116" s="15"/>
      <c r="T116" s="15"/>
      <c r="U116" s="15"/>
      <c r="V116" s="15"/>
      <c r="W116" s="15"/>
    </row>
    <row r="117" spans="1:74" x14ac:dyDescent="0.25">
      <c r="A117" s="10">
        <f>'Project Summary'!E17</f>
        <v>574</v>
      </c>
      <c r="B117" s="2" t="s">
        <v>21</v>
      </c>
      <c r="C117" s="7">
        <f>SUM(E117:AG117)</f>
        <v>574</v>
      </c>
      <c r="D117" s="8"/>
      <c r="E117" s="10"/>
      <c r="F117" s="10"/>
      <c r="G117" s="10">
        <v>45</v>
      </c>
      <c r="H117" s="10">
        <v>50</v>
      </c>
      <c r="I117" s="10">
        <v>55</v>
      </c>
      <c r="J117" s="10">
        <v>60</v>
      </c>
      <c r="K117" s="10">
        <v>65</v>
      </c>
      <c r="L117" s="10">
        <v>65</v>
      </c>
      <c r="M117" s="10">
        <v>65</v>
      </c>
      <c r="N117" s="10">
        <v>65</v>
      </c>
      <c r="O117" s="10">
        <v>65</v>
      </c>
      <c r="P117" s="10">
        <v>39</v>
      </c>
      <c r="Q117" s="10"/>
      <c r="R117" s="10"/>
      <c r="S117" s="10"/>
      <c r="T117" s="10"/>
      <c r="U117" s="10"/>
      <c r="V117" s="10"/>
      <c r="W117" s="10"/>
      <c r="X117" s="10"/>
      <c r="Y117" s="10"/>
      <c r="Z117" s="10"/>
      <c r="AA117" s="10"/>
      <c r="AB117" s="10"/>
      <c r="AC117" s="10"/>
      <c r="AD117" s="10"/>
      <c r="AE117" s="10"/>
      <c r="AF117" s="10"/>
      <c r="AG117" s="10"/>
    </row>
    <row r="118" spans="1:74" x14ac:dyDescent="0.25">
      <c r="A118" s="21">
        <f>A119/A117</f>
        <v>462.01375818815325</v>
      </c>
      <c r="B118" s="2" t="s">
        <v>22</v>
      </c>
      <c r="C118" s="7"/>
      <c r="D118" s="8"/>
      <c r="E118" s="6">
        <f t="shared" ref="E118:AG118" si="63">$A$118</f>
        <v>462.01375818815325</v>
      </c>
      <c r="F118" s="6">
        <f t="shared" si="63"/>
        <v>462.01375818815325</v>
      </c>
      <c r="G118" s="6">
        <f t="shared" si="63"/>
        <v>462.01375818815325</v>
      </c>
      <c r="H118" s="6">
        <f t="shared" si="63"/>
        <v>462.01375818815325</v>
      </c>
      <c r="I118" s="6">
        <f t="shared" si="63"/>
        <v>462.01375818815325</v>
      </c>
      <c r="J118" s="6">
        <f t="shared" si="63"/>
        <v>462.01375818815325</v>
      </c>
      <c r="K118" s="6">
        <f t="shared" si="63"/>
        <v>462.01375818815325</v>
      </c>
      <c r="L118" s="6">
        <f t="shared" si="63"/>
        <v>462.01375818815325</v>
      </c>
      <c r="M118" s="6">
        <f t="shared" si="63"/>
        <v>462.01375818815325</v>
      </c>
      <c r="N118" s="6">
        <f t="shared" si="63"/>
        <v>462.01375818815325</v>
      </c>
      <c r="O118" s="6">
        <f t="shared" si="63"/>
        <v>462.01375818815325</v>
      </c>
      <c r="P118" s="6">
        <f t="shared" si="63"/>
        <v>462.01375818815325</v>
      </c>
      <c r="Q118" s="6">
        <f t="shared" si="63"/>
        <v>462.01375818815325</v>
      </c>
      <c r="R118" s="6">
        <f t="shared" si="63"/>
        <v>462.01375818815325</v>
      </c>
      <c r="S118" s="6">
        <f t="shared" si="63"/>
        <v>462.01375818815325</v>
      </c>
      <c r="T118" s="6">
        <f t="shared" si="63"/>
        <v>462.01375818815325</v>
      </c>
      <c r="U118" s="6">
        <f t="shared" si="63"/>
        <v>462.01375818815325</v>
      </c>
      <c r="V118" s="6">
        <f t="shared" si="63"/>
        <v>462.01375818815325</v>
      </c>
      <c r="W118" s="6">
        <f t="shared" si="63"/>
        <v>462.01375818815325</v>
      </c>
      <c r="X118" s="6">
        <f t="shared" si="63"/>
        <v>462.01375818815325</v>
      </c>
      <c r="Y118" s="6">
        <f t="shared" si="63"/>
        <v>462.01375818815325</v>
      </c>
      <c r="Z118" s="6">
        <f t="shared" si="63"/>
        <v>462.01375818815325</v>
      </c>
      <c r="AA118" s="6">
        <f t="shared" si="63"/>
        <v>462.01375818815325</v>
      </c>
      <c r="AB118" s="6">
        <f t="shared" si="63"/>
        <v>462.01375818815325</v>
      </c>
      <c r="AC118" s="6">
        <f t="shared" si="63"/>
        <v>462.01375818815325</v>
      </c>
      <c r="AD118" s="6">
        <f t="shared" si="63"/>
        <v>462.01375818815325</v>
      </c>
      <c r="AE118" s="6">
        <f t="shared" si="63"/>
        <v>462.01375818815325</v>
      </c>
      <c r="AF118" s="6">
        <f t="shared" si="63"/>
        <v>462.01375818815325</v>
      </c>
      <c r="AG118" s="6">
        <f t="shared" si="63"/>
        <v>462.01375818815325</v>
      </c>
    </row>
    <row r="119" spans="1:74" x14ac:dyDescent="0.25">
      <c r="A119" s="32">
        <f>'Project Summary'!E13</f>
        <v>265195.89719999995</v>
      </c>
      <c r="B119" s="2" t="s">
        <v>23</v>
      </c>
      <c r="C119" s="7">
        <f>SUM(E119:AG119)</f>
        <v>265195.89720000001</v>
      </c>
      <c r="D119" s="8"/>
      <c r="E119" s="6">
        <f t="shared" ref="E119:AG119" si="64">E117*E118</f>
        <v>0</v>
      </c>
      <c r="F119" s="6">
        <f t="shared" si="64"/>
        <v>0</v>
      </c>
      <c r="G119" s="6">
        <f t="shared" si="64"/>
        <v>20790.619118466897</v>
      </c>
      <c r="H119" s="6">
        <f t="shared" si="64"/>
        <v>23100.687909407661</v>
      </c>
      <c r="I119" s="6">
        <f t="shared" si="64"/>
        <v>25410.756700348429</v>
      </c>
      <c r="J119" s="6">
        <f t="shared" si="64"/>
        <v>27720.825491289193</v>
      </c>
      <c r="K119" s="6">
        <f t="shared" si="64"/>
        <v>30030.894282229961</v>
      </c>
      <c r="L119" s="6">
        <f t="shared" si="64"/>
        <v>30030.894282229961</v>
      </c>
      <c r="M119" s="6">
        <f t="shared" si="64"/>
        <v>30030.894282229961</v>
      </c>
      <c r="N119" s="6">
        <f t="shared" si="64"/>
        <v>30030.894282229961</v>
      </c>
      <c r="O119" s="6">
        <f t="shared" si="64"/>
        <v>30030.894282229961</v>
      </c>
      <c r="P119" s="6">
        <f t="shared" si="64"/>
        <v>18018.536569337975</v>
      </c>
      <c r="Q119" s="6">
        <f t="shared" si="64"/>
        <v>0</v>
      </c>
      <c r="R119" s="6">
        <f t="shared" si="64"/>
        <v>0</v>
      </c>
      <c r="S119" s="6">
        <f t="shared" si="64"/>
        <v>0</v>
      </c>
      <c r="T119" s="6">
        <f t="shared" si="64"/>
        <v>0</v>
      </c>
      <c r="U119" s="6">
        <f t="shared" si="64"/>
        <v>0</v>
      </c>
      <c r="V119" s="6">
        <f t="shared" si="64"/>
        <v>0</v>
      </c>
      <c r="W119" s="6">
        <f t="shared" si="64"/>
        <v>0</v>
      </c>
      <c r="X119" s="6">
        <f t="shared" si="64"/>
        <v>0</v>
      </c>
      <c r="Y119" s="6">
        <f t="shared" si="64"/>
        <v>0</v>
      </c>
      <c r="Z119" s="6">
        <f t="shared" si="64"/>
        <v>0</v>
      </c>
      <c r="AA119" s="6">
        <f t="shared" si="64"/>
        <v>0</v>
      </c>
      <c r="AB119" s="6">
        <f t="shared" si="64"/>
        <v>0</v>
      </c>
      <c r="AC119" s="6">
        <f t="shared" si="64"/>
        <v>0</v>
      </c>
      <c r="AD119" s="6">
        <f t="shared" si="64"/>
        <v>0</v>
      </c>
      <c r="AE119" s="6">
        <f t="shared" si="64"/>
        <v>0</v>
      </c>
      <c r="AF119" s="6">
        <f t="shared" si="64"/>
        <v>0</v>
      </c>
      <c r="AG119" s="6">
        <f t="shared" si="64"/>
        <v>0</v>
      </c>
    </row>
    <row r="120" spans="1:74" x14ac:dyDescent="0.25">
      <c r="A120" s="10"/>
      <c r="B120" s="2" t="s">
        <v>24</v>
      </c>
      <c r="C120" s="16">
        <f>SUM(E120:AG120)</f>
        <v>0.99999999999999978</v>
      </c>
      <c r="D120" s="8"/>
      <c r="E120" s="8">
        <f>E119/$C119</f>
        <v>0</v>
      </c>
      <c r="F120" s="8">
        <f t="shared" ref="F120:AG120" si="65">F119/$C119</f>
        <v>0</v>
      </c>
      <c r="G120" s="8">
        <f t="shared" si="65"/>
        <v>7.8397212543554001E-2</v>
      </c>
      <c r="H120" s="8">
        <f t="shared" si="65"/>
        <v>8.7108013937282208E-2</v>
      </c>
      <c r="I120" s="8">
        <f t="shared" si="65"/>
        <v>9.5818815331010443E-2</v>
      </c>
      <c r="J120" s="8">
        <f t="shared" si="65"/>
        <v>0.10452961672473865</v>
      </c>
      <c r="K120" s="8">
        <f t="shared" si="65"/>
        <v>0.11324041811846688</v>
      </c>
      <c r="L120" s="8">
        <f t="shared" si="65"/>
        <v>0.11324041811846688</v>
      </c>
      <c r="M120" s="8">
        <f t="shared" si="65"/>
        <v>0.11324041811846688</v>
      </c>
      <c r="N120" s="8">
        <f t="shared" si="65"/>
        <v>0.11324041811846688</v>
      </c>
      <c r="O120" s="8">
        <f t="shared" si="65"/>
        <v>0.11324041811846688</v>
      </c>
      <c r="P120" s="8">
        <f t="shared" si="65"/>
        <v>6.7944250871080122E-2</v>
      </c>
      <c r="Q120" s="8">
        <f t="shared" si="65"/>
        <v>0</v>
      </c>
      <c r="R120" s="8">
        <f t="shared" si="65"/>
        <v>0</v>
      </c>
      <c r="S120" s="8">
        <f t="shared" si="65"/>
        <v>0</v>
      </c>
      <c r="T120" s="8">
        <f t="shared" si="65"/>
        <v>0</v>
      </c>
      <c r="U120" s="8">
        <f t="shared" si="65"/>
        <v>0</v>
      </c>
      <c r="V120" s="8">
        <f t="shared" si="65"/>
        <v>0</v>
      </c>
      <c r="W120" s="8">
        <f t="shared" si="65"/>
        <v>0</v>
      </c>
      <c r="X120" s="8">
        <f t="shared" si="65"/>
        <v>0</v>
      </c>
      <c r="Y120" s="8">
        <f t="shared" si="65"/>
        <v>0</v>
      </c>
      <c r="Z120" s="8">
        <f t="shared" si="65"/>
        <v>0</v>
      </c>
      <c r="AA120" s="8">
        <f t="shared" si="65"/>
        <v>0</v>
      </c>
      <c r="AB120" s="8">
        <f t="shared" si="65"/>
        <v>0</v>
      </c>
      <c r="AC120" s="8">
        <f t="shared" si="65"/>
        <v>0</v>
      </c>
      <c r="AD120" s="8">
        <f t="shared" si="65"/>
        <v>0</v>
      </c>
      <c r="AE120" s="8">
        <f t="shared" si="65"/>
        <v>0</v>
      </c>
      <c r="AF120" s="8">
        <f t="shared" si="65"/>
        <v>0</v>
      </c>
      <c r="AG120" s="8">
        <f t="shared" si="65"/>
        <v>0</v>
      </c>
    </row>
    <row r="121" spans="1:74" x14ac:dyDescent="0.25">
      <c r="A121" s="10">
        <f>'Project Summary'!E20</f>
        <v>7849.9999999999982</v>
      </c>
      <c r="B121" s="2" t="s">
        <v>25</v>
      </c>
      <c r="C121" s="7"/>
      <c r="D121" s="8"/>
      <c r="E121" s="21"/>
      <c r="F121" s="21">
        <f>A121</f>
        <v>7849.9999999999982</v>
      </c>
      <c r="G121" s="21">
        <f>A121</f>
        <v>7849.9999999999982</v>
      </c>
      <c r="H121" s="21">
        <f t="shared" ref="H121:AG121" si="66">G121*(1+H122)</f>
        <v>7849.9999999999982</v>
      </c>
      <c r="I121" s="21">
        <f t="shared" si="66"/>
        <v>7849.9999999999982</v>
      </c>
      <c r="J121" s="21">
        <f t="shared" si="66"/>
        <v>7849.9999999999982</v>
      </c>
      <c r="K121" s="21">
        <f t="shared" si="66"/>
        <v>8006.9999999999982</v>
      </c>
      <c r="L121" s="21">
        <f t="shared" si="66"/>
        <v>8006.9999999999982</v>
      </c>
      <c r="M121" s="21">
        <f t="shared" si="66"/>
        <v>8006.9999999999982</v>
      </c>
      <c r="N121" s="21">
        <f t="shared" si="66"/>
        <v>8006.9999999999982</v>
      </c>
      <c r="O121" s="21">
        <f t="shared" si="66"/>
        <v>8167.1399999999985</v>
      </c>
      <c r="P121" s="21">
        <f t="shared" si="66"/>
        <v>8167.1399999999985</v>
      </c>
      <c r="Q121" s="21">
        <f t="shared" si="66"/>
        <v>8167.1399999999985</v>
      </c>
      <c r="R121" s="21">
        <f t="shared" si="66"/>
        <v>8167.1399999999985</v>
      </c>
      <c r="S121" s="21">
        <f t="shared" si="66"/>
        <v>8330.482799999998</v>
      </c>
      <c r="T121" s="21">
        <f t="shared" si="66"/>
        <v>8330.482799999998</v>
      </c>
      <c r="U121" s="21">
        <f t="shared" si="66"/>
        <v>8330.482799999998</v>
      </c>
      <c r="V121" s="21">
        <f t="shared" si="66"/>
        <v>8330.482799999998</v>
      </c>
      <c r="W121" s="21">
        <f t="shared" si="66"/>
        <v>8497.0924559999985</v>
      </c>
      <c r="X121" s="21">
        <f t="shared" si="66"/>
        <v>8497.0924559999985</v>
      </c>
      <c r="Y121" s="21">
        <f t="shared" si="66"/>
        <v>8497.0924559999985</v>
      </c>
      <c r="Z121" s="21">
        <f t="shared" si="66"/>
        <v>8497.0924559999985</v>
      </c>
      <c r="AA121" s="21">
        <f t="shared" si="66"/>
        <v>8497.0924559999985</v>
      </c>
      <c r="AB121" s="21">
        <f t="shared" si="66"/>
        <v>8667.034305119998</v>
      </c>
      <c r="AC121" s="21">
        <f t="shared" si="66"/>
        <v>8667.034305119998</v>
      </c>
      <c r="AD121" s="21">
        <f t="shared" si="66"/>
        <v>8667.034305119998</v>
      </c>
      <c r="AE121" s="21">
        <f t="shared" si="66"/>
        <v>8667.034305119998</v>
      </c>
      <c r="AF121" s="21">
        <f t="shared" si="66"/>
        <v>8667.034305119998</v>
      </c>
      <c r="AG121" s="21">
        <f t="shared" si="66"/>
        <v>8667.034305119998</v>
      </c>
    </row>
    <row r="122" spans="1:74" x14ac:dyDescent="0.25">
      <c r="B122" s="2" t="s">
        <v>37</v>
      </c>
      <c r="C122" s="11"/>
      <c r="D122" s="8"/>
      <c r="E122" s="12">
        <v>0</v>
      </c>
      <c r="F122" s="9">
        <v>0</v>
      </c>
      <c r="G122" s="9">
        <v>0</v>
      </c>
      <c r="H122" s="9">
        <v>0</v>
      </c>
      <c r="I122" s="9">
        <v>0</v>
      </c>
      <c r="J122" s="9">
        <v>0</v>
      </c>
      <c r="K122" s="9">
        <v>0.02</v>
      </c>
      <c r="L122" s="9">
        <v>0</v>
      </c>
      <c r="M122" s="9">
        <v>0</v>
      </c>
      <c r="N122" s="9">
        <v>0</v>
      </c>
      <c r="O122" s="9">
        <v>0.02</v>
      </c>
      <c r="P122" s="9">
        <v>0</v>
      </c>
      <c r="Q122" s="9">
        <v>0</v>
      </c>
      <c r="R122" s="9">
        <v>0</v>
      </c>
      <c r="S122" s="9">
        <v>0.02</v>
      </c>
      <c r="T122" s="9">
        <v>0</v>
      </c>
      <c r="U122" s="9">
        <v>0</v>
      </c>
      <c r="V122" s="9">
        <v>0</v>
      </c>
      <c r="W122" s="9">
        <v>0.02</v>
      </c>
      <c r="X122" s="9">
        <v>0</v>
      </c>
      <c r="Y122" s="9">
        <v>0</v>
      </c>
      <c r="Z122" s="9">
        <v>0</v>
      </c>
      <c r="AA122" s="9">
        <v>0</v>
      </c>
      <c r="AB122" s="9">
        <v>0.02</v>
      </c>
      <c r="AC122" s="9">
        <v>0</v>
      </c>
      <c r="AD122" s="9">
        <v>0</v>
      </c>
      <c r="AE122" s="9">
        <v>0</v>
      </c>
      <c r="AF122" s="9">
        <v>0</v>
      </c>
      <c r="AG122" s="9">
        <v>0</v>
      </c>
    </row>
    <row r="123" spans="1:74" x14ac:dyDescent="0.25">
      <c r="A123" s="23">
        <f>C123/A119*10^7</f>
        <v>7978.5758885017394</v>
      </c>
      <c r="B123" s="2" t="s">
        <v>26</v>
      </c>
      <c r="C123" s="7">
        <f>SUM(E123:AG123)</f>
        <v>211.58855911295055</v>
      </c>
      <c r="D123" s="6"/>
      <c r="E123" s="6">
        <f t="shared" ref="E123:AG123" si="67">E119*E121/10^7</f>
        <v>0</v>
      </c>
      <c r="F123" s="6">
        <f t="shared" si="67"/>
        <v>0</v>
      </c>
      <c r="G123" s="6">
        <f t="shared" si="67"/>
        <v>16.320636007996512</v>
      </c>
      <c r="H123" s="6">
        <f t="shared" si="67"/>
        <v>18.134040008885012</v>
      </c>
      <c r="I123" s="6">
        <f t="shared" si="67"/>
        <v>19.947444009773513</v>
      </c>
      <c r="J123" s="6">
        <f t="shared" si="67"/>
        <v>21.760848010662013</v>
      </c>
      <c r="K123" s="6">
        <f t="shared" si="67"/>
        <v>24.045737051781522</v>
      </c>
      <c r="L123" s="6">
        <f t="shared" si="67"/>
        <v>24.045737051781522</v>
      </c>
      <c r="M123" s="6">
        <f t="shared" si="67"/>
        <v>24.045737051781522</v>
      </c>
      <c r="N123" s="6">
        <f t="shared" si="67"/>
        <v>24.045737051781522</v>
      </c>
      <c r="O123" s="6">
        <f t="shared" si="67"/>
        <v>24.526651792817159</v>
      </c>
      <c r="P123" s="6">
        <f t="shared" si="67"/>
        <v>14.715991075690294</v>
      </c>
      <c r="Q123" s="6">
        <f t="shared" si="67"/>
        <v>0</v>
      </c>
      <c r="R123" s="6">
        <f t="shared" si="67"/>
        <v>0</v>
      </c>
      <c r="S123" s="6">
        <f t="shared" si="67"/>
        <v>0</v>
      </c>
      <c r="T123" s="6">
        <f t="shared" si="67"/>
        <v>0</v>
      </c>
      <c r="U123" s="6">
        <f t="shared" si="67"/>
        <v>0</v>
      </c>
      <c r="V123" s="6">
        <f t="shared" si="67"/>
        <v>0</v>
      </c>
      <c r="W123" s="6">
        <f t="shared" si="67"/>
        <v>0</v>
      </c>
      <c r="X123" s="6">
        <f t="shared" si="67"/>
        <v>0</v>
      </c>
      <c r="Y123" s="6">
        <f t="shared" si="67"/>
        <v>0</v>
      </c>
      <c r="Z123" s="6">
        <f t="shared" si="67"/>
        <v>0</v>
      </c>
      <c r="AA123" s="6">
        <f t="shared" si="67"/>
        <v>0</v>
      </c>
      <c r="AB123" s="6">
        <f t="shared" si="67"/>
        <v>0</v>
      </c>
      <c r="AC123" s="6">
        <f t="shared" si="67"/>
        <v>0</v>
      </c>
      <c r="AD123" s="6">
        <f t="shared" si="67"/>
        <v>0</v>
      </c>
      <c r="AE123" s="6">
        <f t="shared" si="67"/>
        <v>0</v>
      </c>
      <c r="AF123" s="6">
        <f t="shared" si="67"/>
        <v>0</v>
      </c>
      <c r="AG123" s="6">
        <f t="shared" si="67"/>
        <v>0</v>
      </c>
    </row>
    <row r="124" spans="1:74" s="17" customFormat="1" x14ac:dyDescent="0.25">
      <c r="B124" s="20" t="s">
        <v>31</v>
      </c>
      <c r="C124" s="30">
        <f>SUM(D124:AG124)</f>
        <v>1</v>
      </c>
      <c r="D124" s="31"/>
      <c r="E124" s="9"/>
      <c r="F124" s="9"/>
      <c r="G124" s="9">
        <v>0.1</v>
      </c>
      <c r="H124" s="9">
        <v>0.15</v>
      </c>
      <c r="I124" s="9"/>
      <c r="J124" s="9">
        <v>0.18</v>
      </c>
      <c r="K124" s="9">
        <v>0.18</v>
      </c>
      <c r="L124" s="9"/>
      <c r="M124" s="9">
        <v>0.24</v>
      </c>
      <c r="N124" s="9">
        <v>0.15</v>
      </c>
      <c r="O124" s="9"/>
      <c r="P124" s="9"/>
      <c r="Q124" s="9"/>
      <c r="R124" s="9"/>
      <c r="S124" s="9"/>
      <c r="T124" s="9"/>
      <c r="U124" s="9"/>
      <c r="V124" s="9"/>
      <c r="W124" s="9"/>
      <c r="X124" s="9"/>
      <c r="Y124" s="9"/>
      <c r="Z124" s="9"/>
      <c r="AA124" s="9"/>
      <c r="AB124" s="9"/>
      <c r="AC124" s="9"/>
      <c r="AD124" s="9"/>
      <c r="AE124" s="9"/>
      <c r="AF124" s="9"/>
      <c r="AG124" s="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c r="BO124" s="29"/>
      <c r="BP124" s="29"/>
      <c r="BQ124" s="29"/>
      <c r="BR124" s="29"/>
      <c r="BS124" s="29"/>
      <c r="BT124" s="29"/>
      <c r="BU124" s="29"/>
      <c r="BV124" s="29"/>
    </row>
    <row r="125" spans="1:74" x14ac:dyDescent="0.25">
      <c r="B125" s="2" t="s">
        <v>32</v>
      </c>
      <c r="C125" s="7">
        <f>SUM(E125:AG125)</f>
        <v>211.58855911295055</v>
      </c>
      <c r="D125" s="6"/>
      <c r="E125" s="6">
        <f>E123*SUM($D$124:E124)+SUM($D$123:D123)*E124</f>
        <v>0</v>
      </c>
      <c r="F125" s="6">
        <f>F123*SUM($D$124:F124)+SUM($D$123:E123)*F124</f>
        <v>0</v>
      </c>
      <c r="G125" s="6">
        <f>G123*SUM($D$124:G124)+SUM($D$123:F123)*G124</f>
        <v>1.6320636007996514</v>
      </c>
      <c r="H125" s="6">
        <f>H123*SUM($D$124:H124)+SUM($D$123:G123)*H124</f>
        <v>6.9816054034207298</v>
      </c>
      <c r="I125" s="6">
        <f>I123*SUM($D$124:I124)+SUM($D$123:H123)*I124</f>
        <v>4.9868610024433782</v>
      </c>
      <c r="J125" s="6">
        <f>J123*SUM($D$124:J124)+SUM($D$123:I123)*J124</f>
        <v>19.149546249382571</v>
      </c>
      <c r="K125" s="6">
        <f>K123*SUM($D$124:K124)+SUM($D$123:J123)*K124</f>
        <v>28.377233848303796</v>
      </c>
      <c r="L125" s="6">
        <f>L123*SUM($D$124:L124)+SUM($D$123:K123)*L124</f>
        <v>14.667899601586727</v>
      </c>
      <c r="M125" s="6">
        <f>M123*SUM($D$124:M124)+SUM($D$123:L123)*M124</f>
        <v>50.259942607825515</v>
      </c>
      <c r="N125" s="6">
        <f>N123*SUM($D$124:N124)+SUM($D$123:M123)*N124</f>
        <v>46.290763930680761</v>
      </c>
      <c r="O125" s="6">
        <f>O123*SUM($D$124:O124)+SUM($D$123:N123)*O124</f>
        <v>24.526651792817159</v>
      </c>
      <c r="P125" s="6">
        <f>P123*SUM($D$124:P124)+SUM($D$123:O123)*P124</f>
        <v>14.715991075690294</v>
      </c>
      <c r="Q125" s="6">
        <f>Q123*SUM($D$124:Q124)+SUM($D$123:P123)*Q124</f>
        <v>0</v>
      </c>
      <c r="R125" s="6">
        <f>R123*SUM($D$124:R124)+SUM($D$123:Q123)*R124</f>
        <v>0</v>
      </c>
      <c r="S125" s="6">
        <f>S123*SUM($D$124:S124)+SUM($D$123:R123)*S124</f>
        <v>0</v>
      </c>
      <c r="T125" s="6">
        <f>T123*SUM($D$124:T124)+SUM($D$123:S123)*T124</f>
        <v>0</v>
      </c>
      <c r="U125" s="6">
        <f>U123*SUM($D$124:U124)+SUM($D$123:T123)*U124</f>
        <v>0</v>
      </c>
      <c r="V125" s="6">
        <f>V123*SUM($D$124:V124)+SUM($D$123:U123)*V124</f>
        <v>0</v>
      </c>
      <c r="W125" s="6">
        <f>W123*SUM($D$124:W124)+SUM($D$123:V123)*W124</f>
        <v>0</v>
      </c>
      <c r="X125" s="6">
        <f>X123*SUM($D$124:X124)+SUM($D$123:W123)*X124</f>
        <v>0</v>
      </c>
      <c r="Y125" s="6">
        <f>Y123*SUM($D$124:Y124)+SUM($D$123:X123)*Y124</f>
        <v>0</v>
      </c>
      <c r="Z125" s="6">
        <f>Z123*SUM($D$124:Z124)+SUM($D$123:Y123)*Z124</f>
        <v>0</v>
      </c>
      <c r="AA125" s="6">
        <f>AA123*SUM($D$124:AA124)+SUM($D$123:Z123)*AA124</f>
        <v>0</v>
      </c>
      <c r="AB125" s="6">
        <f>AB123*SUM($D$124:AB124)+SUM($D$123:AA123)*AB124</f>
        <v>0</v>
      </c>
      <c r="AC125" s="6">
        <f>AC123*SUM($D$124:AC124)+SUM($D$123:AB123)*AC124</f>
        <v>0</v>
      </c>
      <c r="AD125" s="6">
        <f>AD123*SUM($D$124:AD124)+SUM($D$123:AC123)*AD124</f>
        <v>0</v>
      </c>
      <c r="AE125" s="6">
        <f>AE123*SUM($D$124:AE124)+SUM($D$123:AD123)*AE124</f>
        <v>0</v>
      </c>
      <c r="AF125" s="6">
        <f>AF123*SUM($D$124:AF124)+SUM($D$123:AE123)*AF124</f>
        <v>0</v>
      </c>
      <c r="AG125" s="6">
        <f>AG123*SUM($D$124:AG124)+SUM($D$123:AF123)*AG124</f>
        <v>0</v>
      </c>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row>
    <row r="126" spans="1:74" x14ac:dyDescent="0.25">
      <c r="A126" s="10"/>
      <c r="C126" s="7"/>
      <c r="D126" s="6"/>
      <c r="E126" s="6"/>
      <c r="F126" s="6"/>
      <c r="G126" s="6"/>
      <c r="H126" s="6"/>
      <c r="I126" s="6"/>
      <c r="J126" s="6"/>
      <c r="K126" s="6"/>
      <c r="L126" s="6"/>
      <c r="M126" s="6"/>
      <c r="N126" s="6"/>
      <c r="P126" s="6"/>
      <c r="Q126" s="6"/>
      <c r="R126" s="6"/>
      <c r="S126" s="6"/>
      <c r="T126" s="6"/>
      <c r="U126" s="6"/>
      <c r="V126" s="6"/>
      <c r="W126" s="6"/>
      <c r="X126" s="6"/>
      <c r="Y126" s="6"/>
      <c r="Z126" s="6"/>
      <c r="AA126" s="6"/>
      <c r="AB126" s="6"/>
      <c r="AC126" s="6"/>
      <c r="AD126" s="6"/>
      <c r="AE126" s="6"/>
      <c r="AF126" s="6"/>
      <c r="AG126" s="6"/>
    </row>
    <row r="127" spans="1:74" x14ac:dyDescent="0.25">
      <c r="A127" s="10"/>
      <c r="B127" s="34" t="s">
        <v>33</v>
      </c>
      <c r="C127" s="33">
        <f>SUM(E127:X127)</f>
        <v>211.58855911295055</v>
      </c>
      <c r="D127" s="39"/>
      <c r="E127" s="33">
        <f>E125</f>
        <v>0</v>
      </c>
      <c r="F127" s="33">
        <f t="shared" ref="F127:AG127" si="68">F125</f>
        <v>0</v>
      </c>
      <c r="G127" s="33">
        <f t="shared" si="68"/>
        <v>1.6320636007996514</v>
      </c>
      <c r="H127" s="33">
        <f t="shared" si="68"/>
        <v>6.9816054034207298</v>
      </c>
      <c r="I127" s="33">
        <f t="shared" si="68"/>
        <v>4.9868610024433782</v>
      </c>
      <c r="J127" s="33">
        <f t="shared" si="68"/>
        <v>19.149546249382571</v>
      </c>
      <c r="K127" s="33">
        <f t="shared" si="68"/>
        <v>28.377233848303796</v>
      </c>
      <c r="L127" s="33">
        <f t="shared" si="68"/>
        <v>14.667899601586727</v>
      </c>
      <c r="M127" s="33">
        <f t="shared" si="68"/>
        <v>50.259942607825515</v>
      </c>
      <c r="N127" s="33">
        <f t="shared" si="68"/>
        <v>46.290763930680761</v>
      </c>
      <c r="O127" s="33">
        <f t="shared" si="68"/>
        <v>24.526651792817159</v>
      </c>
      <c r="P127" s="33">
        <f t="shared" si="68"/>
        <v>14.715991075690294</v>
      </c>
      <c r="Q127" s="33">
        <f t="shared" si="68"/>
        <v>0</v>
      </c>
      <c r="R127" s="33">
        <f t="shared" si="68"/>
        <v>0</v>
      </c>
      <c r="S127" s="33">
        <f t="shared" si="68"/>
        <v>0</v>
      </c>
      <c r="T127" s="33">
        <f t="shared" si="68"/>
        <v>0</v>
      </c>
      <c r="U127" s="33">
        <f t="shared" si="68"/>
        <v>0</v>
      </c>
      <c r="V127" s="33">
        <f t="shared" si="68"/>
        <v>0</v>
      </c>
      <c r="W127" s="33">
        <f t="shared" si="68"/>
        <v>0</v>
      </c>
      <c r="X127" s="33">
        <f t="shared" si="68"/>
        <v>0</v>
      </c>
      <c r="Y127" s="33">
        <f t="shared" si="68"/>
        <v>0</v>
      </c>
      <c r="Z127" s="33">
        <f t="shared" si="68"/>
        <v>0</v>
      </c>
      <c r="AA127" s="33">
        <f t="shared" si="68"/>
        <v>0</v>
      </c>
      <c r="AB127" s="33">
        <f t="shared" si="68"/>
        <v>0</v>
      </c>
      <c r="AC127" s="33">
        <f t="shared" si="68"/>
        <v>0</v>
      </c>
      <c r="AD127" s="33">
        <f t="shared" si="68"/>
        <v>0</v>
      </c>
      <c r="AE127" s="33">
        <f t="shared" si="68"/>
        <v>0</v>
      </c>
      <c r="AF127" s="33">
        <f t="shared" si="68"/>
        <v>0</v>
      </c>
      <c r="AG127" s="33">
        <f t="shared" si="68"/>
        <v>0</v>
      </c>
    </row>
    <row r="128" spans="1:74" x14ac:dyDescent="0.25">
      <c r="A128" s="10"/>
      <c r="C128" s="7"/>
      <c r="D128" s="6"/>
      <c r="E128" s="6"/>
      <c r="F128" s="6"/>
      <c r="G128" s="6"/>
      <c r="H128" s="6"/>
      <c r="I128" s="6"/>
      <c r="J128" s="6"/>
      <c r="K128" s="6"/>
      <c r="L128" s="6"/>
      <c r="M128" s="6"/>
      <c r="N128" s="6"/>
      <c r="P128" s="6"/>
      <c r="Q128" s="6"/>
      <c r="R128" s="6"/>
      <c r="S128" s="6"/>
      <c r="T128" s="6"/>
      <c r="U128" s="6"/>
      <c r="V128" s="6"/>
      <c r="W128" s="6"/>
      <c r="X128" s="6"/>
      <c r="Y128" s="6"/>
      <c r="Z128" s="6"/>
      <c r="AA128" s="6"/>
      <c r="AB128" s="6"/>
      <c r="AC128" s="6"/>
      <c r="AD128" s="6"/>
      <c r="AE128" s="6"/>
      <c r="AF128" s="6"/>
      <c r="AG128" s="6"/>
    </row>
    <row r="129" spans="1:33" s="17" customFormat="1" x14ac:dyDescent="0.25">
      <c r="A129" s="24"/>
      <c r="B129" s="20" t="s">
        <v>30</v>
      </c>
      <c r="C129" s="30">
        <f ca="1">SUM(E129:AG129)</f>
        <v>1.5535512403029754</v>
      </c>
      <c r="D129" s="24"/>
      <c r="E129" s="151">
        <f ca="1">E136/$C$136</f>
        <v>0</v>
      </c>
      <c r="F129" s="151">
        <f t="shared" ref="F129:AG129" ca="1" si="69">F136/$C$136</f>
        <v>0</v>
      </c>
      <c r="G129" s="151">
        <f t="shared" ca="1" si="69"/>
        <v>0</v>
      </c>
      <c r="H129" s="151">
        <f t="shared" ca="1" si="69"/>
        <v>0</v>
      </c>
      <c r="I129" s="151">
        <f t="shared" ca="1" si="69"/>
        <v>1.0876769147978109E-3</v>
      </c>
      <c r="J129" s="151">
        <f t="shared" ca="1" si="69"/>
        <v>0</v>
      </c>
      <c r="K129" s="151">
        <f t="shared" ca="1" si="69"/>
        <v>5.4660795509728119E-2</v>
      </c>
      <c r="L129" s="151">
        <f t="shared" ca="1" si="69"/>
        <v>2.9018390075540069E-2</v>
      </c>
      <c r="M129" s="151">
        <f t="shared" ca="1" si="69"/>
        <v>2.8229559615318495E-2</v>
      </c>
      <c r="N129" s="151">
        <f t="shared" ca="1" si="69"/>
        <v>3.186852699602033E-2</v>
      </c>
      <c r="O129" s="151">
        <f t="shared" ca="1" si="69"/>
        <v>9.5796341636788226E-2</v>
      </c>
      <c r="P129" s="151">
        <f t="shared" ca="1" si="69"/>
        <v>0.12594066121805403</v>
      </c>
      <c r="Q129" s="151">
        <f t="shared" ca="1" si="69"/>
        <v>6.7945307557792906E-2</v>
      </c>
      <c r="R129" s="151">
        <f t="shared" ca="1" si="69"/>
        <v>9.2867006056265175E-2</v>
      </c>
      <c r="S129" s="151">
        <f t="shared" ca="1" si="69"/>
        <v>1.3256990495756939E-2</v>
      </c>
      <c r="T129" s="151">
        <f t="shared" ca="1" si="69"/>
        <v>9.5596812293764669E-2</v>
      </c>
      <c r="U129" s="151">
        <f t="shared" ca="1" si="69"/>
        <v>5.3248353794858004E-2</v>
      </c>
      <c r="V129" s="151">
        <f t="shared" ca="1" si="69"/>
        <v>3.9760816172336472E-3</v>
      </c>
      <c r="W129" s="151">
        <f t="shared" ca="1" si="69"/>
        <v>0.14719497845317137</v>
      </c>
      <c r="X129" s="151">
        <f t="shared" ca="1" si="69"/>
        <v>0.15931251776491018</v>
      </c>
      <c r="Y129" s="151">
        <f t="shared" ca="1" si="69"/>
        <v>0.24240419632368071</v>
      </c>
      <c r="Z129" s="151">
        <f t="shared" ca="1" si="69"/>
        <v>0.10098497186487083</v>
      </c>
      <c r="AA129" s="151">
        <f t="shared" ca="1" si="69"/>
        <v>5.5903801953885002E-2</v>
      </c>
      <c r="AB129" s="151">
        <f t="shared" ca="1" si="69"/>
        <v>9.5303978912975401E-2</v>
      </c>
      <c r="AC129" s="151">
        <f t="shared" ca="1" si="69"/>
        <v>1.2590885691428548E-2</v>
      </c>
      <c r="AD129" s="151">
        <f t="shared" ca="1" si="69"/>
        <v>1.059081708663886E-2</v>
      </c>
      <c r="AE129" s="151">
        <f t="shared" ca="1" si="69"/>
        <v>1.2590885691428548E-2</v>
      </c>
      <c r="AF129" s="151">
        <f t="shared" ca="1" si="69"/>
        <v>1.059081708663886E-2</v>
      </c>
      <c r="AG129" s="151">
        <f t="shared" ca="1" si="69"/>
        <v>1.2590885691428548E-2</v>
      </c>
    </row>
    <row r="130" spans="1:33" x14ac:dyDescent="0.25">
      <c r="A130" s="10"/>
      <c r="B130" s="2" t="s">
        <v>29</v>
      </c>
      <c r="C130" s="7">
        <f ca="1">SUM(E130:X130)</f>
        <v>36.714008520542883</v>
      </c>
      <c r="D130" s="6"/>
      <c r="E130" s="6">
        <f ca="1">'Cost Schedule '!H121</f>
        <v>0</v>
      </c>
      <c r="F130" s="6">
        <f ca="1">'Cost Schedule '!I121</f>
        <v>0</v>
      </c>
      <c r="G130" s="6">
        <f ca="1">'Cost Schedule '!J121</f>
        <v>0</v>
      </c>
      <c r="H130" s="6">
        <f ca="1">'Cost Schedule '!K121</f>
        <v>0</v>
      </c>
      <c r="I130" s="6">
        <f ca="1">'Cost Schedule '!L121</f>
        <v>0</v>
      </c>
      <c r="J130" s="6">
        <f ca="1">'Cost Schedule '!M121</f>
        <v>0</v>
      </c>
      <c r="K130" s="6">
        <f ca="1">'Cost Schedule '!N121</f>
        <v>0</v>
      </c>
      <c r="L130" s="6">
        <f ca="1">'Cost Schedule '!O121</f>
        <v>0</v>
      </c>
      <c r="M130" s="6">
        <f ca="1">'Cost Schedule '!P121</f>
        <v>0</v>
      </c>
      <c r="N130" s="6">
        <f ca="1">'Cost Schedule '!Q121</f>
        <v>0</v>
      </c>
      <c r="O130" s="6">
        <f ca="1">'Cost Schedule '!R121</f>
        <v>4.0172933598535998</v>
      </c>
      <c r="P130" s="6">
        <f ca="1">'Cost Schedule '!S121</f>
        <v>4.0172933598535998</v>
      </c>
      <c r="Q130" s="6">
        <f ca="1">'Cost Schedule '!T121</f>
        <v>0</v>
      </c>
      <c r="R130" s="6">
        <f ca="1">'Cost Schedule '!U121</f>
        <v>0</v>
      </c>
      <c r="S130" s="6">
        <f ca="1">'Cost Schedule '!V121</f>
        <v>0</v>
      </c>
      <c r="T130" s="6">
        <f ca="1">'Cost Schedule '!W121</f>
        <v>3.0079717537395201</v>
      </c>
      <c r="U130" s="6">
        <f ca="1">'Cost Schedule '!X121</f>
        <v>0</v>
      </c>
      <c r="V130" s="6">
        <f ca="1">'Cost Schedule '!Y121</f>
        <v>0</v>
      </c>
      <c r="W130" s="6">
        <f ca="1">'Cost Schedule '!Z121</f>
        <v>12.240633683323198</v>
      </c>
      <c r="X130" s="6">
        <f ca="1">'Cost Schedule '!AA121</f>
        <v>13.430816363772966</v>
      </c>
      <c r="Y130" s="6">
        <f ca="1">'Cost Schedule '!AB121</f>
        <v>20.267231588481124</v>
      </c>
      <c r="Z130" s="6">
        <f ca="1">'Cost Schedule '!AC121</f>
        <v>8.5135219231127977</v>
      </c>
      <c r="AA130" s="6">
        <f ca="1">'Cost Schedule '!AD121</f>
        <v>4.5443456301520087</v>
      </c>
      <c r="AB130" s="6">
        <f ca="1">'Cost Schedule '!AE121</f>
        <v>8.0345867197071925</v>
      </c>
      <c r="AC130" s="6">
        <f ca="1">'Cost Schedule '!AF121</f>
        <v>0</v>
      </c>
      <c r="AD130" s="6">
        <f ca="1">'Cost Schedule '!AG121</f>
        <v>0</v>
      </c>
      <c r="AE130" s="6">
        <f ca="1">'Cost Schedule '!AH121</f>
        <v>0</v>
      </c>
      <c r="AF130" s="6">
        <f ca="1">'Cost Schedule '!AI121</f>
        <v>0</v>
      </c>
      <c r="AG130" s="6">
        <f ca="1">'Cost Schedule '!AJ121</f>
        <v>0</v>
      </c>
    </row>
    <row r="131" spans="1:33" x14ac:dyDescent="0.25">
      <c r="A131" s="10"/>
      <c r="B131" s="2" t="s">
        <v>250</v>
      </c>
      <c r="C131" s="7">
        <f ca="1">SUM(E131:X131)</f>
        <v>4.4056810224651457</v>
      </c>
      <c r="D131" s="6"/>
      <c r="E131" s="6">
        <f ca="1">'Cost Schedule '!H122</f>
        <v>0</v>
      </c>
      <c r="F131" s="6">
        <f ca="1">'Cost Schedule '!I122</f>
        <v>0</v>
      </c>
      <c r="G131" s="6">
        <f ca="1">'Cost Schedule '!J122</f>
        <v>0</v>
      </c>
      <c r="H131" s="6">
        <f ca="1">'Cost Schedule '!K122</f>
        <v>0</v>
      </c>
      <c r="I131" s="6">
        <f ca="1">'Cost Schedule '!L122</f>
        <v>0</v>
      </c>
      <c r="J131" s="6">
        <f ca="1">'Cost Schedule '!M122</f>
        <v>0</v>
      </c>
      <c r="K131" s="6">
        <f ca="1">'Cost Schedule '!N122</f>
        <v>0</v>
      </c>
      <c r="L131" s="6">
        <f ca="1">'Cost Schedule '!O122</f>
        <v>0</v>
      </c>
      <c r="M131" s="6">
        <f ca="1">'Cost Schedule '!P122</f>
        <v>0</v>
      </c>
      <c r="N131" s="6">
        <f ca="1">'Cost Schedule '!Q122</f>
        <v>0</v>
      </c>
      <c r="O131" s="6">
        <f ca="1">'Cost Schedule '!R122</f>
        <v>0.48207520318243197</v>
      </c>
      <c r="P131" s="6">
        <f ca="1">'Cost Schedule '!S122</f>
        <v>0.48207520318243197</v>
      </c>
      <c r="Q131" s="6">
        <f ca="1">'Cost Schedule '!T122</f>
        <v>0</v>
      </c>
      <c r="R131" s="6">
        <f ca="1">'Cost Schedule '!U122</f>
        <v>0</v>
      </c>
      <c r="S131" s="6">
        <f ca="1">'Cost Schedule '!V122</f>
        <v>0</v>
      </c>
      <c r="T131" s="6">
        <f ca="1">'Cost Schedule '!W122</f>
        <v>0.36095661044874239</v>
      </c>
      <c r="U131" s="6">
        <f ca="1">'Cost Schedule '!X122</f>
        <v>0</v>
      </c>
      <c r="V131" s="6">
        <f ca="1">'Cost Schedule '!Y122</f>
        <v>0</v>
      </c>
      <c r="W131" s="6">
        <f ca="1">'Cost Schedule '!Z122</f>
        <v>1.4688760419987841</v>
      </c>
      <c r="X131" s="6">
        <f ca="1">'Cost Schedule '!AA122</f>
        <v>1.6116979636527553</v>
      </c>
      <c r="Y131" s="6">
        <f ca="1">'Cost Schedule '!AB122</f>
        <v>2.4320677906177339</v>
      </c>
      <c r="Z131" s="6">
        <f ca="1">'Cost Schedule '!AC122</f>
        <v>1.0216226307735363</v>
      </c>
      <c r="AA131" s="6">
        <f ca="1">'Cost Schedule '!AD122</f>
        <v>0.54532147561824118</v>
      </c>
      <c r="AB131" s="6">
        <f ca="1">'Cost Schedule '!AE122</f>
        <v>0.9641504063648636</v>
      </c>
      <c r="AC131" s="6">
        <f>'Cost Schedule '!AF122</f>
        <v>1</v>
      </c>
      <c r="AD131" s="6">
        <f>'Cost Schedule '!AG122</f>
        <v>1</v>
      </c>
      <c r="AE131" s="6">
        <f>'Cost Schedule '!AH122</f>
        <v>1</v>
      </c>
      <c r="AF131" s="6">
        <f>'Cost Schedule '!AI122</f>
        <v>1</v>
      </c>
      <c r="AG131" s="6">
        <f>'Cost Schedule '!AJ122</f>
        <v>1</v>
      </c>
    </row>
    <row r="132" spans="1:33" x14ac:dyDescent="0.25">
      <c r="A132" s="10"/>
      <c r="B132" s="2" t="s">
        <v>255</v>
      </c>
      <c r="C132" s="7">
        <f ca="1">SUM(E132:X132)</f>
        <v>3.0976081113592477</v>
      </c>
      <c r="D132" s="6"/>
      <c r="E132" s="6">
        <f ca="1">'Cost Schedule '!H123</f>
        <v>0</v>
      </c>
      <c r="F132" s="6">
        <f ca="1">'Cost Schedule '!I123</f>
        <v>0</v>
      </c>
      <c r="G132" s="6">
        <f ca="1">'Cost Schedule '!J123</f>
        <v>0</v>
      </c>
      <c r="H132" s="6">
        <f ca="1">'Cost Schedule '!K123</f>
        <v>0</v>
      </c>
      <c r="I132" s="6">
        <f ca="1">'Cost Schedule '!L123</f>
        <v>0</v>
      </c>
      <c r="J132" s="6">
        <f ca="1">'Cost Schedule '!M123</f>
        <v>0</v>
      </c>
      <c r="K132" s="6">
        <f ca="1">'Cost Schedule '!N123</f>
        <v>0.65483739717006517</v>
      </c>
      <c r="L132" s="6">
        <f ca="1">'Cost Schedule '!O123</f>
        <v>0.32741869858503259</v>
      </c>
      <c r="M132" s="6">
        <f ca="1">'Cost Schedule '!P123</f>
        <v>0</v>
      </c>
      <c r="N132" s="6">
        <f ca="1">'Cost Schedule '!Q123</f>
        <v>0.32741869858503259</v>
      </c>
      <c r="O132" s="6">
        <f ca="1">'Cost Schedule '!R123</f>
        <v>0.18884931997484217</v>
      </c>
      <c r="P132" s="6">
        <f ca="1">'Cost Schedule '!S123</f>
        <v>0.46598807719522317</v>
      </c>
      <c r="Q132" s="6">
        <f ca="1">'Cost Schedule '!T123</f>
        <v>0</v>
      </c>
      <c r="R132" s="6">
        <f ca="1">'Cost Schedule '!U123</f>
        <v>0.18884931997484217</v>
      </c>
      <c r="S132" s="6">
        <f ca="1">'Cost Schedule '!V123</f>
        <v>0.18884931997484217</v>
      </c>
      <c r="T132" s="6">
        <f ca="1">'Cost Schedule '!W123</f>
        <v>0.18884931997484217</v>
      </c>
      <c r="U132" s="6">
        <f ca="1">'Cost Schedule '!X123</f>
        <v>0.18884931997484217</v>
      </c>
      <c r="V132" s="6">
        <f ca="1">'Cost Schedule '!Y123</f>
        <v>0.18884931997484217</v>
      </c>
      <c r="W132" s="6">
        <f ca="1">'Cost Schedule '!Z123</f>
        <v>0.18884931997484217</v>
      </c>
      <c r="X132" s="6">
        <f ca="1">'Cost Schedule '!AA123</f>
        <v>0</v>
      </c>
      <c r="Y132" s="6">
        <f ca="1">'Cost Schedule '!AB123</f>
        <v>0.18884931997484217</v>
      </c>
      <c r="Z132" s="6">
        <f ca="1">'Cost Schedule '!AC123</f>
        <v>0</v>
      </c>
      <c r="AA132" s="6">
        <f ca="1">'Cost Schedule '!AD123</f>
        <v>0.18884931997484217</v>
      </c>
      <c r="AB132" s="6">
        <f ca="1">'Cost Schedule '!AE123</f>
        <v>0</v>
      </c>
      <c r="AC132" s="6">
        <f ca="1">'Cost Schedule '!AF123</f>
        <v>0.18884931997484217</v>
      </c>
      <c r="AD132" s="6">
        <f ca="1">'Cost Schedule '!AG123</f>
        <v>0</v>
      </c>
      <c r="AE132" s="6">
        <f ca="1">'Cost Schedule '!AH123</f>
        <v>0.18884931997484217</v>
      </c>
      <c r="AF132" s="6">
        <f ca="1">'Cost Schedule '!AI123</f>
        <v>0</v>
      </c>
      <c r="AG132" s="6">
        <f ca="1">'Cost Schedule '!AJ123</f>
        <v>0.18884931997484217</v>
      </c>
    </row>
    <row r="133" spans="1:33" ht="22.5" x14ac:dyDescent="0.25">
      <c r="A133" s="10"/>
      <c r="B133" s="198" t="s">
        <v>369</v>
      </c>
      <c r="C133" s="7">
        <f ca="1">SUM(E133:X133)</f>
        <v>50.204123452185286</v>
      </c>
      <c r="D133" s="6"/>
      <c r="E133" s="6">
        <f ca="1">'Cost Schedule '!H132+'Cost Schedule '!H142</f>
        <v>0</v>
      </c>
      <c r="F133" s="6">
        <f ca="1">'Cost Schedule '!I132+'Cost Schedule '!I142</f>
        <v>0</v>
      </c>
      <c r="G133" s="6">
        <f ca="1">'Cost Schedule '!J132+'Cost Schedule '!J142</f>
        <v>0</v>
      </c>
      <c r="H133" s="6">
        <f ca="1">'Cost Schedule '!K132+'Cost Schedule '!K142</f>
        <v>0</v>
      </c>
      <c r="I133" s="6">
        <f ca="1">'Cost Schedule '!L132+'Cost Schedule '!L142</f>
        <v>0.10270000000000001</v>
      </c>
      <c r="J133" s="6">
        <f ca="1">'Cost Schedule '!M132+'Cost Schedule '!M142</f>
        <v>0</v>
      </c>
      <c r="K133" s="6">
        <f ca="1">'Cost Schedule '!N132+'Cost Schedule '!N142</f>
        <v>4.5063125936731314</v>
      </c>
      <c r="L133" s="6">
        <f ca="1">'Cost Schedule '!O132+'Cost Schedule '!O142</f>
        <v>2.412538930571742</v>
      </c>
      <c r="M133" s="6">
        <f ca="1">'Cost Schedule '!P132+'Cost Schedule '!P142</f>
        <v>2.6654751360905178</v>
      </c>
      <c r="N133" s="6">
        <f ca="1">'Cost Schedule '!Q132+'Cost Schedule '!Q142</f>
        <v>2.681652908951742</v>
      </c>
      <c r="O133" s="6">
        <f ca="1">'Cost Schedule '!R132+'Cost Schedule '!R142</f>
        <v>4.3570088311434825</v>
      </c>
      <c r="P133" s="6">
        <f ca="1">'Cost Schedule '!S132+'Cost Schedule '!S142</f>
        <v>6.9261395670762989</v>
      </c>
      <c r="Q133" s="6">
        <f ca="1">'Cost Schedule '!T132+'Cost Schedule '!T142</f>
        <v>6.4154924971285929</v>
      </c>
      <c r="R133" s="6">
        <f ca="1">'Cost Schedule '!U132+'Cost Schedule '!U142</f>
        <v>8.5797853657685401</v>
      </c>
      <c r="S133" s="6">
        <f ca="1">'Cost Schedule '!V132+'Cost Schedule '!V142</f>
        <v>1.0628945622305888</v>
      </c>
      <c r="T133" s="6">
        <f ca="1">'Cost Schedule '!W132+'Cost Schedule '!W142</f>
        <v>5.4686091858705117</v>
      </c>
      <c r="U133" s="6">
        <f ca="1">'Cost Schedule '!X132+'Cost Schedule '!X142</f>
        <v>4.8389359169201418</v>
      </c>
      <c r="V133" s="6">
        <f ca="1">'Cost Schedule '!Y132+'Cost Schedule '!Y142</f>
        <v>0.18657795675999864</v>
      </c>
      <c r="W133" s="6">
        <f ca="1">'Cost Schedule '!Z132+'Cost Schedule '!Z142</f>
        <v>0</v>
      </c>
      <c r="X133" s="6">
        <f ca="1">'Cost Schedule '!AA132+'Cost Schedule '!AA142</f>
        <v>0</v>
      </c>
      <c r="Y133" s="6">
        <f ca="1">'Cost Schedule '!AB132+'Cost Schedule '!AB142</f>
        <v>0</v>
      </c>
      <c r="Z133" s="6">
        <f ca="1">'Cost Schedule '!AC132+'Cost Schedule '!AC142</f>
        <v>0</v>
      </c>
      <c r="AA133" s="6">
        <f ca="1">'Cost Schedule '!AD132+'Cost Schedule '!AD142</f>
        <v>0</v>
      </c>
      <c r="AB133" s="6">
        <f ca="1">'Cost Schedule '!AE132+'Cost Schedule '!AE142</f>
        <v>0</v>
      </c>
      <c r="AC133" s="6">
        <f ca="1">'Cost Schedule '!AF132+'Cost Schedule '!AF142</f>
        <v>0</v>
      </c>
      <c r="AD133" s="6">
        <f ca="1">'Cost Schedule '!AG132+'Cost Schedule '!AG142</f>
        <v>0</v>
      </c>
      <c r="AE133" s="6">
        <f ca="1">'Cost Schedule '!AH132+'Cost Schedule '!AH142</f>
        <v>0</v>
      </c>
      <c r="AF133" s="6">
        <f ca="1">'Cost Schedule '!AI132+'Cost Schedule '!AI142</f>
        <v>0</v>
      </c>
      <c r="AG133" s="6">
        <f ca="1">'Cost Schedule '!AJ132+'Cost Schedule '!AJ142</f>
        <v>0</v>
      </c>
    </row>
    <row r="134" spans="1:33" x14ac:dyDescent="0.25">
      <c r="A134" s="10"/>
      <c r="C134" s="7"/>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row>
    <row r="135" spans="1:33" x14ac:dyDescent="0.25">
      <c r="A135" s="23"/>
      <c r="C135" s="7"/>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row>
    <row r="136" spans="1:33" x14ac:dyDescent="0.25">
      <c r="A136" s="23"/>
      <c r="B136" s="34" t="s">
        <v>34</v>
      </c>
      <c r="C136" s="33">
        <f ca="1">SUM(E136:X136)</f>
        <v>94.421421106552572</v>
      </c>
      <c r="D136" s="39"/>
      <c r="E136" s="33">
        <f ca="1">SUM(E130:E135)</f>
        <v>0</v>
      </c>
      <c r="F136" s="33">
        <f t="shared" ref="F136:AG136" ca="1" si="70">SUM(F130:F135)</f>
        <v>0</v>
      </c>
      <c r="G136" s="33">
        <f t="shared" ca="1" si="70"/>
        <v>0</v>
      </c>
      <c r="H136" s="33">
        <f t="shared" ca="1" si="70"/>
        <v>0</v>
      </c>
      <c r="I136" s="33">
        <f t="shared" ca="1" si="70"/>
        <v>0.10270000000000001</v>
      </c>
      <c r="J136" s="33">
        <f t="shared" ca="1" si="70"/>
        <v>0</v>
      </c>
      <c r="K136" s="33">
        <f t="shared" ca="1" si="70"/>
        <v>5.1611499908431968</v>
      </c>
      <c r="L136" s="33">
        <f t="shared" ca="1" si="70"/>
        <v>2.7399576291567747</v>
      </c>
      <c r="M136" s="33">
        <f t="shared" ca="1" si="70"/>
        <v>2.6654751360905178</v>
      </c>
      <c r="N136" s="33">
        <f t="shared" ca="1" si="70"/>
        <v>3.0090716075367747</v>
      </c>
      <c r="O136" s="33">
        <f t="shared" ca="1" si="70"/>
        <v>9.0452267141543565</v>
      </c>
      <c r="P136" s="33">
        <f t="shared" ca="1" si="70"/>
        <v>11.891496207307554</v>
      </c>
      <c r="Q136" s="33">
        <f t="shared" ca="1" si="70"/>
        <v>6.4154924971285929</v>
      </c>
      <c r="R136" s="33">
        <f t="shared" ca="1" si="70"/>
        <v>8.7686346857433826</v>
      </c>
      <c r="S136" s="33">
        <f t="shared" ca="1" si="70"/>
        <v>1.251743882205431</v>
      </c>
      <c r="T136" s="33">
        <f t="shared" ca="1" si="70"/>
        <v>9.0263868700336154</v>
      </c>
      <c r="U136" s="33">
        <f t="shared" ca="1" si="70"/>
        <v>5.0277852368949842</v>
      </c>
      <c r="V136" s="33">
        <f t="shared" ca="1" si="70"/>
        <v>0.37542727673484078</v>
      </c>
      <c r="W136" s="33">
        <f t="shared" ca="1" si="70"/>
        <v>13.898359045296825</v>
      </c>
      <c r="X136" s="33">
        <f t="shared" ca="1" si="70"/>
        <v>15.042514327425721</v>
      </c>
      <c r="Y136" s="33">
        <f t="shared" ca="1" si="70"/>
        <v>22.8881486990737</v>
      </c>
      <c r="Z136" s="33">
        <f t="shared" ca="1" si="70"/>
        <v>9.5351445538863331</v>
      </c>
      <c r="AA136" s="33">
        <f t="shared" ca="1" si="70"/>
        <v>5.2785164257450923</v>
      </c>
      <c r="AB136" s="33">
        <f t="shared" ca="1" si="70"/>
        <v>8.9987371260720561</v>
      </c>
      <c r="AC136" s="33">
        <f t="shared" ca="1" si="70"/>
        <v>1.1888493199748422</v>
      </c>
      <c r="AD136" s="33">
        <f t="shared" ca="1" si="70"/>
        <v>1</v>
      </c>
      <c r="AE136" s="33">
        <f t="shared" ca="1" si="70"/>
        <v>1.1888493199748422</v>
      </c>
      <c r="AF136" s="33">
        <f t="shared" ca="1" si="70"/>
        <v>1</v>
      </c>
      <c r="AG136" s="33">
        <f t="shared" ca="1" si="70"/>
        <v>1.1888493199748422</v>
      </c>
    </row>
    <row r="137" spans="1:33" x14ac:dyDescent="0.25">
      <c r="A137" s="9"/>
      <c r="C137" s="7"/>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row>
    <row r="138" spans="1:33" x14ac:dyDescent="0.25">
      <c r="B138" s="26" t="s">
        <v>27</v>
      </c>
      <c r="C138" s="27">
        <f ca="1">SUM(E138:X138)</f>
        <v>117.16713800639803</v>
      </c>
      <c r="D138" s="27"/>
      <c r="E138" s="27">
        <f t="shared" ref="E138:AG138" ca="1" si="71">E127-E136</f>
        <v>0</v>
      </c>
      <c r="F138" s="27">
        <f t="shared" ca="1" si="71"/>
        <v>0</v>
      </c>
      <c r="G138" s="27">
        <f t="shared" ca="1" si="71"/>
        <v>1.6320636007996514</v>
      </c>
      <c r="H138" s="27">
        <f t="shared" ca="1" si="71"/>
        <v>6.9816054034207298</v>
      </c>
      <c r="I138" s="27">
        <f t="shared" ca="1" si="71"/>
        <v>4.8841610024433777</v>
      </c>
      <c r="J138" s="27">
        <f t="shared" ca="1" si="71"/>
        <v>19.149546249382571</v>
      </c>
      <c r="K138" s="27">
        <f t="shared" ca="1" si="71"/>
        <v>23.2160838574606</v>
      </c>
      <c r="L138" s="27">
        <f t="shared" ca="1" si="71"/>
        <v>11.927941972429952</v>
      </c>
      <c r="M138" s="27">
        <f t="shared" ca="1" si="71"/>
        <v>47.594467471734994</v>
      </c>
      <c r="N138" s="27">
        <f t="shared" ca="1" si="71"/>
        <v>43.281692323143986</v>
      </c>
      <c r="O138" s="27">
        <f t="shared" ca="1" si="71"/>
        <v>15.481425078662802</v>
      </c>
      <c r="P138" s="27">
        <f t="shared" ca="1" si="71"/>
        <v>2.8244948683827396</v>
      </c>
      <c r="Q138" s="27">
        <f t="shared" ca="1" si="71"/>
        <v>-6.4154924971285929</v>
      </c>
      <c r="R138" s="27">
        <f t="shared" ca="1" si="71"/>
        <v>-8.7686346857433826</v>
      </c>
      <c r="S138" s="27">
        <f t="shared" ca="1" si="71"/>
        <v>-1.251743882205431</v>
      </c>
      <c r="T138" s="27">
        <f t="shared" ca="1" si="71"/>
        <v>-9.0263868700336154</v>
      </c>
      <c r="U138" s="27">
        <f t="shared" ca="1" si="71"/>
        <v>-5.0277852368949842</v>
      </c>
      <c r="V138" s="27">
        <f t="shared" ca="1" si="71"/>
        <v>-0.37542727673484078</v>
      </c>
      <c r="W138" s="27">
        <f t="shared" ca="1" si="71"/>
        <v>-13.898359045296825</v>
      </c>
      <c r="X138" s="27">
        <f t="shared" ca="1" si="71"/>
        <v>-15.042514327425721</v>
      </c>
      <c r="Y138" s="27">
        <f t="shared" ca="1" si="71"/>
        <v>-22.8881486990737</v>
      </c>
      <c r="Z138" s="27">
        <f t="shared" ca="1" si="71"/>
        <v>-9.5351445538863331</v>
      </c>
      <c r="AA138" s="27">
        <f t="shared" ca="1" si="71"/>
        <v>-5.2785164257450923</v>
      </c>
      <c r="AB138" s="27">
        <f t="shared" ca="1" si="71"/>
        <v>-8.9987371260720561</v>
      </c>
      <c r="AC138" s="27">
        <f t="shared" ca="1" si="71"/>
        <v>-1.1888493199748422</v>
      </c>
      <c r="AD138" s="27">
        <f t="shared" ca="1" si="71"/>
        <v>-1</v>
      </c>
      <c r="AE138" s="27">
        <f t="shared" ca="1" si="71"/>
        <v>-1.1888493199748422</v>
      </c>
      <c r="AF138" s="27">
        <f t="shared" ca="1" si="71"/>
        <v>-1</v>
      </c>
      <c r="AG138" s="27">
        <f t="shared" ca="1" si="71"/>
        <v>-1.1888493199748422</v>
      </c>
    </row>
    <row r="139" spans="1:33" x14ac:dyDescent="0.25">
      <c r="B139" s="13"/>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row>
    <row r="140" spans="1:33" x14ac:dyDescent="0.25">
      <c r="A140" s="9"/>
      <c r="B140" s="26" t="s">
        <v>28</v>
      </c>
      <c r="C140" s="27">
        <f ca="1">SUM(D140:X140)</f>
        <v>117.16713800639803</v>
      </c>
      <c r="D140" s="27">
        <f>D118+D138</f>
        <v>0</v>
      </c>
      <c r="E140" s="27">
        <f t="shared" ref="E140:AG140" ca="1" si="72">E138</f>
        <v>0</v>
      </c>
      <c r="F140" s="27">
        <f t="shared" ca="1" si="72"/>
        <v>0</v>
      </c>
      <c r="G140" s="27">
        <f t="shared" ca="1" si="72"/>
        <v>1.6320636007996514</v>
      </c>
      <c r="H140" s="27">
        <f t="shared" ca="1" si="72"/>
        <v>6.9816054034207298</v>
      </c>
      <c r="I140" s="27">
        <f t="shared" ca="1" si="72"/>
        <v>4.8841610024433777</v>
      </c>
      <c r="J140" s="27">
        <f t="shared" ca="1" si="72"/>
        <v>19.149546249382571</v>
      </c>
      <c r="K140" s="27">
        <f t="shared" ca="1" si="72"/>
        <v>23.2160838574606</v>
      </c>
      <c r="L140" s="27">
        <f t="shared" ca="1" si="72"/>
        <v>11.927941972429952</v>
      </c>
      <c r="M140" s="27">
        <f t="shared" ca="1" si="72"/>
        <v>47.594467471734994</v>
      </c>
      <c r="N140" s="27">
        <f t="shared" ca="1" si="72"/>
        <v>43.281692323143986</v>
      </c>
      <c r="O140" s="27">
        <f t="shared" ca="1" si="72"/>
        <v>15.481425078662802</v>
      </c>
      <c r="P140" s="27">
        <f t="shared" ca="1" si="72"/>
        <v>2.8244948683827396</v>
      </c>
      <c r="Q140" s="27">
        <f t="shared" ca="1" si="72"/>
        <v>-6.4154924971285929</v>
      </c>
      <c r="R140" s="27">
        <f t="shared" ca="1" si="72"/>
        <v>-8.7686346857433826</v>
      </c>
      <c r="S140" s="27">
        <f t="shared" ca="1" si="72"/>
        <v>-1.251743882205431</v>
      </c>
      <c r="T140" s="27">
        <f t="shared" ca="1" si="72"/>
        <v>-9.0263868700336154</v>
      </c>
      <c r="U140" s="27">
        <f t="shared" ca="1" si="72"/>
        <v>-5.0277852368949842</v>
      </c>
      <c r="V140" s="27">
        <f t="shared" ca="1" si="72"/>
        <v>-0.37542727673484078</v>
      </c>
      <c r="W140" s="27">
        <f t="shared" ca="1" si="72"/>
        <v>-13.898359045296825</v>
      </c>
      <c r="X140" s="27">
        <f t="shared" ca="1" si="72"/>
        <v>-15.042514327425721</v>
      </c>
      <c r="Y140" s="27">
        <f t="shared" ca="1" si="72"/>
        <v>-22.8881486990737</v>
      </c>
      <c r="Z140" s="27">
        <f t="shared" ca="1" si="72"/>
        <v>-9.5351445538863331</v>
      </c>
      <c r="AA140" s="27">
        <f t="shared" ca="1" si="72"/>
        <v>-5.2785164257450923</v>
      </c>
      <c r="AB140" s="27">
        <f t="shared" ca="1" si="72"/>
        <v>-8.9987371260720561</v>
      </c>
      <c r="AC140" s="27">
        <f t="shared" ca="1" si="72"/>
        <v>-1.1888493199748422</v>
      </c>
      <c r="AD140" s="27">
        <f t="shared" ca="1" si="72"/>
        <v>-1</v>
      </c>
      <c r="AE140" s="27">
        <f t="shared" ca="1" si="72"/>
        <v>-1.1888493199748422</v>
      </c>
      <c r="AF140" s="27">
        <f t="shared" ca="1" si="72"/>
        <v>-1</v>
      </c>
      <c r="AG140" s="27">
        <f t="shared" ca="1" si="72"/>
        <v>-1.1888493199748422</v>
      </c>
    </row>
    <row r="142" spans="1:33" x14ac:dyDescent="0.25">
      <c r="F142" s="2">
        <v>1</v>
      </c>
      <c r="G142" s="2">
        <v>2</v>
      </c>
      <c r="H142" s="2">
        <f>G142+1</f>
        <v>3</v>
      </c>
      <c r="I142" s="2">
        <f>H142+1</f>
        <v>4</v>
      </c>
      <c r="J142" s="2">
        <f t="shared" ref="J142:AG142" si="73">I142+1</f>
        <v>5</v>
      </c>
      <c r="K142" s="2">
        <f t="shared" si="73"/>
        <v>6</v>
      </c>
      <c r="L142" s="2">
        <f t="shared" si="73"/>
        <v>7</v>
      </c>
      <c r="M142" s="2">
        <f t="shared" si="73"/>
        <v>8</v>
      </c>
      <c r="N142" s="2">
        <f t="shared" si="73"/>
        <v>9</v>
      </c>
      <c r="O142" s="2">
        <f t="shared" si="73"/>
        <v>10</v>
      </c>
      <c r="P142" s="2">
        <f t="shared" si="73"/>
        <v>11</v>
      </c>
      <c r="Q142" s="2">
        <f t="shared" si="73"/>
        <v>12</v>
      </c>
      <c r="R142" s="2">
        <f t="shared" si="73"/>
        <v>13</v>
      </c>
      <c r="S142" s="2">
        <f t="shared" si="73"/>
        <v>14</v>
      </c>
      <c r="T142" s="2">
        <f t="shared" si="73"/>
        <v>15</v>
      </c>
      <c r="U142" s="2">
        <f t="shared" si="73"/>
        <v>16</v>
      </c>
      <c r="V142" s="2">
        <f t="shared" si="73"/>
        <v>17</v>
      </c>
      <c r="W142" s="2">
        <f t="shared" si="73"/>
        <v>18</v>
      </c>
      <c r="X142" s="2">
        <f t="shared" si="73"/>
        <v>19</v>
      </c>
      <c r="Y142" s="2">
        <f t="shared" si="73"/>
        <v>20</v>
      </c>
      <c r="Z142" s="2">
        <f t="shared" si="73"/>
        <v>21</v>
      </c>
      <c r="AA142" s="2">
        <f t="shared" si="73"/>
        <v>22</v>
      </c>
      <c r="AB142" s="2">
        <f t="shared" si="73"/>
        <v>23</v>
      </c>
      <c r="AC142" s="2">
        <f t="shared" si="73"/>
        <v>24</v>
      </c>
      <c r="AD142" s="2">
        <f t="shared" si="73"/>
        <v>25</v>
      </c>
      <c r="AE142" s="2">
        <f t="shared" si="73"/>
        <v>26</v>
      </c>
      <c r="AF142" s="2">
        <f t="shared" si="73"/>
        <v>27</v>
      </c>
      <c r="AG142" s="2">
        <f t="shared" si="73"/>
        <v>28</v>
      </c>
    </row>
    <row r="143" spans="1:33" x14ac:dyDescent="0.25">
      <c r="B143" s="3" t="s">
        <v>51</v>
      </c>
      <c r="C143" s="4" t="s">
        <v>3</v>
      </c>
      <c r="D143" s="5">
        <f>D115</f>
        <v>44561</v>
      </c>
      <c r="E143" s="5">
        <f t="shared" ref="E143:AG143" si="74">EOMONTH(D143,3)</f>
        <v>44651</v>
      </c>
      <c r="F143" s="5">
        <f t="shared" si="74"/>
        <v>44742</v>
      </c>
      <c r="G143" s="5">
        <f t="shared" si="74"/>
        <v>44834</v>
      </c>
      <c r="H143" s="5">
        <f t="shared" si="74"/>
        <v>44926</v>
      </c>
      <c r="I143" s="5">
        <f t="shared" si="74"/>
        <v>45016</v>
      </c>
      <c r="J143" s="5">
        <f t="shared" si="74"/>
        <v>45107</v>
      </c>
      <c r="K143" s="5">
        <f t="shared" si="74"/>
        <v>45199</v>
      </c>
      <c r="L143" s="5">
        <f t="shared" si="74"/>
        <v>45291</v>
      </c>
      <c r="M143" s="5">
        <f t="shared" si="74"/>
        <v>45382</v>
      </c>
      <c r="N143" s="5">
        <f t="shared" si="74"/>
        <v>45473</v>
      </c>
      <c r="O143" s="5">
        <f t="shared" si="74"/>
        <v>45565</v>
      </c>
      <c r="P143" s="5">
        <f t="shared" si="74"/>
        <v>45657</v>
      </c>
      <c r="Q143" s="5">
        <f t="shared" si="74"/>
        <v>45747</v>
      </c>
      <c r="R143" s="5">
        <f t="shared" si="74"/>
        <v>45838</v>
      </c>
      <c r="S143" s="5">
        <f t="shared" si="74"/>
        <v>45930</v>
      </c>
      <c r="T143" s="5">
        <f t="shared" si="74"/>
        <v>46022</v>
      </c>
      <c r="U143" s="5">
        <f t="shared" si="74"/>
        <v>46112</v>
      </c>
      <c r="V143" s="5">
        <f t="shared" si="74"/>
        <v>46203</v>
      </c>
      <c r="W143" s="5">
        <f t="shared" si="74"/>
        <v>46295</v>
      </c>
      <c r="X143" s="5">
        <f t="shared" si="74"/>
        <v>46387</v>
      </c>
      <c r="Y143" s="5">
        <f t="shared" si="74"/>
        <v>46477</v>
      </c>
      <c r="Z143" s="5">
        <f t="shared" si="74"/>
        <v>46568</v>
      </c>
      <c r="AA143" s="5">
        <f t="shared" si="74"/>
        <v>46660</v>
      </c>
      <c r="AB143" s="5">
        <f t="shared" si="74"/>
        <v>46752</v>
      </c>
      <c r="AC143" s="5">
        <f t="shared" si="74"/>
        <v>46843</v>
      </c>
      <c r="AD143" s="5">
        <f t="shared" si="74"/>
        <v>46934</v>
      </c>
      <c r="AE143" s="5">
        <f t="shared" si="74"/>
        <v>47026</v>
      </c>
      <c r="AF143" s="5">
        <f t="shared" si="74"/>
        <v>47118</v>
      </c>
      <c r="AG143" s="5">
        <f t="shared" si="74"/>
        <v>47208</v>
      </c>
    </row>
    <row r="144" spans="1:33" x14ac:dyDescent="0.25">
      <c r="B144" s="14"/>
      <c r="C144" s="15"/>
      <c r="D144" s="15"/>
      <c r="E144" s="15"/>
      <c r="F144" s="15"/>
      <c r="G144" s="15"/>
      <c r="H144" s="15"/>
      <c r="I144" s="15"/>
      <c r="J144" s="15"/>
      <c r="K144" s="15"/>
      <c r="L144" s="15"/>
      <c r="M144" s="15"/>
      <c r="N144" s="15"/>
      <c r="O144" s="15"/>
      <c r="P144" s="15"/>
      <c r="Q144" s="15"/>
      <c r="R144" s="15"/>
      <c r="S144" s="15"/>
      <c r="T144" s="15"/>
      <c r="U144" s="15"/>
      <c r="V144" s="15"/>
      <c r="W144" s="15"/>
    </row>
    <row r="145" spans="1:74" x14ac:dyDescent="0.25">
      <c r="A145" s="10">
        <f>'Project Summary'!F17</f>
        <v>248</v>
      </c>
      <c r="B145" s="2" t="s">
        <v>21</v>
      </c>
      <c r="C145" s="7">
        <f>SUM(E145:AG145)</f>
        <v>248</v>
      </c>
      <c r="D145" s="8"/>
      <c r="E145" s="10"/>
      <c r="F145" s="10">
        <v>20</v>
      </c>
      <c r="G145" s="10">
        <v>35</v>
      </c>
      <c r="H145" s="10">
        <v>40</v>
      </c>
      <c r="I145" s="10">
        <v>40</v>
      </c>
      <c r="J145" s="10">
        <v>40</v>
      </c>
      <c r="K145" s="10">
        <v>35</v>
      </c>
      <c r="L145" s="10">
        <v>25</v>
      </c>
      <c r="M145" s="10">
        <v>13</v>
      </c>
      <c r="N145" s="10"/>
      <c r="O145" s="10"/>
      <c r="P145" s="10"/>
      <c r="Q145" s="10"/>
      <c r="R145" s="10"/>
      <c r="S145" s="10"/>
      <c r="T145" s="10"/>
      <c r="U145" s="10"/>
      <c r="V145" s="10"/>
      <c r="W145" s="10"/>
      <c r="X145" s="10"/>
      <c r="Y145" s="10"/>
      <c r="Z145" s="10"/>
      <c r="AA145" s="10"/>
      <c r="AB145" s="10"/>
      <c r="AC145" s="10"/>
      <c r="AD145" s="10"/>
      <c r="AE145" s="10"/>
      <c r="AF145" s="10"/>
      <c r="AG145" s="10"/>
    </row>
    <row r="146" spans="1:74" x14ac:dyDescent="0.25">
      <c r="A146" s="21">
        <f>A147/A145</f>
        <v>1993.8234718161286</v>
      </c>
      <c r="B146" s="2" t="s">
        <v>22</v>
      </c>
      <c r="C146" s="7"/>
      <c r="D146" s="8"/>
      <c r="E146" s="6">
        <f>$A146</f>
        <v>1993.8234718161286</v>
      </c>
      <c r="F146" s="6">
        <f t="shared" ref="F146:AG146" si="75">$A146</f>
        <v>1993.8234718161286</v>
      </c>
      <c r="G146" s="6">
        <f t="shared" si="75"/>
        <v>1993.8234718161286</v>
      </c>
      <c r="H146" s="6">
        <f t="shared" si="75"/>
        <v>1993.8234718161286</v>
      </c>
      <c r="I146" s="6">
        <f t="shared" si="75"/>
        <v>1993.8234718161286</v>
      </c>
      <c r="J146" s="6">
        <f t="shared" si="75"/>
        <v>1993.8234718161286</v>
      </c>
      <c r="K146" s="6">
        <f t="shared" si="75"/>
        <v>1993.8234718161286</v>
      </c>
      <c r="L146" s="6">
        <f t="shared" si="75"/>
        <v>1993.8234718161286</v>
      </c>
      <c r="M146" s="6">
        <f t="shared" si="75"/>
        <v>1993.8234718161286</v>
      </c>
      <c r="N146" s="6">
        <f t="shared" si="75"/>
        <v>1993.8234718161286</v>
      </c>
      <c r="O146" s="6">
        <f t="shared" si="75"/>
        <v>1993.8234718161286</v>
      </c>
      <c r="P146" s="6">
        <f t="shared" si="75"/>
        <v>1993.8234718161286</v>
      </c>
      <c r="Q146" s="6">
        <f t="shared" si="75"/>
        <v>1993.8234718161286</v>
      </c>
      <c r="R146" s="6">
        <f t="shared" si="75"/>
        <v>1993.8234718161286</v>
      </c>
      <c r="S146" s="6">
        <f t="shared" si="75"/>
        <v>1993.8234718161286</v>
      </c>
      <c r="T146" s="6">
        <f t="shared" si="75"/>
        <v>1993.8234718161286</v>
      </c>
      <c r="U146" s="6">
        <f t="shared" si="75"/>
        <v>1993.8234718161286</v>
      </c>
      <c r="V146" s="6">
        <f t="shared" si="75"/>
        <v>1993.8234718161286</v>
      </c>
      <c r="W146" s="6">
        <f t="shared" si="75"/>
        <v>1993.8234718161286</v>
      </c>
      <c r="X146" s="6">
        <f t="shared" si="75"/>
        <v>1993.8234718161286</v>
      </c>
      <c r="Y146" s="6">
        <f t="shared" si="75"/>
        <v>1993.8234718161286</v>
      </c>
      <c r="Z146" s="6">
        <f t="shared" si="75"/>
        <v>1993.8234718161286</v>
      </c>
      <c r="AA146" s="6">
        <f t="shared" si="75"/>
        <v>1993.8234718161286</v>
      </c>
      <c r="AB146" s="6">
        <f t="shared" si="75"/>
        <v>1993.8234718161286</v>
      </c>
      <c r="AC146" s="6">
        <f t="shared" si="75"/>
        <v>1993.8234718161286</v>
      </c>
      <c r="AD146" s="6">
        <f t="shared" si="75"/>
        <v>1993.8234718161286</v>
      </c>
      <c r="AE146" s="6">
        <f t="shared" si="75"/>
        <v>1993.8234718161286</v>
      </c>
      <c r="AF146" s="6">
        <f t="shared" si="75"/>
        <v>1993.8234718161286</v>
      </c>
      <c r="AG146" s="6">
        <f t="shared" si="75"/>
        <v>1993.8234718161286</v>
      </c>
    </row>
    <row r="147" spans="1:74" x14ac:dyDescent="0.25">
      <c r="A147" s="32">
        <f>'Project Summary'!F13</f>
        <v>494468.22101039992</v>
      </c>
      <c r="B147" s="2" t="s">
        <v>23</v>
      </c>
      <c r="C147" s="7">
        <f>SUM(E147:AG147)</f>
        <v>494468.22101039987</v>
      </c>
      <c r="D147" s="8"/>
      <c r="E147" s="6">
        <f t="shared" ref="E147:AG147" si="76">E145*E146</f>
        <v>0</v>
      </c>
      <c r="F147" s="6">
        <f t="shared" si="76"/>
        <v>39876.469436322572</v>
      </c>
      <c r="G147" s="6">
        <f t="shared" si="76"/>
        <v>69783.8215135645</v>
      </c>
      <c r="H147" s="6">
        <f t="shared" si="76"/>
        <v>79752.938872645143</v>
      </c>
      <c r="I147" s="6">
        <f t="shared" si="76"/>
        <v>79752.938872645143</v>
      </c>
      <c r="J147" s="6">
        <f t="shared" si="76"/>
        <v>79752.938872645143</v>
      </c>
      <c r="K147" s="6">
        <f t="shared" si="76"/>
        <v>69783.8215135645</v>
      </c>
      <c r="L147" s="6">
        <f t="shared" si="76"/>
        <v>49845.586795403215</v>
      </c>
      <c r="M147" s="6">
        <f t="shared" si="76"/>
        <v>25919.705133609674</v>
      </c>
      <c r="N147" s="6">
        <f t="shared" si="76"/>
        <v>0</v>
      </c>
      <c r="O147" s="6">
        <f t="shared" si="76"/>
        <v>0</v>
      </c>
      <c r="P147" s="6">
        <f t="shared" si="76"/>
        <v>0</v>
      </c>
      <c r="Q147" s="6">
        <f t="shared" si="76"/>
        <v>0</v>
      </c>
      <c r="R147" s="6">
        <f t="shared" si="76"/>
        <v>0</v>
      </c>
      <c r="S147" s="6">
        <f t="shared" si="76"/>
        <v>0</v>
      </c>
      <c r="T147" s="6">
        <f t="shared" si="76"/>
        <v>0</v>
      </c>
      <c r="U147" s="6">
        <f t="shared" si="76"/>
        <v>0</v>
      </c>
      <c r="V147" s="6">
        <f t="shared" si="76"/>
        <v>0</v>
      </c>
      <c r="W147" s="6">
        <f t="shared" si="76"/>
        <v>0</v>
      </c>
      <c r="X147" s="6">
        <f t="shared" si="76"/>
        <v>0</v>
      </c>
      <c r="Y147" s="6">
        <f t="shared" si="76"/>
        <v>0</v>
      </c>
      <c r="Z147" s="6">
        <f t="shared" si="76"/>
        <v>0</v>
      </c>
      <c r="AA147" s="6">
        <f t="shared" si="76"/>
        <v>0</v>
      </c>
      <c r="AB147" s="6">
        <f t="shared" si="76"/>
        <v>0</v>
      </c>
      <c r="AC147" s="6">
        <f t="shared" si="76"/>
        <v>0</v>
      </c>
      <c r="AD147" s="6">
        <f t="shared" si="76"/>
        <v>0</v>
      </c>
      <c r="AE147" s="6">
        <f t="shared" si="76"/>
        <v>0</v>
      </c>
      <c r="AF147" s="6">
        <f t="shared" si="76"/>
        <v>0</v>
      </c>
      <c r="AG147" s="6">
        <f t="shared" si="76"/>
        <v>0</v>
      </c>
    </row>
    <row r="148" spans="1:74" x14ac:dyDescent="0.25">
      <c r="A148" s="10"/>
      <c r="B148" s="2" t="s">
        <v>24</v>
      </c>
      <c r="C148" s="16">
        <f>SUM(E148:AG148)</f>
        <v>1</v>
      </c>
      <c r="D148" s="8"/>
      <c r="E148" s="8">
        <f>E147/$C147</f>
        <v>0</v>
      </c>
      <c r="F148" s="8">
        <f t="shared" ref="F148:AG148" si="77">F147/$C147</f>
        <v>8.0645161290322578E-2</v>
      </c>
      <c r="G148" s="8">
        <f t="shared" si="77"/>
        <v>0.14112903225806453</v>
      </c>
      <c r="H148" s="8">
        <f t="shared" si="77"/>
        <v>0.16129032258064516</v>
      </c>
      <c r="I148" s="8">
        <f t="shared" si="77"/>
        <v>0.16129032258064516</v>
      </c>
      <c r="J148" s="8">
        <f t="shared" si="77"/>
        <v>0.16129032258064516</v>
      </c>
      <c r="K148" s="8">
        <f t="shared" si="77"/>
        <v>0.14112903225806453</v>
      </c>
      <c r="L148" s="8">
        <f t="shared" si="77"/>
        <v>0.10080645161290323</v>
      </c>
      <c r="M148" s="8">
        <f t="shared" si="77"/>
        <v>5.2419354838709686E-2</v>
      </c>
      <c r="N148" s="8">
        <f t="shared" si="77"/>
        <v>0</v>
      </c>
      <c r="O148" s="8">
        <f t="shared" si="77"/>
        <v>0</v>
      </c>
      <c r="P148" s="8">
        <f t="shared" si="77"/>
        <v>0</v>
      </c>
      <c r="Q148" s="8">
        <f t="shared" si="77"/>
        <v>0</v>
      </c>
      <c r="R148" s="8">
        <f t="shared" si="77"/>
        <v>0</v>
      </c>
      <c r="S148" s="8">
        <f t="shared" si="77"/>
        <v>0</v>
      </c>
      <c r="T148" s="8">
        <f t="shared" si="77"/>
        <v>0</v>
      </c>
      <c r="U148" s="8">
        <f t="shared" si="77"/>
        <v>0</v>
      </c>
      <c r="V148" s="8">
        <f t="shared" si="77"/>
        <v>0</v>
      </c>
      <c r="W148" s="8">
        <f t="shared" si="77"/>
        <v>0</v>
      </c>
      <c r="X148" s="8">
        <f t="shared" si="77"/>
        <v>0</v>
      </c>
      <c r="Y148" s="8">
        <f t="shared" si="77"/>
        <v>0</v>
      </c>
      <c r="Z148" s="8">
        <f t="shared" si="77"/>
        <v>0</v>
      </c>
      <c r="AA148" s="8">
        <f t="shared" si="77"/>
        <v>0</v>
      </c>
      <c r="AB148" s="8">
        <f t="shared" si="77"/>
        <v>0</v>
      </c>
      <c r="AC148" s="8">
        <f t="shared" si="77"/>
        <v>0</v>
      </c>
      <c r="AD148" s="8">
        <f t="shared" si="77"/>
        <v>0</v>
      </c>
      <c r="AE148" s="8">
        <f t="shared" si="77"/>
        <v>0</v>
      </c>
      <c r="AF148" s="8">
        <f t="shared" si="77"/>
        <v>0</v>
      </c>
      <c r="AG148" s="8">
        <f t="shared" si="77"/>
        <v>0</v>
      </c>
    </row>
    <row r="149" spans="1:74" x14ac:dyDescent="0.25">
      <c r="A149" s="10">
        <f>'Project Summary'!F20</f>
        <v>11283.000000000009</v>
      </c>
      <c r="B149" s="2" t="s">
        <v>25</v>
      </c>
      <c r="C149" s="7"/>
      <c r="D149" s="8"/>
      <c r="E149" s="21"/>
      <c r="F149" s="21">
        <f>A149</f>
        <v>11283.000000000009</v>
      </c>
      <c r="G149" s="21">
        <f>A149</f>
        <v>11283.000000000009</v>
      </c>
      <c r="H149" s="21">
        <f t="shared" ref="H149:M149" si="78">G149*(1+H150)</f>
        <v>11283.000000000009</v>
      </c>
      <c r="I149" s="21">
        <f t="shared" si="78"/>
        <v>11508.660000000009</v>
      </c>
      <c r="J149" s="21">
        <f t="shared" si="78"/>
        <v>11508.660000000009</v>
      </c>
      <c r="K149" s="21">
        <f t="shared" si="78"/>
        <v>11508.660000000009</v>
      </c>
      <c r="L149" s="21">
        <f t="shared" si="78"/>
        <v>11508.660000000009</v>
      </c>
      <c r="M149" s="21">
        <f t="shared" si="78"/>
        <v>11738.83320000001</v>
      </c>
      <c r="N149" s="21">
        <f t="shared" ref="N149:AG149" si="79">M149*(1+N150)</f>
        <v>11738.83320000001</v>
      </c>
      <c r="O149" s="21">
        <f t="shared" si="79"/>
        <v>11738.83320000001</v>
      </c>
      <c r="P149" s="21">
        <f t="shared" si="79"/>
        <v>11738.83320000001</v>
      </c>
      <c r="Q149" s="21">
        <f t="shared" si="79"/>
        <v>11973.609864000011</v>
      </c>
      <c r="R149" s="21">
        <f t="shared" si="79"/>
        <v>11973.609864000011</v>
      </c>
      <c r="S149" s="21">
        <f t="shared" si="79"/>
        <v>11973.609864000011</v>
      </c>
      <c r="T149" s="21">
        <f t="shared" si="79"/>
        <v>11973.609864000011</v>
      </c>
      <c r="U149" s="21">
        <f t="shared" si="79"/>
        <v>12213.082061280011</v>
      </c>
      <c r="V149" s="21">
        <f t="shared" si="79"/>
        <v>12213.082061280011</v>
      </c>
      <c r="W149" s="21">
        <f t="shared" si="79"/>
        <v>12213.082061280011</v>
      </c>
      <c r="X149" s="21">
        <f t="shared" si="79"/>
        <v>12213.082061280011</v>
      </c>
      <c r="Y149" s="21">
        <f t="shared" si="79"/>
        <v>12457.343702505612</v>
      </c>
      <c r="Z149" s="21">
        <f t="shared" si="79"/>
        <v>12457.343702505612</v>
      </c>
      <c r="AA149" s="21">
        <f t="shared" si="79"/>
        <v>12457.343702505612</v>
      </c>
      <c r="AB149" s="21">
        <f t="shared" si="79"/>
        <v>12457.343702505612</v>
      </c>
      <c r="AC149" s="21">
        <f t="shared" si="79"/>
        <v>12706.490576555725</v>
      </c>
      <c r="AD149" s="21">
        <f t="shared" si="79"/>
        <v>12706.490576555725</v>
      </c>
      <c r="AE149" s="21">
        <f t="shared" si="79"/>
        <v>12706.490576555725</v>
      </c>
      <c r="AF149" s="21">
        <f t="shared" si="79"/>
        <v>12706.490576555725</v>
      </c>
      <c r="AG149" s="21">
        <f t="shared" si="79"/>
        <v>12706.490576555725</v>
      </c>
    </row>
    <row r="150" spans="1:74" x14ac:dyDescent="0.25">
      <c r="B150" s="2" t="s">
        <v>37</v>
      </c>
      <c r="C150" s="11"/>
      <c r="D150" s="8"/>
      <c r="E150" s="12">
        <v>0</v>
      </c>
      <c r="F150" s="9">
        <v>0</v>
      </c>
      <c r="G150" s="9">
        <v>0</v>
      </c>
      <c r="H150" s="9">
        <v>0</v>
      </c>
      <c r="I150" s="9">
        <v>0.02</v>
      </c>
      <c r="J150" s="9">
        <v>0</v>
      </c>
      <c r="K150" s="9">
        <v>0</v>
      </c>
      <c r="L150" s="9">
        <v>0</v>
      </c>
      <c r="M150" s="9">
        <v>0.02</v>
      </c>
      <c r="N150" s="9">
        <v>0</v>
      </c>
      <c r="O150" s="9">
        <v>0</v>
      </c>
      <c r="P150" s="9">
        <v>0</v>
      </c>
      <c r="Q150" s="9">
        <v>0.02</v>
      </c>
      <c r="R150" s="9">
        <v>0</v>
      </c>
      <c r="S150" s="9">
        <v>0</v>
      </c>
      <c r="T150" s="9">
        <v>0</v>
      </c>
      <c r="U150" s="9">
        <v>0.02</v>
      </c>
      <c r="V150" s="9">
        <v>0</v>
      </c>
      <c r="W150" s="9">
        <v>0</v>
      </c>
      <c r="X150" s="9">
        <v>0</v>
      </c>
      <c r="Y150" s="9">
        <v>0.02</v>
      </c>
      <c r="Z150" s="9">
        <v>0</v>
      </c>
      <c r="AA150" s="9">
        <v>0</v>
      </c>
      <c r="AB150" s="9">
        <v>0</v>
      </c>
      <c r="AC150" s="9">
        <v>0.02</v>
      </c>
      <c r="AD150" s="9">
        <v>0</v>
      </c>
      <c r="AE150" s="9">
        <v>0</v>
      </c>
      <c r="AF150" s="9">
        <v>0</v>
      </c>
      <c r="AG150" s="9">
        <v>0</v>
      </c>
    </row>
    <row r="151" spans="1:74" x14ac:dyDescent="0.25">
      <c r="A151" s="23">
        <f>C151/A147*10^7</f>
        <v>11434.283191935492</v>
      </c>
      <c r="B151" s="2" t="s">
        <v>26</v>
      </c>
      <c r="C151" s="7">
        <f>SUM(E151:AG151)</f>
        <v>565.38896684454596</v>
      </c>
      <c r="D151" s="6"/>
      <c r="E151" s="6">
        <f t="shared" ref="E151:AG151" si="80">E147*E149/10^7</f>
        <v>0</v>
      </c>
      <c r="F151" s="6">
        <f t="shared" si="80"/>
        <v>44.992620465002794</v>
      </c>
      <c r="G151" s="6">
        <f t="shared" si="80"/>
        <v>78.737085813754888</v>
      </c>
      <c r="H151" s="6">
        <f t="shared" si="80"/>
        <v>89.985240930005588</v>
      </c>
      <c r="I151" s="6">
        <f t="shared" si="80"/>
        <v>91.784945748605693</v>
      </c>
      <c r="J151" s="6">
        <f t="shared" si="80"/>
        <v>91.784945748605693</v>
      </c>
      <c r="K151" s="6">
        <f t="shared" si="80"/>
        <v>80.311827530029987</v>
      </c>
      <c r="L151" s="6">
        <f t="shared" si="80"/>
        <v>57.365591092878553</v>
      </c>
      <c r="M151" s="6">
        <f t="shared" si="80"/>
        <v>30.426709515662797</v>
      </c>
      <c r="N151" s="6">
        <f t="shared" si="80"/>
        <v>0</v>
      </c>
      <c r="O151" s="6">
        <f t="shared" si="80"/>
        <v>0</v>
      </c>
      <c r="P151" s="6">
        <f t="shared" si="80"/>
        <v>0</v>
      </c>
      <c r="Q151" s="6">
        <f t="shared" si="80"/>
        <v>0</v>
      </c>
      <c r="R151" s="6">
        <f t="shared" si="80"/>
        <v>0</v>
      </c>
      <c r="S151" s="6">
        <f t="shared" si="80"/>
        <v>0</v>
      </c>
      <c r="T151" s="6">
        <f t="shared" si="80"/>
        <v>0</v>
      </c>
      <c r="U151" s="6">
        <f t="shared" si="80"/>
        <v>0</v>
      </c>
      <c r="V151" s="6">
        <f t="shared" si="80"/>
        <v>0</v>
      </c>
      <c r="W151" s="6">
        <f t="shared" si="80"/>
        <v>0</v>
      </c>
      <c r="X151" s="6">
        <f t="shared" si="80"/>
        <v>0</v>
      </c>
      <c r="Y151" s="6">
        <f t="shared" si="80"/>
        <v>0</v>
      </c>
      <c r="Z151" s="6">
        <f t="shared" si="80"/>
        <v>0</v>
      </c>
      <c r="AA151" s="6">
        <f t="shared" si="80"/>
        <v>0</v>
      </c>
      <c r="AB151" s="6">
        <f t="shared" si="80"/>
        <v>0</v>
      </c>
      <c r="AC151" s="6">
        <f t="shared" si="80"/>
        <v>0</v>
      </c>
      <c r="AD151" s="6">
        <f t="shared" si="80"/>
        <v>0</v>
      </c>
      <c r="AE151" s="6">
        <f t="shared" si="80"/>
        <v>0</v>
      </c>
      <c r="AF151" s="6">
        <f t="shared" si="80"/>
        <v>0</v>
      </c>
      <c r="AG151" s="6">
        <f t="shared" si="80"/>
        <v>0</v>
      </c>
    </row>
    <row r="152" spans="1:74" s="17" customFormat="1" x14ac:dyDescent="0.25">
      <c r="B152" s="20" t="s">
        <v>31</v>
      </c>
      <c r="C152" s="30">
        <f>SUM(D152:AG152)</f>
        <v>1</v>
      </c>
      <c r="D152" s="31"/>
      <c r="E152" s="9"/>
      <c r="F152" s="9">
        <v>0.1</v>
      </c>
      <c r="G152" s="9">
        <v>0.05</v>
      </c>
      <c r="H152" s="9">
        <v>0.15</v>
      </c>
      <c r="I152" s="9">
        <v>0.18</v>
      </c>
      <c r="J152" s="9">
        <v>0.18</v>
      </c>
      <c r="K152" s="9"/>
      <c r="L152" s="9"/>
      <c r="M152" s="9"/>
      <c r="N152" s="9">
        <v>0.12</v>
      </c>
      <c r="O152" s="9">
        <v>0.12</v>
      </c>
      <c r="P152" s="9">
        <v>0.1</v>
      </c>
      <c r="Q152" s="9"/>
      <c r="R152" s="9"/>
      <c r="S152" s="9"/>
      <c r="T152" s="9"/>
      <c r="U152" s="9"/>
      <c r="V152" s="9"/>
      <c r="W152" s="9"/>
      <c r="X152" s="9"/>
      <c r="Y152" s="9"/>
      <c r="Z152" s="9"/>
      <c r="AA152" s="9"/>
      <c r="AB152" s="9"/>
      <c r="AC152" s="9"/>
      <c r="AD152" s="9"/>
      <c r="AE152" s="9"/>
      <c r="AF152" s="9"/>
      <c r="AG152" s="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c r="BG152" s="29"/>
      <c r="BH152" s="29"/>
      <c r="BI152" s="29"/>
      <c r="BJ152" s="29"/>
      <c r="BK152" s="29"/>
      <c r="BL152" s="29"/>
      <c r="BM152" s="29"/>
      <c r="BN152" s="29"/>
      <c r="BO152" s="29"/>
      <c r="BP152" s="29"/>
      <c r="BQ152" s="29"/>
      <c r="BR152" s="29"/>
      <c r="BS152" s="29"/>
      <c r="BT152" s="29"/>
      <c r="BU152" s="29"/>
      <c r="BV152" s="29"/>
    </row>
    <row r="153" spans="1:74" x14ac:dyDescent="0.25">
      <c r="B153" s="2" t="s">
        <v>32</v>
      </c>
      <c r="C153" s="7">
        <f>SUM(E153:AG153)</f>
        <v>565.38896684454596</v>
      </c>
      <c r="D153" s="6"/>
      <c r="E153" s="6">
        <f>E151*SUM($D$152:E152)+SUM($D$151:D151)*E152</f>
        <v>0</v>
      </c>
      <c r="F153" s="6">
        <f>F151*SUM($D$152:F152)+SUM($D$151:E151)*F152</f>
        <v>4.4992620465002799</v>
      </c>
      <c r="G153" s="6">
        <f>G151*SUM($D$152:G152)+SUM($D$151:F151)*G152</f>
        <v>14.060193895313375</v>
      </c>
      <c r="H153" s="6">
        <f>H151*SUM($D$152:H152)+SUM($D$151:G151)*H152</f>
        <v>45.555028220815331</v>
      </c>
      <c r="I153" s="6">
        <f>I151*SUM($D$152:I152)+SUM($D$151:H151)*I152</f>
        <v>82.525464456908111</v>
      </c>
      <c r="J153" s="6">
        <f>J151*SUM($D$152:J152)+SUM($D$151:I151)*J152</f>
        <v>115.56804492640617</v>
      </c>
      <c r="K153" s="6">
        <f>K151*SUM($D$152:K152)+SUM($D$151:J151)*K152</f>
        <v>53.005806169819792</v>
      </c>
      <c r="L153" s="6">
        <f>L151*SUM($D$152:L152)+SUM($D$151:K151)*L152</f>
        <v>37.861290121299845</v>
      </c>
      <c r="M153" s="6">
        <f>M151*SUM($D$152:M152)+SUM($D$151:L151)*M152</f>
        <v>20.081628280337448</v>
      </c>
      <c r="N153" s="6">
        <f>N151*SUM($D$152:N152)+SUM($D$151:M151)*N152</f>
        <v>67.846676021345516</v>
      </c>
      <c r="O153" s="6">
        <f>O151*SUM($D$152:O152)+SUM($D$151:N151)*O152</f>
        <v>67.846676021345516</v>
      </c>
      <c r="P153" s="6">
        <f>P151*SUM($D$152:P152)+SUM($D$151:O151)*P152</f>
        <v>56.538896684454599</v>
      </c>
      <c r="Q153" s="6">
        <f>Q151*SUM($D$152:Q152)+SUM($D$151:P151)*Q152</f>
        <v>0</v>
      </c>
      <c r="R153" s="6">
        <f>R151*SUM($D$152:R152)+SUM($D$151:Q151)*R152</f>
        <v>0</v>
      </c>
      <c r="S153" s="6">
        <f>S151*SUM($D$152:S152)+SUM($D$151:R151)*S152</f>
        <v>0</v>
      </c>
      <c r="T153" s="6">
        <f>T151*SUM($D$152:T152)+SUM($D$151:S151)*T152</f>
        <v>0</v>
      </c>
      <c r="U153" s="6">
        <f>U151*SUM($D$152:U152)+SUM($D$151:T151)*U152</f>
        <v>0</v>
      </c>
      <c r="V153" s="6">
        <f>V151*SUM($D$152:V152)+SUM($D$151:U151)*V152</f>
        <v>0</v>
      </c>
      <c r="W153" s="6">
        <f>W151*SUM($D$152:W152)+SUM($D$151:V151)*W152</f>
        <v>0</v>
      </c>
      <c r="X153" s="6">
        <f>X151*SUM($D$152:X152)+SUM($D$151:W151)*X152</f>
        <v>0</v>
      </c>
      <c r="Y153" s="6">
        <f>Y151*SUM($D$152:Y152)+SUM($D$151:X151)*Y152</f>
        <v>0</v>
      </c>
      <c r="Z153" s="6">
        <f>Z151*SUM($D$152:Z152)+SUM($D$151:Y151)*Z152</f>
        <v>0</v>
      </c>
      <c r="AA153" s="6">
        <f>AA151*SUM($D$152:AA152)+SUM($D$151:Z151)*AA152</f>
        <v>0</v>
      </c>
      <c r="AB153" s="6">
        <f>AB151*SUM($D$152:AB152)+SUM($D$151:AA151)*AB152</f>
        <v>0</v>
      </c>
      <c r="AC153" s="6">
        <f>AC151*SUM($D$152:AC152)+SUM($D$151:AB151)*AC152</f>
        <v>0</v>
      </c>
      <c r="AD153" s="6">
        <f>AD151*SUM($D$152:AD152)+SUM($D$151:AC151)*AD152</f>
        <v>0</v>
      </c>
      <c r="AE153" s="6">
        <f>AE151*SUM($D$152:AE152)+SUM($D$151:AD151)*AE152</f>
        <v>0</v>
      </c>
      <c r="AF153" s="6">
        <f>AF151*SUM($D$152:AF152)+SUM($D$151:AE151)*AF152</f>
        <v>0</v>
      </c>
      <c r="AG153" s="6">
        <f>AG151*SUM($D$152:AG152)+SUM($D$151:AF151)*AG152</f>
        <v>0</v>
      </c>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row>
    <row r="154" spans="1:74" x14ac:dyDescent="0.25">
      <c r="A154" s="10"/>
      <c r="C154" s="7"/>
      <c r="D154" s="6"/>
      <c r="E154" s="6"/>
      <c r="F154" s="6"/>
      <c r="G154" s="6"/>
      <c r="H154" s="6"/>
      <c r="I154" s="6"/>
      <c r="J154" s="6"/>
      <c r="K154" s="6"/>
      <c r="L154" s="6"/>
      <c r="M154" s="6"/>
      <c r="N154" s="6"/>
      <c r="P154" s="6"/>
      <c r="Q154" s="6"/>
      <c r="R154" s="6"/>
      <c r="S154" s="6"/>
      <c r="T154" s="6"/>
      <c r="U154" s="6"/>
      <c r="V154" s="6"/>
      <c r="W154" s="6"/>
      <c r="X154" s="6"/>
      <c r="Y154" s="6"/>
      <c r="Z154" s="6"/>
      <c r="AA154" s="6"/>
      <c r="AB154" s="6"/>
      <c r="AC154" s="6"/>
      <c r="AD154" s="6"/>
      <c r="AE154" s="6"/>
      <c r="AF154" s="6"/>
      <c r="AG154" s="6"/>
    </row>
    <row r="155" spans="1:74" x14ac:dyDescent="0.25">
      <c r="A155" s="10"/>
      <c r="B155" s="34" t="s">
        <v>33</v>
      </c>
      <c r="C155" s="33">
        <f>SUM(E155:X155)</f>
        <v>565.38896684454596</v>
      </c>
      <c r="D155" s="39"/>
      <c r="E155" s="33">
        <f>E153</f>
        <v>0</v>
      </c>
      <c r="F155" s="33">
        <f t="shared" ref="F155:AG155" si="81">F153</f>
        <v>4.4992620465002799</v>
      </c>
      <c r="G155" s="33">
        <f t="shared" si="81"/>
        <v>14.060193895313375</v>
      </c>
      <c r="H155" s="33">
        <f t="shared" si="81"/>
        <v>45.555028220815331</v>
      </c>
      <c r="I155" s="33">
        <f t="shared" si="81"/>
        <v>82.525464456908111</v>
      </c>
      <c r="J155" s="33">
        <f t="shared" si="81"/>
        <v>115.56804492640617</v>
      </c>
      <c r="K155" s="33">
        <f t="shared" si="81"/>
        <v>53.005806169819792</v>
      </c>
      <c r="L155" s="33">
        <f t="shared" si="81"/>
        <v>37.861290121299845</v>
      </c>
      <c r="M155" s="33">
        <f t="shared" si="81"/>
        <v>20.081628280337448</v>
      </c>
      <c r="N155" s="33">
        <f t="shared" si="81"/>
        <v>67.846676021345516</v>
      </c>
      <c r="O155" s="33">
        <f t="shared" si="81"/>
        <v>67.846676021345516</v>
      </c>
      <c r="P155" s="33">
        <f t="shared" si="81"/>
        <v>56.538896684454599</v>
      </c>
      <c r="Q155" s="33">
        <f t="shared" si="81"/>
        <v>0</v>
      </c>
      <c r="R155" s="33">
        <f t="shared" si="81"/>
        <v>0</v>
      </c>
      <c r="S155" s="33">
        <f t="shared" si="81"/>
        <v>0</v>
      </c>
      <c r="T155" s="33">
        <f t="shared" si="81"/>
        <v>0</v>
      </c>
      <c r="U155" s="33">
        <f t="shared" si="81"/>
        <v>0</v>
      </c>
      <c r="V155" s="33">
        <f t="shared" si="81"/>
        <v>0</v>
      </c>
      <c r="W155" s="33">
        <f t="shared" si="81"/>
        <v>0</v>
      </c>
      <c r="X155" s="33">
        <f t="shared" si="81"/>
        <v>0</v>
      </c>
      <c r="Y155" s="33">
        <f t="shared" si="81"/>
        <v>0</v>
      </c>
      <c r="Z155" s="33">
        <f t="shared" si="81"/>
        <v>0</v>
      </c>
      <c r="AA155" s="33">
        <f t="shared" si="81"/>
        <v>0</v>
      </c>
      <c r="AB155" s="33">
        <f t="shared" si="81"/>
        <v>0</v>
      </c>
      <c r="AC155" s="33">
        <f t="shared" si="81"/>
        <v>0</v>
      </c>
      <c r="AD155" s="33">
        <f t="shared" si="81"/>
        <v>0</v>
      </c>
      <c r="AE155" s="33">
        <f t="shared" si="81"/>
        <v>0</v>
      </c>
      <c r="AF155" s="33">
        <f t="shared" si="81"/>
        <v>0</v>
      </c>
      <c r="AG155" s="33">
        <f t="shared" si="81"/>
        <v>0</v>
      </c>
    </row>
    <row r="156" spans="1:74" x14ac:dyDescent="0.25">
      <c r="A156" s="10"/>
      <c r="C156" s="7"/>
      <c r="D156" s="6"/>
      <c r="E156" s="6"/>
      <c r="F156" s="6"/>
      <c r="G156" s="6"/>
      <c r="H156" s="6"/>
      <c r="I156" s="6"/>
      <c r="J156" s="6"/>
      <c r="K156" s="6"/>
      <c r="L156" s="6"/>
      <c r="M156" s="6"/>
      <c r="N156" s="6"/>
      <c r="P156" s="6"/>
      <c r="Q156" s="6"/>
      <c r="R156" s="6"/>
      <c r="S156" s="6"/>
      <c r="T156" s="6"/>
      <c r="U156" s="6"/>
      <c r="V156" s="6"/>
      <c r="W156" s="6"/>
      <c r="X156" s="6"/>
      <c r="Y156" s="6"/>
      <c r="Z156" s="6"/>
      <c r="AA156" s="6"/>
      <c r="AB156" s="6"/>
      <c r="AC156" s="6"/>
      <c r="AD156" s="6"/>
      <c r="AE156" s="6"/>
      <c r="AF156" s="6"/>
      <c r="AG156" s="6"/>
    </row>
    <row r="157" spans="1:74" s="17" customFormat="1" x14ac:dyDescent="0.25">
      <c r="A157" s="24"/>
      <c r="B157" s="20" t="s">
        <v>30</v>
      </c>
      <c r="C157" s="30">
        <f ca="1">SUM(E157:AG157)</f>
        <v>1.5469205586113484</v>
      </c>
      <c r="D157" s="24"/>
      <c r="E157" s="9">
        <f ca="1">E163/$C$163</f>
        <v>0</v>
      </c>
      <c r="F157" s="9">
        <f t="shared" ref="F157:AB157" ca="1" si="82">F163/$C$163</f>
        <v>0</v>
      </c>
      <c r="G157" s="9">
        <f t="shared" ca="1" si="82"/>
        <v>0</v>
      </c>
      <c r="H157" s="9">
        <f t="shared" ca="1" si="82"/>
        <v>0</v>
      </c>
      <c r="I157" s="9">
        <f t="shared" ca="1" si="82"/>
        <v>9.1993537191157422E-4</v>
      </c>
      <c r="J157" s="9">
        <f t="shared" ca="1" si="82"/>
        <v>0</v>
      </c>
      <c r="K157" s="9">
        <f t="shared" ca="1" si="82"/>
        <v>4.7989749363770658E-2</v>
      </c>
      <c r="L157" s="9">
        <f t="shared" ca="1" si="82"/>
        <v>2.5422544812765711E-2</v>
      </c>
      <c r="M157" s="9">
        <f t="shared" ca="1" si="82"/>
        <v>2.3875996695623024E-2</v>
      </c>
      <c r="N157" s="9">
        <f t="shared" ca="1" si="82"/>
        <v>2.7833133593560346E-2</v>
      </c>
      <c r="O157" s="9">
        <f t="shared" ca="1" si="82"/>
        <v>9.2134598219151834E-2</v>
      </c>
      <c r="P157" s="9">
        <f t="shared" ca="1" si="82"/>
        <v>6.7466528632037656E-2</v>
      </c>
      <c r="Q157" s="9">
        <f t="shared" ca="1" si="82"/>
        <v>0.11349211410138076</v>
      </c>
      <c r="R157" s="9">
        <f t="shared" ca="1" si="82"/>
        <v>7.9052261317118233E-2</v>
      </c>
      <c r="S157" s="9">
        <f t="shared" ca="1" si="82"/>
        <v>1.1719703021389159E-2</v>
      </c>
      <c r="T157" s="9">
        <f t="shared" ca="1" si="82"/>
        <v>9.7241124464387624E-2</v>
      </c>
      <c r="U157" s="9">
        <f t="shared" ca="1" si="82"/>
        <v>9.1600825410301581E-2</v>
      </c>
      <c r="V157" s="9">
        <f t="shared" ca="1" si="82"/>
        <v>8.9830878338481968E-2</v>
      </c>
      <c r="W157" s="9">
        <f t="shared" ca="1" si="82"/>
        <v>0.1116599629410924</v>
      </c>
      <c r="X157" s="9">
        <f t="shared" ca="1" si="82"/>
        <v>0.11976064371702742</v>
      </c>
      <c r="Y157" s="9">
        <f t="shared" ca="1" si="82"/>
        <v>0.12453203469846241</v>
      </c>
      <c r="Z157" s="9">
        <f t="shared" ca="1" si="82"/>
        <v>0.12842086976633685</v>
      </c>
      <c r="AA157" s="9">
        <f t="shared" ca="1" si="82"/>
        <v>0.13754586193416088</v>
      </c>
      <c r="AB157" s="9">
        <f t="shared" ca="1" si="82"/>
        <v>7.6886162357567248E-2</v>
      </c>
      <c r="AC157" s="9">
        <f ca="1">AC158/$C$158</f>
        <v>7.9535629854821016E-2</v>
      </c>
      <c r="AD157" s="9">
        <f ca="1">AD158/$C$158</f>
        <v>0</v>
      </c>
      <c r="AE157" s="9">
        <f ca="1">AE158/$C$158</f>
        <v>0</v>
      </c>
      <c r="AF157" s="9">
        <f ca="1">AF158/$C$158</f>
        <v>0</v>
      </c>
      <c r="AG157" s="9">
        <f ca="1">AG158/$C$158</f>
        <v>0</v>
      </c>
    </row>
    <row r="158" spans="1:74" x14ac:dyDescent="0.25">
      <c r="A158" s="10"/>
      <c r="B158" s="2" t="s">
        <v>29</v>
      </c>
      <c r="C158" s="7">
        <f ca="1">SUM(E158:X158)</f>
        <v>67.02830907333761</v>
      </c>
      <c r="D158" s="6"/>
      <c r="E158" s="6">
        <f ca="1">'Cost Schedule '!H126</f>
        <v>0</v>
      </c>
      <c r="F158" s="6">
        <f ca="1">'Cost Schedule '!I126</f>
        <v>0</v>
      </c>
      <c r="G158" s="6">
        <f ca="1">'Cost Schedule '!J126</f>
        <v>0</v>
      </c>
      <c r="H158" s="6">
        <f ca="1">'Cost Schedule '!K126</f>
        <v>0</v>
      </c>
      <c r="I158" s="6">
        <f ca="1">'Cost Schedule '!L126</f>
        <v>0</v>
      </c>
      <c r="J158" s="6">
        <f ca="1">'Cost Schedule '!M126</f>
        <v>0</v>
      </c>
      <c r="K158" s="6">
        <f ca="1">'Cost Schedule '!N126</f>
        <v>0</v>
      </c>
      <c r="L158" s="6">
        <f ca="1">'Cost Schedule '!O126</f>
        <v>0</v>
      </c>
      <c r="M158" s="6">
        <f ca="1">'Cost Schedule '!P126</f>
        <v>0</v>
      </c>
      <c r="N158" s="6">
        <f ca="1">'Cost Schedule '!Q126</f>
        <v>0</v>
      </c>
      <c r="O158" s="6">
        <f ca="1">'Cost Schedule '!R126</f>
        <v>6.6356815580067208</v>
      </c>
      <c r="P158" s="6">
        <f ca="1">'Cost Schedule '!S126</f>
        <v>0</v>
      </c>
      <c r="Q158" s="6">
        <f ca="1">'Cost Schedule '!T126</f>
        <v>7.3027278180905606</v>
      </c>
      <c r="R158" s="6">
        <f ca="1">'Cost Schedule '!U126</f>
        <v>0</v>
      </c>
      <c r="S158" s="6">
        <f ca="1">'Cost Schedule '!V126</f>
        <v>0</v>
      </c>
      <c r="T158" s="6">
        <f ca="1">'Cost Schedule '!W126</f>
        <v>6.0034163407545602</v>
      </c>
      <c r="U158" s="6">
        <f ca="1">'Cost Schedule '!X126</f>
        <v>6.0034163407545584</v>
      </c>
      <c r="V158" s="6">
        <f ca="1">'Cost Schedule '!Y126</f>
        <v>11.204720599915014</v>
      </c>
      <c r="W158" s="6">
        <f ca="1">'Cost Schedule '!Z126</f>
        <v>14.267919020699068</v>
      </c>
      <c r="X158" s="6">
        <f ca="1">'Cost Schedule '!AA126</f>
        <v>15.610427395117128</v>
      </c>
      <c r="Y158" s="6">
        <f ca="1">'Cost Schedule '!AB126</f>
        <v>15.945753535917135</v>
      </c>
      <c r="Z158" s="6">
        <f ca="1">'Cost Schedule '!AC126</f>
        <v>16.739260923162249</v>
      </c>
      <c r="AA158" s="6">
        <f ca="1">'Cost Schedule '!AD126</f>
        <v>17.642065436807371</v>
      </c>
      <c r="AB158" s="6">
        <f ca="1">'Cost Schedule '!AE126</f>
        <v>10.021872110239372</v>
      </c>
      <c r="AC158" s="6">
        <f ca="1">'Cost Schedule '!AF126</f>
        <v>5.3311387802515213</v>
      </c>
      <c r="AD158" s="6">
        <f ca="1">'Cost Schedule '!AG126</f>
        <v>0</v>
      </c>
      <c r="AE158" s="6">
        <f ca="1">'Cost Schedule '!AH126</f>
        <v>0</v>
      </c>
      <c r="AF158" s="6">
        <f ca="1">'Cost Schedule '!AI126</f>
        <v>0</v>
      </c>
      <c r="AG158" s="6">
        <f ca="1">'Cost Schedule '!AJ126</f>
        <v>0</v>
      </c>
    </row>
    <row r="159" spans="1:74" x14ac:dyDescent="0.25">
      <c r="A159" s="10"/>
      <c r="B159" s="2" t="s">
        <v>250</v>
      </c>
      <c r="C159" s="7">
        <f ca="1">SUM(E159:X159)</f>
        <v>8.0433970888005106</v>
      </c>
      <c r="D159" s="6"/>
      <c r="E159" s="6">
        <f ca="1">'Cost Schedule '!H127</f>
        <v>0</v>
      </c>
      <c r="F159" s="6">
        <f ca="1">'Cost Schedule '!I127</f>
        <v>0</v>
      </c>
      <c r="G159" s="6">
        <f ca="1">'Cost Schedule '!J127</f>
        <v>0</v>
      </c>
      <c r="H159" s="6">
        <f ca="1">'Cost Schedule '!K127</f>
        <v>0</v>
      </c>
      <c r="I159" s="6">
        <f ca="1">'Cost Schedule '!L127</f>
        <v>0</v>
      </c>
      <c r="J159" s="6">
        <f ca="1">'Cost Schedule '!M127</f>
        <v>0</v>
      </c>
      <c r="K159" s="6">
        <f ca="1">'Cost Schedule '!N127</f>
        <v>0</v>
      </c>
      <c r="L159" s="6">
        <f ca="1">'Cost Schedule '!O127</f>
        <v>0</v>
      </c>
      <c r="M159" s="6">
        <f ca="1">'Cost Schedule '!P127</f>
        <v>0</v>
      </c>
      <c r="N159" s="6">
        <f ca="1">'Cost Schedule '!Q127</f>
        <v>0</v>
      </c>
      <c r="O159" s="6">
        <f ca="1">'Cost Schedule '!R127</f>
        <v>0.79628178696080643</v>
      </c>
      <c r="P159" s="6">
        <f ca="1">'Cost Schedule '!S127</f>
        <v>0</v>
      </c>
      <c r="Q159" s="6">
        <f ca="1">'Cost Schedule '!T127</f>
        <v>0.87632733817086705</v>
      </c>
      <c r="R159" s="6">
        <f ca="1">'Cost Schedule '!U127</f>
        <v>0</v>
      </c>
      <c r="S159" s="6">
        <f ca="1">'Cost Schedule '!V127</f>
        <v>0</v>
      </c>
      <c r="T159" s="6">
        <f ca="1">'Cost Schedule '!W127</f>
        <v>0.72040996089054676</v>
      </c>
      <c r="U159" s="6">
        <f ca="1">'Cost Schedule '!X127</f>
        <v>0.72040996089054765</v>
      </c>
      <c r="V159" s="6">
        <f ca="1">'Cost Schedule '!Y127</f>
        <v>1.3445664719898005</v>
      </c>
      <c r="W159" s="6">
        <f ca="1">'Cost Schedule '!Z127</f>
        <v>1.7121502824838881</v>
      </c>
      <c r="X159" s="6">
        <f ca="1">'Cost Schedule '!AA127</f>
        <v>1.8732512874140541</v>
      </c>
      <c r="Y159" s="6">
        <f ca="1">'Cost Schedule '!AB127</f>
        <v>1.913490424310055</v>
      </c>
      <c r="Z159" s="6">
        <f ca="1">'Cost Schedule '!AC127</f>
        <v>2.0087113107794696</v>
      </c>
      <c r="AA159" s="6">
        <f ca="1">'Cost Schedule '!AD127</f>
        <v>2.1170478524168832</v>
      </c>
      <c r="AB159" s="6">
        <f ca="1">'Cost Schedule '!AE127</f>
        <v>1.2026246532287228</v>
      </c>
      <c r="AC159" s="6">
        <f ca="1">'Cost Schedule '!AF127</f>
        <v>0.63973665363018206</v>
      </c>
      <c r="AD159" s="6">
        <f>'Cost Schedule '!AG127</f>
        <v>1</v>
      </c>
      <c r="AE159" s="6">
        <f>'Cost Schedule '!AH127</f>
        <v>1</v>
      </c>
      <c r="AF159" s="6">
        <f>'Cost Schedule '!AI127</f>
        <v>1</v>
      </c>
      <c r="AG159" s="6">
        <f>'Cost Schedule '!AJ127</f>
        <v>1</v>
      </c>
    </row>
    <row r="160" spans="1:74" x14ac:dyDescent="0.25">
      <c r="A160" s="10"/>
      <c r="B160" s="2" t="s">
        <v>255</v>
      </c>
      <c r="C160" s="7">
        <f ca="1">SUM(E160:X160)</f>
        <v>5.2652640445019907</v>
      </c>
      <c r="D160" s="6"/>
      <c r="E160" s="6">
        <f ca="1">'Cost Schedule '!H128</f>
        <v>0</v>
      </c>
      <c r="F160" s="6">
        <f ca="1">'Cost Schedule '!I128</f>
        <v>0</v>
      </c>
      <c r="G160" s="6">
        <f ca="1">'Cost Schedule '!J128</f>
        <v>0</v>
      </c>
      <c r="H160" s="6">
        <f ca="1">'Cost Schedule '!K128</f>
        <v>0</v>
      </c>
      <c r="I160" s="6">
        <f ca="1">'Cost Schedule '!L128</f>
        <v>0</v>
      </c>
      <c r="J160" s="6">
        <f ca="1">'Cost Schedule '!M128</f>
        <v>0</v>
      </c>
      <c r="K160" s="6">
        <f ca="1">'Cost Schedule '!N128</f>
        <v>1.1130819904787304</v>
      </c>
      <c r="L160" s="6">
        <f ca="1">'Cost Schedule '!O128</f>
        <v>0.55654099523936518</v>
      </c>
      <c r="M160" s="6">
        <f ca="1">'Cost Schedule '!P128</f>
        <v>0</v>
      </c>
      <c r="N160" s="6">
        <f ca="1">'Cost Schedule '!Q128</f>
        <v>0.55654099523936518</v>
      </c>
      <c r="O160" s="6">
        <f ca="1">'Cost Schedule '!R128</f>
        <v>0.32100301217763305</v>
      </c>
      <c r="P160" s="6">
        <f ca="1">'Cost Schedule '!S128</f>
        <v>0.79207897830109752</v>
      </c>
      <c r="Q160" s="6">
        <f ca="1">'Cost Schedule '!T128</f>
        <v>0</v>
      </c>
      <c r="R160" s="6">
        <f ca="1">'Cost Schedule '!U128</f>
        <v>0.32100301217763305</v>
      </c>
      <c r="S160" s="6">
        <f ca="1">'Cost Schedule '!V128</f>
        <v>0.32100301217763305</v>
      </c>
      <c r="T160" s="6">
        <f ca="1">'Cost Schedule '!W128</f>
        <v>0.32100301217763305</v>
      </c>
      <c r="U160" s="6">
        <f ca="1">'Cost Schedule '!X128</f>
        <v>0.32100301217763305</v>
      </c>
      <c r="V160" s="6">
        <f ca="1">'Cost Schedule '!Y128</f>
        <v>0.32100301217763305</v>
      </c>
      <c r="W160" s="6">
        <f ca="1">'Cost Schedule '!Z128</f>
        <v>0.32100301217763305</v>
      </c>
      <c r="X160" s="6">
        <f ca="1">'Cost Schedule '!AA128</f>
        <v>0</v>
      </c>
      <c r="Y160" s="6">
        <f ca="1">'Cost Schedule '!AB128</f>
        <v>0.32100301217763305</v>
      </c>
      <c r="Z160" s="6">
        <f ca="1">'Cost Schedule '!AC128</f>
        <v>0</v>
      </c>
      <c r="AA160" s="6">
        <f ca="1">'Cost Schedule '!AD128</f>
        <v>0.32100301217763305</v>
      </c>
      <c r="AB160" s="6">
        <f ca="1">'Cost Schedule '!AE128</f>
        <v>0</v>
      </c>
      <c r="AC160" s="6">
        <f ca="1">'Cost Schedule '!AF128</f>
        <v>0.32100301217763305</v>
      </c>
      <c r="AD160" s="6">
        <f ca="1">'Cost Schedule '!AG128</f>
        <v>0</v>
      </c>
      <c r="AE160" s="6">
        <f ca="1">'Cost Schedule '!AH128</f>
        <v>0.32100301217763305</v>
      </c>
      <c r="AF160" s="6">
        <f ca="1">'Cost Schedule '!AI128</f>
        <v>0</v>
      </c>
      <c r="AG160" s="6">
        <f ca="1">'Cost Schedule '!AJ128</f>
        <v>0.32100301217763305</v>
      </c>
    </row>
    <row r="161" spans="1:33" ht="22.5" x14ac:dyDescent="0.25">
      <c r="A161" s="10"/>
      <c r="B161" s="198" t="s">
        <v>369</v>
      </c>
      <c r="C161" s="7">
        <f ca="1">SUM(E161:X161)</f>
        <v>65.651546052857682</v>
      </c>
      <c r="D161" s="6"/>
      <c r="E161" s="6">
        <f ca="1">'Cost Schedule '!H133+'Cost Schedule '!H143</f>
        <v>0</v>
      </c>
      <c r="F161" s="6">
        <f ca="1">'Cost Schedule '!I133+'Cost Schedule '!I143</f>
        <v>0</v>
      </c>
      <c r="G161" s="6">
        <f ca="1">'Cost Schedule '!J133+'Cost Schedule '!J143</f>
        <v>0</v>
      </c>
      <c r="H161" s="6">
        <f ca="1">'Cost Schedule '!K133+'Cost Schedule '!K143</f>
        <v>0</v>
      </c>
      <c r="I161" s="6">
        <f ca="1">'Cost Schedule '!L133+'Cost Schedule '!L143</f>
        <v>0.1343</v>
      </c>
      <c r="J161" s="6">
        <f ca="1">'Cost Schedule '!M133+'Cost Schedule '!M143</f>
        <v>0</v>
      </c>
      <c r="K161" s="6">
        <f ca="1">'Cost Schedule '!N133+'Cost Schedule '!N143</f>
        <v>5.8928703148033268</v>
      </c>
      <c r="L161" s="6">
        <f ca="1">'Cost Schedule '!O133+'Cost Schedule '!O143</f>
        <v>3.1548586015168931</v>
      </c>
      <c r="M161" s="6">
        <f ca="1">'Cost Schedule '!P133+'Cost Schedule '!P143</f>
        <v>3.4856213318106777</v>
      </c>
      <c r="N161" s="6">
        <f ca="1">'Cost Schedule '!Q133+'Cost Schedule '!Q143</f>
        <v>3.506776880936894</v>
      </c>
      <c r="O161" s="6">
        <f ca="1">'Cost Schedule '!R133+'Cost Schedule '!R143</f>
        <v>5.697626933033785</v>
      </c>
      <c r="P161" s="6">
        <f ca="1">'Cost Schedule '!S133+'Cost Schedule '!S143</f>
        <v>9.0572594338690067</v>
      </c>
      <c r="Q161" s="6">
        <f ca="1">'Cost Schedule '!T133+'Cost Schedule '!T143</f>
        <v>8.3894901885527755</v>
      </c>
      <c r="R161" s="6">
        <f ca="1">'Cost Schedule '!U133+'Cost Schedule '!U143</f>
        <v>11.219719324466553</v>
      </c>
      <c r="S161" s="6">
        <f ca="1">'Cost Schedule '!V133+'Cost Schedule '!V143</f>
        <v>1.3899390429169236</v>
      </c>
      <c r="T161" s="6">
        <f ca="1">'Cost Schedule '!W133+'Cost Schedule '!W143</f>
        <v>7.1512581661383621</v>
      </c>
      <c r="U161" s="6">
        <f ca="1">'Cost Schedule '!X133+'Cost Schedule '!X143</f>
        <v>6.3278392759724937</v>
      </c>
      <c r="V161" s="6">
        <f ca="1">'Cost Schedule '!Y133+'Cost Schedule '!Y143</f>
        <v>0.24398655883999823</v>
      </c>
      <c r="W161" s="6">
        <f ca="1">'Cost Schedule '!Z133+'Cost Schedule '!Z143</f>
        <v>0</v>
      </c>
      <c r="X161" s="6">
        <f ca="1">'Cost Schedule '!AA133+'Cost Schedule '!AA143</f>
        <v>0</v>
      </c>
      <c r="Y161" s="6">
        <f ca="1">'Cost Schedule '!AB133+'Cost Schedule '!AB143</f>
        <v>0</v>
      </c>
      <c r="Z161" s="6">
        <f ca="1">'Cost Schedule '!AC133+'Cost Schedule '!AC143</f>
        <v>0</v>
      </c>
      <c r="AA161" s="6">
        <f ca="1">'Cost Schedule '!AD133+'Cost Schedule '!AD143</f>
        <v>0</v>
      </c>
      <c r="AB161" s="6">
        <f ca="1">'Cost Schedule '!AE133+'Cost Schedule '!AE143</f>
        <v>0</v>
      </c>
      <c r="AC161" s="6">
        <f ca="1">'Cost Schedule '!AF133+'Cost Schedule '!AF143</f>
        <v>0</v>
      </c>
      <c r="AD161" s="6">
        <f ca="1">'Cost Schedule '!AG133+'Cost Schedule '!AG143</f>
        <v>0</v>
      </c>
      <c r="AE161" s="6">
        <f ca="1">'Cost Schedule '!AH133+'Cost Schedule '!AH143</f>
        <v>0</v>
      </c>
      <c r="AF161" s="6">
        <f ca="1">'Cost Schedule '!AI133+'Cost Schedule '!AI143</f>
        <v>0</v>
      </c>
      <c r="AG161" s="6">
        <f ca="1">'Cost Schedule '!AJ133+'Cost Schedule '!AJ143</f>
        <v>0</v>
      </c>
    </row>
    <row r="162" spans="1:33" x14ac:dyDescent="0.25">
      <c r="A162" s="23"/>
      <c r="C162" s="7"/>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row>
    <row r="163" spans="1:33" x14ac:dyDescent="0.25">
      <c r="A163" s="23"/>
      <c r="B163" s="34" t="s">
        <v>34</v>
      </c>
      <c r="C163" s="33">
        <f ca="1">SUM(E163:X163)</f>
        <v>145.9885162594978</v>
      </c>
      <c r="D163" s="39"/>
      <c r="E163" s="33">
        <f ca="1">SUM(E158:E162)</f>
        <v>0</v>
      </c>
      <c r="F163" s="33">
        <f t="shared" ref="F163:AG163" ca="1" si="83">SUM(F158:F162)</f>
        <v>0</v>
      </c>
      <c r="G163" s="33">
        <f t="shared" ca="1" si="83"/>
        <v>0</v>
      </c>
      <c r="H163" s="33">
        <f t="shared" ca="1" si="83"/>
        <v>0</v>
      </c>
      <c r="I163" s="33">
        <f t="shared" ca="1" si="83"/>
        <v>0.1343</v>
      </c>
      <c r="J163" s="33">
        <f t="shared" ca="1" si="83"/>
        <v>0</v>
      </c>
      <c r="K163" s="33">
        <f t="shared" ca="1" si="83"/>
        <v>7.0059523052820571</v>
      </c>
      <c r="L163" s="33">
        <f t="shared" ca="1" si="83"/>
        <v>3.7113995967562583</v>
      </c>
      <c r="M163" s="33">
        <f t="shared" ca="1" si="83"/>
        <v>3.4856213318106777</v>
      </c>
      <c r="N163" s="33">
        <f t="shared" ca="1" si="83"/>
        <v>4.0633178761762592</v>
      </c>
      <c r="O163" s="33">
        <f t="shared" ca="1" si="83"/>
        <v>13.450593290178945</v>
      </c>
      <c r="P163" s="33">
        <f t="shared" ca="1" si="83"/>
        <v>9.8493384121701038</v>
      </c>
      <c r="Q163" s="33">
        <f t="shared" ca="1" si="83"/>
        <v>16.568545344814204</v>
      </c>
      <c r="R163" s="33">
        <f t="shared" ca="1" si="83"/>
        <v>11.540722336644185</v>
      </c>
      <c r="S163" s="33">
        <f t="shared" ca="1" si="83"/>
        <v>1.7109420550945567</v>
      </c>
      <c r="T163" s="33">
        <f t="shared" ca="1" si="83"/>
        <v>14.196087479961102</v>
      </c>
      <c r="U163" s="33">
        <f t="shared" ca="1" si="83"/>
        <v>13.372668589795232</v>
      </c>
      <c r="V163" s="33">
        <f t="shared" ca="1" si="83"/>
        <v>13.114276642922444</v>
      </c>
      <c r="W163" s="33">
        <f t="shared" ca="1" si="83"/>
        <v>16.301072315360589</v>
      </c>
      <c r="X163" s="33">
        <f t="shared" ca="1" si="83"/>
        <v>17.483678682531181</v>
      </c>
      <c r="Y163" s="33">
        <f t="shared" ca="1" si="83"/>
        <v>18.180246972404824</v>
      </c>
      <c r="Z163" s="33">
        <f t="shared" ca="1" si="83"/>
        <v>18.747972233941717</v>
      </c>
      <c r="AA163" s="33">
        <f t="shared" ca="1" si="83"/>
        <v>20.080116301401887</v>
      </c>
      <c r="AB163" s="33">
        <f t="shared" ca="1" si="83"/>
        <v>11.224496763468094</v>
      </c>
      <c r="AC163" s="33">
        <f t="shared" ca="1" si="83"/>
        <v>6.2918784460593367</v>
      </c>
      <c r="AD163" s="33">
        <f t="shared" ca="1" si="83"/>
        <v>1</v>
      </c>
      <c r="AE163" s="33">
        <f t="shared" ca="1" si="83"/>
        <v>1.3210030121776331</v>
      </c>
      <c r="AF163" s="33">
        <f t="shared" ca="1" si="83"/>
        <v>1</v>
      </c>
      <c r="AG163" s="33">
        <f t="shared" ca="1" si="83"/>
        <v>1.3210030121776331</v>
      </c>
    </row>
    <row r="164" spans="1:33" x14ac:dyDescent="0.25">
      <c r="A164" s="9"/>
      <c r="C164" s="7"/>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row>
    <row r="165" spans="1:33" x14ac:dyDescent="0.25">
      <c r="B165" s="26" t="s">
        <v>27</v>
      </c>
      <c r="C165" s="27">
        <f ca="1">SUM(E165:X165)</f>
        <v>419.40045058504813</v>
      </c>
      <c r="D165" s="27"/>
      <c r="E165" s="27">
        <f t="shared" ref="E165:AG165" ca="1" si="84">E155-E163</f>
        <v>0</v>
      </c>
      <c r="F165" s="27">
        <f t="shared" ca="1" si="84"/>
        <v>4.4992620465002799</v>
      </c>
      <c r="G165" s="27">
        <f t="shared" ca="1" si="84"/>
        <v>14.060193895313375</v>
      </c>
      <c r="H165" s="27">
        <f t="shared" ca="1" si="84"/>
        <v>45.555028220815331</v>
      </c>
      <c r="I165" s="27">
        <f t="shared" ca="1" si="84"/>
        <v>82.391164456908115</v>
      </c>
      <c r="J165" s="27">
        <f t="shared" ca="1" si="84"/>
        <v>115.56804492640617</v>
      </c>
      <c r="K165" s="27">
        <f t="shared" ca="1" si="84"/>
        <v>45.999853864537734</v>
      </c>
      <c r="L165" s="27">
        <f t="shared" ca="1" si="84"/>
        <v>34.149890524543586</v>
      </c>
      <c r="M165" s="27">
        <f t="shared" ca="1" si="84"/>
        <v>16.596006948526771</v>
      </c>
      <c r="N165" s="27">
        <f t="shared" ca="1" si="84"/>
        <v>63.78335814516926</v>
      </c>
      <c r="O165" s="27">
        <f t="shared" ca="1" si="84"/>
        <v>54.396082731166572</v>
      </c>
      <c r="P165" s="27">
        <f t="shared" ca="1" si="84"/>
        <v>46.689558272284494</v>
      </c>
      <c r="Q165" s="27">
        <f t="shared" ca="1" si="84"/>
        <v>-16.568545344814204</v>
      </c>
      <c r="R165" s="27">
        <f t="shared" ca="1" si="84"/>
        <v>-11.540722336644185</v>
      </c>
      <c r="S165" s="27">
        <f t="shared" ca="1" si="84"/>
        <v>-1.7109420550945567</v>
      </c>
      <c r="T165" s="27">
        <f t="shared" ca="1" si="84"/>
        <v>-14.196087479961102</v>
      </c>
      <c r="U165" s="27">
        <f t="shared" ca="1" si="84"/>
        <v>-13.372668589795232</v>
      </c>
      <c r="V165" s="27">
        <f t="shared" ca="1" si="84"/>
        <v>-13.114276642922444</v>
      </c>
      <c r="W165" s="27">
        <f t="shared" ca="1" si="84"/>
        <v>-16.301072315360589</v>
      </c>
      <c r="X165" s="27">
        <f t="shared" ca="1" si="84"/>
        <v>-17.483678682531181</v>
      </c>
      <c r="Y165" s="27">
        <f t="shared" ca="1" si="84"/>
        <v>-18.180246972404824</v>
      </c>
      <c r="Z165" s="27">
        <f t="shared" ca="1" si="84"/>
        <v>-18.747972233941717</v>
      </c>
      <c r="AA165" s="27">
        <f t="shared" ca="1" si="84"/>
        <v>-20.080116301401887</v>
      </c>
      <c r="AB165" s="27">
        <f t="shared" ca="1" si="84"/>
        <v>-11.224496763468094</v>
      </c>
      <c r="AC165" s="27">
        <f t="shared" ca="1" si="84"/>
        <v>-6.2918784460593367</v>
      </c>
      <c r="AD165" s="27">
        <f t="shared" ca="1" si="84"/>
        <v>-1</v>
      </c>
      <c r="AE165" s="27">
        <f t="shared" ca="1" si="84"/>
        <v>-1.3210030121776331</v>
      </c>
      <c r="AF165" s="27">
        <f t="shared" ca="1" si="84"/>
        <v>-1</v>
      </c>
      <c r="AG165" s="27">
        <f t="shared" ca="1" si="84"/>
        <v>-1.3210030121776331</v>
      </c>
    </row>
    <row r="166" spans="1:33" x14ac:dyDescent="0.25">
      <c r="B166" s="13"/>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row>
    <row r="167" spans="1:33" x14ac:dyDescent="0.25">
      <c r="A167" s="9"/>
      <c r="B167" s="26" t="s">
        <v>28</v>
      </c>
      <c r="C167" s="27">
        <f ca="1">SUM(D167:X167)</f>
        <v>419.40045058504813</v>
      </c>
      <c r="D167" s="27">
        <f>D146+D165</f>
        <v>0</v>
      </c>
      <c r="E167" s="27">
        <f t="shared" ref="E167:AG167" ca="1" si="85">E165</f>
        <v>0</v>
      </c>
      <c r="F167" s="27">
        <f t="shared" ca="1" si="85"/>
        <v>4.4992620465002799</v>
      </c>
      <c r="G167" s="27">
        <f t="shared" ca="1" si="85"/>
        <v>14.060193895313375</v>
      </c>
      <c r="H167" s="27">
        <f t="shared" ca="1" si="85"/>
        <v>45.555028220815331</v>
      </c>
      <c r="I167" s="27">
        <f t="shared" ca="1" si="85"/>
        <v>82.391164456908115</v>
      </c>
      <c r="J167" s="27">
        <f t="shared" ca="1" si="85"/>
        <v>115.56804492640617</v>
      </c>
      <c r="K167" s="27">
        <f t="shared" ca="1" si="85"/>
        <v>45.999853864537734</v>
      </c>
      <c r="L167" s="27">
        <f t="shared" ca="1" si="85"/>
        <v>34.149890524543586</v>
      </c>
      <c r="M167" s="27">
        <f t="shared" ca="1" si="85"/>
        <v>16.596006948526771</v>
      </c>
      <c r="N167" s="27">
        <f t="shared" ca="1" si="85"/>
        <v>63.78335814516926</v>
      </c>
      <c r="O167" s="27">
        <f t="shared" ca="1" si="85"/>
        <v>54.396082731166572</v>
      </c>
      <c r="P167" s="27">
        <f t="shared" ca="1" si="85"/>
        <v>46.689558272284494</v>
      </c>
      <c r="Q167" s="27">
        <f t="shared" ca="1" si="85"/>
        <v>-16.568545344814204</v>
      </c>
      <c r="R167" s="27">
        <f t="shared" ca="1" si="85"/>
        <v>-11.540722336644185</v>
      </c>
      <c r="S167" s="27">
        <f t="shared" ca="1" si="85"/>
        <v>-1.7109420550945567</v>
      </c>
      <c r="T167" s="27">
        <f t="shared" ca="1" si="85"/>
        <v>-14.196087479961102</v>
      </c>
      <c r="U167" s="27">
        <f t="shared" ca="1" si="85"/>
        <v>-13.372668589795232</v>
      </c>
      <c r="V167" s="27">
        <f t="shared" ca="1" si="85"/>
        <v>-13.114276642922444</v>
      </c>
      <c r="W167" s="27">
        <f t="shared" ca="1" si="85"/>
        <v>-16.301072315360589</v>
      </c>
      <c r="X167" s="27">
        <f t="shared" ca="1" si="85"/>
        <v>-17.483678682531181</v>
      </c>
      <c r="Y167" s="27">
        <f t="shared" ca="1" si="85"/>
        <v>-18.180246972404824</v>
      </c>
      <c r="Z167" s="27">
        <f t="shared" ca="1" si="85"/>
        <v>-18.747972233941717</v>
      </c>
      <c r="AA167" s="27">
        <f t="shared" ca="1" si="85"/>
        <v>-20.080116301401887</v>
      </c>
      <c r="AB167" s="27">
        <f t="shared" ca="1" si="85"/>
        <v>-11.224496763468094</v>
      </c>
      <c r="AC167" s="27">
        <f t="shared" ca="1" si="85"/>
        <v>-6.2918784460593367</v>
      </c>
      <c r="AD167" s="27">
        <f t="shared" ca="1" si="85"/>
        <v>-1</v>
      </c>
      <c r="AE167" s="27">
        <f t="shared" ca="1" si="85"/>
        <v>-1.3210030121776331</v>
      </c>
      <c r="AF167" s="27">
        <f t="shared" ca="1" si="85"/>
        <v>-1</v>
      </c>
      <c r="AG167" s="27">
        <f t="shared" ca="1" si="85"/>
        <v>-1.3210030121776331</v>
      </c>
    </row>
    <row r="170" spans="1:33" x14ac:dyDescent="0.25">
      <c r="A170" s="87"/>
      <c r="B170" s="3" t="s">
        <v>283</v>
      </c>
      <c r="C170" s="4" t="s">
        <v>3</v>
      </c>
      <c r="D170" s="5">
        <f>D143</f>
        <v>44561</v>
      </c>
      <c r="E170" s="5">
        <f t="shared" ref="E170:AG170" si="86">EOMONTH(D170,3)</f>
        <v>44651</v>
      </c>
      <c r="F170" s="5">
        <f t="shared" si="86"/>
        <v>44742</v>
      </c>
      <c r="G170" s="5">
        <f t="shared" si="86"/>
        <v>44834</v>
      </c>
      <c r="H170" s="5">
        <f t="shared" si="86"/>
        <v>44926</v>
      </c>
      <c r="I170" s="5">
        <f t="shared" si="86"/>
        <v>45016</v>
      </c>
      <c r="J170" s="5">
        <f t="shared" si="86"/>
        <v>45107</v>
      </c>
      <c r="K170" s="5">
        <f t="shared" si="86"/>
        <v>45199</v>
      </c>
      <c r="L170" s="5">
        <f t="shared" si="86"/>
        <v>45291</v>
      </c>
      <c r="M170" s="5">
        <f t="shared" si="86"/>
        <v>45382</v>
      </c>
      <c r="N170" s="5">
        <f t="shared" si="86"/>
        <v>45473</v>
      </c>
      <c r="O170" s="5">
        <f t="shared" si="86"/>
        <v>45565</v>
      </c>
      <c r="P170" s="5">
        <f t="shared" si="86"/>
        <v>45657</v>
      </c>
      <c r="Q170" s="5">
        <f t="shared" si="86"/>
        <v>45747</v>
      </c>
      <c r="R170" s="5">
        <f t="shared" si="86"/>
        <v>45838</v>
      </c>
      <c r="S170" s="5">
        <f t="shared" si="86"/>
        <v>45930</v>
      </c>
      <c r="T170" s="5">
        <f t="shared" si="86"/>
        <v>46022</v>
      </c>
      <c r="U170" s="5">
        <f t="shared" si="86"/>
        <v>46112</v>
      </c>
      <c r="V170" s="5">
        <f t="shared" si="86"/>
        <v>46203</v>
      </c>
      <c r="W170" s="5">
        <f t="shared" si="86"/>
        <v>46295</v>
      </c>
      <c r="X170" s="5">
        <f t="shared" si="86"/>
        <v>46387</v>
      </c>
      <c r="Y170" s="5">
        <f t="shared" si="86"/>
        <v>46477</v>
      </c>
      <c r="Z170" s="5">
        <f t="shared" si="86"/>
        <v>46568</v>
      </c>
      <c r="AA170" s="5">
        <f t="shared" si="86"/>
        <v>46660</v>
      </c>
      <c r="AB170" s="5">
        <f t="shared" si="86"/>
        <v>46752</v>
      </c>
      <c r="AC170" s="5">
        <f t="shared" si="86"/>
        <v>46843</v>
      </c>
      <c r="AD170" s="5">
        <f t="shared" si="86"/>
        <v>46934</v>
      </c>
      <c r="AE170" s="5">
        <f t="shared" si="86"/>
        <v>47026</v>
      </c>
      <c r="AF170" s="5">
        <f t="shared" si="86"/>
        <v>47118</v>
      </c>
      <c r="AG170" s="5">
        <f t="shared" si="86"/>
        <v>47208</v>
      </c>
    </row>
    <row r="171" spans="1:33" x14ac:dyDescent="0.25">
      <c r="A171" s="10">
        <v>1952</v>
      </c>
      <c r="B171" s="2" t="s">
        <v>21</v>
      </c>
      <c r="C171" s="7">
        <f>SUM(E171:AG171)</f>
        <v>1952</v>
      </c>
      <c r="D171" s="8"/>
      <c r="E171" s="10">
        <f>(E49+E62+E75+E88+E145)</f>
        <v>0</v>
      </c>
      <c r="F171" s="10">
        <v>150</v>
      </c>
      <c r="G171" s="10">
        <v>150</v>
      </c>
      <c r="H171" s="10">
        <v>180</v>
      </c>
      <c r="I171" s="10">
        <v>200</v>
      </c>
      <c r="J171" s="10">
        <v>200</v>
      </c>
      <c r="K171" s="10">
        <v>180</v>
      </c>
      <c r="L171" s="10">
        <f>K171</f>
        <v>180</v>
      </c>
      <c r="M171" s="10">
        <v>180</v>
      </c>
      <c r="N171" s="10">
        <v>180</v>
      </c>
      <c r="O171" s="10">
        <v>180</v>
      </c>
      <c r="P171" s="10">
        <v>172</v>
      </c>
      <c r="Q171" s="10"/>
      <c r="R171" s="10">
        <v>0</v>
      </c>
      <c r="S171" s="10">
        <f t="shared" ref="S171:AG171" si="87">(S49+S62+S75+S88+S145)</f>
        <v>0</v>
      </c>
      <c r="T171" s="10">
        <f t="shared" si="87"/>
        <v>0</v>
      </c>
      <c r="U171" s="10">
        <f t="shared" si="87"/>
        <v>0</v>
      </c>
      <c r="V171" s="10">
        <f t="shared" si="87"/>
        <v>0</v>
      </c>
      <c r="W171" s="10">
        <f t="shared" si="87"/>
        <v>0</v>
      </c>
      <c r="X171" s="10">
        <f t="shared" si="87"/>
        <v>0</v>
      </c>
      <c r="Y171" s="10">
        <f t="shared" si="87"/>
        <v>0</v>
      </c>
      <c r="Z171" s="10">
        <f t="shared" si="87"/>
        <v>0</v>
      </c>
      <c r="AA171" s="10">
        <f t="shared" si="87"/>
        <v>0</v>
      </c>
      <c r="AB171" s="10">
        <f t="shared" si="87"/>
        <v>0</v>
      </c>
      <c r="AC171" s="10">
        <f t="shared" si="87"/>
        <v>0</v>
      </c>
      <c r="AD171" s="10">
        <f t="shared" si="87"/>
        <v>0</v>
      </c>
      <c r="AE171" s="10">
        <f t="shared" si="87"/>
        <v>0</v>
      </c>
      <c r="AF171" s="10">
        <f t="shared" si="87"/>
        <v>0</v>
      </c>
      <c r="AG171" s="10">
        <f t="shared" si="87"/>
        <v>0</v>
      </c>
    </row>
    <row r="172" spans="1:33" hidden="1" x14ac:dyDescent="0.25">
      <c r="A172" s="21">
        <f>A173/A171</f>
        <v>0</v>
      </c>
      <c r="B172" s="2" t="s">
        <v>22</v>
      </c>
      <c r="C172" s="7"/>
      <c r="D172" s="8"/>
      <c r="E172" s="6">
        <f>$A172</f>
        <v>0</v>
      </c>
      <c r="F172" s="6">
        <f t="shared" ref="F172:AG172" si="88">$A172</f>
        <v>0</v>
      </c>
      <c r="G172" s="6">
        <f t="shared" si="88"/>
        <v>0</v>
      </c>
      <c r="H172" s="6">
        <f t="shared" si="88"/>
        <v>0</v>
      </c>
      <c r="I172" s="6">
        <f t="shared" si="88"/>
        <v>0</v>
      </c>
      <c r="J172" s="6">
        <f t="shared" si="88"/>
        <v>0</v>
      </c>
      <c r="K172" s="6">
        <f t="shared" si="88"/>
        <v>0</v>
      </c>
      <c r="L172" s="6">
        <f t="shared" si="88"/>
        <v>0</v>
      </c>
      <c r="M172" s="6">
        <f t="shared" si="88"/>
        <v>0</v>
      </c>
      <c r="N172" s="6">
        <f t="shared" si="88"/>
        <v>0</v>
      </c>
      <c r="O172" s="6">
        <f t="shared" si="88"/>
        <v>0</v>
      </c>
      <c r="P172" s="6">
        <f t="shared" si="88"/>
        <v>0</v>
      </c>
      <c r="Q172" s="6">
        <f t="shared" si="88"/>
        <v>0</v>
      </c>
      <c r="R172" s="6">
        <f t="shared" si="88"/>
        <v>0</v>
      </c>
      <c r="S172" s="6">
        <f t="shared" si="88"/>
        <v>0</v>
      </c>
      <c r="T172" s="6">
        <f t="shared" si="88"/>
        <v>0</v>
      </c>
      <c r="U172" s="6">
        <f t="shared" si="88"/>
        <v>0</v>
      </c>
      <c r="V172" s="6">
        <f t="shared" si="88"/>
        <v>0</v>
      </c>
      <c r="W172" s="6">
        <f t="shared" si="88"/>
        <v>0</v>
      </c>
      <c r="X172" s="6">
        <f t="shared" si="88"/>
        <v>0</v>
      </c>
      <c r="Y172" s="6">
        <f t="shared" si="88"/>
        <v>0</v>
      </c>
      <c r="Z172" s="6">
        <f t="shared" si="88"/>
        <v>0</v>
      </c>
      <c r="AA172" s="6">
        <f t="shared" si="88"/>
        <v>0</v>
      </c>
      <c r="AB172" s="6">
        <f t="shared" si="88"/>
        <v>0</v>
      </c>
      <c r="AC172" s="6">
        <f t="shared" si="88"/>
        <v>0</v>
      </c>
      <c r="AD172" s="6">
        <f t="shared" si="88"/>
        <v>0</v>
      </c>
      <c r="AE172" s="6">
        <f t="shared" si="88"/>
        <v>0</v>
      </c>
      <c r="AF172" s="6">
        <f t="shared" si="88"/>
        <v>0</v>
      </c>
      <c r="AG172" s="6">
        <f t="shared" si="88"/>
        <v>0</v>
      </c>
    </row>
    <row r="173" spans="1:33" hidden="1" x14ac:dyDescent="0.25">
      <c r="A173" s="32">
        <f>'Project Summary'!F39</f>
        <v>0</v>
      </c>
      <c r="B173" s="2" t="s">
        <v>23</v>
      </c>
      <c r="C173" s="7">
        <f>SUM(E173:AG173)</f>
        <v>0</v>
      </c>
      <c r="D173" s="8"/>
      <c r="E173" s="6">
        <f t="shared" ref="E173:AG173" si="89">E171*E172</f>
        <v>0</v>
      </c>
      <c r="F173" s="6">
        <f t="shared" si="89"/>
        <v>0</v>
      </c>
      <c r="G173" s="6">
        <f t="shared" si="89"/>
        <v>0</v>
      </c>
      <c r="H173" s="6">
        <f t="shared" si="89"/>
        <v>0</v>
      </c>
      <c r="I173" s="6">
        <f t="shared" si="89"/>
        <v>0</v>
      </c>
      <c r="J173" s="6">
        <f t="shared" si="89"/>
        <v>0</v>
      </c>
      <c r="K173" s="6">
        <f t="shared" si="89"/>
        <v>0</v>
      </c>
      <c r="L173" s="6">
        <f t="shared" si="89"/>
        <v>0</v>
      </c>
      <c r="M173" s="6">
        <f t="shared" si="89"/>
        <v>0</v>
      </c>
      <c r="N173" s="6">
        <f t="shared" si="89"/>
        <v>0</v>
      </c>
      <c r="O173" s="6">
        <f t="shared" si="89"/>
        <v>0</v>
      </c>
      <c r="P173" s="6">
        <f t="shared" si="89"/>
        <v>0</v>
      </c>
      <c r="Q173" s="6">
        <f t="shared" si="89"/>
        <v>0</v>
      </c>
      <c r="R173" s="6">
        <f t="shared" si="89"/>
        <v>0</v>
      </c>
      <c r="S173" s="6">
        <f t="shared" si="89"/>
        <v>0</v>
      </c>
      <c r="T173" s="6">
        <f t="shared" si="89"/>
        <v>0</v>
      </c>
      <c r="U173" s="6">
        <f t="shared" si="89"/>
        <v>0</v>
      </c>
      <c r="V173" s="6">
        <f t="shared" si="89"/>
        <v>0</v>
      </c>
      <c r="W173" s="6">
        <f t="shared" si="89"/>
        <v>0</v>
      </c>
      <c r="X173" s="6">
        <f t="shared" si="89"/>
        <v>0</v>
      </c>
      <c r="Y173" s="6">
        <f t="shared" si="89"/>
        <v>0</v>
      </c>
      <c r="Z173" s="6">
        <f t="shared" si="89"/>
        <v>0</v>
      </c>
      <c r="AA173" s="6">
        <f t="shared" si="89"/>
        <v>0</v>
      </c>
      <c r="AB173" s="6">
        <f t="shared" si="89"/>
        <v>0</v>
      </c>
      <c r="AC173" s="6">
        <f t="shared" si="89"/>
        <v>0</v>
      </c>
      <c r="AD173" s="6">
        <f t="shared" si="89"/>
        <v>0</v>
      </c>
      <c r="AE173" s="6">
        <f t="shared" si="89"/>
        <v>0</v>
      </c>
      <c r="AF173" s="6">
        <f t="shared" si="89"/>
        <v>0</v>
      </c>
      <c r="AG173" s="6">
        <f t="shared" si="89"/>
        <v>0</v>
      </c>
    </row>
    <row r="174" spans="1:33" hidden="1" x14ac:dyDescent="0.25">
      <c r="A174" s="10"/>
      <c r="B174" s="2" t="s">
        <v>24</v>
      </c>
      <c r="C174" s="16">
        <f>SUM(E174:AG174)</f>
        <v>0</v>
      </c>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row>
    <row r="175" spans="1:33" x14ac:dyDescent="0.25">
      <c r="A175" s="10"/>
      <c r="B175" s="2" t="s">
        <v>25</v>
      </c>
      <c r="C175" s="7"/>
      <c r="D175" s="8"/>
      <c r="E175" s="21">
        <f>'Project Summary'!H21</f>
        <v>500000</v>
      </c>
      <c r="F175" s="21">
        <f>E175</f>
        <v>500000</v>
      </c>
      <c r="G175" s="21">
        <f t="shared" ref="G175:AG175" si="90">F175</f>
        <v>500000</v>
      </c>
      <c r="H175" s="21">
        <f t="shared" si="90"/>
        <v>500000</v>
      </c>
      <c r="I175" s="21">
        <f t="shared" si="90"/>
        <v>500000</v>
      </c>
      <c r="J175" s="21">
        <f t="shared" si="90"/>
        <v>500000</v>
      </c>
      <c r="K175" s="21">
        <f t="shared" si="90"/>
        <v>500000</v>
      </c>
      <c r="L175" s="21">
        <f t="shared" si="90"/>
        <v>500000</v>
      </c>
      <c r="M175" s="21">
        <f t="shared" si="90"/>
        <v>500000</v>
      </c>
      <c r="N175" s="21">
        <f t="shared" si="90"/>
        <v>500000</v>
      </c>
      <c r="O175" s="21">
        <f t="shared" si="90"/>
        <v>500000</v>
      </c>
      <c r="P175" s="21">
        <f t="shared" si="90"/>
        <v>500000</v>
      </c>
      <c r="Q175" s="21">
        <f t="shared" si="90"/>
        <v>500000</v>
      </c>
      <c r="R175" s="21">
        <f t="shared" si="90"/>
        <v>500000</v>
      </c>
      <c r="S175" s="21">
        <f t="shared" si="90"/>
        <v>500000</v>
      </c>
      <c r="T175" s="21">
        <f t="shared" si="90"/>
        <v>500000</v>
      </c>
      <c r="U175" s="21">
        <f t="shared" si="90"/>
        <v>500000</v>
      </c>
      <c r="V175" s="21">
        <f t="shared" si="90"/>
        <v>500000</v>
      </c>
      <c r="W175" s="21">
        <f t="shared" si="90"/>
        <v>500000</v>
      </c>
      <c r="X175" s="21">
        <f t="shared" si="90"/>
        <v>500000</v>
      </c>
      <c r="Y175" s="21">
        <f t="shared" si="90"/>
        <v>500000</v>
      </c>
      <c r="Z175" s="21">
        <f t="shared" si="90"/>
        <v>500000</v>
      </c>
      <c r="AA175" s="21">
        <f t="shared" si="90"/>
        <v>500000</v>
      </c>
      <c r="AB175" s="21">
        <f t="shared" si="90"/>
        <v>500000</v>
      </c>
      <c r="AC175" s="21">
        <f t="shared" si="90"/>
        <v>500000</v>
      </c>
      <c r="AD175" s="21">
        <f t="shared" si="90"/>
        <v>500000</v>
      </c>
      <c r="AE175" s="21">
        <f t="shared" si="90"/>
        <v>500000</v>
      </c>
      <c r="AF175" s="21">
        <f t="shared" si="90"/>
        <v>500000</v>
      </c>
      <c r="AG175" s="21">
        <f t="shared" si="90"/>
        <v>500000</v>
      </c>
    </row>
    <row r="176" spans="1:33" x14ac:dyDescent="0.25">
      <c r="A176" s="23"/>
      <c r="B176" s="2" t="s">
        <v>365</v>
      </c>
      <c r="C176" s="7">
        <f>SUM(E176:AG176)</f>
        <v>97.6</v>
      </c>
      <c r="D176" s="6"/>
      <c r="E176" s="6">
        <f>E171*E175/10^7</f>
        <v>0</v>
      </c>
      <c r="F176" s="6">
        <f t="shared" ref="F176:AG176" si="91">F171*F175/10^7</f>
        <v>7.5</v>
      </c>
      <c r="G176" s="6">
        <f t="shared" si="91"/>
        <v>7.5</v>
      </c>
      <c r="H176" s="6">
        <f t="shared" si="91"/>
        <v>9</v>
      </c>
      <c r="I176" s="6">
        <f t="shared" si="91"/>
        <v>10</v>
      </c>
      <c r="J176" s="6">
        <f t="shared" si="91"/>
        <v>10</v>
      </c>
      <c r="K176" s="6">
        <f t="shared" si="91"/>
        <v>9</v>
      </c>
      <c r="L176" s="6">
        <f t="shared" si="91"/>
        <v>9</v>
      </c>
      <c r="M176" s="6">
        <f t="shared" si="91"/>
        <v>9</v>
      </c>
      <c r="N176" s="6">
        <f t="shared" si="91"/>
        <v>9</v>
      </c>
      <c r="O176" s="6">
        <f t="shared" si="91"/>
        <v>9</v>
      </c>
      <c r="P176" s="6">
        <f t="shared" si="91"/>
        <v>8.6</v>
      </c>
      <c r="Q176" s="6">
        <f t="shared" si="91"/>
        <v>0</v>
      </c>
      <c r="R176" s="6">
        <f t="shared" si="91"/>
        <v>0</v>
      </c>
      <c r="S176" s="6">
        <f t="shared" si="91"/>
        <v>0</v>
      </c>
      <c r="T176" s="6">
        <f t="shared" si="91"/>
        <v>0</v>
      </c>
      <c r="U176" s="6">
        <f t="shared" si="91"/>
        <v>0</v>
      </c>
      <c r="V176" s="6">
        <f t="shared" si="91"/>
        <v>0</v>
      </c>
      <c r="W176" s="6">
        <f t="shared" si="91"/>
        <v>0</v>
      </c>
      <c r="X176" s="6">
        <f t="shared" si="91"/>
        <v>0</v>
      </c>
      <c r="Y176" s="6">
        <f t="shared" si="91"/>
        <v>0</v>
      </c>
      <c r="Z176" s="6">
        <f t="shared" si="91"/>
        <v>0</v>
      </c>
      <c r="AA176" s="6">
        <f t="shared" si="91"/>
        <v>0</v>
      </c>
      <c r="AB176" s="6">
        <f t="shared" si="91"/>
        <v>0</v>
      </c>
      <c r="AC176" s="6">
        <f t="shared" si="91"/>
        <v>0</v>
      </c>
      <c r="AD176" s="6">
        <f t="shared" si="91"/>
        <v>0</v>
      </c>
      <c r="AE176" s="6">
        <f t="shared" si="91"/>
        <v>0</v>
      </c>
      <c r="AF176" s="6">
        <f t="shared" si="91"/>
        <v>0</v>
      </c>
      <c r="AG176" s="6">
        <f t="shared" si="91"/>
        <v>0</v>
      </c>
    </row>
    <row r="177" spans="1:33" x14ac:dyDescent="0.25">
      <c r="A177" s="10"/>
      <c r="C177" s="7"/>
      <c r="D177" s="6"/>
      <c r="E177" s="6"/>
      <c r="F177" s="6"/>
      <c r="G177" s="6"/>
      <c r="H177" s="6"/>
      <c r="I177" s="6"/>
      <c r="J177" s="6"/>
      <c r="K177" s="6"/>
      <c r="L177" s="6"/>
      <c r="M177" s="6"/>
      <c r="N177" s="6"/>
      <c r="P177" s="6"/>
      <c r="Q177" s="6"/>
      <c r="R177" s="6"/>
      <c r="S177" s="6"/>
      <c r="T177" s="6"/>
      <c r="U177" s="6"/>
      <c r="V177" s="6"/>
      <c r="W177" s="6"/>
      <c r="X177" s="6"/>
      <c r="Y177" s="6"/>
      <c r="Z177" s="6"/>
      <c r="AA177" s="6"/>
      <c r="AB177" s="6"/>
      <c r="AC177" s="6"/>
      <c r="AD177" s="6"/>
      <c r="AE177" s="6"/>
      <c r="AF177" s="6"/>
      <c r="AG177" s="6"/>
    </row>
    <row r="178" spans="1:33" x14ac:dyDescent="0.25">
      <c r="A178" s="10"/>
      <c r="B178" s="34" t="s">
        <v>33</v>
      </c>
      <c r="C178" s="33">
        <f>SUM(E178:X178)</f>
        <v>97.6</v>
      </c>
      <c r="D178" s="39"/>
      <c r="E178" s="33">
        <f>E176</f>
        <v>0</v>
      </c>
      <c r="F178" s="33">
        <f t="shared" ref="F178:AG178" si="92">F176</f>
        <v>7.5</v>
      </c>
      <c r="G178" s="33">
        <f t="shared" si="92"/>
        <v>7.5</v>
      </c>
      <c r="H178" s="33">
        <f t="shared" si="92"/>
        <v>9</v>
      </c>
      <c r="I178" s="33">
        <f t="shared" si="92"/>
        <v>10</v>
      </c>
      <c r="J178" s="33">
        <f t="shared" si="92"/>
        <v>10</v>
      </c>
      <c r="K178" s="33">
        <f t="shared" si="92"/>
        <v>9</v>
      </c>
      <c r="L178" s="33">
        <f t="shared" si="92"/>
        <v>9</v>
      </c>
      <c r="M178" s="33">
        <f t="shared" si="92"/>
        <v>9</v>
      </c>
      <c r="N178" s="33">
        <f t="shared" si="92"/>
        <v>9</v>
      </c>
      <c r="O178" s="33">
        <f t="shared" si="92"/>
        <v>9</v>
      </c>
      <c r="P178" s="33">
        <f t="shared" si="92"/>
        <v>8.6</v>
      </c>
      <c r="Q178" s="33">
        <f t="shared" si="92"/>
        <v>0</v>
      </c>
      <c r="R178" s="33">
        <f t="shared" si="92"/>
        <v>0</v>
      </c>
      <c r="S178" s="33">
        <f t="shared" si="92"/>
        <v>0</v>
      </c>
      <c r="T178" s="33">
        <f t="shared" si="92"/>
        <v>0</v>
      </c>
      <c r="U178" s="33">
        <f t="shared" si="92"/>
        <v>0</v>
      </c>
      <c r="V178" s="33">
        <f t="shared" si="92"/>
        <v>0</v>
      </c>
      <c r="W178" s="33">
        <f t="shared" si="92"/>
        <v>0</v>
      </c>
      <c r="X178" s="33">
        <f t="shared" si="92"/>
        <v>0</v>
      </c>
      <c r="Y178" s="33">
        <f t="shared" si="92"/>
        <v>0</v>
      </c>
      <c r="Z178" s="33">
        <f t="shared" si="92"/>
        <v>0</v>
      </c>
      <c r="AA178" s="33">
        <f t="shared" si="92"/>
        <v>0</v>
      </c>
      <c r="AB178" s="33">
        <f t="shared" si="92"/>
        <v>0</v>
      </c>
      <c r="AC178" s="33">
        <f t="shared" si="92"/>
        <v>0</v>
      </c>
      <c r="AD178" s="33">
        <f t="shared" si="92"/>
        <v>0</v>
      </c>
      <c r="AE178" s="33">
        <f t="shared" si="92"/>
        <v>0</v>
      </c>
      <c r="AF178" s="33">
        <f t="shared" si="92"/>
        <v>0</v>
      </c>
      <c r="AG178" s="33">
        <f t="shared" si="92"/>
        <v>0</v>
      </c>
    </row>
    <row r="179" spans="1:33" x14ac:dyDescent="0.25">
      <c r="A179" s="10"/>
      <c r="C179" s="7"/>
      <c r="D179" s="6"/>
      <c r="E179" s="6"/>
      <c r="F179" s="6"/>
      <c r="G179" s="6"/>
      <c r="H179" s="6"/>
      <c r="I179" s="6"/>
      <c r="J179" s="6"/>
      <c r="K179" s="6"/>
      <c r="L179" s="6"/>
      <c r="M179" s="6"/>
      <c r="N179" s="6"/>
      <c r="P179" s="6"/>
      <c r="Q179" s="6"/>
      <c r="R179" s="6"/>
      <c r="S179" s="6"/>
      <c r="T179" s="6"/>
      <c r="U179" s="6"/>
      <c r="V179" s="6"/>
      <c r="W179" s="6"/>
      <c r="X179" s="6"/>
      <c r="Y179" s="6"/>
      <c r="Z179" s="6"/>
      <c r="AA179" s="6"/>
      <c r="AB179" s="6"/>
      <c r="AC179" s="6"/>
      <c r="AD179" s="6"/>
      <c r="AE179" s="6"/>
      <c r="AF179" s="6"/>
      <c r="AG179" s="6"/>
    </row>
    <row r="180" spans="1:33" s="17" customFormat="1" x14ac:dyDescent="0.25">
      <c r="A180" s="24"/>
      <c r="B180" s="20" t="s">
        <v>30</v>
      </c>
      <c r="C180" s="30">
        <f ca="1">SUM(E180:AG180)</f>
        <v>0.91850444229121986</v>
      </c>
      <c r="D180" s="24"/>
      <c r="E180" s="9">
        <f ca="1">E183/$C$163</f>
        <v>0</v>
      </c>
      <c r="F180" s="9">
        <f t="shared" ref="F180:P180" ca="1" si="93">F183/$C$163</f>
        <v>0</v>
      </c>
      <c r="G180" s="9">
        <f t="shared" ca="1" si="93"/>
        <v>0</v>
      </c>
      <c r="H180" s="9">
        <f t="shared" ca="1" si="93"/>
        <v>0</v>
      </c>
      <c r="I180" s="9">
        <f t="shared" ca="1" si="93"/>
        <v>0</v>
      </c>
      <c r="J180" s="9">
        <f t="shared" ca="1" si="93"/>
        <v>0</v>
      </c>
      <c r="K180" s="9">
        <f t="shared" ca="1" si="93"/>
        <v>5.7117084470608245E-2</v>
      </c>
      <c r="L180" s="9">
        <f t="shared" ca="1" si="93"/>
        <v>0.18703776020880497</v>
      </c>
      <c r="M180" s="9">
        <f t="shared" ca="1" si="93"/>
        <v>0.22464627404549042</v>
      </c>
      <c r="N180" s="9">
        <f t="shared" ca="1" si="93"/>
        <v>0.4170411334742965</v>
      </c>
      <c r="O180" s="9">
        <f t="shared" ca="1" si="93"/>
        <v>0</v>
      </c>
      <c r="P180" s="9">
        <f t="shared" ca="1" si="93"/>
        <v>0</v>
      </c>
      <c r="Q180" s="9"/>
      <c r="R180" s="9"/>
      <c r="S180" s="9"/>
      <c r="T180" s="9">
        <f t="shared" ref="T180:AG180" ca="1" si="94">T181/$C$158</f>
        <v>0</v>
      </c>
      <c r="U180" s="9">
        <f t="shared" ca="1" si="94"/>
        <v>3.2662190092019691E-2</v>
      </c>
      <c r="V180" s="9">
        <f t="shared" ca="1" si="94"/>
        <v>0</v>
      </c>
      <c r="W180" s="9">
        <f t="shared" ca="1" si="94"/>
        <v>0</v>
      </c>
      <c r="X180" s="9">
        <f t="shared" ca="1" si="94"/>
        <v>0</v>
      </c>
      <c r="Y180" s="9">
        <f t="shared" ca="1" si="94"/>
        <v>0</v>
      </c>
      <c r="Z180" s="9">
        <f t="shared" ca="1" si="94"/>
        <v>0</v>
      </c>
      <c r="AA180" s="9">
        <f t="shared" ca="1" si="94"/>
        <v>0</v>
      </c>
      <c r="AB180" s="9">
        <f t="shared" ca="1" si="94"/>
        <v>0</v>
      </c>
      <c r="AC180" s="9">
        <f t="shared" ca="1" si="94"/>
        <v>0</v>
      </c>
      <c r="AD180" s="9">
        <f t="shared" ca="1" si="94"/>
        <v>0</v>
      </c>
      <c r="AE180" s="9">
        <f t="shared" ca="1" si="94"/>
        <v>0</v>
      </c>
      <c r="AF180" s="9">
        <f t="shared" ca="1" si="94"/>
        <v>0</v>
      </c>
      <c r="AG180" s="9">
        <f t="shared" ca="1" si="94"/>
        <v>0</v>
      </c>
    </row>
    <row r="181" spans="1:33" x14ac:dyDescent="0.25">
      <c r="A181" s="10"/>
      <c r="B181" s="2" t="s">
        <v>29</v>
      </c>
      <c r="C181" s="7">
        <f ca="1">SUM(E181:X181)</f>
        <v>131.51208741103309</v>
      </c>
      <c r="D181" s="6"/>
      <c r="E181" s="6">
        <f ca="1">'Cost Schedule '!H136+'Cost Schedule '!H137</f>
        <v>0</v>
      </c>
      <c r="F181" s="6">
        <f ca="1">'Cost Schedule '!I136+'Cost Schedule '!I137</f>
        <v>0</v>
      </c>
      <c r="G181" s="6">
        <f ca="1">'Cost Schedule '!J136+'Cost Schedule '!J137</f>
        <v>0</v>
      </c>
      <c r="H181" s="6">
        <f ca="1">'Cost Schedule '!K136+'Cost Schedule '!K137</f>
        <v>0</v>
      </c>
      <c r="I181" s="6">
        <f ca="1">'Cost Schedule '!L136+'Cost Schedule '!L137</f>
        <v>0</v>
      </c>
      <c r="J181" s="6">
        <f ca="1">'Cost Schedule '!M136+'Cost Schedule '!M137</f>
        <v>0</v>
      </c>
      <c r="K181" s="6">
        <f ca="1">'Cost Schedule '!N136+'Cost Schedule '!N137</f>
        <v>8.3384384149325008</v>
      </c>
      <c r="L181" s="6">
        <f ca="1">'Cost Schedule '!O136+'Cost Schedule '!O137</f>
        <v>27.305365097383174</v>
      </c>
      <c r="M181" s="6">
        <f ca="1">'Cost Schedule '!P136+'Cost Schedule '!P137</f>
        <v>32.795776231125679</v>
      </c>
      <c r="N181" s="6">
        <f ca="1">'Cost Schedule '!Q136+'Cost Schedule '!Q137</f>
        <v>60.883216295091728</v>
      </c>
      <c r="O181" s="6">
        <f ca="1">'Cost Schedule '!R136+'Cost Schedule '!R137</f>
        <v>0</v>
      </c>
      <c r="P181" s="6">
        <f ca="1">'Cost Schedule '!S136+'Cost Schedule '!S137</f>
        <v>0</v>
      </c>
      <c r="Q181" s="6">
        <f ca="1">'Cost Schedule '!T136+'Cost Schedule '!T137</f>
        <v>0</v>
      </c>
      <c r="R181" s="6">
        <f ca="1">'Cost Schedule '!U136+'Cost Schedule '!U137</f>
        <v>0</v>
      </c>
      <c r="S181" s="6">
        <f ca="1">'Cost Schedule '!V136+'Cost Schedule '!V137</f>
        <v>0</v>
      </c>
      <c r="T181" s="6">
        <f ca="1">'Cost Schedule '!W136+'Cost Schedule '!W137</f>
        <v>0</v>
      </c>
      <c r="U181" s="6">
        <f ca="1">'Cost Schedule '!X136+'Cost Schedule '!X137</f>
        <v>2.1892913725000014</v>
      </c>
      <c r="V181" s="6">
        <f ca="1">'Cost Schedule '!Y136+'Cost Schedule '!Y137</f>
        <v>0</v>
      </c>
      <c r="W181" s="6">
        <f ca="1">'Cost Schedule '!Z136+'Cost Schedule '!Z137</f>
        <v>0</v>
      </c>
      <c r="X181" s="6">
        <f ca="1">'Cost Schedule '!AA136+'Cost Schedule '!AA137</f>
        <v>0</v>
      </c>
      <c r="Y181" s="6">
        <f ca="1">'Cost Schedule '!AB136+'Cost Schedule '!AB137</f>
        <v>0</v>
      </c>
      <c r="Z181" s="6">
        <f ca="1">'Cost Schedule '!AC136+'Cost Schedule '!AC137</f>
        <v>0</v>
      </c>
      <c r="AA181" s="6">
        <f ca="1">'Cost Schedule '!AD136+'Cost Schedule '!AD137</f>
        <v>0</v>
      </c>
      <c r="AB181" s="6">
        <f ca="1">'Cost Schedule '!AE136+'Cost Schedule '!AE137</f>
        <v>0</v>
      </c>
      <c r="AC181" s="6">
        <f ca="1">'Cost Schedule '!AF136+'Cost Schedule '!AF137</f>
        <v>0</v>
      </c>
      <c r="AD181" s="6">
        <f ca="1">'Cost Schedule '!AG136+'Cost Schedule '!AG137</f>
        <v>0</v>
      </c>
      <c r="AE181" s="6">
        <f ca="1">'Cost Schedule '!AH136+'Cost Schedule '!AH137</f>
        <v>0</v>
      </c>
      <c r="AF181" s="6">
        <f ca="1">'Cost Schedule '!AI136+'Cost Schedule '!AI137</f>
        <v>0</v>
      </c>
      <c r="AG181" s="6">
        <f ca="1">'Cost Schedule '!AJ136+'Cost Schedule '!AJ137</f>
        <v>0</v>
      </c>
    </row>
    <row r="182" spans="1:33" x14ac:dyDescent="0.25">
      <c r="A182" s="23"/>
      <c r="C182" s="7"/>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row>
    <row r="183" spans="1:33" x14ac:dyDescent="0.25">
      <c r="A183" s="23"/>
      <c r="B183" s="34" t="s">
        <v>34</v>
      </c>
      <c r="C183" s="33">
        <f ca="1">SUM(E183:X183)</f>
        <v>131.51208741103309</v>
      </c>
      <c r="D183" s="39"/>
      <c r="E183" s="33">
        <f t="shared" ref="E183:AG183" ca="1" si="95">SUM(E181:E182)</f>
        <v>0</v>
      </c>
      <c r="F183" s="33">
        <f t="shared" ca="1" si="95"/>
        <v>0</v>
      </c>
      <c r="G183" s="33">
        <f t="shared" ca="1" si="95"/>
        <v>0</v>
      </c>
      <c r="H183" s="33">
        <f t="shared" ca="1" si="95"/>
        <v>0</v>
      </c>
      <c r="I183" s="33">
        <f t="shared" ca="1" si="95"/>
        <v>0</v>
      </c>
      <c r="J183" s="33">
        <f t="shared" ca="1" si="95"/>
        <v>0</v>
      </c>
      <c r="K183" s="33">
        <f t="shared" ca="1" si="95"/>
        <v>8.3384384149325008</v>
      </c>
      <c r="L183" s="33">
        <f t="shared" ca="1" si="95"/>
        <v>27.305365097383174</v>
      </c>
      <c r="M183" s="33">
        <f t="shared" ca="1" si="95"/>
        <v>32.795776231125679</v>
      </c>
      <c r="N183" s="33">
        <f t="shared" ca="1" si="95"/>
        <v>60.883216295091728</v>
      </c>
      <c r="O183" s="33">
        <f t="shared" ca="1" si="95"/>
        <v>0</v>
      </c>
      <c r="P183" s="33">
        <f t="shared" ca="1" si="95"/>
        <v>0</v>
      </c>
      <c r="Q183" s="33">
        <f t="shared" ca="1" si="95"/>
        <v>0</v>
      </c>
      <c r="R183" s="33">
        <f t="shared" ca="1" si="95"/>
        <v>0</v>
      </c>
      <c r="S183" s="33">
        <f t="shared" ca="1" si="95"/>
        <v>0</v>
      </c>
      <c r="T183" s="33">
        <f t="shared" ca="1" si="95"/>
        <v>0</v>
      </c>
      <c r="U183" s="33">
        <f t="shared" ca="1" si="95"/>
        <v>2.1892913725000014</v>
      </c>
      <c r="V183" s="33">
        <f t="shared" ca="1" si="95"/>
        <v>0</v>
      </c>
      <c r="W183" s="33">
        <f t="shared" ca="1" si="95"/>
        <v>0</v>
      </c>
      <c r="X183" s="33">
        <f t="shared" ca="1" si="95"/>
        <v>0</v>
      </c>
      <c r="Y183" s="33">
        <f t="shared" ca="1" si="95"/>
        <v>0</v>
      </c>
      <c r="Z183" s="33">
        <f t="shared" ca="1" si="95"/>
        <v>0</v>
      </c>
      <c r="AA183" s="33">
        <f t="shared" ca="1" si="95"/>
        <v>0</v>
      </c>
      <c r="AB183" s="33">
        <f t="shared" ca="1" si="95"/>
        <v>0</v>
      </c>
      <c r="AC183" s="33">
        <f t="shared" ca="1" si="95"/>
        <v>0</v>
      </c>
      <c r="AD183" s="33">
        <f t="shared" ca="1" si="95"/>
        <v>0</v>
      </c>
      <c r="AE183" s="33">
        <f t="shared" ca="1" si="95"/>
        <v>0</v>
      </c>
      <c r="AF183" s="33">
        <f t="shared" ca="1" si="95"/>
        <v>0</v>
      </c>
      <c r="AG183" s="33">
        <f t="shared" ca="1" si="95"/>
        <v>0</v>
      </c>
    </row>
    <row r="184" spans="1:33" x14ac:dyDescent="0.25">
      <c r="A184" s="9"/>
      <c r="C184" s="7"/>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row>
    <row r="187" spans="1:33" hidden="1" x14ac:dyDescent="0.25">
      <c r="B187" s="2" t="s">
        <v>367</v>
      </c>
      <c r="D187" s="6">
        <f>SUM(E187:AG187)</f>
        <v>1354</v>
      </c>
      <c r="E187" s="6">
        <f>E49+E62+E75+E88+E117+E145</f>
        <v>0</v>
      </c>
      <c r="F187" s="6">
        <f t="shared" ref="F187:AG187" si="96">F49+F62+F75+F88+F117+F145</f>
        <v>225</v>
      </c>
      <c r="G187" s="6">
        <f t="shared" si="96"/>
        <v>285</v>
      </c>
      <c r="H187" s="6">
        <f t="shared" si="96"/>
        <v>175</v>
      </c>
      <c r="I187" s="6">
        <f t="shared" si="96"/>
        <v>132</v>
      </c>
      <c r="J187" s="6">
        <f t="shared" si="96"/>
        <v>100</v>
      </c>
      <c r="K187" s="6">
        <f t="shared" si="96"/>
        <v>100</v>
      </c>
      <c r="L187" s="6">
        <f t="shared" si="96"/>
        <v>90</v>
      </c>
      <c r="M187" s="6">
        <f t="shared" si="96"/>
        <v>78</v>
      </c>
      <c r="N187" s="6">
        <f t="shared" si="96"/>
        <v>65</v>
      </c>
      <c r="O187" s="6">
        <f t="shared" si="96"/>
        <v>65</v>
      </c>
      <c r="P187" s="6">
        <f t="shared" si="96"/>
        <v>39</v>
      </c>
      <c r="Q187" s="6">
        <f t="shared" si="96"/>
        <v>0</v>
      </c>
      <c r="R187" s="6">
        <f t="shared" si="96"/>
        <v>0</v>
      </c>
      <c r="S187" s="6">
        <f t="shared" si="96"/>
        <v>0</v>
      </c>
      <c r="T187" s="6">
        <f t="shared" si="96"/>
        <v>0</v>
      </c>
      <c r="U187" s="6">
        <f t="shared" si="96"/>
        <v>0</v>
      </c>
      <c r="V187" s="6">
        <f t="shared" si="96"/>
        <v>0</v>
      </c>
      <c r="W187" s="6">
        <f t="shared" si="96"/>
        <v>0</v>
      </c>
      <c r="X187" s="6">
        <f t="shared" si="96"/>
        <v>0</v>
      </c>
      <c r="Y187" s="6">
        <f t="shared" si="96"/>
        <v>0</v>
      </c>
      <c r="Z187" s="6">
        <f t="shared" si="96"/>
        <v>0</v>
      </c>
      <c r="AA187" s="6">
        <f t="shared" si="96"/>
        <v>0</v>
      </c>
      <c r="AB187" s="6">
        <f t="shared" si="96"/>
        <v>0</v>
      </c>
      <c r="AC187" s="6">
        <f t="shared" si="96"/>
        <v>0</v>
      </c>
      <c r="AD187" s="6">
        <f t="shared" si="96"/>
        <v>0</v>
      </c>
      <c r="AE187" s="6">
        <f t="shared" si="96"/>
        <v>0</v>
      </c>
      <c r="AF187" s="6">
        <f t="shared" si="96"/>
        <v>0</v>
      </c>
      <c r="AG187" s="6">
        <f t="shared" si="96"/>
        <v>0</v>
      </c>
    </row>
    <row r="188" spans="1:33" hidden="1" x14ac:dyDescent="0.25">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row>
    <row r="189" spans="1:33" hidden="1" x14ac:dyDescent="0.25">
      <c r="B189" s="2" t="s">
        <v>368</v>
      </c>
      <c r="D189" s="6">
        <f ca="1">SUM(E189:AG189)</f>
        <v>2773442.4060095996</v>
      </c>
      <c r="E189" s="6">
        <f>E51+E64+E77+E90+E119+E147</f>
        <v>0</v>
      </c>
      <c r="F189" s="6">
        <f t="shared" ref="F189:AG189" si="97">F51+F64+F77+F90+F119+F147</f>
        <v>799940.65122950578</v>
      </c>
      <c r="G189" s="6">
        <f t="shared" si="97"/>
        <v>862448.79908346734</v>
      </c>
      <c r="H189" s="6">
        <f t="shared" si="97"/>
        <v>430392.6097143885</v>
      </c>
      <c r="I189" s="6">
        <f t="shared" si="97"/>
        <v>259464.46019523824</v>
      </c>
      <c r="J189" s="6">
        <f t="shared" si="97"/>
        <v>107473.76436393434</v>
      </c>
      <c r="K189" s="6">
        <f t="shared" si="97"/>
        <v>99814.715795794458</v>
      </c>
      <c r="L189" s="6">
        <f t="shared" si="97"/>
        <v>79876.481077633172</v>
      </c>
      <c r="M189" s="6">
        <f t="shared" si="97"/>
        <v>55950.599415839635</v>
      </c>
      <c r="N189" s="6">
        <f t="shared" ca="1" si="97"/>
        <v>30030.894282229961</v>
      </c>
      <c r="O189" s="6">
        <f t="shared" si="97"/>
        <v>30030.894282229961</v>
      </c>
      <c r="P189" s="6">
        <f t="shared" si="97"/>
        <v>18018.536569337975</v>
      </c>
      <c r="Q189" s="6">
        <f t="shared" si="97"/>
        <v>0</v>
      </c>
      <c r="R189" s="6">
        <f t="shared" si="97"/>
        <v>0</v>
      </c>
      <c r="S189" s="6">
        <f t="shared" si="97"/>
        <v>0</v>
      </c>
      <c r="T189" s="6">
        <f t="shared" si="97"/>
        <v>0</v>
      </c>
      <c r="U189" s="6">
        <f t="shared" si="97"/>
        <v>0</v>
      </c>
      <c r="V189" s="6">
        <f t="shared" si="97"/>
        <v>0</v>
      </c>
      <c r="W189" s="6">
        <f t="shared" si="97"/>
        <v>0</v>
      </c>
      <c r="X189" s="6">
        <f t="shared" si="97"/>
        <v>0</v>
      </c>
      <c r="Y189" s="6">
        <f t="shared" si="97"/>
        <v>0</v>
      </c>
      <c r="Z189" s="6">
        <f t="shared" si="97"/>
        <v>0</v>
      </c>
      <c r="AA189" s="6">
        <f t="shared" si="97"/>
        <v>0</v>
      </c>
      <c r="AB189" s="6">
        <f t="shared" si="97"/>
        <v>0</v>
      </c>
      <c r="AC189" s="6">
        <f t="shared" si="97"/>
        <v>0</v>
      </c>
      <c r="AD189" s="6">
        <f t="shared" si="97"/>
        <v>0</v>
      </c>
      <c r="AE189" s="6">
        <f t="shared" si="97"/>
        <v>0</v>
      </c>
      <c r="AF189" s="6">
        <f t="shared" si="97"/>
        <v>0</v>
      </c>
      <c r="AG189" s="6">
        <f t="shared" si="97"/>
        <v>0</v>
      </c>
    </row>
  </sheetData>
  <pageMargins left="0.7" right="0.7" top="0.75" bottom="0.75" header="0.3" footer="0.3"/>
  <pageSetup paperSize="9" orientation="portrait" horizontalDpi="300" verticalDpi="300"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79998168889431442"/>
  </sheetPr>
  <dimension ref="A1:AG24"/>
  <sheetViews>
    <sheetView showGridLines="0" zoomScale="60" zoomScaleNormal="60" workbookViewId="0">
      <selection activeCell="C24" sqref="C24"/>
    </sheetView>
  </sheetViews>
  <sheetFormatPr defaultColWidth="8.85546875" defaultRowHeight="12" x14ac:dyDescent="0.25"/>
  <cols>
    <col min="1" max="1" width="11.85546875" style="287" customWidth="1"/>
    <col min="2" max="2" width="41.85546875" style="285" bestFit="1" customWidth="1"/>
    <col min="3" max="3" width="12.28515625" style="285" bestFit="1" customWidth="1"/>
    <col min="4" max="4" width="13.42578125" style="285" customWidth="1"/>
    <col min="5" max="5" width="11.7109375" style="285" bestFit="1" customWidth="1"/>
    <col min="6" max="19" width="12.28515625" style="285" bestFit="1" customWidth="1"/>
    <col min="20" max="21" width="11.140625" style="285" bestFit="1" customWidth="1"/>
    <col min="22" max="22" width="10.7109375" style="285" bestFit="1" customWidth="1"/>
    <col min="23" max="23" width="11.140625" style="285" bestFit="1" customWidth="1"/>
    <col min="24" max="32" width="17.7109375" style="285" customWidth="1"/>
    <col min="33" max="33" width="13.28515625" style="285" customWidth="1"/>
    <col min="34" max="16384" width="8.85546875" style="285"/>
  </cols>
  <sheetData>
    <row r="1" spans="1:33" s="330" customFormat="1" x14ac:dyDescent="0.25">
      <c r="A1" s="331" t="s">
        <v>394</v>
      </c>
    </row>
    <row r="2" spans="1:33" s="330" customFormat="1" x14ac:dyDescent="0.25">
      <c r="A2" s="331" t="s">
        <v>395</v>
      </c>
    </row>
    <row r="3" spans="1:33" s="330" customFormat="1" x14ac:dyDescent="0.25">
      <c r="A3" s="331" t="s">
        <v>396</v>
      </c>
    </row>
    <row r="6" spans="1:33" x14ac:dyDescent="0.25">
      <c r="A6" s="285"/>
      <c r="B6" s="285" t="s">
        <v>38</v>
      </c>
      <c r="D6" s="285">
        <v>0</v>
      </c>
      <c r="E6" s="286">
        <v>1</v>
      </c>
      <c r="F6" s="286">
        <f t="shared" ref="F6:AG6" si="0">E6+1</f>
        <v>2</v>
      </c>
      <c r="G6" s="286">
        <f t="shared" si="0"/>
        <v>3</v>
      </c>
      <c r="H6" s="286">
        <f t="shared" si="0"/>
        <v>4</v>
      </c>
      <c r="I6" s="286">
        <f t="shared" si="0"/>
        <v>5</v>
      </c>
      <c r="J6" s="286">
        <f t="shared" si="0"/>
        <v>6</v>
      </c>
      <c r="K6" s="286">
        <f t="shared" si="0"/>
        <v>7</v>
      </c>
      <c r="L6" s="286">
        <f t="shared" si="0"/>
        <v>8</v>
      </c>
      <c r="M6" s="286">
        <f t="shared" si="0"/>
        <v>9</v>
      </c>
      <c r="N6" s="286">
        <f t="shared" si="0"/>
        <v>10</v>
      </c>
      <c r="O6" s="286">
        <f t="shared" si="0"/>
        <v>11</v>
      </c>
      <c r="P6" s="286">
        <f t="shared" si="0"/>
        <v>12</v>
      </c>
      <c r="Q6" s="286">
        <f t="shared" si="0"/>
        <v>13</v>
      </c>
      <c r="R6" s="286">
        <f t="shared" si="0"/>
        <v>14</v>
      </c>
      <c r="S6" s="286">
        <f t="shared" si="0"/>
        <v>15</v>
      </c>
      <c r="T6" s="286">
        <f t="shared" si="0"/>
        <v>16</v>
      </c>
      <c r="U6" s="286">
        <f t="shared" si="0"/>
        <v>17</v>
      </c>
      <c r="V6" s="286">
        <f t="shared" si="0"/>
        <v>18</v>
      </c>
      <c r="W6" s="286">
        <f t="shared" si="0"/>
        <v>19</v>
      </c>
      <c r="X6" s="286">
        <f t="shared" si="0"/>
        <v>20</v>
      </c>
      <c r="Y6" s="286">
        <f t="shared" si="0"/>
        <v>21</v>
      </c>
      <c r="Z6" s="286">
        <f t="shared" si="0"/>
        <v>22</v>
      </c>
      <c r="AA6" s="286">
        <f t="shared" si="0"/>
        <v>23</v>
      </c>
      <c r="AB6" s="286">
        <f t="shared" si="0"/>
        <v>24</v>
      </c>
      <c r="AC6" s="286">
        <f t="shared" si="0"/>
        <v>25</v>
      </c>
      <c r="AD6" s="286">
        <f t="shared" si="0"/>
        <v>26</v>
      </c>
      <c r="AE6" s="286">
        <f t="shared" si="0"/>
        <v>27</v>
      </c>
      <c r="AF6" s="286">
        <f t="shared" si="0"/>
        <v>28</v>
      </c>
      <c r="AG6" s="286">
        <f t="shared" si="0"/>
        <v>29</v>
      </c>
    </row>
    <row r="7" spans="1:33" x14ac:dyDescent="0.25">
      <c r="B7" s="332" t="s">
        <v>48</v>
      </c>
      <c r="C7" s="333" t="s">
        <v>3</v>
      </c>
      <c r="D7" s="334">
        <v>44561</v>
      </c>
      <c r="E7" s="334">
        <f t="shared" ref="E7:AG7" si="1">EOMONTH(D7,3)</f>
        <v>44651</v>
      </c>
      <c r="F7" s="334">
        <f t="shared" si="1"/>
        <v>44742</v>
      </c>
      <c r="G7" s="334">
        <f t="shared" si="1"/>
        <v>44834</v>
      </c>
      <c r="H7" s="334">
        <f t="shared" si="1"/>
        <v>44926</v>
      </c>
      <c r="I7" s="334">
        <f t="shared" si="1"/>
        <v>45016</v>
      </c>
      <c r="J7" s="334">
        <f t="shared" si="1"/>
        <v>45107</v>
      </c>
      <c r="K7" s="334">
        <f t="shared" si="1"/>
        <v>45199</v>
      </c>
      <c r="L7" s="334">
        <f t="shared" si="1"/>
        <v>45291</v>
      </c>
      <c r="M7" s="334">
        <f t="shared" si="1"/>
        <v>45382</v>
      </c>
      <c r="N7" s="334">
        <f t="shared" si="1"/>
        <v>45473</v>
      </c>
      <c r="O7" s="334">
        <f t="shared" si="1"/>
        <v>45565</v>
      </c>
      <c r="P7" s="334">
        <f t="shared" si="1"/>
        <v>45657</v>
      </c>
      <c r="Q7" s="334">
        <f t="shared" si="1"/>
        <v>45747</v>
      </c>
      <c r="R7" s="334">
        <f t="shared" si="1"/>
        <v>45838</v>
      </c>
      <c r="S7" s="334">
        <f t="shared" si="1"/>
        <v>45930</v>
      </c>
      <c r="T7" s="334">
        <f t="shared" si="1"/>
        <v>46022</v>
      </c>
      <c r="U7" s="334">
        <f t="shared" si="1"/>
        <v>46112</v>
      </c>
      <c r="V7" s="334">
        <f t="shared" si="1"/>
        <v>46203</v>
      </c>
      <c r="W7" s="334">
        <f t="shared" si="1"/>
        <v>46295</v>
      </c>
      <c r="X7" s="334">
        <f t="shared" si="1"/>
        <v>46387</v>
      </c>
      <c r="Y7" s="334">
        <f t="shared" si="1"/>
        <v>46477</v>
      </c>
      <c r="Z7" s="334">
        <f t="shared" si="1"/>
        <v>46568</v>
      </c>
      <c r="AA7" s="334">
        <f t="shared" si="1"/>
        <v>46660</v>
      </c>
      <c r="AB7" s="334">
        <f t="shared" si="1"/>
        <v>46752</v>
      </c>
      <c r="AC7" s="334">
        <f t="shared" si="1"/>
        <v>46843</v>
      </c>
      <c r="AD7" s="334">
        <f t="shared" si="1"/>
        <v>46934</v>
      </c>
      <c r="AE7" s="334">
        <f t="shared" si="1"/>
        <v>47026</v>
      </c>
      <c r="AF7" s="334">
        <f t="shared" si="1"/>
        <v>47118</v>
      </c>
      <c r="AG7" s="334">
        <f t="shared" si="1"/>
        <v>47208</v>
      </c>
    </row>
    <row r="9" spans="1:33" x14ac:dyDescent="0.25">
      <c r="B9" s="293" t="s">
        <v>522</v>
      </c>
      <c r="C9" s="288">
        <f>SUM(C10:C11)</f>
        <v>3205.9163030911136</v>
      </c>
      <c r="D9" s="288">
        <f>SUM(D10:D11)</f>
        <v>0</v>
      </c>
      <c r="E9" s="288">
        <f t="shared" ref="E9:AG9" si="2">SUM(E10:E11)</f>
        <v>0</v>
      </c>
      <c r="F9" s="288">
        <f t="shared" si="2"/>
        <v>0</v>
      </c>
      <c r="G9" s="288">
        <f t="shared" si="2"/>
        <v>0</v>
      </c>
      <c r="H9" s="288">
        <f t="shared" si="2"/>
        <v>0</v>
      </c>
      <c r="I9" s="288">
        <f t="shared" si="2"/>
        <v>0</v>
      </c>
      <c r="J9" s="288">
        <f t="shared" si="2"/>
        <v>0</v>
      </c>
      <c r="K9" s="288">
        <f t="shared" si="2"/>
        <v>117.89346479347113</v>
      </c>
      <c r="L9" s="288">
        <f t="shared" si="2"/>
        <v>94.57891099183891</v>
      </c>
      <c r="M9" s="288">
        <f t="shared" si="2"/>
        <v>70.365859822987986</v>
      </c>
      <c r="N9" s="288">
        <f t="shared" si="2"/>
        <v>127.260351983139</v>
      </c>
      <c r="O9" s="288">
        <f t="shared" si="2"/>
        <v>99.520020423886393</v>
      </c>
      <c r="P9" s="288">
        <f t="shared" si="2"/>
        <v>224.90047149924638</v>
      </c>
      <c r="Q9" s="288">
        <f t="shared" si="2"/>
        <v>180.25950587379026</v>
      </c>
      <c r="R9" s="288">
        <f t="shared" si="2"/>
        <v>156.26454909440801</v>
      </c>
      <c r="S9" s="288">
        <f t="shared" si="2"/>
        <v>181.54845115086823</v>
      </c>
      <c r="T9" s="288">
        <f t="shared" si="2"/>
        <v>154.62840771873991</v>
      </c>
      <c r="U9" s="288">
        <f t="shared" si="2"/>
        <v>170.34703199787126</v>
      </c>
      <c r="V9" s="288">
        <f t="shared" si="2"/>
        <v>34.504601922066108</v>
      </c>
      <c r="W9" s="288">
        <f t="shared" si="2"/>
        <v>260.80047348677664</v>
      </c>
      <c r="X9" s="288">
        <f t="shared" si="2"/>
        <v>166.20879404232184</v>
      </c>
      <c r="Y9" s="288">
        <f t="shared" si="2"/>
        <v>124.22604537433313</v>
      </c>
      <c r="Z9" s="288">
        <f t="shared" si="2"/>
        <v>236.40432821301164</v>
      </c>
      <c r="AA9" s="288">
        <f t="shared" si="2"/>
        <v>135.11929971209966</v>
      </c>
      <c r="AB9" s="288">
        <f t="shared" si="2"/>
        <v>50.506492576281417</v>
      </c>
      <c r="AC9" s="288">
        <f t="shared" si="2"/>
        <v>188.55947215043673</v>
      </c>
      <c r="AD9" s="288">
        <f t="shared" si="2"/>
        <v>53.28267128294226</v>
      </c>
      <c r="AE9" s="288">
        <f t="shared" si="2"/>
        <v>53.28267128294226</v>
      </c>
      <c r="AF9" s="288">
        <f t="shared" si="2"/>
        <v>53.28267128294226</v>
      </c>
      <c r="AG9" s="288">
        <f t="shared" si="2"/>
        <v>54.434351282942259</v>
      </c>
    </row>
    <row r="10" spans="1:33" x14ac:dyDescent="0.25">
      <c r="B10" s="285" t="s">
        <v>517</v>
      </c>
      <c r="C10" s="289">
        <f>'Cash Flow Statement'!C15</f>
        <v>2705.9163030911136</v>
      </c>
      <c r="D10" s="289">
        <f>'Cash Flow Statement'!D15</f>
        <v>0</v>
      </c>
      <c r="E10" s="289">
        <f>'Cash Flow Statement'!E15</f>
        <v>0</v>
      </c>
      <c r="F10" s="289">
        <f>'Cash Flow Statement'!F15</f>
        <v>0</v>
      </c>
      <c r="G10" s="289">
        <f>'Cash Flow Statement'!G15</f>
        <v>0</v>
      </c>
      <c r="H10" s="289">
        <f>'Cash Flow Statement'!H15</f>
        <v>0</v>
      </c>
      <c r="I10" s="289">
        <f>'Cash Flow Statement'!I15</f>
        <v>0</v>
      </c>
      <c r="J10" s="289">
        <f>'Cash Flow Statement'!J15</f>
        <v>0</v>
      </c>
      <c r="K10" s="289">
        <f>'Cash Flow Statement'!K15</f>
        <v>27.893464793471129</v>
      </c>
      <c r="L10" s="289">
        <f>'Cash Flow Statement'!L15</f>
        <v>34.578910991838903</v>
      </c>
      <c r="M10" s="289">
        <f>'Cash Flow Statement'!M15</f>
        <v>20.365859822987986</v>
      </c>
      <c r="N10" s="289">
        <f>'Cash Flow Statement'!N15</f>
        <v>47.260351983139003</v>
      </c>
      <c r="O10" s="289">
        <f>'Cash Flow Statement'!O15</f>
        <v>19.5200204238864</v>
      </c>
      <c r="P10" s="289">
        <f>'Cash Flow Statement'!P15</f>
        <v>114.90047149924638</v>
      </c>
      <c r="Q10" s="289">
        <f>'Cash Flow Statement'!Q15</f>
        <v>150.25950587379026</v>
      </c>
      <c r="R10" s="289">
        <f>'Cash Flow Statement'!R15</f>
        <v>156.26454909440801</v>
      </c>
      <c r="S10" s="289">
        <f>'Cash Flow Statement'!S15</f>
        <v>181.54845115086823</v>
      </c>
      <c r="T10" s="289">
        <f>'Cash Flow Statement'!T15</f>
        <v>154.62840771873991</v>
      </c>
      <c r="U10" s="289">
        <f>'Cash Flow Statement'!U15</f>
        <v>170.34703199787126</v>
      </c>
      <c r="V10" s="289">
        <f>'Cash Flow Statement'!V15</f>
        <v>34.504601922066108</v>
      </c>
      <c r="W10" s="289">
        <f>'Cash Flow Statement'!W15</f>
        <v>260.80047348677664</v>
      </c>
      <c r="X10" s="289">
        <f>'Cash Flow Statement'!X15</f>
        <v>166.20879404232184</v>
      </c>
      <c r="Y10" s="289">
        <f>'Cash Flow Statement'!Y15</f>
        <v>124.22604537433313</v>
      </c>
      <c r="Z10" s="289">
        <f>'Cash Flow Statement'!Z15</f>
        <v>236.40432821301164</v>
      </c>
      <c r="AA10" s="289">
        <f>'Cash Flow Statement'!AA15</f>
        <v>135.11929971209966</v>
      </c>
      <c r="AB10" s="289">
        <f>'Cash Flow Statement'!AB15</f>
        <v>50.506492576281417</v>
      </c>
      <c r="AC10" s="289">
        <f>'Cash Flow Statement'!AC15</f>
        <v>188.55947215043673</v>
      </c>
      <c r="AD10" s="289">
        <f>'Cash Flow Statement'!AD15</f>
        <v>53.28267128294226</v>
      </c>
      <c r="AE10" s="289">
        <f>'Cash Flow Statement'!AE15</f>
        <v>53.28267128294226</v>
      </c>
      <c r="AF10" s="289">
        <f>'Cash Flow Statement'!AF15</f>
        <v>53.28267128294226</v>
      </c>
      <c r="AG10" s="289">
        <f>'Cash Flow Statement'!AG15</f>
        <v>54.434351282942259</v>
      </c>
    </row>
    <row r="11" spans="1:33" x14ac:dyDescent="0.25">
      <c r="B11" s="285" t="s">
        <v>519</v>
      </c>
      <c r="C11" s="289">
        <f>'Cash Flow Statement'!C32</f>
        <v>500</v>
      </c>
      <c r="D11" s="289">
        <f>'Cash Flow Statement'!D32</f>
        <v>0</v>
      </c>
      <c r="E11" s="289">
        <f>'Cash Flow Statement'!E32</f>
        <v>0</v>
      </c>
      <c r="F11" s="289">
        <f>'Cash Flow Statement'!F32</f>
        <v>0</v>
      </c>
      <c r="G11" s="289">
        <f>'Cash Flow Statement'!G32</f>
        <v>0</v>
      </c>
      <c r="H11" s="289">
        <f>'Cash Flow Statement'!H32</f>
        <v>0</v>
      </c>
      <c r="I11" s="289">
        <f>'Cash Flow Statement'!I32</f>
        <v>0</v>
      </c>
      <c r="J11" s="289">
        <f>'Cash Flow Statement'!J32</f>
        <v>0</v>
      </c>
      <c r="K11" s="289">
        <f>'Cash Flow Statement'!K32</f>
        <v>90</v>
      </c>
      <c r="L11" s="289">
        <f>'Cash Flow Statement'!L32</f>
        <v>60</v>
      </c>
      <c r="M11" s="289">
        <f>'Cash Flow Statement'!M32</f>
        <v>50</v>
      </c>
      <c r="N11" s="289">
        <f>'Cash Flow Statement'!N32</f>
        <v>80</v>
      </c>
      <c r="O11" s="289">
        <f>'Cash Flow Statement'!O32</f>
        <v>80</v>
      </c>
      <c r="P11" s="289">
        <f>'Cash Flow Statement'!P32</f>
        <v>110</v>
      </c>
      <c r="Q11" s="289">
        <f>'Cash Flow Statement'!Q32</f>
        <v>30</v>
      </c>
      <c r="R11" s="289">
        <f>'Cash Flow Statement'!R32</f>
        <v>0</v>
      </c>
      <c r="S11" s="289">
        <f>'Cash Flow Statement'!S32</f>
        <v>0</v>
      </c>
      <c r="T11" s="289">
        <f>'Cash Flow Statement'!T32</f>
        <v>0</v>
      </c>
      <c r="U11" s="289">
        <f>'Cash Flow Statement'!U32</f>
        <v>0</v>
      </c>
      <c r="V11" s="289">
        <f>'Cash Flow Statement'!V32</f>
        <v>0</v>
      </c>
      <c r="W11" s="289">
        <f>'Cash Flow Statement'!W32</f>
        <v>0</v>
      </c>
      <c r="X11" s="289">
        <f>'Cash Flow Statement'!X32</f>
        <v>0</v>
      </c>
      <c r="Y11" s="289">
        <f>'Cash Flow Statement'!Y32</f>
        <v>0</v>
      </c>
      <c r="Z11" s="289">
        <f>'Cash Flow Statement'!Z32</f>
        <v>0</v>
      </c>
      <c r="AA11" s="289">
        <f>'Cash Flow Statement'!AA32</f>
        <v>0</v>
      </c>
      <c r="AB11" s="289">
        <f>'Cash Flow Statement'!AB32</f>
        <v>0</v>
      </c>
      <c r="AC11" s="289">
        <f>'Cash Flow Statement'!AC32</f>
        <v>0</v>
      </c>
      <c r="AD11" s="289">
        <f>'Cash Flow Statement'!AD32</f>
        <v>0</v>
      </c>
      <c r="AE11" s="289">
        <f>'Cash Flow Statement'!AE32</f>
        <v>0</v>
      </c>
      <c r="AF11" s="289">
        <f>'Cash Flow Statement'!AF32</f>
        <v>0</v>
      </c>
      <c r="AG11" s="289">
        <f>'Cash Flow Statement'!AG32</f>
        <v>0</v>
      </c>
    </row>
    <row r="13" spans="1:33" x14ac:dyDescent="0.25">
      <c r="B13" s="293" t="s">
        <v>523</v>
      </c>
      <c r="C13" s="288">
        <f ca="1">SUM(C14:C17)</f>
        <v>2688.1306584142781</v>
      </c>
      <c r="D13" s="288">
        <f ca="1">SUM(D14:D17)</f>
        <v>58</v>
      </c>
      <c r="E13" s="288">
        <f t="shared" ref="E13:AG13" ca="1" si="3">SUM(E14:E17)</f>
        <v>11.75</v>
      </c>
      <c r="F13" s="288">
        <f t="shared" ca="1" si="3"/>
        <v>0</v>
      </c>
      <c r="G13" s="288">
        <f t="shared" ca="1" si="3"/>
        <v>0</v>
      </c>
      <c r="H13" s="288">
        <f t="shared" ca="1" si="3"/>
        <v>0</v>
      </c>
      <c r="I13" s="288">
        <f t="shared" ca="1" si="3"/>
        <v>1.8644000000000001</v>
      </c>
      <c r="J13" s="288">
        <f t="shared" ca="1" si="3"/>
        <v>58</v>
      </c>
      <c r="K13" s="288">
        <f t="shared" ca="1" si="3"/>
        <v>89.349334318564729</v>
      </c>
      <c r="L13" s="288">
        <f t="shared" ca="1" si="3"/>
        <v>118.46711248602371</v>
      </c>
      <c r="M13" s="288">
        <f t="shared" ca="1" si="3"/>
        <v>67.268328726473001</v>
      </c>
      <c r="N13" s="288">
        <f t="shared" ca="1" si="3"/>
        <v>117.6243437799998</v>
      </c>
      <c r="O13" s="288">
        <f t="shared" ca="1" si="3"/>
        <v>116.81202673399635</v>
      </c>
      <c r="P13" s="288">
        <f t="shared" ca="1" si="3"/>
        <v>212.06163216725659</v>
      </c>
      <c r="Q13" s="288">
        <f t="shared" ca="1" si="3"/>
        <v>160.19299294142621</v>
      </c>
      <c r="R13" s="288">
        <f t="shared" ca="1" si="3"/>
        <v>180.07198617122179</v>
      </c>
      <c r="S13" s="288">
        <f t="shared" ca="1" si="3"/>
        <v>81.966567201022514</v>
      </c>
      <c r="T13" s="288">
        <f t="shared" ca="1" si="3"/>
        <v>157.46484983920536</v>
      </c>
      <c r="U13" s="288">
        <f t="shared" ca="1" si="3"/>
        <v>195.52384795460679</v>
      </c>
      <c r="V13" s="288">
        <f t="shared" ca="1" si="3"/>
        <v>113.71703094297291</v>
      </c>
      <c r="W13" s="288">
        <f t="shared" ca="1" si="3"/>
        <v>82.439300604905554</v>
      </c>
      <c r="X13" s="288">
        <f t="shared" ca="1" si="3"/>
        <v>100.28632684692126</v>
      </c>
      <c r="Y13" s="288">
        <f t="shared" ca="1" si="3"/>
        <v>102.76994849033875</v>
      </c>
      <c r="Z13" s="288">
        <f t="shared" ca="1" si="3"/>
        <v>105.18854397286373</v>
      </c>
      <c r="AA13" s="288">
        <f t="shared" ca="1" si="3"/>
        <v>87.159368411090242</v>
      </c>
      <c r="AB13" s="288">
        <f t="shared" ca="1" si="3"/>
        <v>67.208864113040704</v>
      </c>
      <c r="AC13" s="288">
        <f t="shared" ca="1" si="3"/>
        <v>75.870854160910213</v>
      </c>
      <c r="AD13" s="288">
        <f t="shared" ca="1" si="3"/>
        <v>47.846615110957288</v>
      </c>
      <c r="AE13" s="288">
        <f t="shared" ca="1" si="3"/>
        <v>48.702034526902224</v>
      </c>
      <c r="AF13" s="288">
        <f t="shared" ca="1" si="3"/>
        <v>46.284115110957295</v>
      </c>
      <c r="AG13" s="288">
        <f t="shared" ca="1" si="3"/>
        <v>47.315214526902224</v>
      </c>
    </row>
    <row r="14" spans="1:33" x14ac:dyDescent="0.25">
      <c r="B14" s="285" t="s">
        <v>518</v>
      </c>
      <c r="C14" s="289">
        <f ca="1">'Cash Flow Statement'!C24</f>
        <v>1827.2042423724479</v>
      </c>
      <c r="D14" s="289">
        <f ca="1">'Cash Flow Statement'!D24</f>
        <v>58</v>
      </c>
      <c r="E14" s="289">
        <f ca="1">'Cash Flow Statement'!E24</f>
        <v>11.75</v>
      </c>
      <c r="F14" s="289">
        <f ca="1">'Cash Flow Statement'!F24</f>
        <v>0</v>
      </c>
      <c r="G14" s="289">
        <f ca="1">'Cash Flow Statement'!G24</f>
        <v>0</v>
      </c>
      <c r="H14" s="289">
        <f ca="1">'Cash Flow Statement'!H24</f>
        <v>0</v>
      </c>
      <c r="I14" s="289">
        <f ca="1">'Cash Flow Statement'!I24</f>
        <v>1.8644000000000001</v>
      </c>
      <c r="J14" s="289">
        <f ca="1">'Cash Flow Statement'!J24</f>
        <v>58</v>
      </c>
      <c r="K14" s="289">
        <f ca="1">'Cash Flow Statement'!K24</f>
        <v>88.224334318564729</v>
      </c>
      <c r="L14" s="289">
        <f ca="1">'Cash Flow Statement'!L24</f>
        <v>115.46711248602371</v>
      </c>
      <c r="M14" s="289">
        <f ca="1">'Cash Flow Statement'!M24</f>
        <v>62.893328726473001</v>
      </c>
      <c r="N14" s="289">
        <f ca="1">'Cash Flow Statement'!N24</f>
        <v>111.6243437799998</v>
      </c>
      <c r="O14" s="289">
        <f ca="1">'Cash Flow Statement'!O24</f>
        <v>108.81202673399635</v>
      </c>
      <c r="P14" s="289">
        <f ca="1">'Cash Flow Statement'!P24</f>
        <v>201.68663216725659</v>
      </c>
      <c r="Q14" s="289">
        <f ca="1">'Cash Flow Statement'!Q24</f>
        <v>148.06799294142621</v>
      </c>
      <c r="R14" s="289">
        <f ca="1">'Cash Flow Statement'!R24</f>
        <v>167.57198617122179</v>
      </c>
      <c r="S14" s="289">
        <f ca="1">'Cash Flow Statement'!S24</f>
        <v>69.466567201022514</v>
      </c>
      <c r="T14" s="289">
        <f ca="1">'Cash Flow Statement'!T24</f>
        <v>144.96484983920536</v>
      </c>
      <c r="U14" s="289">
        <f ca="1">'Cash Flow Statement'!U24</f>
        <v>151.77384795460679</v>
      </c>
      <c r="V14" s="289">
        <f ca="1">'Cash Flow Statement'!V24</f>
        <v>70.748280942972912</v>
      </c>
      <c r="W14" s="289">
        <f ca="1">'Cash Flow Statement'!W24</f>
        <v>38.144973164450853</v>
      </c>
      <c r="X14" s="289">
        <f ca="1">'Cash Flow Statement'!X24</f>
        <v>39.560907751749149</v>
      </c>
      <c r="Y14" s="289">
        <f ca="1">'Cash Flow Statement'!Y24</f>
        <v>50.970351051219765</v>
      </c>
      <c r="Z14" s="289">
        <f ca="1">'Cash Flow Statement'!Z24</f>
        <v>34.5540778096371</v>
      </c>
      <c r="AA14" s="289">
        <f ca="1">'Cash Flow Statement'!AA24</f>
        <v>32.432830776908538</v>
      </c>
      <c r="AB14" s="289">
        <f ca="1">'Cash Flow Statement'!AB24</f>
        <v>25.043415989657376</v>
      </c>
      <c r="AC14" s="289">
        <f ca="1">'Cash Flow Statement'!AC24</f>
        <v>11.336902922795433</v>
      </c>
      <c r="AD14" s="289">
        <f ca="1">'Cash Flow Statement'!AD24</f>
        <v>3.54</v>
      </c>
      <c r="AE14" s="289">
        <f ca="1">'Cash Flow Statement'!AE24</f>
        <v>5.4712699108150229</v>
      </c>
      <c r="AF14" s="289">
        <f ca="1">'Cash Flow Statement'!AF24</f>
        <v>3.54</v>
      </c>
      <c r="AG14" s="289">
        <f ca="1">'Cash Flow Statement'!AG24</f>
        <v>5.4712699108150229</v>
      </c>
    </row>
    <row r="15" spans="1:33" x14ac:dyDescent="0.25">
      <c r="B15" s="285" t="s">
        <v>520</v>
      </c>
      <c r="C15" s="289">
        <f ca="1">'Cash Flow Statement'!C33</f>
        <v>188.75</v>
      </c>
      <c r="D15" s="289">
        <f>'Cash Flow Statement'!D33</f>
        <v>0</v>
      </c>
      <c r="E15" s="289">
        <f ca="1">'Cash Flow Statement'!E33</f>
        <v>0</v>
      </c>
      <c r="F15" s="289">
        <f ca="1">'Cash Flow Statement'!F33</f>
        <v>0</v>
      </c>
      <c r="G15" s="289">
        <f ca="1">'Cash Flow Statement'!G33</f>
        <v>0</v>
      </c>
      <c r="H15" s="289">
        <f ca="1">'Cash Flow Statement'!H33</f>
        <v>0</v>
      </c>
      <c r="I15" s="289">
        <f ca="1">'Cash Flow Statement'!I33</f>
        <v>0</v>
      </c>
      <c r="J15" s="289">
        <f ca="1">'Cash Flow Statement'!J33</f>
        <v>0</v>
      </c>
      <c r="K15" s="289">
        <f ca="1">'Cash Flow Statement'!K33</f>
        <v>1.125</v>
      </c>
      <c r="L15" s="289">
        <f ca="1">'Cash Flow Statement'!L33</f>
        <v>3</v>
      </c>
      <c r="M15" s="289">
        <f ca="1">'Cash Flow Statement'!M33</f>
        <v>4.375</v>
      </c>
      <c r="N15" s="289">
        <f ca="1">'Cash Flow Statement'!N33</f>
        <v>6</v>
      </c>
      <c r="O15" s="289">
        <f ca="1">'Cash Flow Statement'!O33</f>
        <v>8</v>
      </c>
      <c r="P15" s="289">
        <f ca="1">'Cash Flow Statement'!P33</f>
        <v>10.375</v>
      </c>
      <c r="Q15" s="289">
        <f ca="1">'Cash Flow Statement'!Q33</f>
        <v>12.125</v>
      </c>
      <c r="R15" s="289">
        <f ca="1">'Cash Flow Statement'!R33</f>
        <v>12.5</v>
      </c>
      <c r="S15" s="289">
        <f ca="1">'Cash Flow Statement'!S33</f>
        <v>12.5</v>
      </c>
      <c r="T15" s="289">
        <f ca="1">'Cash Flow Statement'!T33</f>
        <v>12.5</v>
      </c>
      <c r="U15" s="289">
        <f ca="1">'Cash Flow Statement'!U33</f>
        <v>12.5</v>
      </c>
      <c r="V15" s="289">
        <f ca="1">'Cash Flow Statement'!V33</f>
        <v>11.71875</v>
      </c>
      <c r="W15" s="289">
        <f ca="1">'Cash Flow Statement'!W33</f>
        <v>10.9375</v>
      </c>
      <c r="X15" s="289">
        <f ca="1">'Cash Flow Statement'!X33</f>
        <v>10.15625</v>
      </c>
      <c r="Y15" s="289">
        <f ca="1">'Cash Flow Statement'!Y33</f>
        <v>9.375</v>
      </c>
      <c r="Z15" s="289">
        <f ca="1">'Cash Flow Statement'!Z33</f>
        <v>8.59375</v>
      </c>
      <c r="AA15" s="289">
        <f ca="1">'Cash Flow Statement'!AA33</f>
        <v>7.8125</v>
      </c>
      <c r="AB15" s="289">
        <f ca="1">'Cash Flow Statement'!AB33</f>
        <v>7.03125</v>
      </c>
      <c r="AC15" s="289">
        <f ca="1">'Cash Flow Statement'!AC33</f>
        <v>6.25</v>
      </c>
      <c r="AD15" s="289">
        <f ca="1">'Cash Flow Statement'!AD33</f>
        <v>5.46875</v>
      </c>
      <c r="AE15" s="289">
        <f ca="1">'Cash Flow Statement'!AE33</f>
        <v>4.6875</v>
      </c>
      <c r="AF15" s="289">
        <f ca="1">'Cash Flow Statement'!AF33</f>
        <v>3.90625</v>
      </c>
      <c r="AG15" s="289">
        <f ca="1">'Cash Flow Statement'!AG33</f>
        <v>3.125</v>
      </c>
    </row>
    <row r="16" spans="1:33" x14ac:dyDescent="0.25">
      <c r="B16" s="285" t="s">
        <v>503</v>
      </c>
      <c r="C16" s="289">
        <f ca="1">'Cash Flow Statement'!C27</f>
        <v>172.17641604183018</v>
      </c>
      <c r="D16" s="289">
        <f ca="1">'Cash Flow Statement'!D27</f>
        <v>0</v>
      </c>
      <c r="E16" s="289">
        <f ca="1">'Cash Flow Statement'!E27</f>
        <v>0</v>
      </c>
      <c r="F16" s="289">
        <f ca="1">'Cash Flow Statement'!F27</f>
        <v>0</v>
      </c>
      <c r="G16" s="289">
        <f ca="1">'Cash Flow Statement'!G27</f>
        <v>0</v>
      </c>
      <c r="H16" s="289">
        <f ca="1">'Cash Flow Statement'!H27</f>
        <v>0</v>
      </c>
      <c r="I16" s="289">
        <f ca="1">'Cash Flow Statement'!I27</f>
        <v>0</v>
      </c>
      <c r="J16" s="289">
        <f ca="1">'Cash Flow Statement'!J27</f>
        <v>0</v>
      </c>
      <c r="K16" s="289">
        <f ca="1">'Cash Flow Statement'!K27</f>
        <v>0</v>
      </c>
      <c r="L16" s="289">
        <f ca="1">'Cash Flow Statement'!L27</f>
        <v>0</v>
      </c>
      <c r="M16" s="289">
        <f ca="1">'Cash Flow Statement'!M27</f>
        <v>0</v>
      </c>
      <c r="N16" s="289">
        <f ca="1">'Cash Flow Statement'!N27</f>
        <v>0</v>
      </c>
      <c r="O16" s="289">
        <f ca="1">'Cash Flow Statement'!O27</f>
        <v>0</v>
      </c>
      <c r="P16" s="289">
        <f ca="1">'Cash Flow Statement'!P27</f>
        <v>0</v>
      </c>
      <c r="Q16" s="289">
        <f ca="1">'Cash Flow Statement'!Q27</f>
        <v>0</v>
      </c>
      <c r="R16" s="289">
        <f ca="1">'Cash Flow Statement'!R27</f>
        <v>0</v>
      </c>
      <c r="S16" s="289">
        <f ca="1">'Cash Flow Statement'!S27</f>
        <v>0</v>
      </c>
      <c r="T16" s="289">
        <f ca="1">'Cash Flow Statement'!T27</f>
        <v>0</v>
      </c>
      <c r="U16" s="289">
        <f ca="1">'Cash Flow Statement'!U27</f>
        <v>0</v>
      </c>
      <c r="V16" s="289">
        <f ca="1">'Cash Flow Statement'!V27</f>
        <v>0</v>
      </c>
      <c r="W16" s="289">
        <f ca="1">'Cash Flow Statement'!W27</f>
        <v>2.1068274404546941</v>
      </c>
      <c r="X16" s="289">
        <f ca="1">'Cash Flow Statement'!X27</f>
        <v>19.319169095172107</v>
      </c>
      <c r="Y16" s="289">
        <f ca="1">'Cash Flow Statement'!Y27</f>
        <v>11.174597439118989</v>
      </c>
      <c r="Z16" s="289">
        <f ca="1">'Cash Flow Statement'!Z27</f>
        <v>30.79071616322662</v>
      </c>
      <c r="AA16" s="289">
        <f ca="1">'Cash Flow Statement'!AA27</f>
        <v>15.664037634181696</v>
      </c>
      <c r="AB16" s="289">
        <f ca="1">'Cash Flow Statement'!AB27</f>
        <v>3.8841981233833276</v>
      </c>
      <c r="AC16" s="289">
        <f ca="1">'Cash Flow Statement'!AC27</f>
        <v>27.033951238114778</v>
      </c>
      <c r="AD16" s="289">
        <f ca="1">'Cash Flow Statement'!AD27</f>
        <v>7.587865110957293</v>
      </c>
      <c r="AE16" s="289">
        <f ca="1">'Cash Flow Statement'!AE27</f>
        <v>7.293264616087205</v>
      </c>
      <c r="AF16" s="289">
        <f ca="1">'Cash Flow Statement'!AF27</f>
        <v>7.587865110957293</v>
      </c>
      <c r="AG16" s="289">
        <f ca="1">'Cash Flow Statement'!AG27</f>
        <v>7.4689446160872048</v>
      </c>
    </row>
    <row r="17" spans="1:33" x14ac:dyDescent="0.25">
      <c r="B17" s="285" t="s">
        <v>521</v>
      </c>
      <c r="C17" s="289">
        <f>'Cash Flow Statement'!C34</f>
        <v>500</v>
      </c>
      <c r="D17" s="289">
        <f>'Cash Flow Statement'!D34</f>
        <v>0</v>
      </c>
      <c r="E17" s="289">
        <f>'Cash Flow Statement'!E34</f>
        <v>0</v>
      </c>
      <c r="F17" s="289">
        <f>'Cash Flow Statement'!F34</f>
        <v>0</v>
      </c>
      <c r="G17" s="289">
        <f>'Cash Flow Statement'!G34</f>
        <v>0</v>
      </c>
      <c r="H17" s="289">
        <f>'Cash Flow Statement'!H34</f>
        <v>0</v>
      </c>
      <c r="I17" s="289">
        <f>'Cash Flow Statement'!I34</f>
        <v>0</v>
      </c>
      <c r="J17" s="289">
        <f>'Cash Flow Statement'!J34</f>
        <v>0</v>
      </c>
      <c r="K17" s="289">
        <f>'Cash Flow Statement'!K34</f>
        <v>0</v>
      </c>
      <c r="L17" s="289">
        <f>'Cash Flow Statement'!L34</f>
        <v>0</v>
      </c>
      <c r="M17" s="289">
        <f>'Cash Flow Statement'!M34</f>
        <v>0</v>
      </c>
      <c r="N17" s="289">
        <f>'Cash Flow Statement'!N34</f>
        <v>0</v>
      </c>
      <c r="O17" s="289">
        <f>'Cash Flow Statement'!O34</f>
        <v>0</v>
      </c>
      <c r="P17" s="289">
        <f>'Cash Flow Statement'!P34</f>
        <v>0</v>
      </c>
      <c r="Q17" s="289">
        <f>'Cash Flow Statement'!Q34</f>
        <v>0</v>
      </c>
      <c r="R17" s="289">
        <f>'Cash Flow Statement'!R34</f>
        <v>0</v>
      </c>
      <c r="S17" s="289">
        <f>'Cash Flow Statement'!S34</f>
        <v>0</v>
      </c>
      <c r="T17" s="289">
        <f>'Cash Flow Statement'!T34</f>
        <v>0</v>
      </c>
      <c r="U17" s="289">
        <f>'Cash Flow Statement'!U34</f>
        <v>31.25</v>
      </c>
      <c r="V17" s="289">
        <f>'Cash Flow Statement'!V34</f>
        <v>31.25</v>
      </c>
      <c r="W17" s="289">
        <f>'Cash Flow Statement'!W34</f>
        <v>31.25</v>
      </c>
      <c r="X17" s="289">
        <f>'Cash Flow Statement'!X34</f>
        <v>31.25</v>
      </c>
      <c r="Y17" s="289">
        <f>'Cash Flow Statement'!Y34</f>
        <v>31.25</v>
      </c>
      <c r="Z17" s="289">
        <f>'Cash Flow Statement'!Z34</f>
        <v>31.25</v>
      </c>
      <c r="AA17" s="289">
        <f>'Cash Flow Statement'!AA34</f>
        <v>31.25</v>
      </c>
      <c r="AB17" s="289">
        <f>'Cash Flow Statement'!AB34</f>
        <v>31.25</v>
      </c>
      <c r="AC17" s="289">
        <f>'Cash Flow Statement'!AC34</f>
        <v>31.25</v>
      </c>
      <c r="AD17" s="289">
        <f>'Cash Flow Statement'!AD34</f>
        <v>31.25</v>
      </c>
      <c r="AE17" s="289">
        <f>'Cash Flow Statement'!AE34</f>
        <v>31.25</v>
      </c>
      <c r="AF17" s="289">
        <f>'Cash Flow Statement'!AF34</f>
        <v>31.25</v>
      </c>
      <c r="AG17" s="289">
        <f>'Cash Flow Statement'!AG34</f>
        <v>31.25</v>
      </c>
    </row>
    <row r="21" spans="1:33" x14ac:dyDescent="0.25">
      <c r="A21" s="392">
        <v>0.1</v>
      </c>
      <c r="B21" s="293" t="s">
        <v>525</v>
      </c>
      <c r="E21" s="285">
        <f>1/(1+($A$21/4))</f>
        <v>0.97560975609756106</v>
      </c>
      <c r="F21" s="285">
        <f>E21/(1+($A$21/4))</f>
        <v>0.95181439619274255</v>
      </c>
      <c r="G21" s="285">
        <f t="shared" ref="G21:AG21" si="4">F21/(1+($A$21/4))</f>
        <v>0.92859941091974896</v>
      </c>
      <c r="H21" s="285">
        <f t="shared" si="4"/>
        <v>0.90595064479975518</v>
      </c>
      <c r="I21" s="285">
        <f t="shared" si="4"/>
        <v>0.88385428760951734</v>
      </c>
      <c r="J21" s="285">
        <f t="shared" si="4"/>
        <v>0.86229686596050481</v>
      </c>
      <c r="K21" s="285">
        <f t="shared" si="4"/>
        <v>0.84126523508341944</v>
      </c>
      <c r="L21" s="285">
        <f t="shared" si="4"/>
        <v>0.82074657081309221</v>
      </c>
      <c r="M21" s="285">
        <f t="shared" si="4"/>
        <v>0.80072836176887052</v>
      </c>
      <c r="N21" s="285">
        <f t="shared" si="4"/>
        <v>0.78119840172572741</v>
      </c>
      <c r="O21" s="285">
        <f t="shared" si="4"/>
        <v>0.76214478217144144</v>
      </c>
      <c r="P21" s="285">
        <f t="shared" si="4"/>
        <v>0.74355588504530878</v>
      </c>
      <c r="Q21" s="285">
        <f t="shared" si="4"/>
        <v>0.72542037565395989</v>
      </c>
      <c r="R21" s="285">
        <f t="shared" si="4"/>
        <v>0.7077271957599609</v>
      </c>
      <c r="S21" s="285">
        <f t="shared" si="4"/>
        <v>0.69046555683898636</v>
      </c>
      <c r="T21" s="285">
        <f t="shared" si="4"/>
        <v>0.67362493350145014</v>
      </c>
      <c r="U21" s="285">
        <f t="shared" si="4"/>
        <v>0.65719505707458559</v>
      </c>
      <c r="V21" s="285">
        <f t="shared" si="4"/>
        <v>0.64116590934105921</v>
      </c>
      <c r="W21" s="285">
        <f t="shared" si="4"/>
        <v>0.62552771643030169</v>
      </c>
      <c r="X21" s="285">
        <f t="shared" si="4"/>
        <v>0.61027094285883099</v>
      </c>
      <c r="Y21" s="285">
        <f t="shared" si="4"/>
        <v>0.59538628571593277</v>
      </c>
      <c r="Z21" s="285">
        <f t="shared" si="4"/>
        <v>0.58086466899115397</v>
      </c>
      <c r="AA21" s="285">
        <f t="shared" si="4"/>
        <v>0.56669723804015026</v>
      </c>
      <c r="AB21" s="285">
        <f t="shared" si="4"/>
        <v>0.55287535418551248</v>
      </c>
      <c r="AC21" s="285">
        <f t="shared" si="4"/>
        <v>0.53939058944928053</v>
      </c>
      <c r="AD21" s="285">
        <f t="shared" si="4"/>
        <v>0.52623472141393224</v>
      </c>
      <c r="AE21" s="285">
        <f t="shared" si="4"/>
        <v>0.51339972820871438</v>
      </c>
      <c r="AF21" s="285">
        <f t="shared" si="4"/>
        <v>0.50087778361825797</v>
      </c>
      <c r="AG21" s="285">
        <f t="shared" si="4"/>
        <v>0.48866125231049562</v>
      </c>
    </row>
    <row r="24" spans="1:33" x14ac:dyDescent="0.25">
      <c r="B24" s="293" t="s">
        <v>524</v>
      </c>
      <c r="C24" s="293">
        <f ca="1">SUM(E24:AG24)</f>
        <v>276.59601330865587</v>
      </c>
      <c r="E24" s="285">
        <f ca="1">(E9-E13)*E21</f>
        <v>-11.463414634146343</v>
      </c>
      <c r="F24" s="285">
        <f t="shared" ref="F24:AG24" ca="1" si="5">(F9-F13)*F21</f>
        <v>0</v>
      </c>
      <c r="G24" s="285">
        <f t="shared" ca="1" si="5"/>
        <v>0</v>
      </c>
      <c r="H24" s="285">
        <f t="shared" ca="1" si="5"/>
        <v>0</v>
      </c>
      <c r="I24" s="285">
        <f t="shared" ca="1" si="5"/>
        <v>-1.6478579338191841</v>
      </c>
      <c r="J24" s="285">
        <f t="shared" ca="1" si="5"/>
        <v>-50.013218225709281</v>
      </c>
      <c r="K24" s="285">
        <f t="shared" ca="1" si="5"/>
        <v>24.013184634223926</v>
      </c>
      <c r="L24" s="285">
        <f t="shared" ca="1" si="5"/>
        <v>-19.60615945924436</v>
      </c>
      <c r="M24" s="285">
        <f t="shared" ca="1" si="5"/>
        <v>2.4802810004405766</v>
      </c>
      <c r="N24" s="285">
        <f t="shared" ca="1" si="5"/>
        <v>7.5276342073083402</v>
      </c>
      <c r="O24" s="285">
        <f t="shared" ca="1" si="5"/>
        <v>-13.179012382525942</v>
      </c>
      <c r="P24" s="285">
        <f t="shared" ca="1" si="5"/>
        <v>9.5463945424521874</v>
      </c>
      <c r="Q24" s="285">
        <f t="shared" ca="1" si="5"/>
        <v>14.556657349460572</v>
      </c>
      <c r="R24" s="285">
        <f t="shared" ca="1" si="5"/>
        <v>-16.849170680605141</v>
      </c>
      <c r="S24" s="285">
        <f t="shared" ca="1" si="5"/>
        <v>68.757860952505538</v>
      </c>
      <c r="T24" s="285">
        <f t="shared" ca="1" si="5"/>
        <v>-1.9106981347792504</v>
      </c>
      <c r="U24" s="285">
        <f t="shared" ca="1" si="5"/>
        <v>-16.54607899964315</v>
      </c>
      <c r="V24" s="285">
        <f t="shared" ca="1" si="5"/>
        <v>-50.788309084303812</v>
      </c>
      <c r="W24" s="285">
        <f t="shared" ca="1" si="5"/>
        <v>111.56985717262707</v>
      </c>
      <c r="X24" s="285">
        <f t="shared" ca="1" si="5"/>
        <v>40.230566210917473</v>
      </c>
      <c r="Y24" s="285">
        <f t="shared" ca="1" si="5"/>
        <v>12.774665829722611</v>
      </c>
      <c r="Z24" s="285">
        <f t="shared" ca="1" si="5"/>
        <v>76.218613079068191</v>
      </c>
      <c r="AA24" s="285">
        <f t="shared" ca="1" si="5"/>
        <v>27.17876060487739</v>
      </c>
      <c r="AB24" s="285">
        <f t="shared" ca="1" si="5"/>
        <v>-9.2343295791238127</v>
      </c>
      <c r="AC24" s="285">
        <f t="shared" ca="1" si="5"/>
        <v>60.783180081595511</v>
      </c>
      <c r="AD24" s="285">
        <f t="shared" ca="1" si="5"/>
        <v>2.8606415052549989</v>
      </c>
      <c r="AE24" s="285">
        <f t="shared" ca="1" si="5"/>
        <v>2.3516976655738016</v>
      </c>
      <c r="AF24" s="285">
        <f t="shared" ca="1" si="5"/>
        <v>3.5054213039517093</v>
      </c>
      <c r="AG24" s="285">
        <f t="shared" ca="1" si="5"/>
        <v>3.4788462825762028</v>
      </c>
    </row>
  </sheetData>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79998168889431442"/>
    <pageSetUpPr fitToPage="1"/>
  </sheetPr>
  <dimension ref="A1:L161"/>
  <sheetViews>
    <sheetView showGridLines="0" topLeftCell="B8" workbookViewId="0">
      <selection activeCell="G42" sqref="G42"/>
    </sheetView>
  </sheetViews>
  <sheetFormatPr defaultColWidth="8.85546875" defaultRowHeight="12" x14ac:dyDescent="0.2"/>
  <cols>
    <col min="1" max="1" width="0" style="1" hidden="1" customWidth="1"/>
    <col min="2" max="2" width="40.28515625" style="1" bestFit="1" customWidth="1"/>
    <col min="3" max="3" width="8.28515625" style="1" bestFit="1" customWidth="1"/>
    <col min="4" max="10" width="12.140625" style="1" bestFit="1" customWidth="1"/>
    <col min="11" max="12" width="7.7109375" style="1" bestFit="1" customWidth="1"/>
    <col min="13" max="16384" width="8.85546875" style="1"/>
  </cols>
  <sheetData>
    <row r="1" spans="1:12" s="458" customFormat="1" x14ac:dyDescent="0.25">
      <c r="B1" s="457" t="s">
        <v>48</v>
      </c>
    </row>
    <row r="2" spans="1:12" s="458" customFormat="1" x14ac:dyDescent="0.25">
      <c r="B2" s="457" t="s">
        <v>395</v>
      </c>
    </row>
    <row r="3" spans="1:12" s="458" customFormat="1" x14ac:dyDescent="0.25">
      <c r="B3" s="457" t="s">
        <v>591</v>
      </c>
    </row>
    <row r="4" spans="1:12" hidden="1" x14ac:dyDescent="0.2">
      <c r="A4" s="433" t="s">
        <v>378</v>
      </c>
    </row>
    <row r="5" spans="1:12" x14ac:dyDescent="0.2">
      <c r="A5" s="433"/>
    </row>
    <row r="6" spans="1:12" x14ac:dyDescent="0.2">
      <c r="B6" s="441"/>
      <c r="C6" s="441"/>
      <c r="D6" s="442" t="s">
        <v>552</v>
      </c>
      <c r="E6" s="442" t="s">
        <v>370</v>
      </c>
      <c r="F6" s="442" t="s">
        <v>371</v>
      </c>
      <c r="G6" s="442" t="s">
        <v>372</v>
      </c>
      <c r="H6" s="442" t="s">
        <v>373</v>
      </c>
      <c r="I6" s="442" t="s">
        <v>553</v>
      </c>
      <c r="J6" s="442" t="s">
        <v>554</v>
      </c>
      <c r="K6" s="442" t="s">
        <v>555</v>
      </c>
      <c r="L6" s="442" t="s">
        <v>615</v>
      </c>
    </row>
    <row r="7" spans="1:12" x14ac:dyDescent="0.2">
      <c r="B7" s="659" t="s">
        <v>533</v>
      </c>
      <c r="C7" s="443"/>
      <c r="D7" s="444">
        <v>44287</v>
      </c>
      <c r="E7" s="444">
        <f>D8+1</f>
        <v>44652</v>
      </c>
      <c r="F7" s="444">
        <f t="shared" ref="F7:L7" si="0">E8+1</f>
        <v>45017</v>
      </c>
      <c r="G7" s="444">
        <f t="shared" si="0"/>
        <v>45383</v>
      </c>
      <c r="H7" s="444">
        <f t="shared" si="0"/>
        <v>45748</v>
      </c>
      <c r="I7" s="444">
        <f t="shared" si="0"/>
        <v>46113</v>
      </c>
      <c r="J7" s="444">
        <f t="shared" si="0"/>
        <v>46478</v>
      </c>
      <c r="K7" s="444">
        <f t="shared" si="0"/>
        <v>46844</v>
      </c>
      <c r="L7" s="444">
        <f t="shared" si="0"/>
        <v>47209</v>
      </c>
    </row>
    <row r="8" spans="1:12" x14ac:dyDescent="0.2">
      <c r="B8" s="659"/>
      <c r="C8" s="445" t="s">
        <v>3</v>
      </c>
      <c r="D8" s="444">
        <v>44651</v>
      </c>
      <c r="E8" s="444">
        <f>EDATE(E7,12)-1</f>
        <v>45016</v>
      </c>
      <c r="F8" s="444">
        <f t="shared" ref="F8:K8" si="1">EDATE(F7,12)-1</f>
        <v>45382</v>
      </c>
      <c r="G8" s="444">
        <f t="shared" si="1"/>
        <v>45747</v>
      </c>
      <c r="H8" s="444">
        <f t="shared" si="1"/>
        <v>46112</v>
      </c>
      <c r="I8" s="444">
        <f t="shared" si="1"/>
        <v>46477</v>
      </c>
      <c r="J8" s="444">
        <f t="shared" si="1"/>
        <v>46843</v>
      </c>
      <c r="K8" s="444">
        <f t="shared" si="1"/>
        <v>47208</v>
      </c>
      <c r="L8" s="444">
        <f t="shared" ref="L8" si="2">EDATE(L7,12)-1</f>
        <v>47573</v>
      </c>
    </row>
    <row r="9" spans="1:12" x14ac:dyDescent="0.2">
      <c r="B9" s="488" t="s">
        <v>602</v>
      </c>
      <c r="C9" s="497">
        <f>SUM(D9:L9)</f>
        <v>1483.0000000000011</v>
      </c>
      <c r="D9" s="499">
        <v>0</v>
      </c>
      <c r="E9" s="499">
        <f>SUMIF('Cash Flow Statement'!$D$6:$AK$6,"&lt;="&amp;'Yearly Cf'!E$8,'Cash Flow Statement'!$D7:$AK7)-SUM($D9:D$9)</f>
        <v>0</v>
      </c>
      <c r="F9" s="499">
        <f>SUMIF('Cash Flow Statement'!$D$6:$AK$6,"&lt;="&amp;'Yearly Cf'!F$8,'Cash Flow Statement'!$D7:$AK7)-SUM($D9:E$9)</f>
        <v>252.11</v>
      </c>
      <c r="G9" s="499">
        <f>SUMIF('Cash Flow Statement'!$D$6:$AK$6,"&lt;="&amp;'Yearly Cf'!G$8,'Cash Flow Statement'!$D7:$AK7)-SUM($D9:F$9)</f>
        <v>355.91999999999996</v>
      </c>
      <c r="H9" s="499">
        <f>SUMIF('Cash Flow Statement'!$D$6:$AK$6,"&lt;="&amp;'Yearly Cf'!H$8,'Cash Flow Statement'!$D7:$AK7)-SUM($D9:G$9)</f>
        <v>400.40999999999997</v>
      </c>
      <c r="I9" s="499">
        <f>SUMIF('Cash Flow Statement'!$D$6:$AK$6,"&lt;="&amp;'Yearly Cf'!I$8,'Cash Flow Statement'!$D7:$AK7)-SUM($D9:H$9)</f>
        <v>118.64000000000021</v>
      </c>
      <c r="J9" s="499">
        <f>SUMIF('Cash Flow Statement'!$D$6:$AK$6,"&lt;="&amp;'Yearly Cf'!J$8,'Cash Flow Statement'!$D7:$AK7)-SUM($D9:I$9)</f>
        <v>118.64000000000033</v>
      </c>
      <c r="K9" s="499">
        <f>SUMIF('Cash Flow Statement'!$D$6:$AK$6,"&lt;="&amp;'Yearly Cf'!K$8,'Cash Flow Statement'!$D7:$AK7)-SUM($D9:J$9)</f>
        <v>118.64000000000033</v>
      </c>
      <c r="L9" s="499">
        <f>SUMIF('Cash Flow Statement'!$D$6:$AK$6,"&lt;="&amp;'Yearly Cf'!L$8,'Cash Flow Statement'!$D7:$AK7)-SUM($D9:K$9)</f>
        <v>118.64000000000033</v>
      </c>
    </row>
    <row r="10" spans="1:12" x14ac:dyDescent="0.2">
      <c r="B10" s="488" t="s">
        <v>613</v>
      </c>
      <c r="C10" s="497">
        <f>SUM(D10:L10)</f>
        <v>2773.291325275201</v>
      </c>
      <c r="D10" s="498">
        <v>0</v>
      </c>
      <c r="E10" s="499">
        <f>SUMIF('Cash Flow Statement'!$D$6:$AK$6,"&lt;="&amp;'Yearly Cf'!E$8,'Cash Flow Statement'!$D8:$AK8)-SUM($D$10:D10)</f>
        <v>0</v>
      </c>
      <c r="F10" s="499">
        <f>SUMIF('Cash Flow Statement'!$D$6:$AK$6,"&lt;="&amp;'Yearly Cf'!F$8,'Cash Flow Statement'!$D8:$AK8)-SUM($D$10:E10)</f>
        <v>471.45952529678402</v>
      </c>
      <c r="G10" s="499">
        <f>SUMIF('Cash Flow Statement'!$D$6:$AK$6,"&lt;="&amp;'Yearly Cf'!G$8,'Cash Flow Statement'!$D8:$AK8)-SUM($D$10:F10)</f>
        <v>665.58991806604786</v>
      </c>
      <c r="H10" s="499">
        <f>SUMIF('Cash Flow Statement'!$D$6:$AK$6,"&lt;="&amp;'Yearly Cf'!H$8,'Cash Flow Statement'!$D8:$AK8)-SUM($D$10:G10)</f>
        <v>748.78865782430398</v>
      </c>
      <c r="I10" s="499">
        <f>SUMIF('Cash Flow Statement'!$D$6:$AK$6,"&lt;="&amp;'Yearly Cf'!I$8,'Cash Flow Statement'!$D8:$AK8)-SUM($D$10:H10)</f>
        <v>221.8633060220161</v>
      </c>
      <c r="J10" s="499">
        <f>SUMIF('Cash Flow Statement'!$D$6:$AK$6,"&lt;="&amp;'Yearly Cf'!J$8,'Cash Flow Statement'!$D8:$AK8)-SUM($D$10:I10)</f>
        <v>221.86330602201633</v>
      </c>
      <c r="K10" s="499">
        <f>SUMIF('Cash Flow Statement'!$D$6:$AK$6,"&lt;="&amp;'Yearly Cf'!K$8,'Cash Flow Statement'!$D8:$AK8)-SUM($D$10:J10)</f>
        <v>221.86330602201633</v>
      </c>
      <c r="L10" s="499">
        <f>SUMIF('Cash Flow Statement'!$D$6:$AK$6,"&lt;="&amp;'Yearly Cf'!L$8,'Cash Flow Statement'!$D8:$AK8)-SUM($D$10:K10)</f>
        <v>221.86330602201633</v>
      </c>
    </row>
    <row r="11" spans="1:12" x14ac:dyDescent="0.2">
      <c r="B11" s="488" t="s">
        <v>603</v>
      </c>
      <c r="C11" s="493">
        <f>SUM(D11:L11)</f>
        <v>1</v>
      </c>
      <c r="D11" s="500">
        <f t="shared" ref="D11:K11" si="3">D10/$C$10</f>
        <v>0</v>
      </c>
      <c r="E11" s="500">
        <f t="shared" si="3"/>
        <v>0</v>
      </c>
      <c r="F11" s="500">
        <f t="shared" si="3"/>
        <v>0.16999999999999996</v>
      </c>
      <c r="G11" s="500">
        <f t="shared" si="3"/>
        <v>0.23999999999999985</v>
      </c>
      <c r="H11" s="500">
        <f t="shared" si="3"/>
        <v>0.26999999999999991</v>
      </c>
      <c r="I11" s="500">
        <f t="shared" si="3"/>
        <v>8.0000000000000016E-2</v>
      </c>
      <c r="J11" s="500">
        <f t="shared" si="3"/>
        <v>8.0000000000000085E-2</v>
      </c>
      <c r="K11" s="500">
        <f t="shared" si="3"/>
        <v>8.0000000000000085E-2</v>
      </c>
      <c r="L11" s="500">
        <f t="shared" ref="L11" si="4">L10/$C$10</f>
        <v>8.0000000000000085E-2</v>
      </c>
    </row>
    <row r="12" spans="1:12" x14ac:dyDescent="0.2">
      <c r="B12" s="312"/>
      <c r="C12" s="507"/>
      <c r="D12" s="508"/>
      <c r="E12" s="508"/>
      <c r="F12" s="508"/>
      <c r="G12" s="508"/>
      <c r="H12" s="508"/>
      <c r="I12" s="508"/>
      <c r="J12" s="508"/>
      <c r="K12" s="508"/>
      <c r="L12" s="508"/>
    </row>
    <row r="13" spans="1:12" x14ac:dyDescent="0.2">
      <c r="B13" s="384" t="s">
        <v>374</v>
      </c>
      <c r="C13" s="285"/>
      <c r="D13" s="285"/>
      <c r="E13" s="285"/>
      <c r="F13" s="285"/>
      <c r="G13" s="285"/>
      <c r="H13" s="285"/>
      <c r="I13" s="285"/>
      <c r="J13" s="285"/>
    </row>
    <row r="14" spans="1:12" x14ac:dyDescent="0.2">
      <c r="B14" s="285" t="s">
        <v>605</v>
      </c>
      <c r="C14" s="288">
        <f t="shared" ref="C14:C39" si="5">SUM(D14:L14)</f>
        <v>2195.5494093992475</v>
      </c>
      <c r="D14" s="286">
        <f>0</f>
        <v>0</v>
      </c>
      <c r="E14" s="286">
        <f>SUMIF('Cash Flow Statement'!$E$6:$AK$6,"&lt;="&amp;'Yearly Cf'!E$8,'Cash Flow Statement'!$E10:$AK10)-SUM($D14:D$14)</f>
        <v>0</v>
      </c>
      <c r="F14" s="286">
        <f>SUMIF('Cash Flow Statement'!$E$6:$AK$6,"&lt;="&amp;'Yearly Cf'!F$8,'Cash Flow Statement'!$E10:$AK10)-SUM($D14:E$14)</f>
        <v>67.273894583303402</v>
      </c>
      <c r="G14" s="286">
        <f>SUMIF('Cash Flow Statement'!$E$6:$AK$6,"&lt;="&amp;'Yearly Cf'!G$8,'Cash Flow Statement'!$E10:$AK10)-SUM($D14:F$14)</f>
        <v>275.44938116954415</v>
      </c>
      <c r="H14" s="286">
        <f>SUMIF('Cash Flow Statement'!$E$6:$AK$6,"&lt;="&amp;'Yearly Cf'!H$8,'Cash Flow Statement'!$E10:$AK10)-SUM($D14:G$14)</f>
        <v>551.92511861176899</v>
      </c>
      <c r="I14" s="286">
        <f>SUMIF('Cash Flow Statement'!$E$6:$AK$6,"&lt;="&amp;'Yearly Cf'!I$8,'Cash Flow Statement'!$E10:$AK10)-SUM($D14:H$14)</f>
        <v>480.77375832669304</v>
      </c>
      <c r="J14" s="286">
        <f>SUMIF('Cash Flow Statement'!$E$6:$AK$6,"&lt;="&amp;'Yearly Cf'!J$8,'Cash Flow Statement'!$E10:$AK10)-SUM($D14:I$14)</f>
        <v>497.9288073320588</v>
      </c>
      <c r="K14" s="286">
        <f>SUMIF('Cash Flow Statement'!$E$6:$AK$6,"&lt;="&amp;'Yearly Cf'!K$8,'Cash Flow Statement'!$E10:$AK10)-SUM($D14:J$14)</f>
        <v>161.09922468793957</v>
      </c>
      <c r="L14" s="286">
        <f>SUMIF('Cash Flow Statement'!$E$6:$AK$6,"&lt;="&amp;'Yearly Cf'!L$8,'Cash Flow Statement'!$E10:$AK10)-SUM($D14:K$14)</f>
        <v>161.09922468793957</v>
      </c>
    </row>
    <row r="15" spans="1:12" x14ac:dyDescent="0.2">
      <c r="B15" s="285" t="s">
        <v>526</v>
      </c>
      <c r="C15" s="288">
        <f t="shared" si="5"/>
        <v>97.6</v>
      </c>
      <c r="D15" s="286">
        <f>0</f>
        <v>0</v>
      </c>
      <c r="E15" s="286">
        <f>SUMIF('Cash Flow Statement'!$E$6:$AK$6,"&lt;="&amp;'Yearly Cf'!E$8,'Cash Flow Statement'!$E11:$AK11)-SUM($D$15:D15)</f>
        <v>0</v>
      </c>
      <c r="F15" s="286">
        <f>SUMIF('Cash Flow Statement'!$E$6:$AK$6,"&lt;="&amp;'Yearly Cf'!F$8,'Cash Flow Statement'!$E11:$AK11)-SUM($D$15:E15)</f>
        <v>2.9279999999999999</v>
      </c>
      <c r="G15" s="286">
        <f>SUMIF('Cash Flow Statement'!$E$6:$AK$6,"&lt;="&amp;'Yearly Cf'!G$8,'Cash Flow Statement'!$E11:$AK11)-SUM($D$15:F15)</f>
        <v>5.855999999999999</v>
      </c>
      <c r="H15" s="286">
        <f>SUMIF('Cash Flow Statement'!$E$6:$AK$6,"&lt;="&amp;'Yearly Cf'!H$8,'Cash Flow Statement'!$E11:$AK11)-SUM($D$15:G15)</f>
        <v>9.759999999999998</v>
      </c>
      <c r="I15" s="286">
        <f>SUMIF('Cash Flow Statement'!$E$6:$AK$6,"&lt;="&amp;'Yearly Cf'!I$8,'Cash Flow Statement'!$E11:$AK11)-SUM($D$15:H15)</f>
        <v>15.616000000000007</v>
      </c>
      <c r="J15" s="286">
        <f>SUMIF('Cash Flow Statement'!$E$6:$AK$6,"&lt;="&amp;'Yearly Cf'!J$8,'Cash Flow Statement'!$E11:$AK11)-SUM($D$15:I15)</f>
        <v>19.52000000000001</v>
      </c>
      <c r="K15" s="286">
        <f>SUMIF('Cash Flow Statement'!$E$6:$AK$6,"&lt;="&amp;'Yearly Cf'!K$8,'Cash Flow Statement'!$E11:$AK11)-SUM($D$15:J15)</f>
        <v>20.496000000000002</v>
      </c>
      <c r="L15" s="286">
        <f>SUMIF('Cash Flow Statement'!$E$6:$AK$6,"&lt;="&amp;'Yearly Cf'!L$8,'Cash Flow Statement'!$E11:$AK11)-SUM($D$15:K15)</f>
        <v>23.423999999999978</v>
      </c>
    </row>
    <row r="16" spans="1:12" x14ac:dyDescent="0.2">
      <c r="B16" s="291" t="s">
        <v>489</v>
      </c>
      <c r="C16" s="292">
        <f t="shared" si="5"/>
        <v>2293.1494093992483</v>
      </c>
      <c r="D16" s="446">
        <f>0</f>
        <v>0</v>
      </c>
      <c r="E16" s="446">
        <f>SUM('Cash Flow Statement'!F13:I13)</f>
        <v>0</v>
      </c>
      <c r="F16" s="446">
        <f>SUM('Cash Flow Statement'!J13:M13)</f>
        <v>70.2018945833034</v>
      </c>
      <c r="G16" s="446">
        <f>SUM('Cash Flow Statement'!N13:Q13)</f>
        <v>281.30538116954409</v>
      </c>
      <c r="H16" s="446">
        <f>SUM('Cash Flow Statement'!R13:U13)</f>
        <v>561.68511861176898</v>
      </c>
      <c r="I16" s="446">
        <f>SUM('Cash Flow Statement'!V13:Y13)</f>
        <v>496.38975832669303</v>
      </c>
      <c r="J16" s="446">
        <f>SUM('Cash Flow Statement'!Z13:AC13)</f>
        <v>517.44880733205889</v>
      </c>
      <c r="K16" s="446">
        <f>SUM('Cash Flow Statement'!AD13:AG13)</f>
        <v>181.59522468793986</v>
      </c>
      <c r="L16" s="446">
        <f>SUM('Cash Flow Statement'!AH13:AK13)</f>
        <v>184.52322468793986</v>
      </c>
    </row>
    <row r="17" spans="2:12" x14ac:dyDescent="0.2">
      <c r="B17" s="291" t="s">
        <v>488</v>
      </c>
      <c r="C17" s="292">
        <f t="shared" si="5"/>
        <v>412.7668936918646</v>
      </c>
      <c r="D17" s="446">
        <f>0</f>
        <v>0</v>
      </c>
      <c r="E17" s="446">
        <f>SUM('Cash Flow Statement'!F14:I14)</f>
        <v>0</v>
      </c>
      <c r="F17" s="446">
        <f>SUM('Cash Flow Statement'!J14:M14)</f>
        <v>12.636341024994614</v>
      </c>
      <c r="G17" s="446">
        <f>SUM('Cash Flow Statement'!N14:Q14)</f>
        <v>50.634968610517944</v>
      </c>
      <c r="H17" s="446">
        <f>SUM('Cash Flow Statement'!R14:U14)</f>
        <v>101.10332135011842</v>
      </c>
      <c r="I17" s="446">
        <f>SUM('Cash Flow Statement'!V14:Y14)</f>
        <v>89.350156498804736</v>
      </c>
      <c r="J17" s="446">
        <f>SUM('Cash Flow Statement'!Z14:AC14)</f>
        <v>93.140785319770586</v>
      </c>
      <c r="K17" s="446">
        <f>SUM('Cash Flow Statement'!AD14:AG14)</f>
        <v>32.687140443829172</v>
      </c>
      <c r="L17" s="446">
        <f>SUM('Cash Flow Statement'!AH14:AK14)</f>
        <v>33.214180443829171</v>
      </c>
    </row>
    <row r="18" spans="2:12" x14ac:dyDescent="0.2">
      <c r="B18" s="291" t="s">
        <v>490</v>
      </c>
      <c r="C18" s="292">
        <f t="shared" si="5"/>
        <v>2705.9163030911122</v>
      </c>
      <c r="D18" s="446">
        <f>D17+D16</f>
        <v>0</v>
      </c>
      <c r="E18" s="446">
        <f>E17+E16</f>
        <v>0</v>
      </c>
      <c r="F18" s="446">
        <f t="shared" ref="F18:K18" si="6">F17+F16</f>
        <v>82.838235608298021</v>
      </c>
      <c r="G18" s="446">
        <f t="shared" si="6"/>
        <v>331.94034978006204</v>
      </c>
      <c r="H18" s="446">
        <f t="shared" si="6"/>
        <v>662.78843996188743</v>
      </c>
      <c r="I18" s="446">
        <f t="shared" si="6"/>
        <v>585.73991482549775</v>
      </c>
      <c r="J18" s="446">
        <f t="shared" si="6"/>
        <v>610.58959265182943</v>
      </c>
      <c r="K18" s="446">
        <f t="shared" si="6"/>
        <v>214.28236513176904</v>
      </c>
      <c r="L18" s="446">
        <f t="shared" ref="L18" si="7">L17+L16</f>
        <v>217.73740513176904</v>
      </c>
    </row>
    <row r="19" spans="2:12" x14ac:dyDescent="0.2">
      <c r="B19" s="285"/>
      <c r="C19" s="288"/>
      <c r="D19" s="286"/>
      <c r="E19" s="286"/>
      <c r="F19" s="286"/>
      <c r="G19" s="286"/>
      <c r="H19" s="286"/>
      <c r="I19" s="286"/>
      <c r="J19" s="286"/>
    </row>
    <row r="20" spans="2:12" x14ac:dyDescent="0.2">
      <c r="B20" s="291" t="s">
        <v>527</v>
      </c>
      <c r="C20" s="292">
        <f t="shared" si="5"/>
        <v>2705.9163030911122</v>
      </c>
      <c r="D20" s="446">
        <f>D19+D18</f>
        <v>0</v>
      </c>
      <c r="E20" s="446">
        <f>E19+E18</f>
        <v>0</v>
      </c>
      <c r="F20" s="446">
        <f t="shared" ref="F20:K20" si="8">F19+F18</f>
        <v>82.838235608298021</v>
      </c>
      <c r="G20" s="446">
        <f t="shared" si="8"/>
        <v>331.94034978006204</v>
      </c>
      <c r="H20" s="446">
        <f t="shared" si="8"/>
        <v>662.78843996188743</v>
      </c>
      <c r="I20" s="446">
        <f t="shared" si="8"/>
        <v>585.73991482549775</v>
      </c>
      <c r="J20" s="446">
        <f t="shared" si="8"/>
        <v>610.58959265182943</v>
      </c>
      <c r="K20" s="446">
        <f t="shared" si="8"/>
        <v>214.28236513176904</v>
      </c>
      <c r="L20" s="446">
        <f t="shared" ref="L20" si="9">L19+L18</f>
        <v>217.73740513176904</v>
      </c>
    </row>
    <row r="21" spans="2:12" x14ac:dyDescent="0.2">
      <c r="B21" s="293"/>
      <c r="C21" s="288"/>
      <c r="D21" s="288"/>
      <c r="E21" s="288"/>
      <c r="F21" s="288"/>
      <c r="G21" s="288"/>
      <c r="H21" s="288"/>
      <c r="I21" s="288"/>
      <c r="J21" s="288"/>
    </row>
    <row r="22" spans="2:12" x14ac:dyDescent="0.2">
      <c r="B22" s="384" t="s">
        <v>375</v>
      </c>
      <c r="C22" s="285"/>
      <c r="D22" s="289"/>
      <c r="E22" s="289"/>
      <c r="F22" s="289"/>
      <c r="G22" s="289"/>
      <c r="H22" s="289"/>
      <c r="I22" s="289"/>
      <c r="J22" s="289"/>
    </row>
    <row r="23" spans="2:12" x14ac:dyDescent="0.2">
      <c r="B23" s="285" t="s">
        <v>528</v>
      </c>
      <c r="C23" s="288">
        <f t="shared" ca="1" si="5"/>
        <v>250</v>
      </c>
      <c r="D23" s="286">
        <f>12+58</f>
        <v>70</v>
      </c>
      <c r="E23" s="286">
        <v>0</v>
      </c>
      <c r="F23" s="286">
        <f ca="1">SUMIF('Cash Flow Statement'!$D$6:$AK$6,"&lt;="&amp;'Yearly Cf'!F$8,'Cash Flow Statement'!$D16:$AK16)-SUM($D$23:E23)</f>
        <v>115.75</v>
      </c>
      <c r="G23" s="286">
        <f ca="1">SUMIF('Cash Flow Statement'!$D$6:$AK$6,"&lt;="&amp;'Yearly Cf'!G$8,'Cash Flow Statement'!$D16:$AK16)-SUM($D$23:F23)</f>
        <v>58</v>
      </c>
      <c r="H23" s="286">
        <f ca="1">SUMIF('Cash Flow Statement'!$D$6:$AK$6,"&lt;="&amp;'Yearly Cf'!H$8,'Cash Flow Statement'!$D16:$AK16)-SUM($D$23:G23)</f>
        <v>6.25</v>
      </c>
      <c r="I23" s="286">
        <f ca="1">SUMIF('Cash Flow Statement'!$D$6:$AK$6,"&lt;="&amp;'Yearly Cf'!I$8,'Cash Flow Statement'!$D16:$AK16)-SUM($D$23:H23)</f>
        <v>0</v>
      </c>
      <c r="J23" s="286">
        <f ca="1">SUMIF('Cash Flow Statement'!$D$6:$AK$6,"&lt;="&amp;'Yearly Cf'!J$8,'Cash Flow Statement'!$D16:$AK16)-SUM($D$23:I23)</f>
        <v>0</v>
      </c>
      <c r="K23" s="286">
        <f ca="1">SUMIF('Cash Flow Statement'!$D$6:$AK$6,"&lt;="&amp;'Yearly Cf'!K$8,'Cash Flow Statement'!$D16:$AK16)-SUM($D$23:J23)</f>
        <v>0</v>
      </c>
      <c r="L23" s="286">
        <f ca="1">SUMIF('Cash Flow Statement'!$D$6:$AK$6,"&lt;="&amp;'Yearly Cf'!L$8,'Cash Flow Statement'!$D16:$AK16)-SUM($D$23:K23)</f>
        <v>0</v>
      </c>
    </row>
    <row r="24" spans="2:12" x14ac:dyDescent="0.2">
      <c r="B24" s="285" t="s">
        <v>529</v>
      </c>
      <c r="C24" s="288">
        <f t="shared" ca="1" si="5"/>
        <v>808.14056455814307</v>
      </c>
      <c r="D24" s="286">
        <f>0</f>
        <v>0</v>
      </c>
      <c r="E24" s="286">
        <f ca="1">SUMIF('Cash Flow Statement'!$E$6:$AK$6,"&lt;="&amp;'Yearly Cf'!E$8,'Cash Flow Statement'!$E17:$AK17)-SUM($D$24:D24)</f>
        <v>0</v>
      </c>
      <c r="F24" s="286">
        <f ca="1">SUMIF('Cash Flow Statement'!$E$6:$AK$6,"&lt;="&amp;'Yearly Cf'!F$8,'Cash Flow Statement'!$E17:$AK17)-SUM($D$24:E24)</f>
        <v>91.733179515796422</v>
      </c>
      <c r="G24" s="286">
        <f ca="1">SUMIF('Cash Flow Statement'!$E$6:$AK$6,"&lt;="&amp;'Yearly Cf'!G$8,'Cash Flow Statement'!$E17:$AK17)-SUM($D$24:F24)</f>
        <v>246.50169928015359</v>
      </c>
      <c r="H24" s="286">
        <f ca="1">SUMIF('Cash Flow Statement'!$E$6:$AK$6,"&lt;="&amp;'Yearly Cf'!H$8,'Cash Flow Statement'!$E17:$AK17)-SUM($D$24:G24)</f>
        <v>256.52657173831579</v>
      </c>
      <c r="I24" s="286">
        <f ca="1">SUMIF('Cash Flow Statement'!$E$6:$AK$6,"&lt;="&amp;'Yearly Cf'!I$8,'Cash Flow Statement'!$E17:$AK17)-SUM($D$24:H24)</f>
        <v>142.55232250044469</v>
      </c>
      <c r="J24" s="286">
        <f ca="1">SUMIF('Cash Flow Statement'!$E$6:$AK$6,"&lt;="&amp;'Yearly Cf'!J$8,'Cash Flow Statement'!$E17:$AK17)-SUM($D$24:I24)</f>
        <v>70.826791523432576</v>
      </c>
      <c r="K24" s="286">
        <f ca="1">SUMIF('Cash Flow Statement'!$E$6:$AK$6,"&lt;="&amp;'Yearly Cf'!K$8,'Cash Flow Statement'!$E17:$AK17)-SUM($D$24:J24)</f>
        <v>0</v>
      </c>
      <c r="L24" s="286">
        <f ca="1">SUMIF('Cash Flow Statement'!$E$6:$AK$6,"&lt;="&amp;'Yearly Cf'!L$8,'Cash Flow Statement'!$E17:$AK17)-SUM($D$24:K24)</f>
        <v>0</v>
      </c>
    </row>
    <row r="25" spans="2:12" x14ac:dyDescent="0.2">
      <c r="B25" s="285" t="s">
        <v>250</v>
      </c>
      <c r="C25" s="288">
        <f t="shared" ca="1" si="5"/>
        <v>103.9854172576532</v>
      </c>
      <c r="D25" s="286">
        <f>0</f>
        <v>0</v>
      </c>
      <c r="E25" s="286">
        <f ca="1">SUMIF('Cash Flow Statement'!$E$6:$AK$6,"&lt;="&amp;'Yearly Cf'!E$8,'Cash Flow Statement'!$E18:$AK18)-SUM($D$25:D25)</f>
        <v>0.79</v>
      </c>
      <c r="F25" s="286">
        <f ca="1">SUMIF('Cash Flow Statement'!$E$6:$AK$6,"&lt;="&amp;'Yearly Cf'!F$8,'Cash Flow Statement'!$E18:$AK18)-SUM($D$25:E25)</f>
        <v>2.7952319726826067</v>
      </c>
      <c r="G25" s="286">
        <f ca="1">SUMIF('Cash Flow Statement'!$E$6:$AK$6,"&lt;="&amp;'Yearly Cf'!G$8,'Cash Flow Statement'!$E18:$AK18)-SUM($D$25:F25)</f>
        <v>22.274217958207434</v>
      </c>
      <c r="H25" s="286">
        <f ca="1">SUMIF('Cash Flow Statement'!$E$6:$AK$6,"&lt;="&amp;'Yearly Cf'!H$8,'Cash Flow Statement'!$E18:$AK18)-SUM($D$25:G25)</f>
        <v>30.520473643897898</v>
      </c>
      <c r="I25" s="286">
        <f ca="1">SUMIF('Cash Flow Statement'!$E$6:$AK$6,"&lt;="&amp;'Yearly Cf'!I$8,'Cash Flow Statement'!$E18:$AK18)-SUM($D$25:H25)</f>
        <v>20.106278700053352</v>
      </c>
      <c r="J25" s="286">
        <f ca="1">SUMIF('Cash Flow Statement'!$E$6:$AK$6,"&lt;="&amp;'Yearly Cf'!J$8,'Cash Flow Statement'!$E18:$AK18)-SUM($D$25:I25)</f>
        <v>13.499214982811907</v>
      </c>
      <c r="K25" s="286">
        <f ca="1">SUMIF('Cash Flow Statement'!$E$6:$AK$6,"&lt;="&amp;'Yearly Cf'!K$8,'Cash Flow Statement'!$E18:$AK18)-SUM($D$25:J25)</f>
        <v>12</v>
      </c>
      <c r="L25" s="286">
        <f ca="1">SUMIF('Cash Flow Statement'!$E$6:$AK$6,"&lt;="&amp;'Yearly Cf'!L$8,'Cash Flow Statement'!$E18:$AK18)-SUM($D$25:K25)</f>
        <v>2</v>
      </c>
    </row>
    <row r="26" spans="2:12" x14ac:dyDescent="0.2">
      <c r="B26" s="285" t="s">
        <v>530</v>
      </c>
      <c r="C26" s="288">
        <f t="shared" ca="1" si="5"/>
        <v>38.302217889807565</v>
      </c>
      <c r="D26" s="286">
        <f>0</f>
        <v>0</v>
      </c>
      <c r="E26" s="286">
        <f ca="1">SUMIF('Cash Flow Statement'!$E$6:$AK$6,"&lt;="&amp;'Yearly Cf'!E$8,'Cash Flow Statement'!$E19:$AK19)-SUM($D$26:D26)</f>
        <v>0</v>
      </c>
      <c r="F26" s="286">
        <f ca="1">SUMIF('Cash Flow Statement'!$E$6:$AK$6,"&lt;="&amp;'Yearly Cf'!F$8,'Cash Flow Statement'!$E19:$AK19)-SUM($D$26:E26)</f>
        <v>8.5127577412617121</v>
      </c>
      <c r="G26" s="286">
        <f ca="1">SUMIF('Cash Flow Statement'!$E$6:$AK$6,"&lt;="&amp;'Yearly Cf'!G$8,'Cash Flow Statement'!$E19:$AK19)-SUM($D$26:F26)</f>
        <v>8.5127577412617121</v>
      </c>
      <c r="H26" s="286">
        <f ca="1">SUMIF('Cash Flow Statement'!$E$6:$AK$6,"&lt;="&amp;'Yearly Cf'!H$8,'Cash Flow Statement'!$E19:$AK19)-SUM($D$26:G26)</f>
        <v>6.5466776637797324</v>
      </c>
      <c r="I26" s="286">
        <f ca="1">SUMIF('Cash Flow Statement'!$E$6:$AK$6,"&lt;="&amp;'Yearly Cf'!I$8,'Cash Flow Statement'!$E19:$AK19)-SUM($D$26:H26)</f>
        <v>4.9100082478347993</v>
      </c>
      <c r="J26" s="286">
        <f ca="1">SUMIF('Cash Flow Statement'!$E$6:$AK$6,"&lt;="&amp;'Yearly Cf'!J$8,'Cash Flow Statement'!$E19:$AK19)-SUM($D$26:I26)</f>
        <v>3.2733388318898662</v>
      </c>
      <c r="K26" s="286">
        <f ca="1">SUMIF('Cash Flow Statement'!$E$6:$AK$6,"&lt;="&amp;'Yearly Cf'!K$8,'Cash Flow Statement'!$E19:$AK19)-SUM($D$26:J26)</f>
        <v>3.2733388318898697</v>
      </c>
      <c r="L26" s="286">
        <f ca="1">SUMIF('Cash Flow Statement'!$E$6:$AK$6,"&lt;="&amp;'Yearly Cf'!L$8,'Cash Flow Statement'!$E19:$AK19)-SUM($D$26:K26)</f>
        <v>3.2733388318898733</v>
      </c>
    </row>
    <row r="27" spans="2:12" x14ac:dyDescent="0.2">
      <c r="B27" s="285" t="s">
        <v>531</v>
      </c>
      <c r="C27" s="288">
        <f t="shared" ca="1" si="5"/>
        <v>386.18556501680996</v>
      </c>
      <c r="D27" s="286"/>
      <c r="E27" s="286">
        <f ca="1">SUMIF('Cash Flow Statement'!$E$6:$AK$6,"&lt;="&amp;'Yearly Cf'!E$8,'Cash Flow Statement'!$E20:$AK20)-SUM($D$27:D27)</f>
        <v>0.78999999999999992</v>
      </c>
      <c r="F27" s="286">
        <f ca="1">SUMIF('Cash Flow Statement'!$E$6:$AK$6,"&lt;="&amp;'Yearly Cf'!F$8,'Cash Flow Statement'!$E20:$AK20)-SUM($D$27:E27)</f>
        <v>73.725589694887617</v>
      </c>
      <c r="G27" s="286">
        <f ca="1">SUMIF('Cash Flow Statement'!$E$6:$AK$6,"&lt;="&amp;'Yearly Cf'!G$8,'Cash Flow Statement'!$E20:$AK20)-SUM($D$27:F27)</f>
        <v>156.77149080230862</v>
      </c>
      <c r="H27" s="286">
        <f ca="1">SUMIF('Cash Flow Statement'!$E$6:$AK$6,"&lt;="&amp;'Yearly Cf'!H$8,'Cash Flow Statement'!$E20:$AK20)-SUM($D$27:G27)</f>
        <v>153.46326946761371</v>
      </c>
      <c r="I27" s="286">
        <f ca="1">SUMIF('Cash Flow Statement'!$E$6:$AK$6,"&lt;="&amp;'Yearly Cf'!I$8,'Cash Flow Statement'!$E20:$AK20)-SUM($D$27:H27)</f>
        <v>1.4352150519999896</v>
      </c>
      <c r="J27" s="286">
        <f ca="1">SUMIF('Cash Flow Statement'!$E$6:$AK$6,"&lt;="&amp;'Yearly Cf'!J$8,'Cash Flow Statement'!$E20:$AK20)-SUM($D$27:I27)</f>
        <v>0</v>
      </c>
      <c r="K27" s="286">
        <f ca="1">SUMIF('Cash Flow Statement'!$E$6:$AK$6,"&lt;="&amp;'Yearly Cf'!K$8,'Cash Flow Statement'!$E20:$AK20)-SUM($D$27:J27)</f>
        <v>0</v>
      </c>
      <c r="L27" s="286">
        <f ca="1">SUMIF('Cash Flow Statement'!$E$6:$AK$6,"&lt;="&amp;'Yearly Cf'!L$8,'Cash Flow Statement'!$E20:$AK20)-SUM($D$27:K27)</f>
        <v>0</v>
      </c>
    </row>
    <row r="28" spans="2:12" x14ac:dyDescent="0.2">
      <c r="B28" s="291" t="s">
        <v>492</v>
      </c>
      <c r="C28" s="292">
        <f t="shared" ca="1" si="5"/>
        <v>1586.6137647224136</v>
      </c>
      <c r="D28" s="292">
        <f>SUM(D23:D27)</f>
        <v>70</v>
      </c>
      <c r="E28" s="292">
        <f t="shared" ref="E28:K28" ca="1" si="10">SUM(E23:E27)</f>
        <v>1.58</v>
      </c>
      <c r="F28" s="292">
        <f t="shared" ca="1" si="10"/>
        <v>292.51675892462833</v>
      </c>
      <c r="G28" s="292">
        <f t="shared" ca="1" si="10"/>
        <v>492.0601657819314</v>
      </c>
      <c r="H28" s="292">
        <f t="shared" ca="1" si="10"/>
        <v>453.30699251360716</v>
      </c>
      <c r="I28" s="292">
        <f t="shared" ca="1" si="10"/>
        <v>169.00382450033283</v>
      </c>
      <c r="J28" s="292">
        <f t="shared" ca="1" si="10"/>
        <v>87.599345338134356</v>
      </c>
      <c r="K28" s="292">
        <f t="shared" ca="1" si="10"/>
        <v>15.27333883188987</v>
      </c>
      <c r="L28" s="292">
        <f ca="1">SUM(L23:L27)</f>
        <v>5.2733388318898733</v>
      </c>
    </row>
    <row r="29" spans="2:12" x14ac:dyDescent="0.2">
      <c r="B29" s="291" t="s">
        <v>487</v>
      </c>
      <c r="C29" s="292">
        <f t="shared" ca="1" si="5"/>
        <v>240.59047765003447</v>
      </c>
      <c r="D29" s="446">
        <v>0</v>
      </c>
      <c r="E29" s="446">
        <f ca="1">SUM('Cash Flow Statement'!F23:I23)</f>
        <v>0.28439999999999999</v>
      </c>
      <c r="F29" s="446">
        <f ca="1">SUM('Cash Flow Statement'!J23:M23)</f>
        <v>31.818016606433105</v>
      </c>
      <c r="G29" s="446">
        <f ca="1">SUM('Cash Flow Statement'!N23:Q23)</f>
        <v>78.130829840747637</v>
      </c>
      <c r="H29" s="446">
        <f ca="1">SUM('Cash Flow Statement'!R23:U23)</f>
        <v>80.470258652449289</v>
      </c>
      <c r="I29" s="446">
        <f ca="1">SUM('Cash Flow Statement'!V23:Y23)</f>
        <v>30.420688410059903</v>
      </c>
      <c r="J29" s="446">
        <f ca="1">SUM('Cash Flow Statement'!Z23:AC23)</f>
        <v>15.76788216086417</v>
      </c>
      <c r="K29" s="446">
        <f ca="1">SUM('Cash Flow Statement'!AD23:AG23)</f>
        <v>2.7492009897401766</v>
      </c>
      <c r="L29" s="446">
        <f ca="1">SUM('Cash Flow Statement'!AH23:AK23)</f>
        <v>0.9492009897401763</v>
      </c>
    </row>
    <row r="30" spans="2:12" x14ac:dyDescent="0.2">
      <c r="B30" s="291" t="s">
        <v>532</v>
      </c>
      <c r="C30" s="292">
        <f t="shared" ca="1" si="5"/>
        <v>1827.2042423724483</v>
      </c>
      <c r="D30" s="292">
        <f t="shared" ref="D30:F30" si="11">D29+D28</f>
        <v>70</v>
      </c>
      <c r="E30" s="292">
        <f t="shared" ca="1" si="11"/>
        <v>1.8644000000000001</v>
      </c>
      <c r="F30" s="292">
        <f t="shared" ca="1" si="11"/>
        <v>324.33477553106144</v>
      </c>
      <c r="G30" s="292">
        <f t="shared" ref="G30:L30" ca="1" si="12">G29+G28</f>
        <v>570.190995622679</v>
      </c>
      <c r="H30" s="292">
        <f t="shared" ca="1" si="12"/>
        <v>533.77725116605643</v>
      </c>
      <c r="I30" s="292">
        <f t="shared" ca="1" si="12"/>
        <v>199.42451291039274</v>
      </c>
      <c r="J30" s="292">
        <f t="shared" ca="1" si="12"/>
        <v>103.36722749899853</v>
      </c>
      <c r="K30" s="292">
        <f t="shared" ca="1" si="12"/>
        <v>18.022539821630048</v>
      </c>
      <c r="L30" s="292">
        <f t="shared" ca="1" si="12"/>
        <v>6.2225398216300496</v>
      </c>
    </row>
    <row r="31" spans="2:12" x14ac:dyDescent="0.2">
      <c r="B31" s="291" t="s">
        <v>493</v>
      </c>
      <c r="C31" s="292">
        <f t="shared" ca="1" si="5"/>
        <v>172.17641604183021</v>
      </c>
      <c r="D31" s="292"/>
      <c r="E31" s="292"/>
      <c r="F31" s="446">
        <f ca="1">SUM('Cash Flow Statement'!J27:M27)</f>
        <v>0</v>
      </c>
      <c r="G31" s="446">
        <f ca="1">SUM('Cash Flow Statement'!N27:Q27)</f>
        <v>0</v>
      </c>
      <c r="H31" s="446">
        <f ca="1">SUM('Cash Flow Statement'!R27:U27)</f>
        <v>0</v>
      </c>
      <c r="I31" s="446">
        <f ca="1">SUM('Cash Flow Statement'!V27:Y27)</f>
        <v>32.600593974745792</v>
      </c>
      <c r="J31" s="446">
        <f ca="1">SUM('Cash Flow Statement'!Z27:AC27)</f>
        <v>77.372903158906425</v>
      </c>
      <c r="K31" s="446">
        <f ca="1">SUM('Cash Flow Statement'!AD27:AG27)</f>
        <v>29.937939454088998</v>
      </c>
      <c r="L31" s="446">
        <f ca="1">SUM('Cash Flow Statement'!AH27:AK27)</f>
        <v>32.264979454088994</v>
      </c>
    </row>
    <row r="32" spans="2:12" x14ac:dyDescent="0.2">
      <c r="B32" s="285"/>
      <c r="C32" s="285"/>
      <c r="D32" s="289"/>
      <c r="E32" s="289"/>
      <c r="F32" s="289"/>
      <c r="G32" s="289"/>
      <c r="H32" s="289"/>
      <c r="I32" s="289"/>
      <c r="J32" s="289"/>
    </row>
    <row r="33" spans="2:12" x14ac:dyDescent="0.2">
      <c r="B33" s="447" t="s">
        <v>260</v>
      </c>
      <c r="C33" s="448">
        <f t="shared" ca="1" si="5"/>
        <v>706.53564467683429</v>
      </c>
      <c r="D33" s="448">
        <f>D20-D30-D31</f>
        <v>-70</v>
      </c>
      <c r="E33" s="448">
        <f t="shared" ref="E33:L33" ca="1" si="13">E20-E30-E31</f>
        <v>-1.8644000000000001</v>
      </c>
      <c r="F33" s="448">
        <f t="shared" ca="1" si="13"/>
        <v>-241.49653992276342</v>
      </c>
      <c r="G33" s="448">
        <f t="shared" ca="1" si="13"/>
        <v>-238.25064584261696</v>
      </c>
      <c r="H33" s="448">
        <f t="shared" ca="1" si="13"/>
        <v>129.011188795831</v>
      </c>
      <c r="I33" s="448">
        <f t="shared" ca="1" si="13"/>
        <v>353.71480794035921</v>
      </c>
      <c r="J33" s="448">
        <f t="shared" ca="1" si="13"/>
        <v>429.84946199392448</v>
      </c>
      <c r="K33" s="448">
        <f t="shared" ca="1" si="13"/>
        <v>166.32188585604999</v>
      </c>
      <c r="L33" s="448">
        <f t="shared" ca="1" si="13"/>
        <v>179.24988585604999</v>
      </c>
    </row>
    <row r="34" spans="2:12" x14ac:dyDescent="0.2">
      <c r="B34" s="293"/>
      <c r="C34" s="288"/>
      <c r="D34" s="288"/>
      <c r="E34" s="288"/>
      <c r="F34" s="288"/>
      <c r="G34" s="288"/>
      <c r="H34" s="288"/>
      <c r="I34" s="288"/>
      <c r="J34" s="288"/>
    </row>
    <row r="35" spans="2:12" x14ac:dyDescent="0.2">
      <c r="B35" s="285" t="s">
        <v>534</v>
      </c>
      <c r="C35" s="288">
        <f t="shared" ca="1" si="5"/>
        <v>130</v>
      </c>
      <c r="D35" s="286">
        <v>70</v>
      </c>
      <c r="E35" s="286">
        <f ca="1">SUMIF('Cash Flow Statement'!$D$6:$AK$6,"&lt;="&amp;'Yearly Cf'!E$8,'Cash Flow Statement'!$D30:$AK30)-SUM($D35:D$35)</f>
        <v>0</v>
      </c>
      <c r="F35" s="286">
        <f ca="1">SUMIF('Cash Flow Statement'!$D$6:$AK$6,"&lt;="&amp;'Yearly Cf'!F$8,'Cash Flow Statement'!$D30:$AK30)-SUM($D35:E$35)</f>
        <v>58</v>
      </c>
      <c r="G35" s="286">
        <f ca="1">SUMIF('Cash Flow Statement'!$D$6:$AK$6,"&lt;="&amp;'Yearly Cf'!G$8,'Cash Flow Statement'!$D30:$AK30)-SUM($D35:F$35)</f>
        <v>2</v>
      </c>
      <c r="H35" s="286">
        <f ca="1">SUMIF('Cash Flow Statement'!$D$6:$AK$6,"&lt;="&amp;'Yearly Cf'!H$8,'Cash Flow Statement'!$D30:$AK30)-SUM($D35:G$35)</f>
        <v>0</v>
      </c>
      <c r="I35" s="286">
        <f ca="1">SUMIF('Cash Flow Statement'!$D$6:$AK$6,"&lt;="&amp;'Yearly Cf'!I$8,'Cash Flow Statement'!$D30:$AK30)-SUM($D35:H$35)</f>
        <v>0</v>
      </c>
      <c r="J35" s="286">
        <f ca="1">SUMIF('Cash Flow Statement'!$D$6:$AK$6,"&lt;="&amp;'Yearly Cf'!J$8,'Cash Flow Statement'!$D30:$AK30)-SUM($D35:I$35)</f>
        <v>0</v>
      </c>
      <c r="K35" s="286">
        <f ca="1">SUMIF('Cash Flow Statement'!$D$6:$AK$6,"&lt;="&amp;'Yearly Cf'!K$8,'Cash Flow Statement'!$D30:$AK30)-SUM($D35:J$35)</f>
        <v>0</v>
      </c>
      <c r="L35" s="286">
        <f ca="1">SUMIF('Cash Flow Statement'!$D$6:$AK$6,"&lt;="&amp;'Yearly Cf'!L$8,'Cash Flow Statement'!$D30:$AK30)-SUM($D35:K$35)</f>
        <v>0</v>
      </c>
    </row>
    <row r="36" spans="2:12" x14ac:dyDescent="0.2">
      <c r="B36" s="285" t="str">
        <f>'Cash Flow Statement'!B32</f>
        <v>Construction loan inflow</v>
      </c>
      <c r="C36" s="288">
        <f t="shared" si="5"/>
        <v>500</v>
      </c>
      <c r="D36" s="286">
        <f>0</f>
        <v>0</v>
      </c>
      <c r="E36" s="286">
        <f>SUMIF('Cash Flow Statement'!$E$6:$AK$6,"&lt;="&amp;'Yearly Cf'!E$8,'Cash Flow Statement'!$E32:$AK32)-SUM($D$36:D36)</f>
        <v>0</v>
      </c>
      <c r="F36" s="286">
        <f>SUMIF('Cash Flow Statement'!$E$6:$AK$6,"&lt;="&amp;'Yearly Cf'!F$8,'Cash Flow Statement'!$E32:$AK32)-SUM($D$36:E36)</f>
        <v>200</v>
      </c>
      <c r="G36" s="286">
        <f>SUMIF('Cash Flow Statement'!$E$6:$AK$6,"&lt;="&amp;'Yearly Cf'!G$8,'Cash Flow Statement'!$E32:$AK32)-SUM($D$36:F36)</f>
        <v>300</v>
      </c>
      <c r="H36" s="286">
        <f>SUMIF('Cash Flow Statement'!$E$6:$AK$6,"&lt;="&amp;'Yearly Cf'!H$8,'Cash Flow Statement'!$E32:$AK32)-SUM($D$36:G36)</f>
        <v>0</v>
      </c>
      <c r="I36" s="286">
        <f>SUMIF('Cash Flow Statement'!$E$6:$AK$6,"&lt;="&amp;'Yearly Cf'!I$8,'Cash Flow Statement'!$E32:$AK32)-SUM($D$36:H36)</f>
        <v>0</v>
      </c>
      <c r="J36" s="286">
        <f>SUMIF('Cash Flow Statement'!$E$6:$AK$6,"&lt;="&amp;'Yearly Cf'!J$8,'Cash Flow Statement'!$E32:$AK32)-SUM($D$36:I36)</f>
        <v>0</v>
      </c>
      <c r="K36" s="286">
        <f>SUMIF('Cash Flow Statement'!$E$6:$AK$6,"&lt;="&amp;'Yearly Cf'!K$8,'Cash Flow Statement'!$E32:$AK32)-SUM($D$36:J36)</f>
        <v>0</v>
      </c>
      <c r="L36" s="286">
        <f>SUMIF('Cash Flow Statement'!$E$6:$AK$6,"&lt;="&amp;'Yearly Cf'!L$8,'Cash Flow Statement'!$E32:$AK32)-SUM($D$36:K36)</f>
        <v>0</v>
      </c>
    </row>
    <row r="37" spans="2:12" x14ac:dyDescent="0.2">
      <c r="B37" s="285" t="str">
        <f>'Cash Flow Statement'!B33</f>
        <v>Interest on construction loan</v>
      </c>
      <c r="C37" s="289">
        <f t="shared" ca="1" si="5"/>
        <v>188.75</v>
      </c>
      <c r="D37" s="286">
        <f>0</f>
        <v>0</v>
      </c>
      <c r="E37" s="286">
        <f ca="1">SUMIF('Cash Flow Statement'!$E$6:$AH$6,"&lt;="&amp;'Yearly Cf'!E$8,'Cash Flow Statement'!$E33:$AH33)-SUM($D$37:D37)</f>
        <v>0</v>
      </c>
      <c r="F37" s="286">
        <f ca="1">SUMIF('Cash Flow Statement'!$E$6:$AK$6,"&lt;="&amp;'Yearly Cf'!F$8,'Cash Flow Statement'!$E33:$AK33)-SUM($D$37:E37)</f>
        <v>8.5</v>
      </c>
      <c r="G37" s="286">
        <f ca="1">SUMIF('Cash Flow Statement'!$E$6:$AK$6,"&lt;="&amp;'Yearly Cf'!G$8,'Cash Flow Statement'!$E33:$AK33)-SUM($D$37:F37)</f>
        <v>36.5</v>
      </c>
      <c r="H37" s="286">
        <f ca="1">SUMIF('Cash Flow Statement'!$E$6:$AK$6,"&lt;="&amp;'Yearly Cf'!H$8,'Cash Flow Statement'!$E33:$AK33)-SUM($D$37:G37)</f>
        <v>50</v>
      </c>
      <c r="I37" s="286">
        <f ca="1">SUMIF('Cash Flow Statement'!$E$6:$AK$6,"&lt;="&amp;'Yearly Cf'!I$8,'Cash Flow Statement'!$E33:$AK33)-SUM($D$37:H37)</f>
        <v>42.1875</v>
      </c>
      <c r="J37" s="286">
        <f ca="1">SUMIF('Cash Flow Statement'!$E$6:$AK$6,"&lt;="&amp;'Yearly Cf'!J$8,'Cash Flow Statement'!$E33:$AK33)-SUM($D$37:I37)</f>
        <v>29.6875</v>
      </c>
      <c r="K37" s="286">
        <f ca="1">SUMIF('Cash Flow Statement'!$E$6:$AK$6,"&lt;="&amp;'Yearly Cf'!K$8,'Cash Flow Statement'!$E33:$AK33)-SUM($D$37:J37)</f>
        <v>17.1875</v>
      </c>
      <c r="L37" s="286">
        <f ca="1">SUMIF('Cash Flow Statement'!$E$6:$AK$6,"&lt;="&amp;'Yearly Cf'!L$8,'Cash Flow Statement'!$E33:$AK33)-SUM($D$37:K37)</f>
        <v>4.6875</v>
      </c>
    </row>
    <row r="38" spans="2:12" x14ac:dyDescent="0.2">
      <c r="B38" s="285" t="str">
        <f>'Cash Flow Statement'!B34</f>
        <v>Repayment of construction loan</v>
      </c>
      <c r="C38" s="289">
        <f t="shared" si="5"/>
        <v>500</v>
      </c>
      <c r="D38" s="286">
        <f>0</f>
        <v>0</v>
      </c>
      <c r="E38" s="286">
        <f>SUMIF('Cash Flow Statement'!$E$6:$AH$6,"&lt;="&amp;'Yearly Cf'!E$8,'Cash Flow Statement'!$E34:$AH34)-SUM($D$38:D38)</f>
        <v>0</v>
      </c>
      <c r="F38" s="286">
        <f>SUMIF('Cash Flow Statement'!$E$6:$AK$6,"&lt;="&amp;'Yearly Cf'!F$8,'Cash Flow Statement'!$E34:$AK34)-SUM($D$38:E38)</f>
        <v>0</v>
      </c>
      <c r="G38" s="286">
        <f>SUMIF('Cash Flow Statement'!$E$6:$AK$6,"&lt;="&amp;'Yearly Cf'!G$8,'Cash Flow Statement'!$E34:$AK34)-SUM($D$38:F38)</f>
        <v>0</v>
      </c>
      <c r="H38" s="286">
        <f>SUMIF('Cash Flow Statement'!$E$6:$AK$6,"&lt;="&amp;'Yearly Cf'!H$8,'Cash Flow Statement'!$E34:$AK34)-SUM($D$38:G38)</f>
        <v>31.25</v>
      </c>
      <c r="I38" s="286">
        <f>SUMIF('Cash Flow Statement'!$E$6:$AK$6,"&lt;="&amp;'Yearly Cf'!I$8,'Cash Flow Statement'!$E34:$AK34)-SUM($D$38:H38)</f>
        <v>125</v>
      </c>
      <c r="J38" s="286">
        <f>SUMIF('Cash Flow Statement'!$E$6:$AK$6,"&lt;="&amp;'Yearly Cf'!J$8,'Cash Flow Statement'!$E34:$AK34)-SUM($D$38:I38)</f>
        <v>125</v>
      </c>
      <c r="K38" s="286">
        <f>SUMIF('Cash Flow Statement'!$E$6:$AK$6,"&lt;="&amp;'Yearly Cf'!K$8,'Cash Flow Statement'!$E34:$AK34)-SUM($D$38:J38)</f>
        <v>125</v>
      </c>
      <c r="L38" s="286">
        <f>SUMIF('Cash Flow Statement'!$E$6:$AK$6,"&lt;="&amp;'Yearly Cf'!L$8,'Cash Flow Statement'!$E34:$AK34)-SUM($D$38:K38)</f>
        <v>93.75</v>
      </c>
    </row>
    <row r="39" spans="2:12" x14ac:dyDescent="0.2">
      <c r="B39" s="303" t="s">
        <v>376</v>
      </c>
      <c r="C39" s="288">
        <f t="shared" ca="1" si="5"/>
        <v>647.78564467683429</v>
      </c>
      <c r="D39" s="288">
        <f t="shared" ref="D39:L39" si="14">D33-D37+D36-D38+D35</f>
        <v>0</v>
      </c>
      <c r="E39" s="288">
        <f t="shared" ca="1" si="14"/>
        <v>-1.8644000000000001</v>
      </c>
      <c r="F39" s="288">
        <f t="shared" ca="1" si="14"/>
        <v>8.003460077236582</v>
      </c>
      <c r="G39" s="288">
        <f t="shared" ca="1" si="14"/>
        <v>27.249354157383038</v>
      </c>
      <c r="H39" s="288">
        <f t="shared" ca="1" si="14"/>
        <v>47.761188795831004</v>
      </c>
      <c r="I39" s="288">
        <f t="shared" ca="1" si="14"/>
        <v>186.52730794035921</v>
      </c>
      <c r="J39" s="288">
        <f t="shared" ca="1" si="14"/>
        <v>275.16196199392448</v>
      </c>
      <c r="K39" s="288">
        <f t="shared" ca="1" si="14"/>
        <v>24.134385856049988</v>
      </c>
      <c r="L39" s="288">
        <f t="shared" ca="1" si="14"/>
        <v>80.812385856049985</v>
      </c>
    </row>
    <row r="40" spans="2:12" x14ac:dyDescent="0.2">
      <c r="B40" s="501" t="s">
        <v>377</v>
      </c>
      <c r="C40" s="292"/>
      <c r="D40" s="502">
        <f>D39</f>
        <v>0</v>
      </c>
      <c r="E40" s="502">
        <f ca="1">D40+E39</f>
        <v>-1.8644000000000001</v>
      </c>
      <c r="F40" s="502">
        <f t="shared" ref="F40:L40" ca="1" si="15">E40+F39</f>
        <v>6.1390600772365822</v>
      </c>
      <c r="G40" s="502">
        <f t="shared" ca="1" si="15"/>
        <v>33.388414234619617</v>
      </c>
      <c r="H40" s="502">
        <f t="shared" ca="1" si="15"/>
        <v>81.149603030450621</v>
      </c>
      <c r="I40" s="502">
        <f t="shared" ca="1" si="15"/>
        <v>267.67691097080984</v>
      </c>
      <c r="J40" s="502">
        <f t="shared" ca="1" si="15"/>
        <v>542.83887296473426</v>
      </c>
      <c r="K40" s="502">
        <f t="shared" ca="1" si="15"/>
        <v>566.97325882078428</v>
      </c>
      <c r="L40" s="502">
        <f t="shared" ca="1" si="15"/>
        <v>647.78564467683429</v>
      </c>
    </row>
    <row r="42" spans="2:12" ht="11.45" customHeight="1" x14ac:dyDescent="0.2"/>
    <row r="46" spans="2:12" x14ac:dyDescent="0.2">
      <c r="B46" s="511" t="s">
        <v>616</v>
      </c>
      <c r="C46" s="441"/>
      <c r="D46" s="442" t="str">
        <f t="shared" ref="D46:L46" si="16">+D6</f>
        <v>FY22</v>
      </c>
      <c r="E46" s="442" t="str">
        <f t="shared" si="16"/>
        <v>FY23</v>
      </c>
      <c r="F46" s="442" t="str">
        <f t="shared" si="16"/>
        <v>FY24</v>
      </c>
      <c r="G46" s="442" t="str">
        <f t="shared" si="16"/>
        <v>FY25</v>
      </c>
      <c r="H46" s="442" t="str">
        <f t="shared" si="16"/>
        <v>FY26</v>
      </c>
      <c r="I46" s="442" t="str">
        <f t="shared" si="16"/>
        <v>FY27</v>
      </c>
      <c r="J46" s="442" t="str">
        <f t="shared" si="16"/>
        <v>FY28</v>
      </c>
      <c r="K46" s="442" t="str">
        <f t="shared" si="16"/>
        <v>FY29</v>
      </c>
      <c r="L46" s="442" t="str">
        <f t="shared" si="16"/>
        <v>FY30</v>
      </c>
    </row>
    <row r="47" spans="2:12" x14ac:dyDescent="0.2">
      <c r="B47" s="512" t="s">
        <v>617</v>
      </c>
      <c r="C47" s="513"/>
      <c r="D47" s="513"/>
      <c r="E47" s="513"/>
      <c r="F47" s="513"/>
      <c r="G47" s="513"/>
      <c r="H47" s="513"/>
      <c r="I47" s="513"/>
      <c r="J47" s="513"/>
      <c r="K47" s="513"/>
      <c r="L47" s="513"/>
    </row>
    <row r="48" spans="2:12" x14ac:dyDescent="0.2">
      <c r="B48" s="1" t="s">
        <v>618</v>
      </c>
      <c r="D48" s="514">
        <f>+D35</f>
        <v>70</v>
      </c>
      <c r="E48" s="514">
        <f ca="1">+D48+E35</f>
        <v>70</v>
      </c>
      <c r="F48" s="514">
        <f ca="1">+E48+F35</f>
        <v>128</v>
      </c>
      <c r="G48" s="514">
        <f t="shared" ref="G48:L48" ca="1" si="17">+F48+G35</f>
        <v>130</v>
      </c>
      <c r="H48" s="514">
        <f t="shared" ca="1" si="17"/>
        <v>130</v>
      </c>
      <c r="I48" s="514">
        <f t="shared" ca="1" si="17"/>
        <v>130</v>
      </c>
      <c r="J48" s="514">
        <f t="shared" ca="1" si="17"/>
        <v>130</v>
      </c>
      <c r="K48" s="514">
        <f t="shared" ca="1" si="17"/>
        <v>130</v>
      </c>
      <c r="L48" s="514">
        <f t="shared" ca="1" si="17"/>
        <v>130</v>
      </c>
    </row>
    <row r="49" spans="2:12" x14ac:dyDescent="0.2">
      <c r="B49" s="1" t="s">
        <v>619</v>
      </c>
      <c r="D49" s="514"/>
      <c r="E49" s="514"/>
      <c r="F49" s="514"/>
      <c r="G49" s="514"/>
      <c r="H49" s="514"/>
      <c r="I49" s="514">
        <f ca="1">+I94</f>
        <v>0</v>
      </c>
      <c r="J49" s="514">
        <f ca="1">+I49+J94</f>
        <v>214.82600950479019</v>
      </c>
      <c r="K49" s="514">
        <f ca="1">+J49+K94</f>
        <v>345.03342725973533</v>
      </c>
      <c r="L49" s="514">
        <f ca="1">+K49+L94</f>
        <v>372.80566416732074</v>
      </c>
    </row>
    <row r="50" spans="2:12" x14ac:dyDescent="0.2">
      <c r="B50" s="1" t="s">
        <v>620</v>
      </c>
      <c r="D50" s="514">
        <f>+D36</f>
        <v>0</v>
      </c>
      <c r="E50" s="514">
        <f>+E36</f>
        <v>0</v>
      </c>
      <c r="F50" s="514">
        <f>+E50+F36</f>
        <v>200</v>
      </c>
      <c r="G50" s="514">
        <f>+F50+G36</f>
        <v>500</v>
      </c>
      <c r="H50" s="514">
        <f>+G50+H36-H38</f>
        <v>468.75</v>
      </c>
      <c r="I50" s="514">
        <f>+H50+I36-I38</f>
        <v>343.75</v>
      </c>
      <c r="J50" s="514">
        <f>+I50+J36-J38</f>
        <v>218.75</v>
      </c>
      <c r="K50" s="514">
        <f>+J50+K36-K38</f>
        <v>93.75</v>
      </c>
      <c r="L50" s="514">
        <f>+K50+L36-L38</f>
        <v>0</v>
      </c>
    </row>
    <row r="51" spans="2:12" x14ac:dyDescent="0.2">
      <c r="D51" s="514"/>
      <c r="E51" s="514"/>
      <c r="F51" s="514"/>
      <c r="G51" s="514"/>
      <c r="H51" s="514"/>
      <c r="I51" s="514"/>
      <c r="J51" s="514"/>
      <c r="K51" s="514"/>
      <c r="L51" s="514"/>
    </row>
    <row r="52" spans="2:12" x14ac:dyDescent="0.2">
      <c r="B52" s="433" t="s">
        <v>621</v>
      </c>
      <c r="D52" s="514"/>
      <c r="E52" s="514"/>
      <c r="F52" s="514"/>
      <c r="G52" s="514"/>
      <c r="H52" s="514"/>
      <c r="I52" s="514"/>
      <c r="J52" s="514"/>
      <c r="K52" s="514"/>
      <c r="L52" s="514"/>
    </row>
    <row r="53" spans="2:12" x14ac:dyDescent="0.2">
      <c r="B53" s="1" t="s">
        <v>622</v>
      </c>
      <c r="D53" s="514">
        <f>+D14</f>
        <v>0</v>
      </c>
      <c r="E53" s="514">
        <f>+E14</f>
        <v>0</v>
      </c>
      <c r="F53" s="514">
        <f>E53+F20-F17</f>
        <v>70.201894583303414</v>
      </c>
      <c r="G53" s="514">
        <f>+F53+G20-G17</f>
        <v>351.50727575284748</v>
      </c>
      <c r="H53" s="514">
        <f>+G53+H20-H17</f>
        <v>913.19239436461646</v>
      </c>
      <c r="I53" s="514">
        <f>+H53+I20-I17</f>
        <v>1409.5821526913094</v>
      </c>
      <c r="J53" s="514">
        <f>+I53+J20-J17-J70</f>
        <v>856.2915166679843</v>
      </c>
      <c r="K53" s="514">
        <v>0</v>
      </c>
      <c r="L53" s="514">
        <v>0</v>
      </c>
    </row>
    <row r="54" spans="2:12" x14ac:dyDescent="0.2">
      <c r="B54" s="1" t="s">
        <v>623</v>
      </c>
      <c r="D54" s="514"/>
      <c r="E54" s="514"/>
      <c r="F54" s="514"/>
      <c r="G54" s="514"/>
      <c r="H54" s="514"/>
      <c r="I54" s="514">
        <f ca="1">+I93</f>
        <v>0</v>
      </c>
      <c r="J54" s="514">
        <f ca="1">+I54+J93+0.5</f>
        <v>84.04344814075175</v>
      </c>
      <c r="K54" s="514">
        <f ca="1">+J54+K93</f>
        <v>134.67966615656377</v>
      </c>
      <c r="L54" s="514">
        <f ca="1">+K54+L93</f>
        <v>145.47998050951364</v>
      </c>
    </row>
    <row r="55" spans="2:12" x14ac:dyDescent="0.2">
      <c r="B55" s="515" t="s">
        <v>624</v>
      </c>
      <c r="C55" s="516"/>
      <c r="D55" s="516">
        <f t="shared" ref="D55:L55" si="18">SUM(D48:D54)</f>
        <v>70</v>
      </c>
      <c r="E55" s="516">
        <f t="shared" ca="1" si="18"/>
        <v>70</v>
      </c>
      <c r="F55" s="516">
        <f t="shared" ca="1" si="18"/>
        <v>398.20189458330344</v>
      </c>
      <c r="G55" s="516">
        <f t="shared" ca="1" si="18"/>
        <v>981.50727575284748</v>
      </c>
      <c r="H55" s="516">
        <f t="shared" ca="1" si="18"/>
        <v>1511.9423943646166</v>
      </c>
      <c r="I55" s="516">
        <f t="shared" ca="1" si="18"/>
        <v>1883.3321526913094</v>
      </c>
      <c r="J55" s="516">
        <f t="shared" ca="1" si="18"/>
        <v>1503.9109743135261</v>
      </c>
      <c r="K55" s="516">
        <f t="shared" ca="1" si="18"/>
        <v>703.46309341629922</v>
      </c>
      <c r="L55" s="516">
        <f t="shared" ca="1" si="18"/>
        <v>648.28564467683441</v>
      </c>
    </row>
    <row r="56" spans="2:12" x14ac:dyDescent="0.2">
      <c r="B56" s="512" t="s">
        <v>625</v>
      </c>
      <c r="C56" s="513"/>
      <c r="D56" s="517"/>
      <c r="E56" s="517"/>
      <c r="F56" s="517"/>
      <c r="G56" s="517"/>
      <c r="H56" s="517"/>
      <c r="I56" s="517"/>
      <c r="J56" s="517"/>
      <c r="K56" s="517"/>
      <c r="L56" s="517"/>
    </row>
    <row r="57" spans="2:12" x14ac:dyDescent="0.2">
      <c r="B57" s="1" t="s">
        <v>626</v>
      </c>
      <c r="D57" s="514"/>
      <c r="E57" s="514">
        <f>+D58</f>
        <v>70</v>
      </c>
      <c r="F57" s="514">
        <f ca="1">+E58+E57</f>
        <v>71.58</v>
      </c>
      <c r="G57" s="514">
        <f t="shared" ref="G57:L57" ca="1" si="19">+F58+F57</f>
        <v>372.59675892462832</v>
      </c>
      <c r="H57" s="514">
        <f t="shared" ca="1" si="19"/>
        <v>901.15692470655972</v>
      </c>
      <c r="I57" s="514">
        <f t="shared" ca="1" si="19"/>
        <v>1404.4639172201669</v>
      </c>
      <c r="J57" s="514">
        <f t="shared" ca="1" si="19"/>
        <v>1615.6552417204998</v>
      </c>
      <c r="K57" s="514">
        <f t="shared" ca="1" si="19"/>
        <v>1732.9420870586341</v>
      </c>
      <c r="L57" s="514">
        <f t="shared" ca="1" si="19"/>
        <v>1765.4029258905239</v>
      </c>
    </row>
    <row r="58" spans="2:12" ht="14.25" x14ac:dyDescent="0.35">
      <c r="B58" s="1" t="s">
        <v>627</v>
      </c>
      <c r="D58" s="518">
        <f t="shared" ref="D58:L58" si="20">+D23+D24+D25+D26+D27+D37</f>
        <v>70</v>
      </c>
      <c r="E58" s="518">
        <f t="shared" ca="1" si="20"/>
        <v>1.58</v>
      </c>
      <c r="F58" s="518">
        <f ca="1">+F23+F24+F25+F26+F27+F37</f>
        <v>301.01675892462833</v>
      </c>
      <c r="G58" s="518">
        <f t="shared" ca="1" si="20"/>
        <v>528.56016578193135</v>
      </c>
      <c r="H58" s="518">
        <f t="shared" ca="1" si="20"/>
        <v>503.30699251360716</v>
      </c>
      <c r="I58" s="518">
        <f t="shared" ca="1" si="20"/>
        <v>211.19132450033283</v>
      </c>
      <c r="J58" s="518">
        <f t="shared" ca="1" si="20"/>
        <v>117.28684533813436</v>
      </c>
      <c r="K58" s="518">
        <f t="shared" ca="1" si="20"/>
        <v>32.460838831889873</v>
      </c>
      <c r="L58" s="518">
        <f t="shared" ca="1" si="20"/>
        <v>9.9608388318898733</v>
      </c>
    </row>
    <row r="59" spans="2:12" x14ac:dyDescent="0.2">
      <c r="B59" s="1" t="s">
        <v>628</v>
      </c>
      <c r="D59" s="514">
        <f>+D57+D58</f>
        <v>70</v>
      </c>
      <c r="E59" s="514">
        <f t="shared" ref="E59:H59" ca="1" si="21">+E57+E58</f>
        <v>71.58</v>
      </c>
      <c r="F59" s="514">
        <f t="shared" ca="1" si="21"/>
        <v>372.59675892462832</v>
      </c>
      <c r="G59" s="514">
        <f t="shared" ca="1" si="21"/>
        <v>901.15692470655972</v>
      </c>
      <c r="H59" s="514">
        <f t="shared" ca="1" si="21"/>
        <v>1404.4639172201669</v>
      </c>
      <c r="I59" s="514">
        <f ca="1">+I87</f>
        <v>1615.6552417204998</v>
      </c>
      <c r="J59" s="514">
        <f t="shared" ref="J59:K59" ca="1" si="22">+J87</f>
        <v>960.57210134879222</v>
      </c>
      <c r="K59" s="514">
        <f t="shared" ca="1" si="22"/>
        <v>134.91856265951492</v>
      </c>
      <c r="L59" s="514">
        <f t="shared" ref="L59" si="23">+L87</f>
        <v>0</v>
      </c>
    </row>
    <row r="60" spans="2:12" x14ac:dyDescent="0.2">
      <c r="B60" s="433" t="s">
        <v>629</v>
      </c>
      <c r="D60" s="514"/>
      <c r="E60" s="514"/>
      <c r="F60" s="514"/>
      <c r="G60" s="514"/>
      <c r="H60" s="514"/>
      <c r="I60" s="514"/>
      <c r="J60" s="514"/>
      <c r="K60" s="514"/>
      <c r="L60" s="514"/>
    </row>
    <row r="61" spans="2:12" x14ac:dyDescent="0.2">
      <c r="B61" s="1" t="s">
        <v>630</v>
      </c>
      <c r="D61" s="514">
        <v>0</v>
      </c>
      <c r="E61" s="514">
        <f ca="1">+E40</f>
        <v>-1.8644000000000001</v>
      </c>
      <c r="F61" s="514">
        <f t="shared" ref="F61:J61" ca="1" si="24">+F39+E61</f>
        <v>6.1390600772365822</v>
      </c>
      <c r="G61" s="514">
        <f t="shared" ca="1" si="24"/>
        <v>33.388414234619617</v>
      </c>
      <c r="H61" s="514">
        <f t="shared" ca="1" si="24"/>
        <v>81.149603030450621</v>
      </c>
      <c r="I61" s="514">
        <f t="shared" ca="1" si="24"/>
        <v>267.67691097080984</v>
      </c>
      <c r="J61" s="514">
        <f t="shared" ca="1" si="24"/>
        <v>542.83887296473426</v>
      </c>
      <c r="K61" s="514">
        <f ca="1">+K39+J61+1.57</f>
        <v>568.54325882078433</v>
      </c>
      <c r="L61" s="514">
        <f ca="1">+L39+K61-1.07</f>
        <v>648.28564467683429</v>
      </c>
    </row>
    <row r="62" spans="2:12" x14ac:dyDescent="0.2">
      <c r="B62" s="1" t="s">
        <v>631</v>
      </c>
      <c r="D62" s="514">
        <f>+D29</f>
        <v>0</v>
      </c>
      <c r="E62" s="514">
        <f ca="1">+E29+D62</f>
        <v>0.28439999999999999</v>
      </c>
      <c r="F62" s="514">
        <f ca="1">'GST Schedule'!M23</f>
        <v>19.466075581438488</v>
      </c>
      <c r="G62" s="514">
        <f ca="1">'GST Schedule'!Q23</f>
        <v>46.961936811668181</v>
      </c>
      <c r="H62" s="514">
        <f ca="1">'GST Schedule'!U23</f>
        <v>26.328874113999049</v>
      </c>
      <c r="I62" s="514">
        <v>0</v>
      </c>
      <c r="J62" s="514">
        <v>0</v>
      </c>
      <c r="K62" s="514">
        <v>0</v>
      </c>
      <c r="L62" s="514">
        <v>0</v>
      </c>
    </row>
    <row r="63" spans="2:12" x14ac:dyDescent="0.2">
      <c r="B63" s="1" t="s">
        <v>632</v>
      </c>
      <c r="D63" s="514"/>
      <c r="E63" s="514"/>
      <c r="F63" s="514"/>
      <c r="G63" s="514"/>
      <c r="H63" s="514"/>
      <c r="I63" s="514"/>
      <c r="J63" s="514"/>
      <c r="K63" s="514"/>
      <c r="L63" s="514"/>
    </row>
    <row r="64" spans="2:12" x14ac:dyDescent="0.2">
      <c r="D64" s="514"/>
      <c r="E64" s="514"/>
      <c r="F64" s="514"/>
      <c r="G64" s="514"/>
      <c r="H64" s="514"/>
      <c r="I64" s="514"/>
      <c r="J64" s="514"/>
      <c r="K64" s="514"/>
      <c r="L64" s="514"/>
    </row>
    <row r="65" spans="2:12" x14ac:dyDescent="0.2">
      <c r="D65" s="514"/>
      <c r="E65" s="514"/>
      <c r="F65" s="514"/>
      <c r="G65" s="514"/>
      <c r="H65" s="514"/>
      <c r="I65" s="514"/>
      <c r="J65" s="514"/>
      <c r="K65" s="514"/>
      <c r="L65" s="514"/>
    </row>
    <row r="66" spans="2:12" x14ac:dyDescent="0.2">
      <c r="B66" s="515" t="s">
        <v>633</v>
      </c>
      <c r="C66" s="519"/>
      <c r="D66" s="516">
        <f t="shared" ref="D66:L66" si="25">SUM(D59:D65)</f>
        <v>70</v>
      </c>
      <c r="E66" s="516">
        <f t="shared" ca="1" si="25"/>
        <v>70</v>
      </c>
      <c r="F66" s="516">
        <f t="shared" ca="1" si="25"/>
        <v>398.20189458330339</v>
      </c>
      <c r="G66" s="516">
        <f t="shared" ca="1" si="25"/>
        <v>981.50727575284759</v>
      </c>
      <c r="H66" s="516">
        <f t="shared" ca="1" si="25"/>
        <v>1511.9423943646166</v>
      </c>
      <c r="I66" s="516">
        <f t="shared" ca="1" si="25"/>
        <v>1883.3321526913096</v>
      </c>
      <c r="J66" s="516">
        <f t="shared" ca="1" si="25"/>
        <v>1503.4109743135264</v>
      </c>
      <c r="K66" s="516">
        <f t="shared" ca="1" si="25"/>
        <v>703.46182148029925</v>
      </c>
      <c r="L66" s="516">
        <f t="shared" ca="1" si="25"/>
        <v>648.28564467683429</v>
      </c>
    </row>
    <row r="68" spans="2:12" x14ac:dyDescent="0.2">
      <c r="D68" s="514">
        <f t="shared" ref="D68:L68" si="26">+D55-D66</f>
        <v>0</v>
      </c>
      <c r="E68" s="514">
        <f t="shared" ca="1" si="26"/>
        <v>0</v>
      </c>
      <c r="F68" s="514">
        <f t="shared" ca="1" si="26"/>
        <v>0</v>
      </c>
      <c r="G68" s="514">
        <f t="shared" ca="1" si="26"/>
        <v>0</v>
      </c>
      <c r="H68" s="514">
        <f t="shared" ca="1" si="26"/>
        <v>0</v>
      </c>
      <c r="I68" s="514">
        <f t="shared" ca="1" si="26"/>
        <v>0</v>
      </c>
      <c r="J68" s="514">
        <f t="shared" ca="1" si="26"/>
        <v>0.49999999999977263</v>
      </c>
      <c r="K68" s="514">
        <f t="shared" ca="1" si="26"/>
        <v>1.2719359999664448E-3</v>
      </c>
      <c r="L68" s="514">
        <f t="shared" ca="1" si="26"/>
        <v>0</v>
      </c>
    </row>
    <row r="69" spans="2:12" x14ac:dyDescent="0.2">
      <c r="B69" s="1" t="s">
        <v>634</v>
      </c>
      <c r="E69" s="514"/>
      <c r="F69" s="514"/>
      <c r="G69" s="514"/>
      <c r="H69" s="514"/>
      <c r="I69" s="514"/>
      <c r="J69" s="514"/>
      <c r="K69" s="514"/>
      <c r="L69" s="514"/>
    </row>
    <row r="70" spans="2:12" x14ac:dyDescent="0.2">
      <c r="I70" s="533"/>
      <c r="J70" s="533">
        <f>J99</f>
        <v>1070.7394433553839</v>
      </c>
      <c r="K70" s="533">
        <f>K99</f>
        <v>1038.9580132919243</v>
      </c>
      <c r="L70" s="533">
        <f>L99</f>
        <v>183.45195275194007</v>
      </c>
    </row>
    <row r="75" spans="2:12" x14ac:dyDescent="0.2">
      <c r="B75" s="511" t="s">
        <v>635</v>
      </c>
      <c r="C75" s="442"/>
      <c r="D75" s="442" t="str">
        <f t="shared" ref="D75:L75" si="27">+D46</f>
        <v>FY22</v>
      </c>
      <c r="E75" s="442" t="str">
        <f t="shared" si="27"/>
        <v>FY23</v>
      </c>
      <c r="F75" s="442" t="str">
        <f t="shared" si="27"/>
        <v>FY24</v>
      </c>
      <c r="G75" s="442" t="str">
        <f t="shared" si="27"/>
        <v>FY25</v>
      </c>
      <c r="H75" s="442" t="str">
        <f t="shared" si="27"/>
        <v>FY26</v>
      </c>
      <c r="I75" s="442" t="str">
        <f t="shared" si="27"/>
        <v>FY27</v>
      </c>
      <c r="J75" s="442" t="str">
        <f t="shared" si="27"/>
        <v>FY28</v>
      </c>
      <c r="K75" s="442" t="str">
        <f t="shared" si="27"/>
        <v>FY29</v>
      </c>
      <c r="L75" s="442" t="str">
        <f t="shared" si="27"/>
        <v>FY30</v>
      </c>
    </row>
    <row r="76" spans="2:12" x14ac:dyDescent="0.2">
      <c r="B76" s="512" t="s">
        <v>636</v>
      </c>
      <c r="C76" s="513"/>
      <c r="D76" s="520"/>
      <c r="E76" s="520"/>
      <c r="F76" s="520"/>
      <c r="G76" s="520"/>
      <c r="H76" s="520"/>
      <c r="I76" s="520">
        <f>+I70</f>
        <v>0</v>
      </c>
      <c r="J76" s="520">
        <f>+J70</f>
        <v>1070.7394433553839</v>
      </c>
      <c r="K76" s="520">
        <f>+K70</f>
        <v>1038.9580132919243</v>
      </c>
      <c r="L76" s="520">
        <f>+L70</f>
        <v>183.45195275194007</v>
      </c>
    </row>
    <row r="77" spans="2:12" x14ac:dyDescent="0.2">
      <c r="D77" s="521"/>
      <c r="E77" s="521"/>
      <c r="F77" s="521"/>
      <c r="G77" s="521"/>
      <c r="H77" s="521"/>
      <c r="I77" s="521"/>
      <c r="J77" s="521"/>
      <c r="K77" s="521"/>
      <c r="L77" s="521"/>
    </row>
    <row r="78" spans="2:12" x14ac:dyDescent="0.2">
      <c r="B78" s="433" t="s">
        <v>637</v>
      </c>
      <c r="C78" s="522"/>
      <c r="D78" s="523"/>
      <c r="E78" s="523"/>
      <c r="F78" s="523"/>
      <c r="G78" s="523"/>
      <c r="H78" s="523"/>
      <c r="I78" s="523"/>
      <c r="J78" s="523"/>
      <c r="K78" s="523"/>
      <c r="L78" s="523"/>
    </row>
    <row r="79" spans="2:12" x14ac:dyDescent="0.2">
      <c r="B79" s="1" t="s">
        <v>238</v>
      </c>
      <c r="D79" s="524">
        <f>+D23</f>
        <v>70</v>
      </c>
      <c r="E79" s="524">
        <f t="shared" ref="E79:L79" si="28">+E23</f>
        <v>0</v>
      </c>
      <c r="F79" s="524">
        <f t="shared" ca="1" si="28"/>
        <v>115.75</v>
      </c>
      <c r="G79" s="524">
        <f t="shared" ca="1" si="28"/>
        <v>58</v>
      </c>
      <c r="H79" s="524">
        <f t="shared" ca="1" si="28"/>
        <v>6.25</v>
      </c>
      <c r="I79" s="524">
        <f t="shared" ca="1" si="28"/>
        <v>0</v>
      </c>
      <c r="J79" s="524">
        <f t="shared" ca="1" si="28"/>
        <v>0</v>
      </c>
      <c r="K79" s="524">
        <f t="shared" ca="1" si="28"/>
        <v>0</v>
      </c>
      <c r="L79" s="524">
        <f t="shared" ca="1" si="28"/>
        <v>0</v>
      </c>
    </row>
    <row r="80" spans="2:12" x14ac:dyDescent="0.2">
      <c r="B80" s="1" t="s">
        <v>563</v>
      </c>
      <c r="D80" s="524">
        <f t="shared" ref="D80:L80" si="29">+D24</f>
        <v>0</v>
      </c>
      <c r="E80" s="524">
        <f t="shared" ca="1" si="29"/>
        <v>0</v>
      </c>
      <c r="F80" s="524">
        <f t="shared" ca="1" si="29"/>
        <v>91.733179515796422</v>
      </c>
      <c r="G80" s="524">
        <f t="shared" ca="1" si="29"/>
        <v>246.50169928015359</v>
      </c>
      <c r="H80" s="524">
        <f t="shared" ca="1" si="29"/>
        <v>256.52657173831579</v>
      </c>
      <c r="I80" s="524">
        <f t="shared" ca="1" si="29"/>
        <v>142.55232250044469</v>
      </c>
      <c r="J80" s="524">
        <f t="shared" ca="1" si="29"/>
        <v>70.826791523432576</v>
      </c>
      <c r="K80" s="524">
        <f t="shared" ca="1" si="29"/>
        <v>0</v>
      </c>
      <c r="L80" s="524">
        <f t="shared" ca="1" si="29"/>
        <v>0</v>
      </c>
    </row>
    <row r="81" spans="2:12" x14ac:dyDescent="0.2">
      <c r="B81" s="1" t="s">
        <v>250</v>
      </c>
      <c r="D81" s="524">
        <f t="shared" ref="D81:I83" si="30">+D25</f>
        <v>0</v>
      </c>
      <c r="E81" s="524">
        <f t="shared" ca="1" si="30"/>
        <v>0.79</v>
      </c>
      <c r="F81" s="524">
        <f t="shared" ca="1" si="30"/>
        <v>2.7952319726826067</v>
      </c>
      <c r="G81" s="524">
        <f t="shared" ca="1" si="30"/>
        <v>22.274217958207434</v>
      </c>
      <c r="H81" s="524">
        <f t="shared" ca="1" si="30"/>
        <v>30.520473643897898</v>
      </c>
      <c r="I81" s="524">
        <f t="shared" ca="1" si="30"/>
        <v>20.106278700053352</v>
      </c>
      <c r="J81" s="524">
        <v>0</v>
      </c>
      <c r="K81" s="524">
        <v>0</v>
      </c>
      <c r="L81" s="524">
        <v>0</v>
      </c>
    </row>
    <row r="82" spans="2:12" x14ac:dyDescent="0.2">
      <c r="B82" s="1" t="s">
        <v>245</v>
      </c>
      <c r="D82" s="524">
        <f t="shared" si="30"/>
        <v>0</v>
      </c>
      <c r="E82" s="524">
        <f t="shared" ca="1" si="30"/>
        <v>0</v>
      </c>
      <c r="F82" s="524">
        <f t="shared" ca="1" si="30"/>
        <v>8.5127577412617121</v>
      </c>
      <c r="G82" s="524">
        <f t="shared" ca="1" si="30"/>
        <v>8.5127577412617121</v>
      </c>
      <c r="H82" s="524">
        <f t="shared" ca="1" si="30"/>
        <v>6.5466776637797324</v>
      </c>
      <c r="I82" s="524">
        <f t="shared" ca="1" si="30"/>
        <v>4.9100082478347993</v>
      </c>
      <c r="J82" s="524">
        <v>0</v>
      </c>
      <c r="K82" s="524">
        <v>0</v>
      </c>
      <c r="L82" s="524">
        <v>0</v>
      </c>
    </row>
    <row r="83" spans="2:12" x14ac:dyDescent="0.2">
      <c r="B83" s="1" t="s">
        <v>638</v>
      </c>
      <c r="D83" s="524">
        <f t="shared" si="30"/>
        <v>0</v>
      </c>
      <c r="E83" s="524">
        <f t="shared" ca="1" si="30"/>
        <v>0.78999999999999992</v>
      </c>
      <c r="F83" s="524">
        <f t="shared" ca="1" si="30"/>
        <v>73.725589694887617</v>
      </c>
      <c r="G83" s="524">
        <f t="shared" ca="1" si="30"/>
        <v>156.77149080230862</v>
      </c>
      <c r="H83" s="524">
        <f t="shared" ca="1" si="30"/>
        <v>153.46326946761371</v>
      </c>
      <c r="I83" s="524">
        <f t="shared" ca="1" si="30"/>
        <v>1.4352150519999896</v>
      </c>
      <c r="J83" s="524">
        <f ca="1">+J27</f>
        <v>0</v>
      </c>
      <c r="K83" s="524">
        <f ca="1">+K27</f>
        <v>0</v>
      </c>
      <c r="L83" s="524">
        <f ca="1">+L27</f>
        <v>0</v>
      </c>
    </row>
    <row r="84" spans="2:12" x14ac:dyDescent="0.2">
      <c r="B84" s="1" t="s">
        <v>639</v>
      </c>
      <c r="D84" s="524">
        <f t="shared" ref="D84:I84" si="31">+D37</f>
        <v>0</v>
      </c>
      <c r="E84" s="524">
        <f t="shared" ca="1" si="31"/>
        <v>0</v>
      </c>
      <c r="F84" s="524">
        <f t="shared" ca="1" si="31"/>
        <v>8.5</v>
      </c>
      <c r="G84" s="524">
        <f t="shared" ca="1" si="31"/>
        <v>36.5</v>
      </c>
      <c r="H84" s="524">
        <f t="shared" ca="1" si="31"/>
        <v>50</v>
      </c>
      <c r="I84" s="524">
        <f t="shared" ca="1" si="31"/>
        <v>42.1875</v>
      </c>
      <c r="J84" s="524"/>
      <c r="K84" s="524"/>
      <c r="L84" s="524"/>
    </row>
    <row r="85" spans="2:12" x14ac:dyDescent="0.2">
      <c r="B85" s="433" t="s">
        <v>3</v>
      </c>
      <c r="C85" s="433"/>
      <c r="D85" s="525">
        <f>SUM(D79:D84)</f>
        <v>70</v>
      </c>
      <c r="E85" s="525">
        <f ca="1">SUM(E79:E84)</f>
        <v>1.58</v>
      </c>
      <c r="F85" s="525">
        <f t="shared" ref="F85:K85" ca="1" si="32">SUM(F79:F84)</f>
        <v>301.01675892462833</v>
      </c>
      <c r="G85" s="525">
        <f t="shared" ca="1" si="32"/>
        <v>528.56016578193135</v>
      </c>
      <c r="H85" s="525">
        <f t="shared" ca="1" si="32"/>
        <v>503.30699251360716</v>
      </c>
      <c r="I85" s="525">
        <f t="shared" ca="1" si="32"/>
        <v>211.19132450033283</v>
      </c>
      <c r="J85" s="525">
        <f t="shared" ca="1" si="32"/>
        <v>70.826791523432576</v>
      </c>
      <c r="K85" s="525">
        <f t="shared" ca="1" si="32"/>
        <v>0</v>
      </c>
      <c r="L85" s="525">
        <f t="shared" ref="L85" ca="1" si="33">SUM(L79:L84)</f>
        <v>0</v>
      </c>
    </row>
    <row r="86" spans="2:12" x14ac:dyDescent="0.2">
      <c r="B86" s="1" t="s">
        <v>640</v>
      </c>
      <c r="D86" s="524"/>
      <c r="E86" s="524">
        <f>+D87</f>
        <v>70</v>
      </c>
      <c r="F86" s="524">
        <f t="shared" ref="F86:L86" ca="1" si="34">+E87</f>
        <v>71.58</v>
      </c>
      <c r="G86" s="524">
        <f t="shared" ca="1" si="34"/>
        <v>372.59675892462832</v>
      </c>
      <c r="H86" s="524">
        <f t="shared" ca="1" si="34"/>
        <v>901.15692470655972</v>
      </c>
      <c r="I86" s="524">
        <f t="shared" ca="1" si="34"/>
        <v>1404.4639172201669</v>
      </c>
      <c r="J86" s="524">
        <f t="shared" ca="1" si="34"/>
        <v>1615.6552417204998</v>
      </c>
      <c r="K86" s="524">
        <f t="shared" ca="1" si="34"/>
        <v>960.57210134879222</v>
      </c>
      <c r="L86" s="524">
        <f t="shared" ca="1" si="34"/>
        <v>134.91856265951492</v>
      </c>
    </row>
    <row r="87" spans="2:12" x14ac:dyDescent="0.2">
      <c r="B87" s="1" t="s">
        <v>641</v>
      </c>
      <c r="D87" s="524">
        <f>+D85</f>
        <v>70</v>
      </c>
      <c r="E87" s="524">
        <f ca="1">+E85+D87</f>
        <v>71.58</v>
      </c>
      <c r="F87" s="524">
        <f t="shared" ref="F87:I87" ca="1" si="35">+F85+E87</f>
        <v>372.59675892462832</v>
      </c>
      <c r="G87" s="524">
        <f t="shared" ca="1" si="35"/>
        <v>901.15692470655972</v>
      </c>
      <c r="H87" s="524">
        <f t="shared" ca="1" si="35"/>
        <v>1404.4639172201669</v>
      </c>
      <c r="I87" s="524">
        <f t="shared" ca="1" si="35"/>
        <v>1615.6552417204998</v>
      </c>
      <c r="J87" s="524">
        <f ca="1">J86+J85-J100</f>
        <v>960.57210134879222</v>
      </c>
      <c r="K87" s="524">
        <f ca="1">K86+K85-K100</f>
        <v>134.91856265951492</v>
      </c>
      <c r="L87" s="524">
        <v>0</v>
      </c>
    </row>
    <row r="88" spans="2:12" x14ac:dyDescent="0.2">
      <c r="B88" s="433" t="s">
        <v>642</v>
      </c>
      <c r="C88" s="522"/>
      <c r="D88" s="526">
        <f t="shared" ref="D88:K88" si="36">+D85+D86-D87</f>
        <v>0</v>
      </c>
      <c r="E88" s="526">
        <f t="shared" ca="1" si="36"/>
        <v>0</v>
      </c>
      <c r="F88" s="526">
        <f t="shared" ca="1" si="36"/>
        <v>0</v>
      </c>
      <c r="G88" s="526">
        <f t="shared" ca="1" si="36"/>
        <v>0</v>
      </c>
      <c r="H88" s="526">
        <f t="shared" ca="1" si="36"/>
        <v>0</v>
      </c>
      <c r="I88" s="526">
        <f t="shared" ca="1" si="36"/>
        <v>0</v>
      </c>
      <c r="J88" s="526">
        <f t="shared" ca="1" si="36"/>
        <v>725.90993189514018</v>
      </c>
      <c r="K88" s="526">
        <f t="shared" ca="1" si="36"/>
        <v>825.6535386892773</v>
      </c>
      <c r="L88" s="526">
        <f t="shared" ref="L88" ca="1" si="37">+L85+L86-L87</f>
        <v>134.91856265951492</v>
      </c>
    </row>
    <row r="89" spans="2:12" x14ac:dyDescent="0.2">
      <c r="B89" s="1" t="s">
        <v>643</v>
      </c>
      <c r="D89" s="524"/>
      <c r="E89" s="524"/>
      <c r="F89" s="524"/>
      <c r="G89" s="524"/>
      <c r="H89" s="524"/>
      <c r="I89" s="524"/>
      <c r="J89" s="524">
        <f ca="1">J37</f>
        <v>29.6875</v>
      </c>
      <c r="K89" s="524">
        <f ca="1">K37</f>
        <v>17.1875</v>
      </c>
      <c r="L89" s="524">
        <f ca="1">L37</f>
        <v>4.6875</v>
      </c>
    </row>
    <row r="90" spans="2:12" x14ac:dyDescent="0.2">
      <c r="B90" s="1" t="s">
        <v>644</v>
      </c>
      <c r="D90" s="524"/>
      <c r="E90" s="524"/>
      <c r="F90" s="524"/>
      <c r="G90" s="524"/>
      <c r="H90" s="524"/>
      <c r="I90" s="524"/>
      <c r="J90" s="524">
        <f ca="1">J25+J26</f>
        <v>16.772553814701773</v>
      </c>
      <c r="K90" s="524">
        <f ca="1">K25+K26</f>
        <v>15.27333883188987</v>
      </c>
      <c r="L90" s="524">
        <f ca="1">L25+L26</f>
        <v>5.2733388318898733</v>
      </c>
    </row>
    <row r="91" spans="2:12" x14ac:dyDescent="0.2">
      <c r="B91" s="433" t="s">
        <v>497</v>
      </c>
      <c r="C91" s="522"/>
      <c r="D91" s="526"/>
      <c r="E91" s="526"/>
      <c r="F91" s="526"/>
      <c r="G91" s="526"/>
      <c r="H91" s="526"/>
      <c r="I91" s="526">
        <f ca="1">+I88+I89+I90</f>
        <v>0</v>
      </c>
      <c r="J91" s="526">
        <f t="shared" ref="J91:K91" ca="1" si="38">+J88+J89+J90</f>
        <v>772.3699857098419</v>
      </c>
      <c r="K91" s="526">
        <f t="shared" ca="1" si="38"/>
        <v>858.11437752116717</v>
      </c>
      <c r="L91" s="526">
        <f t="shared" ref="L91" ca="1" si="39">+L88+L89+L90</f>
        <v>144.87940149140479</v>
      </c>
    </row>
    <row r="92" spans="2:12" x14ac:dyDescent="0.2">
      <c r="B92" s="512" t="s">
        <v>645</v>
      </c>
      <c r="C92" s="513"/>
      <c r="D92" s="527"/>
      <c r="E92" s="527"/>
      <c r="F92" s="527"/>
      <c r="G92" s="527"/>
      <c r="H92" s="527"/>
      <c r="I92" s="520">
        <f ca="1">+I76-I91</f>
        <v>0</v>
      </c>
      <c r="J92" s="520">
        <f t="shared" ref="J92:K92" ca="1" si="40">+J76-J91</f>
        <v>298.36945764554196</v>
      </c>
      <c r="K92" s="520">
        <f t="shared" ca="1" si="40"/>
        <v>180.84363577075715</v>
      </c>
      <c r="L92" s="520">
        <f t="shared" ref="L92" ca="1" si="41">+L76-L91</f>
        <v>38.572551260535278</v>
      </c>
    </row>
    <row r="93" spans="2:12" x14ac:dyDescent="0.2">
      <c r="B93" s="1" t="s">
        <v>646</v>
      </c>
      <c r="D93" s="524"/>
      <c r="E93" s="524"/>
      <c r="F93" s="524"/>
      <c r="G93" s="524"/>
      <c r="H93" s="524"/>
      <c r="I93" s="524">
        <f ca="1">+I92*28%</f>
        <v>0</v>
      </c>
      <c r="J93" s="524">
        <f t="shared" ref="J93:K93" ca="1" si="42">+J92*28%</f>
        <v>83.54344814075175</v>
      </c>
      <c r="K93" s="524">
        <f t="shared" ca="1" si="42"/>
        <v>50.636218015812005</v>
      </c>
      <c r="L93" s="524">
        <f t="shared" ref="L93" ca="1" si="43">+L92*28%</f>
        <v>10.800314352949879</v>
      </c>
    </row>
    <row r="94" spans="2:12" x14ac:dyDescent="0.2">
      <c r="B94" s="515" t="s">
        <v>647</v>
      </c>
      <c r="C94" s="528"/>
      <c r="D94" s="528"/>
      <c r="E94" s="528"/>
      <c r="F94" s="528"/>
      <c r="G94" s="528"/>
      <c r="H94" s="528"/>
      <c r="I94" s="528">
        <f ca="1">+I92-I93</f>
        <v>0</v>
      </c>
      <c r="J94" s="528">
        <f t="shared" ref="J94:K94" ca="1" si="44">+J92-J93</f>
        <v>214.82600950479019</v>
      </c>
      <c r="K94" s="528">
        <f t="shared" ca="1" si="44"/>
        <v>130.20741775494514</v>
      </c>
      <c r="L94" s="528">
        <f t="shared" ref="L94" ca="1" si="45">+L92-L93</f>
        <v>27.772236907585398</v>
      </c>
    </row>
    <row r="99" spans="2:12" x14ac:dyDescent="0.2">
      <c r="B99" s="1" t="s">
        <v>656</v>
      </c>
      <c r="J99" s="522">
        <f>J105</f>
        <v>1070.7394433553839</v>
      </c>
      <c r="K99" s="522">
        <f>C16*SUM(E11:K11)-J99</f>
        <v>1038.9580132919243</v>
      </c>
      <c r="L99" s="522">
        <f>C16*L11</f>
        <v>183.45195275194007</v>
      </c>
    </row>
    <row r="100" spans="2:12" x14ac:dyDescent="0.2">
      <c r="B100" s="1" t="s">
        <v>657</v>
      </c>
      <c r="J100" s="537">
        <f ca="1">J111</f>
        <v>725.90993189514018</v>
      </c>
      <c r="K100" s="537">
        <f ca="1">SUM(D79:J84)*SUM(E11:K11)-J100</f>
        <v>825.6535386892773</v>
      </c>
      <c r="L100" s="522">
        <f ca="1">L86</f>
        <v>134.91856265951492</v>
      </c>
    </row>
    <row r="101" spans="2:12" x14ac:dyDescent="0.2">
      <c r="J101" s="537"/>
      <c r="K101" s="537"/>
      <c r="L101" s="522"/>
    </row>
    <row r="102" spans="2:12" x14ac:dyDescent="0.2">
      <c r="B102" s="1" t="s">
        <v>662</v>
      </c>
      <c r="K102" s="537"/>
      <c r="L102" s="522"/>
    </row>
    <row r="103" spans="2:12" x14ac:dyDescent="0.2">
      <c r="B103" s="1" t="s">
        <v>660</v>
      </c>
      <c r="J103" s="537">
        <f>SUM('Block details'!E15:AC15)+SUM('Block details'!E28:AC28)+SUM('Block details'!E54:AC54)</f>
        <v>1025.1671098462195</v>
      </c>
      <c r="K103" s="537"/>
      <c r="L103" s="522"/>
    </row>
    <row r="104" spans="2:12" x14ac:dyDescent="0.2">
      <c r="B104" s="1" t="s">
        <v>661</v>
      </c>
      <c r="J104" s="537">
        <f>(C15*J103/C14)</f>
        <v>45.572333509164217</v>
      </c>
      <c r="K104" s="537"/>
      <c r="L104" s="522"/>
    </row>
    <row r="105" spans="2:12" x14ac:dyDescent="0.2">
      <c r="B105" s="1" t="s">
        <v>3</v>
      </c>
      <c r="J105" s="537">
        <f>J103+J104</f>
        <v>1070.7394433553839</v>
      </c>
      <c r="K105" s="537"/>
      <c r="L105" s="522"/>
    </row>
    <row r="106" spans="2:12" x14ac:dyDescent="0.2">
      <c r="J106" s="522"/>
      <c r="K106" s="522"/>
    </row>
    <row r="107" spans="2:12" x14ac:dyDescent="0.2">
      <c r="B107" s="1" t="s">
        <v>663</v>
      </c>
    </row>
    <row r="108" spans="2:12" x14ac:dyDescent="0.2">
      <c r="B108" s="1" t="s">
        <v>658</v>
      </c>
      <c r="J108" s="533">
        <f ca="1">(('Block details'!C61+'Block details'!C64)*J99/'Block details'!C58)</f>
        <v>551.43326887057333</v>
      </c>
    </row>
    <row r="109" spans="2:12" x14ac:dyDescent="0.2">
      <c r="B109" s="1" t="s">
        <v>659</v>
      </c>
      <c r="J109" s="533">
        <f ca="1">SUM(D82:I82,D84:I84,D81:I81)*J99/C16</f>
        <v>113.06977052475165</v>
      </c>
    </row>
    <row r="110" spans="2:12" x14ac:dyDescent="0.2">
      <c r="B110" s="1" t="s">
        <v>664</v>
      </c>
      <c r="J110" s="533">
        <f ca="1">'Block details'!C140*'Yearly Cf'!J104/'Yearly Cf'!C15</f>
        <v>61.406892499815136</v>
      </c>
    </row>
    <row r="111" spans="2:12" x14ac:dyDescent="0.2">
      <c r="B111" s="1" t="s">
        <v>3</v>
      </c>
      <c r="J111" s="533">
        <f ca="1">SUM(J108:J110)</f>
        <v>725.90993189514018</v>
      </c>
    </row>
    <row r="161" spans="1:1" x14ac:dyDescent="0.2">
      <c r="A161" s="1">
        <v>248</v>
      </c>
    </row>
  </sheetData>
  <mergeCells count="1">
    <mergeCell ref="B7:B8"/>
  </mergeCells>
  <pageMargins left="0.7" right="0.7" top="0.75" bottom="0.75" header="0.3" footer="0.3"/>
  <pageSetup paperSize="9" scale="88"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32104-DD2B-4F2E-8252-18ED32A6AB80}">
  <sheetPr>
    <tabColor rgb="FFFFC000"/>
  </sheetPr>
  <dimension ref="B2:L38"/>
  <sheetViews>
    <sheetView showGridLines="0" topLeftCell="A19" workbookViewId="0">
      <selection activeCell="L38" sqref="L38"/>
    </sheetView>
  </sheetViews>
  <sheetFormatPr defaultRowHeight="15" x14ac:dyDescent="0.25"/>
  <cols>
    <col min="2" max="2" width="43.42578125" customWidth="1"/>
    <col min="3" max="3" width="14.7109375" hidden="1" customWidth="1"/>
    <col min="4" max="11" width="9.7109375" style="545" customWidth="1"/>
    <col min="12" max="12" width="10" bestFit="1" customWidth="1"/>
  </cols>
  <sheetData>
    <row r="2" spans="2:12" x14ac:dyDescent="0.25">
      <c r="B2" s="538" t="s">
        <v>666</v>
      </c>
      <c r="C2" s="551"/>
      <c r="D2" s="539"/>
      <c r="E2" s="539"/>
      <c r="F2" s="539"/>
      <c r="G2" s="539"/>
      <c r="H2" s="539"/>
      <c r="I2" s="539"/>
      <c r="J2" s="539"/>
      <c r="K2" s="539"/>
      <c r="L2" s="539"/>
    </row>
    <row r="3" spans="2:12" x14ac:dyDescent="0.25">
      <c r="B3" s="540"/>
      <c r="C3" s="540"/>
      <c r="D3" s="541"/>
      <c r="E3" s="541"/>
      <c r="F3" s="541"/>
      <c r="G3" s="541"/>
      <c r="H3" s="541"/>
      <c r="I3" s="541"/>
      <c r="J3" s="541"/>
      <c r="K3" s="541"/>
      <c r="L3" s="541"/>
    </row>
    <row r="4" spans="2:12" x14ac:dyDescent="0.25">
      <c r="B4" s="542" t="s">
        <v>670</v>
      </c>
      <c r="C4" s="542"/>
      <c r="D4" s="543"/>
      <c r="E4" s="543"/>
      <c r="F4" s="543"/>
      <c r="G4" s="543"/>
      <c r="H4" s="543"/>
      <c r="I4" s="543"/>
      <c r="J4" s="543"/>
      <c r="K4" s="543"/>
      <c r="L4" s="543"/>
    </row>
    <row r="5" spans="2:12" x14ac:dyDescent="0.25">
      <c r="B5" s="1"/>
      <c r="C5" s="1"/>
      <c r="D5" s="544"/>
      <c r="E5" s="544"/>
      <c r="F5" s="544"/>
      <c r="G5" s="544"/>
      <c r="H5" s="544"/>
      <c r="I5" s="544"/>
      <c r="J5" s="544"/>
      <c r="L5" s="545" t="s">
        <v>668</v>
      </c>
    </row>
    <row r="6" spans="2:12" x14ac:dyDescent="0.25">
      <c r="B6" s="546"/>
      <c r="C6" s="546"/>
      <c r="D6" s="547" t="s">
        <v>552</v>
      </c>
      <c r="E6" s="547" t="s">
        <v>370</v>
      </c>
      <c r="F6" s="547" t="s">
        <v>371</v>
      </c>
      <c r="G6" s="547" t="s">
        <v>372</v>
      </c>
      <c r="H6" s="547" t="s">
        <v>373</v>
      </c>
      <c r="I6" s="547" t="s">
        <v>553</v>
      </c>
      <c r="J6" s="547" t="s">
        <v>554</v>
      </c>
      <c r="K6" s="547" t="s">
        <v>555</v>
      </c>
      <c r="L6" s="547" t="s">
        <v>615</v>
      </c>
    </row>
    <row r="7" spans="2:12" x14ac:dyDescent="0.25">
      <c r="B7" s="677" t="s">
        <v>7</v>
      </c>
      <c r="C7" s="552"/>
      <c r="D7" s="548">
        <v>44287</v>
      </c>
      <c r="E7" s="548">
        <f>D8+1</f>
        <v>44652</v>
      </c>
      <c r="F7" s="548">
        <f t="shared" ref="F7:L7" si="0">E8+1</f>
        <v>45017</v>
      </c>
      <c r="G7" s="548">
        <f t="shared" si="0"/>
        <v>45383</v>
      </c>
      <c r="H7" s="548">
        <f t="shared" si="0"/>
        <v>45748</v>
      </c>
      <c r="I7" s="548">
        <f t="shared" si="0"/>
        <v>46113</v>
      </c>
      <c r="J7" s="548">
        <f t="shared" si="0"/>
        <v>46478</v>
      </c>
      <c r="K7" s="548">
        <f t="shared" si="0"/>
        <v>46844</v>
      </c>
      <c r="L7" s="548">
        <f t="shared" si="0"/>
        <v>47209</v>
      </c>
    </row>
    <row r="8" spans="2:12" x14ac:dyDescent="0.25">
      <c r="B8" s="677"/>
      <c r="C8" s="553" t="s">
        <v>3</v>
      </c>
      <c r="D8" s="548">
        <v>44651</v>
      </c>
      <c r="E8" s="548">
        <f>EDATE(E7,12)-1</f>
        <v>45016</v>
      </c>
      <c r="F8" s="548">
        <f t="shared" ref="F8:K8" si="1">EDATE(F7,12)-1</f>
        <v>45382</v>
      </c>
      <c r="G8" s="548">
        <f t="shared" si="1"/>
        <v>45747</v>
      </c>
      <c r="H8" s="548">
        <f t="shared" si="1"/>
        <v>46112</v>
      </c>
      <c r="I8" s="548">
        <f t="shared" si="1"/>
        <v>46477</v>
      </c>
      <c r="J8" s="548">
        <f t="shared" si="1"/>
        <v>46843</v>
      </c>
      <c r="K8" s="548">
        <f t="shared" si="1"/>
        <v>47208</v>
      </c>
      <c r="L8" s="548">
        <f t="shared" ref="L8" si="2">EDATE(L7,12)-1</f>
        <v>47573</v>
      </c>
    </row>
    <row r="9" spans="2:12" x14ac:dyDescent="0.25">
      <c r="B9" s="577" t="s">
        <v>671</v>
      </c>
      <c r="C9" s="579"/>
      <c r="D9" s="580"/>
      <c r="E9" s="580"/>
      <c r="F9" s="580"/>
      <c r="G9" s="580"/>
      <c r="H9" s="580"/>
      <c r="I9" s="581"/>
      <c r="J9" s="580">
        <f>'Yearly Cf'!J76</f>
        <v>1070.7394433553839</v>
      </c>
      <c r="K9" s="580">
        <f>'Yearly Cf'!K76</f>
        <v>1038.9580132919243</v>
      </c>
      <c r="L9" s="580">
        <f>'Yearly Cf'!L76</f>
        <v>183.45195275194007</v>
      </c>
    </row>
    <row r="10" spans="2:12" x14ac:dyDescent="0.25">
      <c r="B10" s="557" t="s">
        <v>637</v>
      </c>
      <c r="C10" s="95"/>
      <c r="D10" s="554"/>
      <c r="E10" s="554"/>
      <c r="F10" s="554"/>
      <c r="G10" s="554"/>
      <c r="H10" s="554"/>
      <c r="I10" s="554"/>
      <c r="J10" s="554"/>
      <c r="K10" s="554"/>
      <c r="L10" s="554"/>
    </row>
    <row r="11" spans="2:12" x14ac:dyDescent="0.25">
      <c r="B11" s="386" t="s">
        <v>238</v>
      </c>
      <c r="C11" s="95"/>
      <c r="D11" s="554">
        <f>'Yearly Cf'!D79</f>
        <v>70</v>
      </c>
      <c r="E11" s="554">
        <f>'Yearly Cf'!E79</f>
        <v>0</v>
      </c>
      <c r="F11" s="554">
        <f ca="1">'Yearly Cf'!F79</f>
        <v>115.75</v>
      </c>
      <c r="G11" s="554">
        <f ca="1">'Yearly Cf'!G79</f>
        <v>58</v>
      </c>
      <c r="H11" s="554">
        <f ca="1">'Yearly Cf'!H79</f>
        <v>6.25</v>
      </c>
      <c r="I11" s="554">
        <f ca="1">'Yearly Cf'!I79</f>
        <v>0</v>
      </c>
      <c r="J11" s="554">
        <f ca="1">'Yearly Cf'!J79</f>
        <v>0</v>
      </c>
      <c r="K11" s="554">
        <f ca="1">'Yearly Cf'!K79</f>
        <v>0</v>
      </c>
      <c r="L11" s="554">
        <f ca="1">'Yearly Cf'!L79</f>
        <v>0</v>
      </c>
    </row>
    <row r="12" spans="2:12" x14ac:dyDescent="0.25">
      <c r="B12" s="386" t="s">
        <v>563</v>
      </c>
      <c r="C12" s="95"/>
      <c r="D12" s="554">
        <f>'Yearly Cf'!D80</f>
        <v>0</v>
      </c>
      <c r="E12" s="554">
        <f ca="1">'Yearly Cf'!E80</f>
        <v>0</v>
      </c>
      <c r="F12" s="554">
        <f ca="1">'Yearly Cf'!F80</f>
        <v>91.733179515796422</v>
      </c>
      <c r="G12" s="554">
        <f ca="1">'Yearly Cf'!G80</f>
        <v>246.50169928015359</v>
      </c>
      <c r="H12" s="554">
        <f ca="1">'Yearly Cf'!H80</f>
        <v>256.52657173831579</v>
      </c>
      <c r="I12" s="554">
        <f ca="1">'Yearly Cf'!I80</f>
        <v>142.55232250044469</v>
      </c>
      <c r="J12" s="554">
        <f ca="1">'Yearly Cf'!J80</f>
        <v>70.826791523432576</v>
      </c>
      <c r="K12" s="554">
        <f ca="1">'Yearly Cf'!K80</f>
        <v>0</v>
      </c>
      <c r="L12" s="554">
        <f ca="1">'Yearly Cf'!L80</f>
        <v>0</v>
      </c>
    </row>
    <row r="13" spans="2:12" x14ac:dyDescent="0.25">
      <c r="B13" s="386" t="s">
        <v>250</v>
      </c>
      <c r="C13" s="95"/>
      <c r="D13" s="554">
        <f>'Yearly Cf'!D81</f>
        <v>0</v>
      </c>
      <c r="E13" s="554">
        <f ca="1">'Yearly Cf'!E81</f>
        <v>0.79</v>
      </c>
      <c r="F13" s="554">
        <f ca="1">'Yearly Cf'!F81</f>
        <v>2.7952319726826067</v>
      </c>
      <c r="G13" s="554">
        <f ca="1">'Yearly Cf'!G81</f>
        <v>22.274217958207434</v>
      </c>
      <c r="H13" s="554">
        <f ca="1">'Yearly Cf'!H81</f>
        <v>30.520473643897898</v>
      </c>
      <c r="I13" s="554">
        <f ca="1">'Yearly Cf'!I81</f>
        <v>20.106278700053352</v>
      </c>
      <c r="J13" s="554">
        <f>'Yearly Cf'!J81</f>
        <v>0</v>
      </c>
      <c r="K13" s="554">
        <f>'Yearly Cf'!K81</f>
        <v>0</v>
      </c>
      <c r="L13" s="554">
        <f>'Yearly Cf'!L81</f>
        <v>0</v>
      </c>
    </row>
    <row r="14" spans="2:12" x14ac:dyDescent="0.25">
      <c r="B14" s="386" t="s">
        <v>245</v>
      </c>
      <c r="C14" s="95"/>
      <c r="D14" s="554">
        <f>'Yearly Cf'!D82</f>
        <v>0</v>
      </c>
      <c r="E14" s="554">
        <f ca="1">'Yearly Cf'!E82</f>
        <v>0</v>
      </c>
      <c r="F14" s="554">
        <f ca="1">'Yearly Cf'!F82</f>
        <v>8.5127577412617121</v>
      </c>
      <c r="G14" s="554">
        <f ca="1">'Yearly Cf'!G82</f>
        <v>8.5127577412617121</v>
      </c>
      <c r="H14" s="554">
        <f ca="1">'Yearly Cf'!H82</f>
        <v>6.5466776637797324</v>
      </c>
      <c r="I14" s="554">
        <f ca="1">'Yearly Cf'!I82</f>
        <v>4.9100082478347993</v>
      </c>
      <c r="J14" s="554">
        <f>'Yearly Cf'!J82</f>
        <v>0</v>
      </c>
      <c r="K14" s="554">
        <f>'Yearly Cf'!K82</f>
        <v>0</v>
      </c>
      <c r="L14" s="554">
        <f>'Yearly Cf'!L82</f>
        <v>0</v>
      </c>
    </row>
    <row r="15" spans="2:12" x14ac:dyDescent="0.25">
      <c r="B15" s="386" t="s">
        <v>638</v>
      </c>
      <c r="C15" s="95"/>
      <c r="D15" s="554">
        <f>'Yearly Cf'!D83</f>
        <v>0</v>
      </c>
      <c r="E15" s="554">
        <f ca="1">'Yearly Cf'!E83</f>
        <v>0.78999999999999992</v>
      </c>
      <c r="F15" s="554">
        <f ca="1">'Yearly Cf'!F83</f>
        <v>73.725589694887617</v>
      </c>
      <c r="G15" s="554">
        <f ca="1">'Yearly Cf'!G83</f>
        <v>156.77149080230862</v>
      </c>
      <c r="H15" s="554">
        <f ca="1">'Yearly Cf'!H83</f>
        <v>153.46326946761371</v>
      </c>
      <c r="I15" s="554">
        <f ca="1">'Yearly Cf'!I83</f>
        <v>1.4352150519999896</v>
      </c>
      <c r="J15" s="554">
        <f ca="1">'Yearly Cf'!J83</f>
        <v>0</v>
      </c>
      <c r="K15" s="554">
        <f ca="1">'Yearly Cf'!K83</f>
        <v>0</v>
      </c>
      <c r="L15" s="554">
        <f ca="1">'Yearly Cf'!L83</f>
        <v>0</v>
      </c>
    </row>
    <row r="16" spans="2:12" x14ac:dyDescent="0.25">
      <c r="B16" s="386" t="s">
        <v>639</v>
      </c>
      <c r="C16" s="95"/>
      <c r="D16" s="554">
        <f>'Yearly Cf'!D84</f>
        <v>0</v>
      </c>
      <c r="E16" s="554">
        <f ca="1">'Yearly Cf'!E84</f>
        <v>0</v>
      </c>
      <c r="F16" s="554">
        <f ca="1">'Yearly Cf'!F84</f>
        <v>8.5</v>
      </c>
      <c r="G16" s="554">
        <f ca="1">'Yearly Cf'!G84</f>
        <v>36.5</v>
      </c>
      <c r="H16" s="554">
        <f ca="1">'Yearly Cf'!H84</f>
        <v>50</v>
      </c>
      <c r="I16" s="554">
        <f ca="1">'Yearly Cf'!I84</f>
        <v>42.1875</v>
      </c>
      <c r="J16" s="554">
        <f>'Yearly Cf'!J84</f>
        <v>0</v>
      </c>
      <c r="K16" s="554">
        <f>'Yearly Cf'!K84</f>
        <v>0</v>
      </c>
      <c r="L16" s="554">
        <f>'Yearly Cf'!L84</f>
        <v>0</v>
      </c>
    </row>
    <row r="17" spans="2:12" x14ac:dyDescent="0.25">
      <c r="B17" s="577" t="s">
        <v>3</v>
      </c>
      <c r="C17" s="578">
        <f ca="1">SUM(D17:K17)</f>
        <v>1686.4820332439324</v>
      </c>
      <c r="D17" s="578">
        <f>SUM(D11:D16)</f>
        <v>70</v>
      </c>
      <c r="E17" s="578">
        <f t="shared" ref="E17:L17" ca="1" si="3">SUM(E11:E16)</f>
        <v>1.58</v>
      </c>
      <c r="F17" s="578">
        <f t="shared" ca="1" si="3"/>
        <v>301.01675892462833</v>
      </c>
      <c r="G17" s="578">
        <f t="shared" ca="1" si="3"/>
        <v>528.56016578193135</v>
      </c>
      <c r="H17" s="578">
        <f t="shared" ca="1" si="3"/>
        <v>503.30699251360716</v>
      </c>
      <c r="I17" s="578">
        <f t="shared" ca="1" si="3"/>
        <v>211.19132450033283</v>
      </c>
      <c r="J17" s="578">
        <f t="shared" ca="1" si="3"/>
        <v>70.826791523432576</v>
      </c>
      <c r="K17" s="578">
        <f t="shared" ca="1" si="3"/>
        <v>0</v>
      </c>
      <c r="L17" s="578">
        <f t="shared" ca="1" si="3"/>
        <v>0</v>
      </c>
    </row>
    <row r="18" spans="2:12" x14ac:dyDescent="0.25">
      <c r="B18" s="386" t="s">
        <v>672</v>
      </c>
      <c r="C18" s="556"/>
      <c r="D18" s="554">
        <v>0</v>
      </c>
      <c r="E18" s="554">
        <f>D19</f>
        <v>70</v>
      </c>
      <c r="F18" s="554">
        <f t="shared" ref="F18:L18" ca="1" si="4">E19</f>
        <v>71.58</v>
      </c>
      <c r="G18" s="554">
        <f t="shared" ca="1" si="4"/>
        <v>372.59675892462832</v>
      </c>
      <c r="H18" s="554">
        <f t="shared" ca="1" si="4"/>
        <v>901.15692470655972</v>
      </c>
      <c r="I18" s="554">
        <f t="shared" ca="1" si="4"/>
        <v>1404.4639172201669</v>
      </c>
      <c r="J18" s="554">
        <f t="shared" ca="1" si="4"/>
        <v>1615.6552417204998</v>
      </c>
      <c r="K18" s="554">
        <f t="shared" ca="1" si="4"/>
        <v>960.57210134879222</v>
      </c>
      <c r="L18" s="554">
        <f t="shared" ca="1" si="4"/>
        <v>134.91856265951492</v>
      </c>
    </row>
    <row r="19" spans="2:12" x14ac:dyDescent="0.25">
      <c r="B19" s="386" t="s">
        <v>673</v>
      </c>
      <c r="C19" s="556"/>
      <c r="D19" s="554">
        <f>'Yearly Cf'!D87</f>
        <v>70</v>
      </c>
      <c r="E19" s="554">
        <f ca="1">'Yearly Cf'!E87</f>
        <v>71.58</v>
      </c>
      <c r="F19" s="554">
        <f ca="1">'Yearly Cf'!F87</f>
        <v>372.59675892462832</v>
      </c>
      <c r="G19" s="554">
        <f ca="1">'Yearly Cf'!G87</f>
        <v>901.15692470655972</v>
      </c>
      <c r="H19" s="554">
        <f ca="1">'Yearly Cf'!H87</f>
        <v>1404.4639172201669</v>
      </c>
      <c r="I19" s="554">
        <f ca="1">'Yearly Cf'!I87</f>
        <v>1615.6552417204998</v>
      </c>
      <c r="J19" s="554">
        <f ca="1">'Yearly Cf'!J87</f>
        <v>960.57210134879222</v>
      </c>
      <c r="K19" s="554">
        <f ca="1">'Yearly Cf'!K87</f>
        <v>134.91856265951492</v>
      </c>
      <c r="L19" s="554">
        <f>'Yearly Cf'!L87</f>
        <v>0</v>
      </c>
    </row>
    <row r="20" spans="2:12" x14ac:dyDescent="0.25">
      <c r="B20" s="577" t="s">
        <v>674</v>
      </c>
      <c r="C20" s="579"/>
      <c r="D20" s="578">
        <f>'Yearly Cf'!D88</f>
        <v>0</v>
      </c>
      <c r="E20" s="578">
        <f ca="1">'Yearly Cf'!E88</f>
        <v>0</v>
      </c>
      <c r="F20" s="578">
        <f ca="1">'Yearly Cf'!F88</f>
        <v>0</v>
      </c>
      <c r="G20" s="578">
        <f ca="1">'Yearly Cf'!G88</f>
        <v>0</v>
      </c>
      <c r="H20" s="578">
        <f ca="1">'Yearly Cf'!H88</f>
        <v>0</v>
      </c>
      <c r="I20" s="578">
        <f ca="1">'Yearly Cf'!I88</f>
        <v>0</v>
      </c>
      <c r="J20" s="578">
        <f ca="1">'Yearly Cf'!J88</f>
        <v>725.90993189514018</v>
      </c>
      <c r="K20" s="578">
        <f ca="1">'Yearly Cf'!K88</f>
        <v>825.6535386892773</v>
      </c>
      <c r="L20" s="578">
        <f ca="1">'Yearly Cf'!L88</f>
        <v>134.91856265951492</v>
      </c>
    </row>
    <row r="21" spans="2:12" x14ac:dyDescent="0.25">
      <c r="B21" s="386" t="s">
        <v>644</v>
      </c>
      <c r="C21" s="95"/>
      <c r="D21" s="554"/>
      <c r="E21" s="554"/>
      <c r="F21" s="554"/>
      <c r="G21" s="554"/>
      <c r="H21" s="554"/>
      <c r="I21" s="554"/>
      <c r="J21" s="554">
        <f ca="1">'Yearly Cf'!J90</f>
        <v>16.772553814701773</v>
      </c>
      <c r="K21" s="554">
        <f ca="1">'Yearly Cf'!K90</f>
        <v>15.27333883188987</v>
      </c>
      <c r="L21" s="554">
        <f ca="1">'Yearly Cf'!L90</f>
        <v>5.2733388318898733</v>
      </c>
    </row>
    <row r="22" spans="2:12" x14ac:dyDescent="0.25">
      <c r="B22" s="557" t="s">
        <v>675</v>
      </c>
      <c r="C22" s="95"/>
      <c r="D22" s="556"/>
      <c r="E22" s="556"/>
      <c r="F22" s="556"/>
      <c r="G22" s="556"/>
      <c r="H22" s="556"/>
      <c r="I22" s="556"/>
      <c r="J22" s="556">
        <f t="shared" ref="J22:L22" ca="1" si="5">J20+J21</f>
        <v>742.6824857098419</v>
      </c>
      <c r="K22" s="556">
        <f t="shared" ca="1" si="5"/>
        <v>840.92687752116717</v>
      </c>
      <c r="L22" s="556">
        <f t="shared" ca="1" si="5"/>
        <v>140.19190149140479</v>
      </c>
    </row>
    <row r="23" spans="2:12" x14ac:dyDescent="0.25">
      <c r="B23" s="557" t="s">
        <v>676</v>
      </c>
      <c r="C23" s="556">
        <f ca="1">SUM(D23:K23)</f>
        <v>526.0880934162991</v>
      </c>
      <c r="D23" s="556"/>
      <c r="E23" s="556"/>
      <c r="F23" s="556"/>
      <c r="G23" s="556"/>
      <c r="H23" s="556"/>
      <c r="I23" s="556"/>
      <c r="J23" s="556">
        <f ca="1">J9-J22</f>
        <v>328.05695764554196</v>
      </c>
      <c r="K23" s="556">
        <f t="shared" ref="K23:L23" ca="1" si="6">K9-K22</f>
        <v>198.03113577075715</v>
      </c>
      <c r="L23" s="556">
        <f t="shared" ca="1" si="6"/>
        <v>43.260051260535278</v>
      </c>
    </row>
    <row r="24" spans="2:12" x14ac:dyDescent="0.25">
      <c r="B24" s="95" t="s">
        <v>677</v>
      </c>
      <c r="C24" s="554"/>
      <c r="D24" s="99"/>
      <c r="E24" s="99"/>
      <c r="F24" s="99"/>
      <c r="G24" s="99"/>
      <c r="H24" s="99"/>
      <c r="I24" s="554"/>
      <c r="J24" s="554">
        <f ca="1">'Yearly Cf'!J89</f>
        <v>29.6875</v>
      </c>
      <c r="K24" s="554">
        <f ca="1">'Yearly Cf'!K89</f>
        <v>17.1875</v>
      </c>
      <c r="L24" s="554">
        <f ca="1">'Yearly Cf'!L89</f>
        <v>4.6875</v>
      </c>
    </row>
    <row r="25" spans="2:12" x14ac:dyDescent="0.25">
      <c r="B25" s="555" t="s">
        <v>678</v>
      </c>
      <c r="C25" s="556">
        <f ca="1">SUM(D25:K25)</f>
        <v>479.2130934162991</v>
      </c>
      <c r="D25" s="556"/>
      <c r="E25" s="556"/>
      <c r="F25" s="556"/>
      <c r="G25" s="556"/>
      <c r="H25" s="556"/>
      <c r="I25" s="556"/>
      <c r="J25" s="556">
        <f ca="1">J23-J24</f>
        <v>298.36945764554196</v>
      </c>
      <c r="K25" s="556">
        <f t="shared" ref="K25:L25" ca="1" si="7">K23-K24</f>
        <v>180.84363577075715</v>
      </c>
      <c r="L25" s="556">
        <f t="shared" ca="1" si="7"/>
        <v>38.572551260535278</v>
      </c>
    </row>
    <row r="26" spans="2:12" x14ac:dyDescent="0.25">
      <c r="B26" s="95" t="s">
        <v>679</v>
      </c>
      <c r="C26" s="95"/>
      <c r="D26" s="554"/>
      <c r="E26" s="554"/>
      <c r="F26" s="554"/>
      <c r="G26" s="554"/>
      <c r="H26" s="554"/>
      <c r="I26" s="554"/>
      <c r="J26" s="554">
        <f ca="1">'Yearly Cf'!J93</f>
        <v>83.54344814075175</v>
      </c>
      <c r="K26" s="554">
        <f ca="1">'Yearly Cf'!K93</f>
        <v>50.636218015812005</v>
      </c>
      <c r="L26" s="554">
        <f ca="1">'Yearly Cf'!L93</f>
        <v>10.800314352949879</v>
      </c>
    </row>
    <row r="27" spans="2:12" x14ac:dyDescent="0.25">
      <c r="B27" s="555" t="s">
        <v>680</v>
      </c>
      <c r="C27" s="556">
        <f ca="1">SUM(D27:K27)</f>
        <v>345.03342725973533</v>
      </c>
      <c r="D27" s="556"/>
      <c r="E27" s="556"/>
      <c r="F27" s="556"/>
      <c r="G27" s="556"/>
      <c r="H27" s="556"/>
      <c r="I27" s="556"/>
      <c r="J27" s="556">
        <f t="shared" ref="J27:L27" ca="1" si="8">J25-J26</f>
        <v>214.82600950479019</v>
      </c>
      <c r="K27" s="556">
        <f t="shared" ca="1" si="8"/>
        <v>130.20741775494514</v>
      </c>
      <c r="L27" s="556">
        <f t="shared" ca="1" si="8"/>
        <v>27.772236907585398</v>
      </c>
    </row>
    <row r="28" spans="2:12" x14ac:dyDescent="0.25">
      <c r="B28" s="140"/>
      <c r="C28" s="558"/>
      <c r="D28" s="559"/>
      <c r="E28" s="559"/>
      <c r="F28" s="559"/>
      <c r="G28" s="559"/>
      <c r="H28" s="559"/>
      <c r="I28" s="559"/>
      <c r="J28" s="559"/>
      <c r="K28" s="559"/>
    </row>
    <row r="29" spans="2:12" x14ac:dyDescent="0.25">
      <c r="C29" s="560" t="s">
        <v>681</v>
      </c>
    </row>
    <row r="30" spans="2:12" x14ac:dyDescent="0.25">
      <c r="B30" s="555" t="s">
        <v>538</v>
      </c>
      <c r="C30" s="561" t="e">
        <f ca="1">C23/#REF!</f>
        <v>#REF!</v>
      </c>
      <c r="D30" s="99"/>
      <c r="E30" s="562"/>
      <c r="F30" s="562"/>
      <c r="G30" s="562"/>
      <c r="H30" s="562"/>
      <c r="I30" s="562"/>
      <c r="J30" s="562">
        <f ca="1">J23/J9</f>
        <v>0.30638355547779911</v>
      </c>
      <c r="K30" s="562">
        <f t="shared" ref="K30:L30" ca="1" si="9">K23/K9</f>
        <v>0.19060552326200189</v>
      </c>
      <c r="L30" s="562">
        <f t="shared" ca="1" si="9"/>
        <v>0.2358113424883006</v>
      </c>
    </row>
    <row r="31" spans="2:12" x14ac:dyDescent="0.25">
      <c r="B31" s="555" t="s">
        <v>682</v>
      </c>
      <c r="C31" s="561" t="e">
        <f ca="1">C27/#REF!</f>
        <v>#REF!</v>
      </c>
      <c r="D31" s="99"/>
      <c r="E31" s="562"/>
      <c r="F31" s="562"/>
      <c r="G31" s="562"/>
      <c r="H31" s="562"/>
      <c r="I31" s="562"/>
      <c r="J31" s="562">
        <f ca="1">J27/J9</f>
        <v>0.20063332012089552</v>
      </c>
      <c r="K31" s="562">
        <f t="shared" ref="K31:L31" ca="1" si="10">K27/K9</f>
        <v>0.12532500456143045</v>
      </c>
      <c r="L31" s="562">
        <f t="shared" ca="1" si="10"/>
        <v>0.15138697893904918</v>
      </c>
    </row>
    <row r="32" spans="2:12" x14ac:dyDescent="0.25">
      <c r="B32" s="555" t="s">
        <v>683</v>
      </c>
      <c r="C32" s="561" t="e">
        <f ca="1">C23/C24</f>
        <v>#DIV/0!</v>
      </c>
      <c r="D32" s="99"/>
      <c r="E32" s="99"/>
      <c r="F32" s="562"/>
      <c r="G32" s="562"/>
      <c r="H32" s="562"/>
      <c r="I32" s="562"/>
      <c r="J32" s="562">
        <f ca="1">J23/J24</f>
        <v>11.050339625955097</v>
      </c>
      <c r="K32" s="562">
        <f t="shared" ref="K32:L32" ca="1" si="11">K23/K24</f>
        <v>11.521811535753143</v>
      </c>
      <c r="L32" s="562">
        <f t="shared" ca="1" si="11"/>
        <v>9.2288109355808601</v>
      </c>
    </row>
    <row r="34" spans="2:8" x14ac:dyDescent="0.25">
      <c r="B34" s="140"/>
      <c r="C34" s="563"/>
    </row>
    <row r="37" spans="2:8" ht="15.75" thickBot="1" x14ac:dyDescent="0.3"/>
    <row r="38" spans="2:8" ht="45.75" thickBot="1" x14ac:dyDescent="0.3">
      <c r="G38" s="564" t="s">
        <v>684</v>
      </c>
      <c r="H38" s="565">
        <f>'[103]Financial Snapshot'!H33/('[103]Financial Snapshot'!H32+'[103]Financial Snapshot'!H31)</f>
        <v>0.38285376485633255</v>
      </c>
    </row>
  </sheetData>
  <mergeCells count="1">
    <mergeCell ref="B7:B8"/>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499984740745262"/>
  </sheetPr>
  <dimension ref="A1"/>
  <sheetViews>
    <sheetView view="pageBreakPreview" zoomScale="60" zoomScaleNormal="100" workbookViewId="0">
      <selection activeCell="M23" sqref="M23"/>
    </sheetView>
  </sheetViews>
  <sheetFormatPr defaultRowHeight="15" x14ac:dyDescent="0.25"/>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BB81"/>
  <sheetViews>
    <sheetView showZeros="0" topLeftCell="B1" zoomScale="50" zoomScaleNormal="50" workbookViewId="0">
      <pane xSplit="6" ySplit="7" topLeftCell="H69" activePane="bottomRight" state="frozen"/>
      <selection activeCell="B1" sqref="B1"/>
      <selection pane="topRight" activeCell="J1" sqref="J1"/>
      <selection pane="bottomLeft" activeCell="B8" sqref="B8"/>
      <selection pane="bottomRight" activeCell="H12" sqref="H12"/>
    </sheetView>
  </sheetViews>
  <sheetFormatPr defaultColWidth="9.28515625" defaultRowHeight="12.75" x14ac:dyDescent="0.25"/>
  <cols>
    <col min="1" max="1" width="9.28515625" style="349"/>
    <col min="2" max="2" width="42.7109375" style="366" customWidth="1"/>
    <col min="3" max="3" width="21.5703125" style="366" bestFit="1" customWidth="1"/>
    <col min="4" max="4" width="9.5703125" style="366" customWidth="1"/>
    <col min="5" max="5" width="16.42578125" style="349" customWidth="1"/>
    <col min="6" max="7" width="15" style="367" customWidth="1"/>
    <col min="8" max="8" width="9.28515625" style="349" customWidth="1"/>
    <col min="9" max="16384" width="9.28515625" style="349"/>
  </cols>
  <sheetData>
    <row r="2" spans="1:54" ht="17.25" customHeight="1" x14ac:dyDescent="0.25">
      <c r="A2" s="660" t="s">
        <v>147</v>
      </c>
      <c r="B2" s="661"/>
      <c r="C2" s="661"/>
      <c r="D2" s="661"/>
      <c r="E2" s="661"/>
      <c r="F2" s="661"/>
      <c r="G2" s="661"/>
      <c r="H2" s="661"/>
      <c r="I2" s="661"/>
      <c r="J2" s="661"/>
      <c r="K2" s="661"/>
      <c r="L2" s="661"/>
      <c r="M2" s="661"/>
      <c r="N2" s="661"/>
      <c r="O2" s="661"/>
      <c r="P2" s="661"/>
      <c r="Q2" s="661"/>
      <c r="R2" s="661"/>
      <c r="S2" s="661"/>
      <c r="T2" s="661"/>
      <c r="U2" s="661"/>
      <c r="V2" s="661"/>
      <c r="W2" s="661"/>
      <c r="X2" s="661"/>
      <c r="Y2" s="661"/>
      <c r="Z2" s="661"/>
      <c r="AA2" s="661"/>
      <c r="AB2" s="661"/>
      <c r="AC2" s="661"/>
      <c r="AD2" s="661"/>
      <c r="AE2" s="661"/>
      <c r="AF2" s="661"/>
      <c r="AG2" s="661"/>
      <c r="AH2" s="661"/>
      <c r="AI2" s="661"/>
      <c r="AJ2" s="661"/>
      <c r="AK2" s="661"/>
      <c r="AL2" s="661"/>
      <c r="AM2" s="661"/>
      <c r="AN2" s="661"/>
      <c r="AO2" s="661"/>
      <c r="AP2" s="661"/>
      <c r="AQ2" s="661"/>
      <c r="AR2" s="661"/>
      <c r="AS2" s="661"/>
      <c r="AT2" s="661"/>
      <c r="AU2" s="661"/>
      <c r="AV2" s="661"/>
      <c r="AW2" s="661"/>
      <c r="AX2" s="661"/>
      <c r="AY2" s="661"/>
      <c r="AZ2" s="661"/>
      <c r="BA2" s="661"/>
      <c r="BB2" s="661"/>
    </row>
    <row r="3" spans="1:54" ht="15" customHeight="1" x14ac:dyDescent="0.25">
      <c r="A3" s="662" t="s">
        <v>148</v>
      </c>
      <c r="B3" s="662"/>
      <c r="C3" s="662"/>
      <c r="D3" s="662"/>
      <c r="E3" s="662"/>
      <c r="F3" s="662"/>
      <c r="G3" s="662"/>
      <c r="H3" s="662"/>
      <c r="I3" s="662"/>
      <c r="J3" s="662"/>
      <c r="K3" s="662"/>
      <c r="L3" s="662"/>
      <c r="M3" s="662"/>
      <c r="N3" s="662"/>
      <c r="O3" s="662"/>
      <c r="P3" s="662"/>
      <c r="Q3" s="662"/>
      <c r="R3" s="662"/>
      <c r="S3" s="662"/>
      <c r="T3" s="662"/>
      <c r="U3" s="662"/>
      <c r="V3" s="662"/>
      <c r="W3" s="662"/>
      <c r="X3" s="662"/>
      <c r="Y3" s="662"/>
      <c r="Z3" s="662"/>
      <c r="AA3" s="662"/>
      <c r="AB3" s="662"/>
      <c r="AC3" s="662"/>
      <c r="AD3" s="662"/>
      <c r="AE3" s="662"/>
      <c r="AF3" s="662"/>
      <c r="AG3" s="662"/>
      <c r="AH3" s="662"/>
      <c r="AI3" s="662"/>
      <c r="AJ3" s="662"/>
      <c r="AK3" s="662"/>
      <c r="AL3" s="662"/>
      <c r="AM3" s="662"/>
      <c r="AN3" s="662"/>
      <c r="AO3" s="662"/>
      <c r="AP3" s="662"/>
      <c r="AQ3" s="662"/>
      <c r="AR3" s="662"/>
      <c r="AS3" s="662"/>
      <c r="AT3" s="662"/>
      <c r="AU3" s="662"/>
      <c r="AV3" s="662"/>
      <c r="AW3" s="662"/>
      <c r="AX3" s="662"/>
      <c r="AY3" s="662"/>
      <c r="AZ3" s="662"/>
      <c r="BA3" s="662"/>
      <c r="BB3" s="662"/>
    </row>
    <row r="4" spans="1:54" ht="15" customHeight="1" x14ac:dyDescent="0.25">
      <c r="A4" s="663" t="s">
        <v>149</v>
      </c>
      <c r="B4" s="350" t="s">
        <v>150</v>
      </c>
      <c r="C4" s="350" t="s">
        <v>477</v>
      </c>
      <c r="D4" s="350" t="s">
        <v>478</v>
      </c>
      <c r="E4" s="350" t="s">
        <v>151</v>
      </c>
      <c r="F4" s="351" t="s">
        <v>152</v>
      </c>
      <c r="G4" s="351" t="s">
        <v>153</v>
      </c>
      <c r="H4" s="352" t="s">
        <v>3</v>
      </c>
      <c r="I4" s="352">
        <v>44512</v>
      </c>
      <c r="J4" s="352">
        <f>I4+30</f>
        <v>44542</v>
      </c>
      <c r="K4" s="352">
        <f t="shared" ref="K4:AM4" si="0">J4+30</f>
        <v>44572</v>
      </c>
      <c r="L4" s="352">
        <f t="shared" si="0"/>
        <v>44602</v>
      </c>
      <c r="M4" s="352">
        <f t="shared" si="0"/>
        <v>44632</v>
      </c>
      <c r="N4" s="352">
        <f t="shared" si="0"/>
        <v>44662</v>
      </c>
      <c r="O4" s="352">
        <f t="shared" si="0"/>
        <v>44692</v>
      </c>
      <c r="P4" s="352">
        <f t="shared" si="0"/>
        <v>44722</v>
      </c>
      <c r="Q4" s="352">
        <f t="shared" si="0"/>
        <v>44752</v>
      </c>
      <c r="R4" s="352">
        <f t="shared" si="0"/>
        <v>44782</v>
      </c>
      <c r="S4" s="352">
        <f t="shared" si="0"/>
        <v>44812</v>
      </c>
      <c r="T4" s="352">
        <f t="shared" si="0"/>
        <v>44842</v>
      </c>
      <c r="U4" s="352">
        <f t="shared" si="0"/>
        <v>44872</v>
      </c>
      <c r="V4" s="352">
        <f t="shared" si="0"/>
        <v>44902</v>
      </c>
      <c r="W4" s="352">
        <f t="shared" si="0"/>
        <v>44932</v>
      </c>
      <c r="X4" s="352">
        <f t="shared" si="0"/>
        <v>44962</v>
      </c>
      <c r="Y4" s="352">
        <f t="shared" si="0"/>
        <v>44992</v>
      </c>
      <c r="Z4" s="352">
        <f t="shared" si="0"/>
        <v>45022</v>
      </c>
      <c r="AA4" s="352">
        <f t="shared" si="0"/>
        <v>45052</v>
      </c>
      <c r="AB4" s="352">
        <f t="shared" si="0"/>
        <v>45082</v>
      </c>
      <c r="AC4" s="352">
        <f t="shared" si="0"/>
        <v>45112</v>
      </c>
      <c r="AD4" s="352">
        <f t="shared" si="0"/>
        <v>45142</v>
      </c>
      <c r="AE4" s="352">
        <f t="shared" si="0"/>
        <v>45172</v>
      </c>
      <c r="AF4" s="352">
        <f t="shared" si="0"/>
        <v>45202</v>
      </c>
      <c r="AG4" s="352">
        <f t="shared" si="0"/>
        <v>45232</v>
      </c>
      <c r="AH4" s="352">
        <f t="shared" si="0"/>
        <v>45262</v>
      </c>
      <c r="AI4" s="352">
        <f t="shared" si="0"/>
        <v>45292</v>
      </c>
      <c r="AJ4" s="352">
        <f>AI4+31</f>
        <v>45323</v>
      </c>
      <c r="AK4" s="352">
        <f t="shared" si="0"/>
        <v>45353</v>
      </c>
      <c r="AL4" s="352">
        <f t="shared" si="0"/>
        <v>45383</v>
      </c>
      <c r="AM4" s="352">
        <f t="shared" si="0"/>
        <v>45413</v>
      </c>
      <c r="AN4" s="352">
        <f>AM4+31</f>
        <v>45444</v>
      </c>
      <c r="AO4" s="352">
        <f t="shared" ref="AO4:BA4" si="1">AN4+31</f>
        <v>45475</v>
      </c>
      <c r="AP4" s="352">
        <f t="shared" si="1"/>
        <v>45506</v>
      </c>
      <c r="AQ4" s="352">
        <f t="shared" si="1"/>
        <v>45537</v>
      </c>
      <c r="AR4" s="352">
        <f t="shared" si="1"/>
        <v>45568</v>
      </c>
      <c r="AS4" s="352">
        <f t="shared" si="1"/>
        <v>45599</v>
      </c>
      <c r="AT4" s="352">
        <f t="shared" si="1"/>
        <v>45630</v>
      </c>
      <c r="AU4" s="352">
        <f t="shared" si="1"/>
        <v>45661</v>
      </c>
      <c r="AV4" s="352">
        <f t="shared" si="1"/>
        <v>45692</v>
      </c>
      <c r="AW4" s="352">
        <f t="shared" si="1"/>
        <v>45723</v>
      </c>
      <c r="AX4" s="352">
        <f t="shared" si="1"/>
        <v>45754</v>
      </c>
      <c r="AY4" s="352">
        <f t="shared" si="1"/>
        <v>45785</v>
      </c>
      <c r="AZ4" s="352">
        <f t="shared" si="1"/>
        <v>45816</v>
      </c>
      <c r="BA4" s="352">
        <f t="shared" si="1"/>
        <v>45847</v>
      </c>
      <c r="BB4" s="352">
        <f>BA4+365</f>
        <v>46212</v>
      </c>
    </row>
    <row r="5" spans="1:54" x14ac:dyDescent="0.25">
      <c r="A5" s="664"/>
      <c r="B5" s="350" t="s">
        <v>398</v>
      </c>
      <c r="C5" s="350"/>
      <c r="D5" s="350"/>
      <c r="E5" s="350"/>
      <c r="F5" s="351"/>
      <c r="G5" s="351"/>
      <c r="H5" s="353">
        <f>SUM(I5:BB5)</f>
        <v>969.23709142162943</v>
      </c>
      <c r="I5" s="353">
        <f t="shared" ref="I5:BB5" si="2">SUM(I9:I57)</f>
        <v>0</v>
      </c>
      <c r="J5" s="353">
        <f t="shared" si="2"/>
        <v>0</v>
      </c>
      <c r="K5" s="353">
        <f t="shared" si="2"/>
        <v>0</v>
      </c>
      <c r="L5" s="353">
        <f t="shared" si="2"/>
        <v>0</v>
      </c>
      <c r="M5" s="353">
        <f t="shared" si="2"/>
        <v>0</v>
      </c>
      <c r="N5" s="353">
        <f t="shared" si="2"/>
        <v>0</v>
      </c>
      <c r="O5" s="353">
        <f t="shared" si="2"/>
        <v>0</v>
      </c>
      <c r="P5" s="353">
        <f t="shared" si="2"/>
        <v>0</v>
      </c>
      <c r="Q5" s="353">
        <f t="shared" si="2"/>
        <v>0.31975082088000006</v>
      </c>
      <c r="R5" s="353">
        <f t="shared" si="2"/>
        <v>0.95925246264000008</v>
      </c>
      <c r="S5" s="353">
        <f t="shared" si="2"/>
        <v>0.31975082088000006</v>
      </c>
      <c r="T5" s="353">
        <f t="shared" si="2"/>
        <v>48.381916865861456</v>
      </c>
      <c r="U5" s="353">
        <f t="shared" si="2"/>
        <v>0</v>
      </c>
      <c r="V5" s="353">
        <f t="shared" si="2"/>
        <v>0</v>
      </c>
      <c r="W5" s="353">
        <f t="shared" si="2"/>
        <v>0</v>
      </c>
      <c r="X5" s="353">
        <f t="shared" si="2"/>
        <v>0.30979080000000003</v>
      </c>
      <c r="Y5" s="353">
        <f t="shared" si="2"/>
        <v>4.6605036943633804</v>
      </c>
      <c r="Z5" s="353">
        <f t="shared" si="2"/>
        <v>8.7244696708652754</v>
      </c>
      <c r="AA5" s="353">
        <f t="shared" si="2"/>
        <v>18.588472357280402</v>
      </c>
      <c r="AB5" s="353">
        <f t="shared" si="2"/>
        <v>37.727453842081715</v>
      </c>
      <c r="AC5" s="353">
        <f t="shared" si="2"/>
        <v>35.480782853695153</v>
      </c>
      <c r="AD5" s="353">
        <f t="shared" si="2"/>
        <v>12.601168401514816</v>
      </c>
      <c r="AE5" s="353">
        <f t="shared" si="2"/>
        <v>48.381916865861456</v>
      </c>
      <c r="AF5" s="353">
        <f t="shared" si="2"/>
        <v>11.216315336956395</v>
      </c>
      <c r="AG5" s="353">
        <f t="shared" si="2"/>
        <v>16.126561746072323</v>
      </c>
      <c r="AH5" s="353">
        <f t="shared" si="2"/>
        <v>21.208085955774081</v>
      </c>
      <c r="AI5" s="353">
        <f t="shared" si="2"/>
        <v>16.811650246072322</v>
      </c>
      <c r="AJ5" s="353">
        <f t="shared" si="2"/>
        <v>16.919650246072322</v>
      </c>
      <c r="AK5" s="353">
        <f t="shared" si="2"/>
        <v>24.090347270850081</v>
      </c>
      <c r="AL5" s="353">
        <f t="shared" si="2"/>
        <v>22.205259671207841</v>
      </c>
      <c r="AM5" s="353">
        <f t="shared" si="2"/>
        <v>23.795318438188801</v>
      </c>
      <c r="AN5" s="353">
        <f t="shared" si="2"/>
        <v>31.083523055680452</v>
      </c>
      <c r="AO5" s="353">
        <f t="shared" si="2"/>
        <v>26.791201150210597</v>
      </c>
      <c r="AP5" s="353">
        <f t="shared" si="2"/>
        <v>41.419156174438548</v>
      </c>
      <c r="AQ5" s="353">
        <f t="shared" si="2"/>
        <v>49.879537384660978</v>
      </c>
      <c r="AR5" s="353">
        <f t="shared" si="2"/>
        <v>46.498678118058102</v>
      </c>
      <c r="AS5" s="353">
        <f t="shared" si="2"/>
        <v>43.630672181667563</v>
      </c>
      <c r="AT5" s="353">
        <f t="shared" si="2"/>
        <v>46.112665503413126</v>
      </c>
      <c r="AU5" s="353">
        <f t="shared" si="2"/>
        <v>41.883234977203784</v>
      </c>
      <c r="AV5" s="353">
        <f t="shared" si="2"/>
        <v>36.252777122985961</v>
      </c>
      <c r="AW5" s="353">
        <f t="shared" si="2"/>
        <v>35.867438624449456</v>
      </c>
      <c r="AX5" s="353">
        <f t="shared" si="2"/>
        <v>49.158193248701615</v>
      </c>
      <c r="AY5" s="353">
        <f t="shared" si="2"/>
        <v>16.407752390763697</v>
      </c>
      <c r="AZ5" s="353">
        <f t="shared" si="2"/>
        <v>16.165349453072498</v>
      </c>
      <c r="BA5" s="353">
        <f t="shared" si="2"/>
        <v>22.685423537482102</v>
      </c>
      <c r="BB5" s="353">
        <f t="shared" si="2"/>
        <v>96.573070131722915</v>
      </c>
    </row>
    <row r="6" spans="1:54" x14ac:dyDescent="0.25">
      <c r="A6" s="664"/>
      <c r="B6" s="350" t="s">
        <v>399</v>
      </c>
      <c r="C6" s="350"/>
      <c r="D6" s="350"/>
      <c r="E6" s="350"/>
      <c r="F6" s="351"/>
      <c r="G6" s="351"/>
      <c r="H6" s="353">
        <f>SUM(I6:BB6)</f>
        <v>726.34316226809688</v>
      </c>
      <c r="I6" s="353">
        <f>SUM(I58:I71)</f>
        <v>58</v>
      </c>
      <c r="J6" s="353">
        <f t="shared" ref="J6:AZ6" si="3">SUM(J58:J71)</f>
        <v>0</v>
      </c>
      <c r="K6" s="353">
        <f t="shared" si="3"/>
        <v>0</v>
      </c>
      <c r="L6" s="353">
        <f t="shared" si="3"/>
        <v>11.75</v>
      </c>
      <c r="M6" s="353">
        <f t="shared" si="3"/>
        <v>0</v>
      </c>
      <c r="N6" s="353">
        <f t="shared" si="3"/>
        <v>0</v>
      </c>
      <c r="O6" s="353">
        <f t="shared" si="3"/>
        <v>0</v>
      </c>
      <c r="P6" s="353">
        <f t="shared" si="3"/>
        <v>0</v>
      </c>
      <c r="Q6" s="353">
        <f t="shared" si="3"/>
        <v>0</v>
      </c>
      <c r="R6" s="353">
        <f t="shared" si="3"/>
        <v>1.5097549875521323</v>
      </c>
      <c r="S6" s="353">
        <f t="shared" si="3"/>
        <v>1.7282082815709296</v>
      </c>
      <c r="T6" s="353">
        <f t="shared" si="3"/>
        <v>1.7931663510093232</v>
      </c>
      <c r="U6" s="353">
        <f t="shared" si="3"/>
        <v>2.3710851182548187</v>
      </c>
      <c r="V6" s="353">
        <f t="shared" si="3"/>
        <v>66.173389541399587</v>
      </c>
      <c r="W6" s="353">
        <f t="shared" si="3"/>
        <v>1.7931663510093232</v>
      </c>
      <c r="X6" s="353">
        <f t="shared" si="3"/>
        <v>3.0717538316632571</v>
      </c>
      <c r="Y6" s="353">
        <f t="shared" si="3"/>
        <v>37.919521457973254</v>
      </c>
      <c r="Z6" s="353">
        <f t="shared" si="3"/>
        <v>1.9737081738968161</v>
      </c>
      <c r="AA6" s="353">
        <f t="shared" si="3"/>
        <v>1.9737081738968161</v>
      </c>
      <c r="AB6" s="353">
        <f t="shared" si="3"/>
        <v>54.205665238025674</v>
      </c>
      <c r="AC6" s="353">
        <f t="shared" si="3"/>
        <v>1.9737081738968161</v>
      </c>
      <c r="AD6" s="353">
        <f t="shared" si="3"/>
        <v>1.9737081738968161</v>
      </c>
      <c r="AE6" s="353">
        <f t="shared" si="3"/>
        <v>42.011233957055474</v>
      </c>
      <c r="AF6" s="353">
        <f t="shared" si="3"/>
        <v>3.1804025599054104</v>
      </c>
      <c r="AG6" s="353">
        <f t="shared" si="3"/>
        <v>2.0315000506213656</v>
      </c>
      <c r="AH6" s="353">
        <f t="shared" si="3"/>
        <v>94.232046284600528</v>
      </c>
      <c r="AI6" s="353">
        <f t="shared" si="3"/>
        <v>5.7810370125101382</v>
      </c>
      <c r="AJ6" s="353">
        <f t="shared" si="3"/>
        <v>1.846566045102807</v>
      </c>
      <c r="AK6" s="353">
        <f t="shared" si="3"/>
        <v>58.479625895600471</v>
      </c>
      <c r="AL6" s="353">
        <f t="shared" si="3"/>
        <v>0.69072851061181617</v>
      </c>
      <c r="AM6" s="353">
        <f t="shared" si="3"/>
        <v>0.69072851061181617</v>
      </c>
      <c r="AN6" s="353">
        <f t="shared" si="3"/>
        <v>26.335682557902569</v>
      </c>
      <c r="AO6" s="353">
        <f t="shared" si="3"/>
        <v>0.68379348540487017</v>
      </c>
      <c r="AP6" s="353">
        <f t="shared" si="3"/>
        <v>0.69072851061181617</v>
      </c>
      <c r="AQ6" s="353">
        <f t="shared" si="3"/>
        <v>35.808683202003934</v>
      </c>
      <c r="AR6" s="353">
        <f t="shared" si="3"/>
        <v>118.96035090972427</v>
      </c>
      <c r="AS6" s="353">
        <f t="shared" si="3"/>
        <v>0.69072851061181617</v>
      </c>
      <c r="AT6" s="353">
        <f t="shared" si="3"/>
        <v>34.958278192189489</v>
      </c>
      <c r="AU6" s="353">
        <f t="shared" si="3"/>
        <v>0.56081237173502874</v>
      </c>
      <c r="AV6" s="353">
        <f t="shared" si="3"/>
        <v>1.7166499062260197</v>
      </c>
      <c r="AW6" s="353">
        <f t="shared" si="3"/>
        <v>3.450406207962506</v>
      </c>
      <c r="AX6" s="353">
        <f t="shared" si="3"/>
        <v>0.6257704411734224</v>
      </c>
      <c r="AY6" s="353">
        <f t="shared" si="3"/>
        <v>20.182636778729215</v>
      </c>
      <c r="AZ6" s="353">
        <f t="shared" si="3"/>
        <v>0.8569379480716206</v>
      </c>
      <c r="BA6" s="353">
        <f>SUM(BA58:BA71)</f>
        <v>11.707171335345764</v>
      </c>
      <c r="BB6" s="353">
        <f>SUM(BB58:BB71)</f>
        <v>11.960119229739178</v>
      </c>
    </row>
    <row r="7" spans="1:54" x14ac:dyDescent="0.25">
      <c r="A7" s="664"/>
      <c r="B7" s="350" t="s">
        <v>155</v>
      </c>
      <c r="C7" s="350"/>
      <c r="D7" s="350"/>
      <c r="E7" s="354"/>
      <c r="F7" s="355"/>
      <c r="G7" s="355"/>
      <c r="H7" s="353">
        <f>SUM(I7:BB7)</f>
        <v>1695.5802536897265</v>
      </c>
      <c r="I7" s="353">
        <f t="shared" ref="I7:BB7" si="4">SUM(I10:I71)</f>
        <v>58</v>
      </c>
      <c r="J7" s="353">
        <f t="shared" si="4"/>
        <v>0</v>
      </c>
      <c r="K7" s="353">
        <f t="shared" si="4"/>
        <v>0</v>
      </c>
      <c r="L7" s="353">
        <f t="shared" si="4"/>
        <v>11.75</v>
      </c>
      <c r="M7" s="353">
        <f t="shared" si="4"/>
        <v>0</v>
      </c>
      <c r="N7" s="353">
        <f t="shared" si="4"/>
        <v>0</v>
      </c>
      <c r="O7" s="353">
        <f t="shared" si="4"/>
        <v>0</v>
      </c>
      <c r="P7" s="353">
        <f t="shared" si="4"/>
        <v>0</v>
      </c>
      <c r="Q7" s="353">
        <f t="shared" si="4"/>
        <v>0.31975082088000006</v>
      </c>
      <c r="R7" s="353">
        <f t="shared" si="4"/>
        <v>2.469007450192132</v>
      </c>
      <c r="S7" s="353">
        <f t="shared" si="4"/>
        <v>2.0479591024509296</v>
      </c>
      <c r="T7" s="353">
        <f t="shared" si="4"/>
        <v>50.175083216870782</v>
      </c>
      <c r="U7" s="353">
        <f t="shared" si="4"/>
        <v>2.3710851182548187</v>
      </c>
      <c r="V7" s="353">
        <f t="shared" si="4"/>
        <v>66.173389541399587</v>
      </c>
      <c r="W7" s="353">
        <f t="shared" si="4"/>
        <v>1.7931663510093232</v>
      </c>
      <c r="X7" s="353">
        <f t="shared" si="4"/>
        <v>3.3815446316632571</v>
      </c>
      <c r="Y7" s="353">
        <f t="shared" si="4"/>
        <v>42.580025152336638</v>
      </c>
      <c r="Z7" s="353">
        <f t="shared" si="4"/>
        <v>10.698177844762091</v>
      </c>
      <c r="AA7" s="353">
        <f t="shared" si="4"/>
        <v>20.562180531177216</v>
      </c>
      <c r="AB7" s="353">
        <f t="shared" si="4"/>
        <v>91.933119080107403</v>
      </c>
      <c r="AC7" s="353">
        <f t="shared" si="4"/>
        <v>37.454491027591978</v>
      </c>
      <c r="AD7" s="353">
        <f t="shared" si="4"/>
        <v>14.574876575411631</v>
      </c>
      <c r="AE7" s="353">
        <f t="shared" si="4"/>
        <v>90.393150822916937</v>
      </c>
      <c r="AF7" s="353">
        <f t="shared" si="4"/>
        <v>14.396717896861803</v>
      </c>
      <c r="AG7" s="353">
        <f t="shared" si="4"/>
        <v>18.158061796693687</v>
      </c>
      <c r="AH7" s="353">
        <f t="shared" si="4"/>
        <v>115.44013224037461</v>
      </c>
      <c r="AI7" s="353">
        <f t="shared" si="4"/>
        <v>22.592687258582458</v>
      </c>
      <c r="AJ7" s="353">
        <f t="shared" si="4"/>
        <v>18.766216291175127</v>
      </c>
      <c r="AK7" s="353">
        <f t="shared" si="4"/>
        <v>82.569973166450552</v>
      </c>
      <c r="AL7" s="353">
        <f t="shared" si="4"/>
        <v>22.895988181819654</v>
      </c>
      <c r="AM7" s="353">
        <f t="shared" si="4"/>
        <v>24.486046948800613</v>
      </c>
      <c r="AN7" s="353">
        <f t="shared" si="4"/>
        <v>57.419205613583031</v>
      </c>
      <c r="AO7" s="353">
        <f t="shared" si="4"/>
        <v>27.474994635615463</v>
      </c>
      <c r="AP7" s="353">
        <f t="shared" si="4"/>
        <v>42.109884685050375</v>
      </c>
      <c r="AQ7" s="353">
        <f t="shared" si="4"/>
        <v>85.688220586664897</v>
      </c>
      <c r="AR7" s="353">
        <f t="shared" si="4"/>
        <v>165.45902902778238</v>
      </c>
      <c r="AS7" s="353">
        <f t="shared" si="4"/>
        <v>44.32140069227939</v>
      </c>
      <c r="AT7" s="353">
        <f t="shared" si="4"/>
        <v>81.070943695602608</v>
      </c>
      <c r="AU7" s="353">
        <f t="shared" si="4"/>
        <v>42.444047348938824</v>
      </c>
      <c r="AV7" s="353">
        <f t="shared" si="4"/>
        <v>37.969427029211992</v>
      </c>
      <c r="AW7" s="353">
        <f t="shared" si="4"/>
        <v>39.317844832411971</v>
      </c>
      <c r="AX7" s="353">
        <f t="shared" si="4"/>
        <v>49.783963689875044</v>
      </c>
      <c r="AY7" s="353">
        <f t="shared" si="4"/>
        <v>36.590389169492923</v>
      </c>
      <c r="AZ7" s="353">
        <f t="shared" si="4"/>
        <v>17.022287401144116</v>
      </c>
      <c r="BA7" s="353">
        <f t="shared" si="4"/>
        <v>34.392594872827857</v>
      </c>
      <c r="BB7" s="353">
        <f t="shared" si="4"/>
        <v>108.53318936146211</v>
      </c>
    </row>
    <row r="8" spans="1:54" x14ac:dyDescent="0.25">
      <c r="A8" s="356"/>
      <c r="B8" s="350"/>
      <c r="C8" s="350"/>
      <c r="D8" s="350"/>
      <c r="E8" s="354"/>
      <c r="F8" s="355" t="s">
        <v>152</v>
      </c>
      <c r="G8" s="355" t="s">
        <v>153</v>
      </c>
      <c r="H8" s="353"/>
      <c r="I8" s="353"/>
      <c r="J8" s="353"/>
      <c r="K8" s="353"/>
      <c r="L8" s="353"/>
      <c r="M8" s="353"/>
      <c r="N8" s="353"/>
      <c r="O8" s="353"/>
      <c r="P8" s="353"/>
      <c r="Q8" s="353"/>
      <c r="R8" s="353"/>
      <c r="S8" s="353"/>
      <c r="T8" s="353"/>
      <c r="U8" s="353"/>
      <c r="V8" s="353"/>
      <c r="W8" s="353"/>
      <c r="X8" s="353"/>
      <c r="Y8" s="353"/>
      <c r="Z8" s="353"/>
      <c r="AA8" s="353"/>
      <c r="AB8" s="353"/>
      <c r="AC8" s="353"/>
      <c r="AD8" s="353"/>
      <c r="AE8" s="353"/>
      <c r="AF8" s="353"/>
      <c r="AG8" s="353"/>
      <c r="AH8" s="353"/>
      <c r="AI8" s="353"/>
      <c r="AJ8" s="353"/>
      <c r="AK8" s="353"/>
      <c r="AL8" s="353"/>
      <c r="AM8" s="353"/>
      <c r="AN8" s="353"/>
      <c r="AO8" s="353"/>
      <c r="AP8" s="353"/>
      <c r="AQ8" s="353"/>
      <c r="AR8" s="353"/>
      <c r="AS8" s="353"/>
      <c r="AT8" s="353"/>
      <c r="AU8" s="353"/>
      <c r="AV8" s="353"/>
      <c r="AW8" s="353"/>
      <c r="AX8" s="353"/>
      <c r="AY8" s="353"/>
      <c r="AZ8" s="353"/>
      <c r="BA8" s="353"/>
      <c r="BB8" s="353"/>
    </row>
    <row r="9" spans="1:54" x14ac:dyDescent="0.25">
      <c r="A9" s="357" t="e">
        <f>#REF!+1</f>
        <v>#REF!</v>
      </c>
      <c r="B9" s="212" t="s">
        <v>163</v>
      </c>
      <c r="C9" s="212"/>
      <c r="D9" s="212"/>
      <c r="E9" s="212" t="s">
        <v>400</v>
      </c>
      <c r="F9" s="358" t="s">
        <v>401</v>
      </c>
      <c r="G9" s="358" t="s">
        <v>402</v>
      </c>
      <c r="H9" s="359"/>
      <c r="I9" s="359"/>
      <c r="J9" s="359"/>
      <c r="K9" s="359"/>
      <c r="L9" s="359"/>
      <c r="M9" s="359"/>
      <c r="N9" s="359"/>
      <c r="O9" s="359"/>
      <c r="P9" s="359"/>
      <c r="Q9" s="359"/>
      <c r="R9" s="359"/>
      <c r="S9" s="359"/>
      <c r="T9" s="359"/>
      <c r="U9" s="359"/>
      <c r="V9" s="359"/>
      <c r="W9" s="359"/>
      <c r="X9" s="359"/>
      <c r="Y9" s="359"/>
      <c r="Z9" s="359"/>
      <c r="AA9" s="359"/>
      <c r="AB9" s="359"/>
      <c r="AC9" s="359"/>
      <c r="AD9" s="359"/>
      <c r="AE9" s="359"/>
      <c r="AF9" s="359"/>
      <c r="AG9" s="359"/>
      <c r="AH9" s="359"/>
      <c r="AI9" s="359"/>
      <c r="AJ9" s="359"/>
      <c r="AK9" s="359"/>
      <c r="AL9" s="359"/>
      <c r="AM9" s="359"/>
      <c r="AN9" s="359"/>
      <c r="AO9" s="359"/>
      <c r="AP9" s="359"/>
      <c r="AQ9" s="359"/>
      <c r="AR9" s="359"/>
      <c r="AS9" s="359"/>
      <c r="AT9" s="359"/>
      <c r="AU9" s="359"/>
      <c r="AV9" s="359"/>
      <c r="AW9" s="359"/>
      <c r="AX9" s="359"/>
      <c r="AY9" s="359"/>
      <c r="AZ9" s="359"/>
      <c r="BA9" s="359"/>
      <c r="BB9" s="359"/>
    </row>
    <row r="10" spans="1:54" x14ac:dyDescent="0.25">
      <c r="A10" s="357" t="e">
        <f t="shared" ref="A10:A71" si="5">A9+1</f>
        <v>#REF!</v>
      </c>
      <c r="B10" s="214" t="s">
        <v>166</v>
      </c>
      <c r="C10" s="373" t="s">
        <v>251</v>
      </c>
      <c r="D10" s="214"/>
      <c r="E10" s="214" t="s">
        <v>167</v>
      </c>
      <c r="F10" s="358" t="s">
        <v>403</v>
      </c>
      <c r="G10" s="358" t="s">
        <v>404</v>
      </c>
      <c r="H10" s="360"/>
      <c r="I10" s="360">
        <v>0</v>
      </c>
      <c r="J10" s="360">
        <v>0</v>
      </c>
      <c r="K10" s="360">
        <v>0</v>
      </c>
      <c r="L10" s="360">
        <v>0</v>
      </c>
      <c r="M10" s="360">
        <v>0</v>
      </c>
      <c r="N10" s="360">
        <v>0</v>
      </c>
      <c r="O10" s="360">
        <v>0</v>
      </c>
      <c r="P10" s="360">
        <v>0</v>
      </c>
      <c r="Q10" s="360">
        <v>0</v>
      </c>
      <c r="R10" s="360">
        <v>0</v>
      </c>
      <c r="S10" s="360">
        <v>0</v>
      </c>
      <c r="T10" s="360">
        <v>5.1631800000000005E-2</v>
      </c>
      <c r="U10" s="360">
        <v>0</v>
      </c>
      <c r="V10" s="360">
        <v>0</v>
      </c>
      <c r="W10" s="360">
        <v>0</v>
      </c>
      <c r="X10" s="360">
        <v>0.30979080000000003</v>
      </c>
      <c r="Y10" s="360">
        <v>0.61958160000000007</v>
      </c>
      <c r="Z10" s="360">
        <v>0</v>
      </c>
      <c r="AA10" s="360">
        <v>0</v>
      </c>
      <c r="AB10" s="360">
        <v>0</v>
      </c>
      <c r="AC10" s="360">
        <v>0</v>
      </c>
      <c r="AD10" s="360">
        <v>0</v>
      </c>
      <c r="AE10" s="360">
        <v>5.1631800000000005E-2</v>
      </c>
      <c r="AF10" s="360">
        <v>0</v>
      </c>
      <c r="AG10" s="360">
        <v>0</v>
      </c>
      <c r="AH10" s="360">
        <v>0</v>
      </c>
      <c r="AI10" s="360">
        <v>0</v>
      </c>
      <c r="AJ10" s="360">
        <v>0</v>
      </c>
      <c r="AK10" s="360">
        <v>0</v>
      </c>
      <c r="AL10" s="360">
        <v>0</v>
      </c>
      <c r="AM10" s="360">
        <v>0</v>
      </c>
      <c r="AN10" s="360">
        <v>0</v>
      </c>
      <c r="AO10" s="360">
        <v>0</v>
      </c>
      <c r="AP10" s="360">
        <v>0</v>
      </c>
      <c r="AQ10" s="360">
        <v>0</v>
      </c>
      <c r="AR10" s="360">
        <v>0</v>
      </c>
      <c r="AS10" s="360"/>
      <c r="AT10" s="360"/>
      <c r="AU10" s="360"/>
      <c r="AV10" s="360"/>
      <c r="AW10" s="360"/>
      <c r="AX10" s="360"/>
      <c r="AY10" s="360"/>
      <c r="AZ10" s="360"/>
      <c r="BA10" s="360"/>
      <c r="BB10" s="360">
        <v>0</v>
      </c>
    </row>
    <row r="11" spans="1:54" x14ac:dyDescent="0.25">
      <c r="A11" s="357" t="e">
        <f t="shared" si="5"/>
        <v>#REF!</v>
      </c>
      <c r="B11" s="214" t="s">
        <v>168</v>
      </c>
      <c r="C11" s="373" t="s">
        <v>251</v>
      </c>
      <c r="D11" s="214"/>
      <c r="E11" s="214" t="s">
        <v>169</v>
      </c>
      <c r="F11" s="358" t="s">
        <v>405</v>
      </c>
      <c r="G11" s="358" t="s">
        <v>406</v>
      </c>
      <c r="H11" s="360"/>
      <c r="I11" s="360">
        <v>0</v>
      </c>
      <c r="J11" s="360">
        <v>0</v>
      </c>
      <c r="K11" s="360">
        <v>0</v>
      </c>
      <c r="L11" s="360">
        <v>0</v>
      </c>
      <c r="M11" s="360">
        <v>0</v>
      </c>
      <c r="N11" s="360">
        <v>0</v>
      </c>
      <c r="O11" s="360">
        <v>0</v>
      </c>
      <c r="P11" s="360">
        <v>0</v>
      </c>
      <c r="Q11" s="360">
        <v>0.31975082088000006</v>
      </c>
      <c r="R11" s="360">
        <v>0.95925246264000008</v>
      </c>
      <c r="S11" s="360">
        <v>0.31975082088000006</v>
      </c>
      <c r="T11" s="360">
        <v>0</v>
      </c>
      <c r="U11" s="360">
        <v>0</v>
      </c>
      <c r="V11" s="360">
        <v>0</v>
      </c>
      <c r="W11" s="360">
        <v>0</v>
      </c>
      <c r="X11" s="360">
        <v>0</v>
      </c>
      <c r="Y11" s="360">
        <v>0</v>
      </c>
      <c r="Z11" s="360">
        <v>0</v>
      </c>
      <c r="AA11" s="360">
        <v>0</v>
      </c>
      <c r="AB11" s="360">
        <v>0</v>
      </c>
      <c r="AC11" s="360">
        <v>0</v>
      </c>
      <c r="AD11" s="360">
        <v>0</v>
      </c>
      <c r="AE11" s="360">
        <v>0</v>
      </c>
      <c r="AF11" s="360">
        <v>0</v>
      </c>
      <c r="AG11" s="360">
        <v>0</v>
      </c>
      <c r="AH11" s="360">
        <v>0</v>
      </c>
      <c r="AI11" s="360">
        <v>0</v>
      </c>
      <c r="AJ11" s="360">
        <v>0</v>
      </c>
      <c r="AK11" s="360">
        <v>0</v>
      </c>
      <c r="AL11" s="360">
        <v>0</v>
      </c>
      <c r="AM11" s="360">
        <v>0</v>
      </c>
      <c r="AN11" s="360">
        <v>0</v>
      </c>
      <c r="AO11" s="360">
        <v>0</v>
      </c>
      <c r="AP11" s="360">
        <v>0</v>
      </c>
      <c r="AQ11" s="360">
        <v>0</v>
      </c>
      <c r="AR11" s="360">
        <v>0</v>
      </c>
      <c r="AS11" s="360"/>
      <c r="AT11" s="360"/>
      <c r="AU11" s="360"/>
      <c r="AV11" s="360"/>
      <c r="AW11" s="360"/>
      <c r="AX11" s="360"/>
      <c r="AY11" s="360"/>
      <c r="AZ11" s="360"/>
      <c r="BA11" s="360"/>
      <c r="BB11" s="360">
        <v>0</v>
      </c>
    </row>
    <row r="12" spans="1:54" ht="15" x14ac:dyDescent="0.25">
      <c r="A12" s="357" t="e">
        <f t="shared" si="5"/>
        <v>#REF!</v>
      </c>
      <c r="B12" s="214" t="s">
        <v>170</v>
      </c>
      <c r="C12" s="373" t="s">
        <v>251</v>
      </c>
      <c r="D12" s="371"/>
      <c r="E12" s="361" t="s">
        <v>407</v>
      </c>
      <c r="F12" s="362" t="s">
        <v>408</v>
      </c>
      <c r="G12" s="362" t="s">
        <v>409</v>
      </c>
      <c r="H12" s="360"/>
      <c r="I12" s="360">
        <v>0</v>
      </c>
      <c r="J12" s="360">
        <v>0</v>
      </c>
      <c r="K12" s="360">
        <v>0</v>
      </c>
      <c r="L12" s="360">
        <v>0</v>
      </c>
      <c r="M12" s="360">
        <v>0</v>
      </c>
      <c r="N12" s="360">
        <v>0</v>
      </c>
      <c r="O12" s="360">
        <v>0</v>
      </c>
      <c r="P12" s="360">
        <v>0</v>
      </c>
      <c r="Q12" s="360">
        <v>0</v>
      </c>
      <c r="R12" s="360">
        <v>0</v>
      </c>
      <c r="S12" s="360">
        <v>0</v>
      </c>
      <c r="T12" s="360">
        <v>8.7499999999999991E-3</v>
      </c>
      <c r="U12" s="360">
        <v>0</v>
      </c>
      <c r="V12" s="360">
        <v>0</v>
      </c>
      <c r="W12" s="360">
        <v>0</v>
      </c>
      <c r="X12" s="360">
        <v>0</v>
      </c>
      <c r="Y12" s="360">
        <v>0</v>
      </c>
      <c r="Z12" s="360">
        <v>0.1575</v>
      </c>
      <c r="AA12" s="360">
        <v>0</v>
      </c>
      <c r="AB12" s="360">
        <v>0</v>
      </c>
      <c r="AC12" s="360">
        <v>0</v>
      </c>
      <c r="AD12" s="360">
        <v>0</v>
      </c>
      <c r="AE12" s="360">
        <v>8.7499999999999991E-3</v>
      </c>
      <c r="AF12" s="360">
        <v>0</v>
      </c>
      <c r="AG12" s="360">
        <v>0</v>
      </c>
      <c r="AH12" s="360">
        <v>0</v>
      </c>
      <c r="AI12" s="360">
        <v>0</v>
      </c>
      <c r="AJ12" s="360">
        <v>0</v>
      </c>
      <c r="AK12" s="360">
        <v>0</v>
      </c>
      <c r="AL12" s="360">
        <v>0</v>
      </c>
      <c r="AM12" s="360">
        <v>0</v>
      </c>
      <c r="AN12" s="360">
        <v>0</v>
      </c>
      <c r="AO12" s="360">
        <v>0</v>
      </c>
      <c r="AP12" s="360">
        <v>0</v>
      </c>
      <c r="AQ12" s="360">
        <v>0</v>
      </c>
      <c r="AR12" s="360">
        <v>0</v>
      </c>
      <c r="AS12" s="360"/>
      <c r="AT12" s="360"/>
      <c r="AU12" s="360"/>
      <c r="AV12" s="360"/>
      <c r="AW12" s="360"/>
      <c r="AX12" s="360"/>
      <c r="AY12" s="360"/>
      <c r="AZ12" s="360"/>
      <c r="BA12" s="360"/>
      <c r="BB12" s="360">
        <v>0</v>
      </c>
    </row>
    <row r="13" spans="1:54" ht="15" x14ac:dyDescent="0.25">
      <c r="A13" s="357" t="e">
        <f t="shared" si="5"/>
        <v>#REF!</v>
      </c>
      <c r="B13" s="214" t="s">
        <v>172</v>
      </c>
      <c r="C13" s="373" t="s">
        <v>251</v>
      </c>
      <c r="D13" s="371"/>
      <c r="E13" s="361" t="s">
        <v>407</v>
      </c>
      <c r="F13" s="362" t="s">
        <v>410</v>
      </c>
      <c r="G13" s="362" t="s">
        <v>411</v>
      </c>
      <c r="H13" s="360"/>
      <c r="I13" s="360">
        <v>0</v>
      </c>
      <c r="J13" s="360">
        <v>0</v>
      </c>
      <c r="K13" s="360">
        <v>0</v>
      </c>
      <c r="L13" s="360">
        <v>0</v>
      </c>
      <c r="M13" s="360">
        <v>0</v>
      </c>
      <c r="N13" s="360">
        <v>0</v>
      </c>
      <c r="O13" s="360">
        <v>0</v>
      </c>
      <c r="P13" s="360">
        <v>0</v>
      </c>
      <c r="Q13" s="360">
        <v>0</v>
      </c>
      <c r="R13" s="360">
        <v>0</v>
      </c>
      <c r="S13" s="360">
        <v>0</v>
      </c>
      <c r="T13" s="360">
        <v>3.4999999999999996E-2</v>
      </c>
      <c r="U13" s="360">
        <v>0</v>
      </c>
      <c r="V13" s="360">
        <v>0</v>
      </c>
      <c r="W13" s="360">
        <v>0</v>
      </c>
      <c r="X13" s="360">
        <v>0</v>
      </c>
      <c r="Y13" s="360">
        <v>0.13999999999999999</v>
      </c>
      <c r="Z13" s="360">
        <v>0.48999999999999994</v>
      </c>
      <c r="AA13" s="360">
        <v>0</v>
      </c>
      <c r="AB13" s="360">
        <v>0</v>
      </c>
      <c r="AC13" s="360">
        <v>0</v>
      </c>
      <c r="AD13" s="360">
        <v>0</v>
      </c>
      <c r="AE13" s="360">
        <v>3.4999999999999996E-2</v>
      </c>
      <c r="AF13" s="360">
        <v>0</v>
      </c>
      <c r="AG13" s="360">
        <v>0</v>
      </c>
      <c r="AH13" s="360">
        <v>0</v>
      </c>
      <c r="AI13" s="360">
        <v>0</v>
      </c>
      <c r="AJ13" s="360">
        <v>0</v>
      </c>
      <c r="AK13" s="360">
        <v>0</v>
      </c>
      <c r="AL13" s="360">
        <v>0</v>
      </c>
      <c r="AM13" s="360">
        <v>0</v>
      </c>
      <c r="AN13" s="360">
        <v>0</v>
      </c>
      <c r="AO13" s="360">
        <v>0</v>
      </c>
      <c r="AP13" s="360">
        <v>0</v>
      </c>
      <c r="AQ13" s="360">
        <v>0</v>
      </c>
      <c r="AR13" s="360">
        <v>0</v>
      </c>
      <c r="AS13" s="360"/>
      <c r="AT13" s="360"/>
      <c r="AU13" s="360"/>
      <c r="AV13" s="360"/>
      <c r="AW13" s="360"/>
      <c r="AX13" s="360"/>
      <c r="AY13" s="360"/>
      <c r="AZ13" s="360"/>
      <c r="BA13" s="360"/>
      <c r="BB13" s="360">
        <v>0</v>
      </c>
    </row>
    <row r="14" spans="1:54" ht="15" x14ac:dyDescent="0.25">
      <c r="A14" s="357" t="e">
        <f>A13+1</f>
        <v>#REF!</v>
      </c>
      <c r="B14" s="212" t="s">
        <v>173</v>
      </c>
      <c r="C14" s="370"/>
      <c r="D14" s="370"/>
      <c r="E14" s="363" t="s">
        <v>412</v>
      </c>
      <c r="F14" s="362" t="s">
        <v>413</v>
      </c>
      <c r="G14" s="362" t="s">
        <v>414</v>
      </c>
      <c r="H14" s="360"/>
      <c r="I14" s="360">
        <v>0</v>
      </c>
      <c r="J14" s="360">
        <v>0</v>
      </c>
      <c r="K14" s="360">
        <v>0</v>
      </c>
      <c r="L14" s="360">
        <v>0</v>
      </c>
      <c r="M14" s="360">
        <v>0</v>
      </c>
      <c r="N14" s="360">
        <v>0</v>
      </c>
      <c r="O14" s="360">
        <v>0</v>
      </c>
      <c r="P14" s="360">
        <v>0</v>
      </c>
      <c r="Q14" s="360">
        <v>0</v>
      </c>
      <c r="R14" s="360">
        <v>0</v>
      </c>
      <c r="S14" s="360">
        <v>0</v>
      </c>
      <c r="T14" s="360">
        <v>0</v>
      </c>
      <c r="U14" s="360">
        <v>0</v>
      </c>
      <c r="V14" s="360">
        <v>0</v>
      </c>
      <c r="W14" s="360">
        <v>0</v>
      </c>
      <c r="X14" s="360">
        <v>0</v>
      </c>
      <c r="Y14" s="360">
        <v>0</v>
      </c>
      <c r="Z14" s="360">
        <v>0</v>
      </c>
      <c r="AA14" s="360">
        <v>0</v>
      </c>
      <c r="AB14" s="360">
        <v>0</v>
      </c>
      <c r="AC14" s="360">
        <v>0</v>
      </c>
      <c r="AD14" s="360">
        <v>0</v>
      </c>
      <c r="AE14" s="360">
        <v>0</v>
      </c>
      <c r="AF14" s="360">
        <v>0</v>
      </c>
      <c r="AG14" s="360">
        <v>0</v>
      </c>
      <c r="AH14" s="360">
        <v>0</v>
      </c>
      <c r="AI14" s="360">
        <v>0</v>
      </c>
      <c r="AJ14" s="360">
        <v>0</v>
      </c>
      <c r="AK14" s="360">
        <v>0</v>
      </c>
      <c r="AL14" s="360">
        <v>0</v>
      </c>
      <c r="AM14" s="360">
        <v>0</v>
      </c>
      <c r="AN14" s="360">
        <v>0</v>
      </c>
      <c r="AO14" s="360">
        <v>0</v>
      </c>
      <c r="AP14" s="360">
        <v>0</v>
      </c>
      <c r="AQ14" s="360">
        <v>0</v>
      </c>
      <c r="AR14" s="360">
        <v>0</v>
      </c>
      <c r="AS14" s="360"/>
      <c r="AT14" s="360"/>
      <c r="AU14" s="360"/>
      <c r="AV14" s="360"/>
      <c r="AW14" s="360"/>
      <c r="AX14" s="360"/>
      <c r="AY14" s="360"/>
      <c r="AZ14" s="360"/>
      <c r="BA14" s="360"/>
      <c r="BB14" s="360">
        <v>0</v>
      </c>
    </row>
    <row r="15" spans="1:54" ht="15" x14ac:dyDescent="0.25">
      <c r="A15" s="357" t="e">
        <f t="shared" si="5"/>
        <v>#REF!</v>
      </c>
      <c r="B15" s="212" t="s">
        <v>174</v>
      </c>
      <c r="C15" s="370"/>
      <c r="D15" s="370"/>
      <c r="E15" s="363" t="s">
        <v>412</v>
      </c>
      <c r="F15" s="362" t="s">
        <v>413</v>
      </c>
      <c r="G15" s="362" t="s">
        <v>414</v>
      </c>
      <c r="H15" s="360"/>
      <c r="I15" s="360">
        <v>0</v>
      </c>
      <c r="J15" s="360">
        <v>0</v>
      </c>
      <c r="K15" s="360">
        <v>0</v>
      </c>
      <c r="L15" s="360">
        <v>0</v>
      </c>
      <c r="M15" s="360">
        <v>0</v>
      </c>
      <c r="N15" s="360">
        <v>0</v>
      </c>
      <c r="O15" s="360">
        <v>0</v>
      </c>
      <c r="P15" s="360">
        <v>0</v>
      </c>
      <c r="Q15" s="360">
        <v>0</v>
      </c>
      <c r="R15" s="360">
        <v>0</v>
      </c>
      <c r="S15" s="360">
        <v>0</v>
      </c>
      <c r="T15" s="360">
        <v>0</v>
      </c>
      <c r="U15" s="360">
        <v>0</v>
      </c>
      <c r="V15" s="360">
        <v>0</v>
      </c>
      <c r="W15" s="360">
        <v>0</v>
      </c>
      <c r="X15" s="360">
        <v>0</v>
      </c>
      <c r="Y15" s="360">
        <v>0</v>
      </c>
      <c r="Z15" s="360">
        <v>0</v>
      </c>
      <c r="AA15" s="360">
        <v>0</v>
      </c>
      <c r="AB15" s="360">
        <v>0</v>
      </c>
      <c r="AC15" s="360">
        <v>0</v>
      </c>
      <c r="AD15" s="360">
        <v>0</v>
      </c>
      <c r="AE15" s="360">
        <v>0</v>
      </c>
      <c r="AF15" s="360">
        <v>0</v>
      </c>
      <c r="AG15" s="360">
        <v>0</v>
      </c>
      <c r="AH15" s="360">
        <v>0</v>
      </c>
      <c r="AI15" s="360">
        <v>0</v>
      </c>
      <c r="AJ15" s="360">
        <v>0</v>
      </c>
      <c r="AK15" s="360">
        <v>0</v>
      </c>
      <c r="AL15" s="360">
        <v>0</v>
      </c>
      <c r="AM15" s="360">
        <v>0</v>
      </c>
      <c r="AN15" s="360">
        <v>0</v>
      </c>
      <c r="AO15" s="360">
        <v>0</v>
      </c>
      <c r="AP15" s="360">
        <v>0</v>
      </c>
      <c r="AQ15" s="360">
        <v>0</v>
      </c>
      <c r="AR15" s="360">
        <v>0</v>
      </c>
      <c r="AS15" s="360"/>
      <c r="AT15" s="360"/>
      <c r="AU15" s="360"/>
      <c r="AV15" s="360"/>
      <c r="AW15" s="360"/>
      <c r="AX15" s="360"/>
      <c r="AY15" s="360"/>
      <c r="AZ15" s="360"/>
      <c r="BA15" s="360"/>
      <c r="BB15" s="360">
        <v>0</v>
      </c>
    </row>
    <row r="16" spans="1:54" ht="15" x14ac:dyDescent="0.25">
      <c r="A16" s="357" t="e">
        <f t="shared" si="5"/>
        <v>#REF!</v>
      </c>
      <c r="B16" s="214" t="s">
        <v>175</v>
      </c>
      <c r="C16" s="371" t="s">
        <v>479</v>
      </c>
      <c r="D16" s="371" t="s">
        <v>480</v>
      </c>
      <c r="E16" s="361" t="s">
        <v>171</v>
      </c>
      <c r="F16" s="362" t="s">
        <v>413</v>
      </c>
      <c r="G16" s="362" t="s">
        <v>415</v>
      </c>
      <c r="H16" s="360"/>
      <c r="I16" s="360">
        <v>0</v>
      </c>
      <c r="J16" s="360">
        <v>0</v>
      </c>
      <c r="K16" s="360">
        <v>0</v>
      </c>
      <c r="L16" s="360">
        <v>0</v>
      </c>
      <c r="M16" s="360">
        <v>0</v>
      </c>
      <c r="N16" s="360">
        <v>0</v>
      </c>
      <c r="O16" s="360">
        <v>0</v>
      </c>
      <c r="P16" s="360">
        <v>0</v>
      </c>
      <c r="Q16" s="360">
        <v>0</v>
      </c>
      <c r="R16" s="360">
        <v>0</v>
      </c>
      <c r="S16" s="360">
        <v>0</v>
      </c>
      <c r="T16" s="360">
        <v>0.20122974247500003</v>
      </c>
      <c r="U16" s="360">
        <v>0</v>
      </c>
      <c r="V16" s="360">
        <v>0</v>
      </c>
      <c r="W16" s="360">
        <v>0</v>
      </c>
      <c r="X16" s="360">
        <v>0</v>
      </c>
      <c r="Y16" s="360">
        <v>0.20122974247500003</v>
      </c>
      <c r="Z16" s="360">
        <v>1.6098379398000002</v>
      </c>
      <c r="AA16" s="360">
        <v>1.0061487123750001</v>
      </c>
      <c r="AB16" s="360">
        <v>0.40245948495000006</v>
      </c>
      <c r="AC16" s="360">
        <v>0</v>
      </c>
      <c r="AD16" s="360">
        <v>0</v>
      </c>
      <c r="AE16" s="360">
        <v>0.20122974247500003</v>
      </c>
      <c r="AF16" s="360">
        <v>0</v>
      </c>
      <c r="AG16" s="360">
        <v>0</v>
      </c>
      <c r="AH16" s="360">
        <v>0</v>
      </c>
      <c r="AI16" s="360">
        <v>0</v>
      </c>
      <c r="AJ16" s="360">
        <v>0</v>
      </c>
      <c r="AK16" s="360">
        <v>0</v>
      </c>
      <c r="AL16" s="360">
        <v>0</v>
      </c>
      <c r="AM16" s="360">
        <v>0</v>
      </c>
      <c r="AN16" s="360">
        <v>0</v>
      </c>
      <c r="AO16" s="360">
        <v>0</v>
      </c>
      <c r="AP16" s="360">
        <v>0</v>
      </c>
      <c r="AQ16" s="360">
        <v>0</v>
      </c>
      <c r="AR16" s="360">
        <v>0</v>
      </c>
      <c r="AS16" s="360">
        <v>0</v>
      </c>
      <c r="AT16" s="360">
        <v>0</v>
      </c>
      <c r="AU16" s="360">
        <v>0</v>
      </c>
      <c r="AV16" s="360">
        <v>0</v>
      </c>
      <c r="AW16" s="360">
        <v>0</v>
      </c>
      <c r="AX16" s="360">
        <v>0</v>
      </c>
      <c r="AY16" s="360">
        <v>0</v>
      </c>
      <c r="AZ16" s="360">
        <v>0</v>
      </c>
      <c r="BA16" s="360">
        <v>0</v>
      </c>
      <c r="BB16" s="360">
        <v>0.40245948495000006</v>
      </c>
    </row>
    <row r="17" spans="1:54" ht="15" x14ac:dyDescent="0.25">
      <c r="A17" s="357" t="e">
        <f t="shared" si="5"/>
        <v>#REF!</v>
      </c>
      <c r="B17" s="214" t="s">
        <v>176</v>
      </c>
      <c r="C17" s="371" t="s">
        <v>479</v>
      </c>
      <c r="D17" s="371" t="s">
        <v>480</v>
      </c>
      <c r="E17" s="361" t="s">
        <v>179</v>
      </c>
      <c r="F17" s="362" t="s">
        <v>416</v>
      </c>
      <c r="G17" s="362" t="s">
        <v>417</v>
      </c>
      <c r="H17" s="360"/>
      <c r="I17" s="360">
        <v>0</v>
      </c>
      <c r="J17" s="360">
        <v>0</v>
      </c>
      <c r="K17" s="360">
        <v>0</v>
      </c>
      <c r="L17" s="360">
        <v>0</v>
      </c>
      <c r="M17" s="360">
        <v>0</v>
      </c>
      <c r="N17" s="360">
        <v>0</v>
      </c>
      <c r="O17" s="360">
        <v>0</v>
      </c>
      <c r="P17" s="360">
        <v>0</v>
      </c>
      <c r="Q17" s="360">
        <v>0</v>
      </c>
      <c r="R17" s="360">
        <v>0</v>
      </c>
      <c r="S17" s="360">
        <v>0</v>
      </c>
      <c r="T17" s="360">
        <v>0.5759686947624999</v>
      </c>
      <c r="U17" s="360">
        <v>0</v>
      </c>
      <c r="V17" s="360">
        <v>0</v>
      </c>
      <c r="W17" s="360">
        <v>0</v>
      </c>
      <c r="X17" s="360">
        <v>0</v>
      </c>
      <c r="Y17" s="360">
        <v>0</v>
      </c>
      <c r="Z17" s="360">
        <v>2.8798434738124996</v>
      </c>
      <c r="AA17" s="360">
        <v>4.6077495580999992</v>
      </c>
      <c r="AB17" s="360">
        <v>1.7279060842874998</v>
      </c>
      <c r="AC17" s="360">
        <v>0</v>
      </c>
      <c r="AD17" s="360">
        <v>0</v>
      </c>
      <c r="AE17" s="360">
        <v>0.5759686947624999</v>
      </c>
      <c r="AF17" s="360">
        <v>0</v>
      </c>
      <c r="AG17" s="360">
        <v>0</v>
      </c>
      <c r="AH17" s="360">
        <v>0</v>
      </c>
      <c r="AI17" s="360">
        <v>0</v>
      </c>
      <c r="AJ17" s="360">
        <v>0</v>
      </c>
      <c r="AK17" s="360">
        <v>0</v>
      </c>
      <c r="AL17" s="360">
        <v>0</v>
      </c>
      <c r="AM17" s="360">
        <v>0</v>
      </c>
      <c r="AN17" s="360">
        <v>0</v>
      </c>
      <c r="AO17" s="360">
        <v>0</v>
      </c>
      <c r="AP17" s="360">
        <v>0</v>
      </c>
      <c r="AQ17" s="360">
        <v>0</v>
      </c>
      <c r="AR17" s="360">
        <v>0</v>
      </c>
      <c r="AS17" s="360">
        <v>0</v>
      </c>
      <c r="AT17" s="360">
        <v>0</v>
      </c>
      <c r="AU17" s="360">
        <v>0</v>
      </c>
      <c r="AV17" s="360">
        <v>0</v>
      </c>
      <c r="AW17" s="360">
        <v>0</v>
      </c>
      <c r="AX17" s="360">
        <v>0</v>
      </c>
      <c r="AY17" s="360">
        <v>0</v>
      </c>
      <c r="AZ17" s="360">
        <v>0</v>
      </c>
      <c r="BA17" s="360">
        <v>0</v>
      </c>
      <c r="BB17" s="360">
        <v>1.1519373895249998</v>
      </c>
    </row>
    <row r="18" spans="1:54" ht="15" x14ac:dyDescent="0.25">
      <c r="A18" s="357" t="e">
        <f t="shared" si="5"/>
        <v>#REF!</v>
      </c>
      <c r="B18" s="364" t="s">
        <v>418</v>
      </c>
      <c r="C18" s="371" t="s">
        <v>479</v>
      </c>
      <c r="D18" s="371" t="s">
        <v>480</v>
      </c>
      <c r="E18" s="361" t="s">
        <v>223</v>
      </c>
      <c r="F18" s="362" t="s">
        <v>419</v>
      </c>
      <c r="G18" s="362" t="s">
        <v>205</v>
      </c>
      <c r="H18" s="360"/>
      <c r="I18" s="360">
        <v>0</v>
      </c>
      <c r="J18" s="360">
        <v>0</v>
      </c>
      <c r="K18" s="360">
        <v>0</v>
      </c>
      <c r="L18" s="360">
        <v>0</v>
      </c>
      <c r="M18" s="360">
        <v>0</v>
      </c>
      <c r="N18" s="360">
        <v>0</v>
      </c>
      <c r="O18" s="360">
        <v>0</v>
      </c>
      <c r="P18" s="360">
        <v>0</v>
      </c>
      <c r="Q18" s="360">
        <v>0</v>
      </c>
      <c r="R18" s="360">
        <v>0</v>
      </c>
      <c r="S18" s="360">
        <v>0</v>
      </c>
      <c r="T18" s="360">
        <v>2.6598748684697249</v>
      </c>
      <c r="U18" s="360">
        <v>0</v>
      </c>
      <c r="V18" s="360">
        <v>0</v>
      </c>
      <c r="W18" s="360">
        <v>0</v>
      </c>
      <c r="X18" s="360">
        <v>0</v>
      </c>
      <c r="Y18" s="360">
        <v>0</v>
      </c>
      <c r="Z18" s="360">
        <v>0</v>
      </c>
      <c r="AA18" s="360">
        <v>2.6598748684697249</v>
      </c>
      <c r="AB18" s="360">
        <v>15.959249210818349</v>
      </c>
      <c r="AC18" s="360">
        <v>23.938873816227524</v>
      </c>
      <c r="AD18" s="360">
        <v>0</v>
      </c>
      <c r="AE18" s="360">
        <v>2.6598748684697249</v>
      </c>
      <c r="AF18" s="360">
        <v>0</v>
      </c>
      <c r="AG18" s="360">
        <v>0</v>
      </c>
      <c r="AH18" s="360">
        <v>0</v>
      </c>
      <c r="AI18" s="360">
        <v>0</v>
      </c>
      <c r="AJ18" s="360">
        <v>0</v>
      </c>
      <c r="AK18" s="360">
        <v>0</v>
      </c>
      <c r="AL18" s="360">
        <v>0</v>
      </c>
      <c r="AM18" s="360">
        <v>0</v>
      </c>
      <c r="AN18" s="360">
        <v>0</v>
      </c>
      <c r="AO18" s="360">
        <v>0</v>
      </c>
      <c r="AP18" s="360">
        <v>0</v>
      </c>
      <c r="AQ18" s="360">
        <v>0</v>
      </c>
      <c r="AR18" s="360">
        <v>0</v>
      </c>
      <c r="AS18" s="360">
        <v>0</v>
      </c>
      <c r="AT18" s="360">
        <v>0</v>
      </c>
      <c r="AU18" s="360">
        <v>0</v>
      </c>
      <c r="AV18" s="360">
        <v>0</v>
      </c>
      <c r="AW18" s="360">
        <v>0</v>
      </c>
      <c r="AX18" s="360">
        <v>0</v>
      </c>
      <c r="AY18" s="360">
        <v>0</v>
      </c>
      <c r="AZ18" s="360">
        <v>0</v>
      </c>
      <c r="BA18" s="360">
        <v>0</v>
      </c>
      <c r="BB18" s="360">
        <v>5.3197497369394497</v>
      </c>
    </row>
    <row r="19" spans="1:54" ht="15" x14ac:dyDescent="0.25">
      <c r="A19" s="357"/>
      <c r="B19" s="364" t="s">
        <v>420</v>
      </c>
      <c r="C19" s="371" t="s">
        <v>479</v>
      </c>
      <c r="D19" s="371" t="s">
        <v>480</v>
      </c>
      <c r="E19" s="361" t="s">
        <v>421</v>
      </c>
      <c r="F19" s="362" t="s">
        <v>205</v>
      </c>
      <c r="G19" s="362" t="s">
        <v>414</v>
      </c>
      <c r="H19" s="360"/>
      <c r="I19" s="360">
        <v>0</v>
      </c>
      <c r="J19" s="360">
        <v>0</v>
      </c>
      <c r="K19" s="360">
        <v>0</v>
      </c>
      <c r="L19" s="360">
        <v>0</v>
      </c>
      <c r="M19" s="360">
        <v>0</v>
      </c>
      <c r="N19" s="360">
        <v>0</v>
      </c>
      <c r="O19" s="360">
        <v>0</v>
      </c>
      <c r="P19" s="360">
        <v>0</v>
      </c>
      <c r="Q19" s="360">
        <v>0</v>
      </c>
      <c r="R19" s="360">
        <v>0</v>
      </c>
      <c r="S19" s="360">
        <v>0</v>
      </c>
      <c r="T19" s="360">
        <v>1.6641822113409752</v>
      </c>
      <c r="U19" s="360">
        <v>0</v>
      </c>
      <c r="V19" s="360">
        <v>0</v>
      </c>
      <c r="W19" s="360">
        <v>0</v>
      </c>
      <c r="X19" s="360">
        <v>0</v>
      </c>
      <c r="Y19" s="360">
        <v>0</v>
      </c>
      <c r="Z19" s="360">
        <v>0</v>
      </c>
      <c r="AA19" s="360">
        <v>0</v>
      </c>
      <c r="AB19" s="360">
        <v>4.9925466340229256</v>
      </c>
      <c r="AC19" s="360">
        <v>4.9925466340229256</v>
      </c>
      <c r="AD19" s="360">
        <v>8.3209110567048761</v>
      </c>
      <c r="AE19" s="360">
        <v>1.6641822113409752</v>
      </c>
      <c r="AF19" s="360">
        <v>8.3209110567048761</v>
      </c>
      <c r="AG19" s="360">
        <v>0</v>
      </c>
      <c r="AH19" s="360">
        <v>0</v>
      </c>
      <c r="AI19" s="360">
        <v>0</v>
      </c>
      <c r="AJ19" s="360">
        <v>0</v>
      </c>
      <c r="AK19" s="360">
        <v>0</v>
      </c>
      <c r="AL19" s="360">
        <v>0</v>
      </c>
      <c r="AM19" s="360">
        <v>0</v>
      </c>
      <c r="AN19" s="360">
        <v>0</v>
      </c>
      <c r="AO19" s="360">
        <v>0</v>
      </c>
      <c r="AP19" s="360">
        <v>0</v>
      </c>
      <c r="AQ19" s="360">
        <v>0</v>
      </c>
      <c r="AR19" s="360">
        <v>0</v>
      </c>
      <c r="AS19" s="360">
        <v>0</v>
      </c>
      <c r="AT19" s="360">
        <v>0</v>
      </c>
      <c r="AU19" s="360">
        <v>0</v>
      </c>
      <c r="AV19" s="360">
        <v>0</v>
      </c>
      <c r="AW19" s="360">
        <v>0</v>
      </c>
      <c r="AX19" s="360">
        <v>0</v>
      </c>
      <c r="AY19" s="360">
        <v>0</v>
      </c>
      <c r="AZ19" s="360">
        <v>0</v>
      </c>
      <c r="BA19" s="360">
        <v>0</v>
      </c>
      <c r="BB19" s="360">
        <v>3.3283644226819504</v>
      </c>
    </row>
    <row r="20" spans="1:54" ht="15" x14ac:dyDescent="0.25">
      <c r="A20" s="357" t="e">
        <f>A18+1</f>
        <v>#REF!</v>
      </c>
      <c r="B20" s="212" t="s">
        <v>178</v>
      </c>
      <c r="C20" s="370"/>
      <c r="D20" s="370"/>
      <c r="E20" s="363" t="s">
        <v>422</v>
      </c>
      <c r="F20" s="362" t="s">
        <v>423</v>
      </c>
      <c r="G20" s="362" t="s">
        <v>424</v>
      </c>
      <c r="H20" s="360"/>
      <c r="I20" s="360">
        <v>0</v>
      </c>
      <c r="J20" s="360">
        <v>0</v>
      </c>
      <c r="K20" s="360">
        <v>0</v>
      </c>
      <c r="L20" s="360">
        <v>0</v>
      </c>
      <c r="M20" s="360">
        <v>0</v>
      </c>
      <c r="N20" s="360">
        <v>0</v>
      </c>
      <c r="O20" s="360">
        <v>0</v>
      </c>
      <c r="P20" s="360">
        <v>0</v>
      </c>
      <c r="Q20" s="360">
        <v>0</v>
      </c>
      <c r="R20" s="360">
        <v>0</v>
      </c>
      <c r="S20" s="360">
        <v>0</v>
      </c>
      <c r="T20" s="360">
        <v>0</v>
      </c>
      <c r="U20" s="360">
        <v>0</v>
      </c>
      <c r="V20" s="360">
        <v>0</v>
      </c>
      <c r="W20" s="360">
        <v>0</v>
      </c>
      <c r="X20" s="360">
        <v>0</v>
      </c>
      <c r="Y20" s="360">
        <v>0</v>
      </c>
      <c r="Z20" s="360">
        <v>0</v>
      </c>
      <c r="AA20" s="360">
        <v>0</v>
      </c>
      <c r="AB20" s="360">
        <v>0</v>
      </c>
      <c r="AC20" s="360">
        <v>0</v>
      </c>
      <c r="AD20" s="360">
        <v>0</v>
      </c>
      <c r="AE20" s="360">
        <v>0</v>
      </c>
      <c r="AF20" s="360">
        <v>0</v>
      </c>
      <c r="AG20" s="360">
        <v>0</v>
      </c>
      <c r="AH20" s="360">
        <v>0</v>
      </c>
      <c r="AI20" s="360">
        <v>0</v>
      </c>
      <c r="AJ20" s="360">
        <v>0</v>
      </c>
      <c r="AK20" s="360">
        <v>0</v>
      </c>
      <c r="AL20" s="360">
        <v>0</v>
      </c>
      <c r="AM20" s="360">
        <v>0</v>
      </c>
      <c r="AN20" s="360">
        <v>0</v>
      </c>
      <c r="AO20" s="360">
        <v>0</v>
      </c>
      <c r="AP20" s="360">
        <v>0</v>
      </c>
      <c r="AQ20" s="360">
        <v>0</v>
      </c>
      <c r="AR20" s="360">
        <v>0</v>
      </c>
      <c r="AS20" s="360">
        <v>0</v>
      </c>
      <c r="AT20" s="360">
        <v>0</v>
      </c>
      <c r="AU20" s="360">
        <v>0</v>
      </c>
      <c r="AV20" s="360">
        <v>0</v>
      </c>
      <c r="AW20" s="360">
        <v>0</v>
      </c>
      <c r="AX20" s="360">
        <v>0</v>
      </c>
      <c r="AY20" s="360">
        <v>0</v>
      </c>
      <c r="AZ20" s="360">
        <v>0</v>
      </c>
      <c r="BA20" s="360">
        <v>0</v>
      </c>
      <c r="BB20" s="360">
        <v>0</v>
      </c>
    </row>
    <row r="21" spans="1:54" ht="15" x14ac:dyDescent="0.25">
      <c r="A21" s="357" t="e">
        <f t="shared" si="5"/>
        <v>#REF!</v>
      </c>
      <c r="B21" s="214" t="s">
        <v>175</v>
      </c>
      <c r="C21" s="371" t="s">
        <v>479</v>
      </c>
      <c r="D21" s="371" t="s">
        <v>482</v>
      </c>
      <c r="E21" s="361" t="s">
        <v>180</v>
      </c>
      <c r="F21" s="362" t="s">
        <v>423</v>
      </c>
      <c r="G21" s="362" t="s">
        <v>416</v>
      </c>
      <c r="H21" s="360"/>
      <c r="I21" s="360">
        <v>0</v>
      </c>
      <c r="J21" s="360">
        <v>0</v>
      </c>
      <c r="K21" s="360">
        <v>0</v>
      </c>
      <c r="L21" s="360">
        <v>0</v>
      </c>
      <c r="M21" s="360">
        <v>0</v>
      </c>
      <c r="N21" s="360">
        <v>0</v>
      </c>
      <c r="O21" s="360">
        <v>0</v>
      </c>
      <c r="P21" s="360">
        <v>0</v>
      </c>
      <c r="Q21" s="360">
        <v>0</v>
      </c>
      <c r="R21" s="360">
        <v>0</v>
      </c>
      <c r="S21" s="360">
        <v>0</v>
      </c>
      <c r="T21" s="360">
        <v>8.2192430025000054E-2</v>
      </c>
      <c r="U21" s="360">
        <v>0</v>
      </c>
      <c r="V21" s="360">
        <v>0</v>
      </c>
      <c r="W21" s="360">
        <v>0</v>
      </c>
      <c r="X21" s="360">
        <v>0</v>
      </c>
      <c r="Y21" s="360">
        <v>0.24657729007500015</v>
      </c>
      <c r="Z21" s="360">
        <v>0.4931545801500003</v>
      </c>
      <c r="AA21" s="360">
        <v>0.57534701017500034</v>
      </c>
      <c r="AB21" s="360">
        <v>0</v>
      </c>
      <c r="AC21" s="360">
        <v>0</v>
      </c>
      <c r="AD21" s="360">
        <v>0</v>
      </c>
      <c r="AE21" s="360">
        <v>8.2192430025000054E-2</v>
      </c>
      <c r="AF21" s="360">
        <v>0</v>
      </c>
      <c r="AG21" s="360">
        <v>0</v>
      </c>
      <c r="AH21" s="360">
        <v>0</v>
      </c>
      <c r="AI21" s="360">
        <v>0</v>
      </c>
      <c r="AJ21" s="360">
        <v>0</v>
      </c>
      <c r="AK21" s="360">
        <v>0</v>
      </c>
      <c r="AL21" s="360">
        <v>0</v>
      </c>
      <c r="AM21" s="360">
        <v>0</v>
      </c>
      <c r="AN21" s="360">
        <v>0</v>
      </c>
      <c r="AO21" s="360">
        <v>0</v>
      </c>
      <c r="AP21" s="360">
        <v>0</v>
      </c>
      <c r="AQ21" s="360">
        <v>0</v>
      </c>
      <c r="AR21" s="360">
        <v>0</v>
      </c>
      <c r="AS21" s="360">
        <v>0</v>
      </c>
      <c r="AT21" s="360">
        <v>0</v>
      </c>
      <c r="AU21" s="360">
        <v>0</v>
      </c>
      <c r="AV21" s="360">
        <v>0</v>
      </c>
      <c r="AW21" s="360">
        <v>0</v>
      </c>
      <c r="AX21" s="360">
        <v>0</v>
      </c>
      <c r="AY21" s="360">
        <v>0</v>
      </c>
      <c r="AZ21" s="360">
        <v>0</v>
      </c>
      <c r="BA21" s="360">
        <v>0</v>
      </c>
      <c r="BB21" s="360">
        <v>0.16438486005000011</v>
      </c>
    </row>
    <row r="22" spans="1:54" ht="15" x14ac:dyDescent="0.25">
      <c r="A22" s="357" t="e">
        <f t="shared" si="5"/>
        <v>#REF!</v>
      </c>
      <c r="B22" s="214" t="s">
        <v>176</v>
      </c>
      <c r="C22" s="371" t="s">
        <v>479</v>
      </c>
      <c r="D22" s="371" t="s">
        <v>482</v>
      </c>
      <c r="E22" s="361" t="s">
        <v>425</v>
      </c>
      <c r="F22" s="362" t="s">
        <v>426</v>
      </c>
      <c r="G22" s="362" t="s">
        <v>427</v>
      </c>
      <c r="H22" s="360"/>
      <c r="I22" s="360">
        <v>0</v>
      </c>
      <c r="J22" s="360">
        <v>0</v>
      </c>
      <c r="K22" s="360">
        <v>0</v>
      </c>
      <c r="L22" s="360">
        <v>0</v>
      </c>
      <c r="M22" s="360">
        <v>0</v>
      </c>
      <c r="N22" s="360">
        <v>0</v>
      </c>
      <c r="O22" s="360">
        <v>0</v>
      </c>
      <c r="P22" s="360">
        <v>0</v>
      </c>
      <c r="Q22" s="360">
        <v>0</v>
      </c>
      <c r="R22" s="360">
        <v>0</v>
      </c>
      <c r="S22" s="360">
        <v>0</v>
      </c>
      <c r="T22" s="360">
        <v>0.2352548189875</v>
      </c>
      <c r="U22" s="360">
        <v>0</v>
      </c>
      <c r="V22" s="360">
        <v>0</v>
      </c>
      <c r="W22" s="360">
        <v>0</v>
      </c>
      <c r="X22" s="360">
        <v>0</v>
      </c>
      <c r="Y22" s="360">
        <v>0.7057644569624999</v>
      </c>
      <c r="Z22" s="360">
        <v>1.4115289139249998</v>
      </c>
      <c r="AA22" s="360">
        <v>1.6467837329124997</v>
      </c>
      <c r="AB22" s="360">
        <v>0</v>
      </c>
      <c r="AC22" s="360">
        <v>0</v>
      </c>
      <c r="AD22" s="360">
        <v>0</v>
      </c>
      <c r="AE22" s="360">
        <v>0.2352548189875</v>
      </c>
      <c r="AF22" s="360">
        <v>0</v>
      </c>
      <c r="AG22" s="360">
        <v>0</v>
      </c>
      <c r="AH22" s="360">
        <v>0</v>
      </c>
      <c r="AI22" s="360">
        <v>0</v>
      </c>
      <c r="AJ22" s="360">
        <v>0</v>
      </c>
      <c r="AK22" s="360">
        <v>0</v>
      </c>
      <c r="AL22" s="360">
        <v>0</v>
      </c>
      <c r="AM22" s="360">
        <v>0</v>
      </c>
      <c r="AN22" s="360">
        <v>0</v>
      </c>
      <c r="AO22" s="360">
        <v>0</v>
      </c>
      <c r="AP22" s="360">
        <v>0</v>
      </c>
      <c r="AQ22" s="360">
        <v>0</v>
      </c>
      <c r="AR22" s="360">
        <v>0</v>
      </c>
      <c r="AS22" s="360">
        <v>0</v>
      </c>
      <c r="AT22" s="360">
        <v>0</v>
      </c>
      <c r="AU22" s="360">
        <v>0</v>
      </c>
      <c r="AV22" s="360">
        <v>0</v>
      </c>
      <c r="AW22" s="360">
        <v>0</v>
      </c>
      <c r="AX22" s="360">
        <v>0</v>
      </c>
      <c r="AY22" s="360">
        <v>0</v>
      </c>
      <c r="AZ22" s="360">
        <v>0</v>
      </c>
      <c r="BA22" s="360">
        <v>0</v>
      </c>
      <c r="BB22" s="360">
        <v>0.47050963797500001</v>
      </c>
    </row>
    <row r="23" spans="1:54" ht="15" x14ac:dyDescent="0.25">
      <c r="A23" s="357" t="e">
        <f t="shared" si="5"/>
        <v>#REF!</v>
      </c>
      <c r="B23" s="364" t="s">
        <v>418</v>
      </c>
      <c r="C23" s="371" t="s">
        <v>479</v>
      </c>
      <c r="D23" s="371" t="s">
        <v>482</v>
      </c>
      <c r="E23" s="361" t="s">
        <v>428</v>
      </c>
      <c r="F23" s="362" t="s">
        <v>429</v>
      </c>
      <c r="G23" s="362" t="s">
        <v>430</v>
      </c>
      <c r="H23" s="360"/>
      <c r="I23" s="360">
        <v>0</v>
      </c>
      <c r="J23" s="360">
        <v>0</v>
      </c>
      <c r="K23" s="360">
        <v>0</v>
      </c>
      <c r="L23" s="360">
        <v>0</v>
      </c>
      <c r="M23" s="360">
        <v>0</v>
      </c>
      <c r="N23" s="360">
        <v>0</v>
      </c>
      <c r="O23" s="360">
        <v>0</v>
      </c>
      <c r="P23" s="360">
        <v>0</v>
      </c>
      <c r="Q23" s="360">
        <v>0</v>
      </c>
      <c r="R23" s="360">
        <v>0</v>
      </c>
      <c r="S23" s="360">
        <v>0</v>
      </c>
      <c r="T23" s="360">
        <v>1.0864277631777755</v>
      </c>
      <c r="U23" s="360">
        <v>0</v>
      </c>
      <c r="V23" s="360">
        <v>0</v>
      </c>
      <c r="W23" s="360">
        <v>0</v>
      </c>
      <c r="X23" s="360">
        <v>0</v>
      </c>
      <c r="Y23" s="360">
        <v>0</v>
      </c>
      <c r="Z23" s="360">
        <v>1.0864277631777755</v>
      </c>
      <c r="AA23" s="360">
        <v>6.5185665790666514</v>
      </c>
      <c r="AB23" s="360">
        <v>7.6049943422444271</v>
      </c>
      <c r="AC23" s="360">
        <v>2.1728555263555509</v>
      </c>
      <c r="AD23" s="360">
        <v>0</v>
      </c>
      <c r="AE23" s="360">
        <v>1.0864277631777755</v>
      </c>
      <c r="AF23" s="360">
        <v>0</v>
      </c>
      <c r="AG23" s="360">
        <v>0</v>
      </c>
      <c r="AH23" s="360">
        <v>0</v>
      </c>
      <c r="AI23" s="360">
        <v>0</v>
      </c>
      <c r="AJ23" s="360">
        <v>0</v>
      </c>
      <c r="AK23" s="360">
        <v>0</v>
      </c>
      <c r="AL23" s="360">
        <v>0</v>
      </c>
      <c r="AM23" s="360">
        <v>0</v>
      </c>
      <c r="AN23" s="360">
        <v>0</v>
      </c>
      <c r="AO23" s="360">
        <v>0</v>
      </c>
      <c r="AP23" s="360">
        <v>0</v>
      </c>
      <c r="AQ23" s="360">
        <v>0</v>
      </c>
      <c r="AR23" s="360">
        <v>0</v>
      </c>
      <c r="AS23" s="360">
        <v>0</v>
      </c>
      <c r="AT23" s="360">
        <v>0</v>
      </c>
      <c r="AU23" s="360">
        <v>0</v>
      </c>
      <c r="AV23" s="360">
        <v>0</v>
      </c>
      <c r="AW23" s="360">
        <v>0</v>
      </c>
      <c r="AX23" s="360">
        <v>0</v>
      </c>
      <c r="AY23" s="360">
        <v>0</v>
      </c>
      <c r="AZ23" s="360">
        <v>0</v>
      </c>
      <c r="BA23" s="360">
        <v>0</v>
      </c>
      <c r="BB23" s="360">
        <v>2.1728555263555509</v>
      </c>
    </row>
    <row r="24" spans="1:54" ht="15" x14ac:dyDescent="0.25">
      <c r="A24" s="357"/>
      <c r="B24" s="364" t="s">
        <v>420</v>
      </c>
      <c r="C24" s="371" t="s">
        <v>479</v>
      </c>
      <c r="D24" s="371" t="s">
        <v>482</v>
      </c>
      <c r="E24" s="361" t="s">
        <v>421</v>
      </c>
      <c r="F24" s="362" t="s">
        <v>430</v>
      </c>
      <c r="G24" s="362" t="s">
        <v>424</v>
      </c>
      <c r="H24" s="360"/>
      <c r="I24" s="360">
        <v>0</v>
      </c>
      <c r="J24" s="360">
        <v>0</v>
      </c>
      <c r="K24" s="360">
        <v>0</v>
      </c>
      <c r="L24" s="360">
        <v>0</v>
      </c>
      <c r="M24" s="360">
        <v>0</v>
      </c>
      <c r="N24" s="360">
        <v>0</v>
      </c>
      <c r="O24" s="360">
        <v>0</v>
      </c>
      <c r="P24" s="360">
        <v>0</v>
      </c>
      <c r="Q24" s="360">
        <v>0</v>
      </c>
      <c r="R24" s="360">
        <v>0</v>
      </c>
      <c r="S24" s="360">
        <v>0</v>
      </c>
      <c r="T24" s="360">
        <v>0.67973639618152504</v>
      </c>
      <c r="U24" s="360">
        <v>0</v>
      </c>
      <c r="V24" s="360">
        <v>0</v>
      </c>
      <c r="W24" s="360">
        <v>0</v>
      </c>
      <c r="X24" s="360">
        <v>0</v>
      </c>
      <c r="Y24" s="360">
        <v>0</v>
      </c>
      <c r="Z24" s="360">
        <v>0</v>
      </c>
      <c r="AA24" s="360">
        <v>0.67973639618152504</v>
      </c>
      <c r="AB24" s="360">
        <v>3.3986819809076252</v>
      </c>
      <c r="AC24" s="360">
        <v>4.0784183770891502</v>
      </c>
      <c r="AD24" s="360">
        <v>2.7189455847261002</v>
      </c>
      <c r="AE24" s="360">
        <v>0.67973639618152504</v>
      </c>
      <c r="AF24" s="360">
        <v>0</v>
      </c>
      <c r="AG24" s="360">
        <v>0</v>
      </c>
      <c r="AH24" s="360">
        <v>0</v>
      </c>
      <c r="AI24" s="360">
        <v>0</v>
      </c>
      <c r="AJ24" s="360">
        <v>0</v>
      </c>
      <c r="AK24" s="360">
        <v>0</v>
      </c>
      <c r="AL24" s="360">
        <v>0</v>
      </c>
      <c r="AM24" s="360">
        <v>0</v>
      </c>
      <c r="AN24" s="360">
        <v>0</v>
      </c>
      <c r="AO24" s="360">
        <v>0</v>
      </c>
      <c r="AP24" s="360">
        <v>0</v>
      </c>
      <c r="AQ24" s="360">
        <v>0</v>
      </c>
      <c r="AR24" s="360">
        <v>0</v>
      </c>
      <c r="AS24" s="360">
        <v>0</v>
      </c>
      <c r="AT24" s="360">
        <v>0</v>
      </c>
      <c r="AU24" s="360">
        <v>0</v>
      </c>
      <c r="AV24" s="360">
        <v>0</v>
      </c>
      <c r="AW24" s="360">
        <v>0</v>
      </c>
      <c r="AX24" s="360">
        <v>0</v>
      </c>
      <c r="AY24" s="360">
        <v>0</v>
      </c>
      <c r="AZ24" s="360">
        <v>0</v>
      </c>
      <c r="BA24" s="360">
        <v>0</v>
      </c>
      <c r="BB24" s="360">
        <v>1.3594727923630501</v>
      </c>
    </row>
    <row r="25" spans="1:54" ht="15" x14ac:dyDescent="0.25">
      <c r="A25" s="357" t="e">
        <f>A23+1</f>
        <v>#REF!</v>
      </c>
      <c r="B25" s="212" t="s">
        <v>181</v>
      </c>
      <c r="C25" s="370" t="s">
        <v>242</v>
      </c>
      <c r="D25" s="370" t="s">
        <v>480</v>
      </c>
      <c r="E25" s="363" t="s">
        <v>182</v>
      </c>
      <c r="F25" s="362" t="s">
        <v>414</v>
      </c>
      <c r="G25" s="362" t="s">
        <v>431</v>
      </c>
      <c r="H25" s="360"/>
      <c r="I25" s="360">
        <v>0</v>
      </c>
      <c r="J25" s="360">
        <v>0</v>
      </c>
      <c r="K25" s="360">
        <v>0</v>
      </c>
      <c r="L25" s="360">
        <v>0</v>
      </c>
      <c r="M25" s="360">
        <v>0</v>
      </c>
      <c r="N25" s="360">
        <v>0</v>
      </c>
      <c r="O25" s="360">
        <v>0</v>
      </c>
      <c r="P25" s="360">
        <v>0</v>
      </c>
      <c r="Q25" s="360">
        <v>0</v>
      </c>
      <c r="R25" s="360">
        <v>0</v>
      </c>
      <c r="S25" s="360">
        <v>0</v>
      </c>
      <c r="T25" s="360">
        <v>0</v>
      </c>
      <c r="U25" s="360">
        <v>0</v>
      </c>
      <c r="V25" s="360">
        <v>0</v>
      </c>
      <c r="W25" s="360">
        <v>0</v>
      </c>
      <c r="X25" s="360">
        <v>0</v>
      </c>
      <c r="Y25" s="360">
        <v>0</v>
      </c>
      <c r="Z25" s="360">
        <v>0</v>
      </c>
      <c r="AA25" s="360">
        <v>0</v>
      </c>
      <c r="AB25" s="360">
        <v>0</v>
      </c>
      <c r="AC25" s="360">
        <v>0</v>
      </c>
      <c r="AD25" s="360">
        <v>0</v>
      </c>
      <c r="AE25" s="360">
        <v>0</v>
      </c>
      <c r="AF25" s="360">
        <v>0</v>
      </c>
      <c r="AG25" s="360">
        <v>0</v>
      </c>
      <c r="AH25" s="360">
        <v>0</v>
      </c>
      <c r="AI25" s="360">
        <v>0</v>
      </c>
      <c r="AJ25" s="360">
        <v>0</v>
      </c>
      <c r="AK25" s="360">
        <v>0</v>
      </c>
      <c r="AL25" s="360">
        <v>0</v>
      </c>
      <c r="AM25" s="360">
        <v>0</v>
      </c>
      <c r="AN25" s="360">
        <v>0</v>
      </c>
      <c r="AO25" s="360">
        <v>0</v>
      </c>
      <c r="AP25" s="360">
        <v>0</v>
      </c>
      <c r="AQ25" s="360">
        <v>0</v>
      </c>
      <c r="AR25" s="360">
        <v>0</v>
      </c>
      <c r="AS25" s="360">
        <v>0</v>
      </c>
      <c r="AT25" s="360">
        <v>0</v>
      </c>
      <c r="AU25" s="360">
        <v>0</v>
      </c>
      <c r="AV25" s="360">
        <v>0</v>
      </c>
      <c r="AW25" s="360">
        <v>0</v>
      </c>
      <c r="AX25" s="360">
        <v>0</v>
      </c>
      <c r="AY25" s="360">
        <v>0</v>
      </c>
      <c r="AZ25" s="360">
        <v>0</v>
      </c>
      <c r="BA25" s="360">
        <v>0</v>
      </c>
      <c r="BB25" s="360">
        <v>0</v>
      </c>
    </row>
    <row r="26" spans="1:54" ht="15" x14ac:dyDescent="0.25">
      <c r="A26" s="357" t="e">
        <f t="shared" si="5"/>
        <v>#REF!</v>
      </c>
      <c r="B26" s="212" t="s">
        <v>183</v>
      </c>
      <c r="C26" s="370" t="s">
        <v>242</v>
      </c>
      <c r="D26" s="370" t="s">
        <v>480</v>
      </c>
      <c r="E26" s="363" t="s">
        <v>184</v>
      </c>
      <c r="F26" s="362" t="s">
        <v>414</v>
      </c>
      <c r="G26" s="362" t="s">
        <v>432</v>
      </c>
      <c r="H26" s="360"/>
      <c r="I26" s="360">
        <v>0</v>
      </c>
      <c r="J26" s="360">
        <v>0</v>
      </c>
      <c r="K26" s="360">
        <v>0</v>
      </c>
      <c r="L26" s="360">
        <v>0</v>
      </c>
      <c r="M26" s="360">
        <v>0</v>
      </c>
      <c r="N26" s="360">
        <v>0</v>
      </c>
      <c r="O26" s="360">
        <v>0</v>
      </c>
      <c r="P26" s="360">
        <v>0</v>
      </c>
      <c r="Q26" s="360">
        <v>0</v>
      </c>
      <c r="R26" s="360">
        <v>0</v>
      </c>
      <c r="S26" s="360">
        <v>0</v>
      </c>
      <c r="T26" s="360">
        <v>13.081157465820802</v>
      </c>
      <c r="U26" s="360">
        <v>0</v>
      </c>
      <c r="V26" s="360">
        <v>0</v>
      </c>
      <c r="W26" s="360">
        <v>0</v>
      </c>
      <c r="X26" s="360">
        <v>0</v>
      </c>
      <c r="Y26" s="360">
        <v>0</v>
      </c>
      <c r="Z26" s="360">
        <v>0</v>
      </c>
      <c r="AA26" s="360">
        <v>0</v>
      </c>
      <c r="AB26" s="360">
        <v>0</v>
      </c>
      <c r="AC26" s="360">
        <v>0</v>
      </c>
      <c r="AD26" s="360">
        <v>0</v>
      </c>
      <c r="AE26" s="360">
        <v>13.081157465820802</v>
      </c>
      <c r="AF26" s="360">
        <v>0</v>
      </c>
      <c r="AG26" s="360">
        <v>13.081157465820802</v>
      </c>
      <c r="AH26" s="360">
        <v>13.081157465820802</v>
      </c>
      <c r="AI26" s="360">
        <v>13.081157465820802</v>
      </c>
      <c r="AJ26" s="360">
        <v>13.081157465820802</v>
      </c>
      <c r="AK26" s="360">
        <v>13.081157465820802</v>
      </c>
      <c r="AL26" s="360">
        <v>13.081157465820802</v>
      </c>
      <c r="AM26" s="360">
        <v>13.081157465820802</v>
      </c>
      <c r="AN26" s="360">
        <v>13.081157465820802</v>
      </c>
      <c r="AO26" s="360">
        <v>13.081157465820802</v>
      </c>
      <c r="AP26" s="360">
        <v>13.081157465820802</v>
      </c>
      <c r="AQ26" s="360">
        <v>13.081157465820802</v>
      </c>
      <c r="AR26" s="360">
        <v>13.081157465820802</v>
      </c>
      <c r="AS26" s="360">
        <v>13.081157465820802</v>
      </c>
      <c r="AT26" s="360">
        <v>13.081157465820802</v>
      </c>
      <c r="AU26" s="360">
        <v>13.081157465820802</v>
      </c>
      <c r="AV26" s="360">
        <v>7.8486944794924796</v>
      </c>
      <c r="AW26" s="360">
        <v>3.9243472397462398</v>
      </c>
      <c r="AX26" s="360">
        <v>1.3081157465820801</v>
      </c>
      <c r="AY26" s="360">
        <v>0</v>
      </c>
      <c r="AZ26" s="360">
        <v>0</v>
      </c>
      <c r="BA26" s="360">
        <v>0</v>
      </c>
      <c r="BB26" s="360">
        <v>26.162314931641603</v>
      </c>
    </row>
    <row r="27" spans="1:54" ht="15" x14ac:dyDescent="0.25">
      <c r="A27" s="357" t="e">
        <f t="shared" si="5"/>
        <v>#REF!</v>
      </c>
      <c r="B27" s="212" t="s">
        <v>185</v>
      </c>
      <c r="C27" s="370" t="s">
        <v>242</v>
      </c>
      <c r="D27" s="370" t="s">
        <v>480</v>
      </c>
      <c r="E27" s="363" t="s">
        <v>186</v>
      </c>
      <c r="F27" s="362" t="s">
        <v>433</v>
      </c>
      <c r="G27" s="362" t="s">
        <v>434</v>
      </c>
      <c r="H27" s="360"/>
      <c r="I27" s="360">
        <v>0</v>
      </c>
      <c r="J27" s="360">
        <v>0</v>
      </c>
      <c r="K27" s="360">
        <v>0</v>
      </c>
      <c r="L27" s="360">
        <v>0</v>
      </c>
      <c r="M27" s="360">
        <v>0</v>
      </c>
      <c r="N27" s="360">
        <v>0</v>
      </c>
      <c r="O27" s="360">
        <v>0</v>
      </c>
      <c r="P27" s="360">
        <v>0</v>
      </c>
      <c r="Q27" s="360">
        <v>0</v>
      </c>
      <c r="R27" s="360">
        <v>0</v>
      </c>
      <c r="S27" s="360">
        <v>0</v>
      </c>
      <c r="T27" s="360">
        <v>6.8815020561913585</v>
      </c>
      <c r="U27" s="360">
        <v>0</v>
      </c>
      <c r="V27" s="360">
        <v>0</v>
      </c>
      <c r="W27" s="360">
        <v>0</v>
      </c>
      <c r="X27" s="360">
        <v>0</v>
      </c>
      <c r="Y27" s="360">
        <v>0</v>
      </c>
      <c r="Z27" s="360">
        <v>0</v>
      </c>
      <c r="AA27" s="360">
        <v>0</v>
      </c>
      <c r="AB27" s="360">
        <v>0</v>
      </c>
      <c r="AC27" s="360">
        <v>0</v>
      </c>
      <c r="AD27" s="360">
        <v>0</v>
      </c>
      <c r="AE27" s="360">
        <v>6.8815020561913585</v>
      </c>
      <c r="AF27" s="360">
        <v>0</v>
      </c>
      <c r="AG27" s="360">
        <v>0</v>
      </c>
      <c r="AH27" s="360">
        <v>0</v>
      </c>
      <c r="AI27" s="360">
        <v>0</v>
      </c>
      <c r="AJ27" s="360">
        <v>0</v>
      </c>
      <c r="AK27" s="360">
        <v>0</v>
      </c>
      <c r="AL27" s="360">
        <v>0</v>
      </c>
      <c r="AM27" s="360">
        <v>0</v>
      </c>
      <c r="AN27" s="360">
        <v>0</v>
      </c>
      <c r="AO27" s="360">
        <v>0</v>
      </c>
      <c r="AP27" s="360">
        <v>6.8815020561913585</v>
      </c>
      <c r="AQ27" s="360">
        <v>6.8815020561913585</v>
      </c>
      <c r="AR27" s="360">
        <v>6.8815020561913585</v>
      </c>
      <c r="AS27" s="360">
        <v>6.8815020561913585</v>
      </c>
      <c r="AT27" s="360">
        <v>6.8815020561913585</v>
      </c>
      <c r="AU27" s="360">
        <v>6.8815020561913585</v>
      </c>
      <c r="AV27" s="360">
        <v>13.763004112382717</v>
      </c>
      <c r="AW27" s="360">
        <v>20.644506168574075</v>
      </c>
      <c r="AX27" s="360">
        <v>34.407510280956792</v>
      </c>
      <c r="AY27" s="360">
        <v>0</v>
      </c>
      <c r="AZ27" s="360">
        <v>0</v>
      </c>
      <c r="BA27" s="360">
        <v>0</v>
      </c>
      <c r="BB27" s="360">
        <v>13.763004112382717</v>
      </c>
    </row>
    <row r="28" spans="1:54" ht="15" x14ac:dyDescent="0.25">
      <c r="A28" s="357" t="e">
        <f t="shared" si="5"/>
        <v>#REF!</v>
      </c>
      <c r="B28" s="212" t="s">
        <v>189</v>
      </c>
      <c r="C28" s="370" t="s">
        <v>242</v>
      </c>
      <c r="D28" s="370" t="s">
        <v>480</v>
      </c>
      <c r="E28" s="363" t="s">
        <v>190</v>
      </c>
      <c r="F28" s="362" t="s">
        <v>435</v>
      </c>
      <c r="G28" s="362" t="s">
        <v>436</v>
      </c>
      <c r="H28" s="360"/>
      <c r="I28" s="360">
        <v>0</v>
      </c>
      <c r="J28" s="360">
        <v>0</v>
      </c>
      <c r="K28" s="360">
        <v>0</v>
      </c>
      <c r="L28" s="360">
        <v>0</v>
      </c>
      <c r="M28" s="360">
        <v>0</v>
      </c>
      <c r="N28" s="360">
        <v>0</v>
      </c>
      <c r="O28" s="360">
        <v>0</v>
      </c>
      <c r="P28" s="360">
        <v>0</v>
      </c>
      <c r="Q28" s="360">
        <v>0</v>
      </c>
      <c r="R28" s="360">
        <v>0</v>
      </c>
      <c r="S28" s="360">
        <v>0</v>
      </c>
      <c r="T28" s="360">
        <v>0.26125491503999998</v>
      </c>
      <c r="U28" s="360">
        <v>0</v>
      </c>
      <c r="V28" s="360">
        <v>0</v>
      </c>
      <c r="W28" s="360">
        <v>0</v>
      </c>
      <c r="X28" s="360">
        <v>0</v>
      </c>
      <c r="Y28" s="360">
        <v>0</v>
      </c>
      <c r="Z28" s="360">
        <v>0</v>
      </c>
      <c r="AA28" s="360">
        <v>0</v>
      </c>
      <c r="AB28" s="360">
        <v>0</v>
      </c>
      <c r="AC28" s="360">
        <v>0</v>
      </c>
      <c r="AD28" s="360">
        <v>0</v>
      </c>
      <c r="AE28" s="360">
        <v>0.26125491503999998</v>
      </c>
      <c r="AF28" s="360">
        <v>0</v>
      </c>
      <c r="AG28" s="360">
        <v>0</v>
      </c>
      <c r="AH28" s="360">
        <v>0</v>
      </c>
      <c r="AI28" s="360">
        <v>0</v>
      </c>
      <c r="AJ28" s="360">
        <v>0</v>
      </c>
      <c r="AK28" s="360">
        <v>0</v>
      </c>
      <c r="AL28" s="360">
        <v>0</v>
      </c>
      <c r="AM28" s="360">
        <v>0</v>
      </c>
      <c r="AN28" s="360">
        <v>0</v>
      </c>
      <c r="AO28" s="360">
        <v>0</v>
      </c>
      <c r="AP28" s="360">
        <v>0.26125491503999998</v>
      </c>
      <c r="AQ28" s="360">
        <v>0.26125491503999998</v>
      </c>
      <c r="AR28" s="360">
        <v>0.26125491503999998</v>
      </c>
      <c r="AS28" s="360">
        <v>0.26125491503999998</v>
      </c>
      <c r="AT28" s="360">
        <v>0.26125491503999998</v>
      </c>
      <c r="AU28" s="360">
        <v>0.26125491503999998</v>
      </c>
      <c r="AV28" s="360">
        <v>0.26125491503999998</v>
      </c>
      <c r="AW28" s="360">
        <v>0.26125491503999998</v>
      </c>
      <c r="AX28" s="360">
        <v>0.26125491503999998</v>
      </c>
      <c r="AY28" s="360">
        <v>1.8287844052799995</v>
      </c>
      <c r="AZ28" s="360">
        <v>0</v>
      </c>
      <c r="BA28" s="360">
        <v>0</v>
      </c>
      <c r="BB28" s="360">
        <v>0.52250983007999996</v>
      </c>
    </row>
    <row r="29" spans="1:54" ht="25.5" x14ac:dyDescent="0.25">
      <c r="A29" s="357" t="e">
        <f t="shared" si="5"/>
        <v>#REF!</v>
      </c>
      <c r="B29" s="212" t="s">
        <v>193</v>
      </c>
      <c r="C29" s="370" t="s">
        <v>242</v>
      </c>
      <c r="D29" s="370" t="s">
        <v>480</v>
      </c>
      <c r="E29" s="363" t="s">
        <v>194</v>
      </c>
      <c r="F29" s="362" t="s">
        <v>437</v>
      </c>
      <c r="G29" s="362" t="s">
        <v>438</v>
      </c>
      <c r="H29" s="360"/>
      <c r="I29" s="360">
        <v>0</v>
      </c>
      <c r="J29" s="360">
        <v>0</v>
      </c>
      <c r="K29" s="360">
        <v>0</v>
      </c>
      <c r="L29" s="360">
        <v>0</v>
      </c>
      <c r="M29" s="360">
        <v>0</v>
      </c>
      <c r="N29" s="360">
        <v>0</v>
      </c>
      <c r="O29" s="360">
        <v>0</v>
      </c>
      <c r="P29" s="360">
        <v>0</v>
      </c>
      <c r="Q29" s="360">
        <v>0</v>
      </c>
      <c r="R29" s="360">
        <v>0</v>
      </c>
      <c r="S29" s="360">
        <v>0</v>
      </c>
      <c r="T29" s="360">
        <v>0.40173541507007998</v>
      </c>
      <c r="U29" s="360">
        <v>0</v>
      </c>
      <c r="V29" s="360">
        <v>0</v>
      </c>
      <c r="W29" s="360">
        <v>0</v>
      </c>
      <c r="X29" s="360">
        <v>0</v>
      </c>
      <c r="Y29" s="360">
        <v>0</v>
      </c>
      <c r="Z29" s="360">
        <v>0</v>
      </c>
      <c r="AA29" s="360">
        <v>0</v>
      </c>
      <c r="AB29" s="360">
        <v>0</v>
      </c>
      <c r="AC29" s="360">
        <v>0</v>
      </c>
      <c r="AD29" s="360">
        <v>0</v>
      </c>
      <c r="AE29" s="360">
        <v>0.40173541507007998</v>
      </c>
      <c r="AF29" s="360">
        <v>0</v>
      </c>
      <c r="AG29" s="360">
        <v>0</v>
      </c>
      <c r="AH29" s="360">
        <v>0</v>
      </c>
      <c r="AI29" s="360">
        <v>0</v>
      </c>
      <c r="AJ29" s="360">
        <v>0</v>
      </c>
      <c r="AK29" s="360">
        <v>0</v>
      </c>
      <c r="AL29" s="360">
        <v>0</v>
      </c>
      <c r="AM29" s="360">
        <v>0</v>
      </c>
      <c r="AN29" s="360">
        <v>0</v>
      </c>
      <c r="AO29" s="360">
        <v>0</v>
      </c>
      <c r="AP29" s="360">
        <v>0</v>
      </c>
      <c r="AQ29" s="360">
        <v>0</v>
      </c>
      <c r="AR29" s="360">
        <v>0</v>
      </c>
      <c r="AS29" s="360">
        <v>0.16069416602803199</v>
      </c>
      <c r="AT29" s="360">
        <v>0.24104124904204796</v>
      </c>
      <c r="AU29" s="360">
        <v>0.40173541507007998</v>
      </c>
      <c r="AV29" s="360">
        <v>0.40173541507007998</v>
      </c>
      <c r="AW29" s="360">
        <v>0.40173541507007998</v>
      </c>
      <c r="AX29" s="360">
        <v>0.40173541507007998</v>
      </c>
      <c r="AY29" s="360">
        <v>0.40173541507007998</v>
      </c>
      <c r="AZ29" s="360">
        <v>0.40173541507007998</v>
      </c>
      <c r="BA29" s="360">
        <v>3.6156187356307194</v>
      </c>
      <c r="BB29" s="360">
        <v>0.80347083014015996</v>
      </c>
    </row>
    <row r="30" spans="1:54" ht="25.5" x14ac:dyDescent="0.25">
      <c r="A30" s="357" t="e">
        <f t="shared" si="5"/>
        <v>#REF!</v>
      </c>
      <c r="B30" s="212" t="s">
        <v>195</v>
      </c>
      <c r="C30" s="370" t="s">
        <v>242</v>
      </c>
      <c r="D30" s="370" t="s">
        <v>480</v>
      </c>
      <c r="E30" s="363" t="s">
        <v>190</v>
      </c>
      <c r="F30" s="362" t="s">
        <v>439</v>
      </c>
      <c r="G30" s="362" t="s">
        <v>431</v>
      </c>
      <c r="H30" s="360"/>
      <c r="I30" s="360">
        <v>0</v>
      </c>
      <c r="J30" s="360">
        <v>0</v>
      </c>
      <c r="K30" s="360">
        <v>0</v>
      </c>
      <c r="L30" s="360">
        <v>0</v>
      </c>
      <c r="M30" s="360">
        <v>0</v>
      </c>
      <c r="N30" s="360">
        <v>0</v>
      </c>
      <c r="O30" s="360">
        <v>0</v>
      </c>
      <c r="P30" s="360">
        <v>0</v>
      </c>
      <c r="Q30" s="360">
        <v>0</v>
      </c>
      <c r="R30" s="360">
        <v>0</v>
      </c>
      <c r="S30" s="360">
        <v>0</v>
      </c>
      <c r="T30" s="360">
        <v>2.6679499202328198</v>
      </c>
      <c r="U30" s="360">
        <v>0</v>
      </c>
      <c r="V30" s="360">
        <v>0</v>
      </c>
      <c r="W30" s="360">
        <v>0</v>
      </c>
      <c r="X30" s="360">
        <v>0</v>
      </c>
      <c r="Y30" s="360">
        <v>0</v>
      </c>
      <c r="Z30" s="360">
        <v>0</v>
      </c>
      <c r="AA30" s="360">
        <v>0</v>
      </c>
      <c r="AB30" s="360">
        <v>0</v>
      </c>
      <c r="AC30" s="360">
        <v>0</v>
      </c>
      <c r="AD30" s="360">
        <v>0</v>
      </c>
      <c r="AE30" s="360">
        <v>2.6679499202328198</v>
      </c>
      <c r="AF30" s="360">
        <v>0</v>
      </c>
      <c r="AG30" s="360">
        <v>0</v>
      </c>
      <c r="AH30" s="360">
        <v>0</v>
      </c>
      <c r="AI30" s="360">
        <v>0</v>
      </c>
      <c r="AJ30" s="360">
        <v>0</v>
      </c>
      <c r="AK30" s="360">
        <v>0</v>
      </c>
      <c r="AL30" s="360">
        <v>0</v>
      </c>
      <c r="AM30" s="360">
        <v>0</v>
      </c>
      <c r="AN30" s="360">
        <v>0</v>
      </c>
      <c r="AO30" s="360">
        <v>0</v>
      </c>
      <c r="AP30" s="360">
        <v>0</v>
      </c>
      <c r="AQ30" s="360">
        <v>1.067179968093128</v>
      </c>
      <c r="AR30" s="360">
        <v>1.6007699521396919</v>
      </c>
      <c r="AS30" s="360">
        <v>2.6679499202328198</v>
      </c>
      <c r="AT30" s="360">
        <v>5.3358998404656397</v>
      </c>
      <c r="AU30" s="360">
        <v>13.339749601164099</v>
      </c>
      <c r="AV30" s="360">
        <v>5.3358998404656397</v>
      </c>
      <c r="AW30" s="360">
        <v>2.6679499202328198</v>
      </c>
      <c r="AX30" s="360">
        <v>2.6679499202328198</v>
      </c>
      <c r="AY30" s="360">
        <v>2.6679499202328198</v>
      </c>
      <c r="AZ30" s="360">
        <v>2.6679499202328198</v>
      </c>
      <c r="BA30" s="360">
        <v>2.6679499202328198</v>
      </c>
      <c r="BB30" s="360">
        <v>5.3358998404656397</v>
      </c>
    </row>
    <row r="31" spans="1:54" ht="15" x14ac:dyDescent="0.25">
      <c r="A31" s="357" t="e">
        <f t="shared" si="5"/>
        <v>#REF!</v>
      </c>
      <c r="B31" s="212" t="s">
        <v>196</v>
      </c>
      <c r="C31" s="370" t="s">
        <v>242</v>
      </c>
      <c r="D31" s="370" t="s">
        <v>481</v>
      </c>
      <c r="E31" s="363" t="s">
        <v>197</v>
      </c>
      <c r="F31" s="362" t="s">
        <v>424</v>
      </c>
      <c r="G31" s="362" t="s">
        <v>402</v>
      </c>
      <c r="H31" s="360"/>
      <c r="I31" s="360">
        <v>0</v>
      </c>
      <c r="J31" s="360">
        <v>0</v>
      </c>
      <c r="K31" s="360">
        <v>0</v>
      </c>
      <c r="L31" s="360">
        <v>0</v>
      </c>
      <c r="M31" s="360">
        <v>0</v>
      </c>
      <c r="N31" s="360">
        <v>0</v>
      </c>
      <c r="O31" s="360">
        <v>0</v>
      </c>
      <c r="P31" s="360">
        <v>0</v>
      </c>
      <c r="Q31" s="360">
        <v>0</v>
      </c>
      <c r="R31" s="360">
        <v>0</v>
      </c>
      <c r="S31" s="360">
        <v>0</v>
      </c>
      <c r="T31" s="360">
        <v>0</v>
      </c>
      <c r="U31" s="360">
        <v>0</v>
      </c>
      <c r="V31" s="360">
        <v>0</v>
      </c>
      <c r="W31" s="360">
        <v>0</v>
      </c>
      <c r="X31" s="360">
        <v>0</v>
      </c>
      <c r="Y31" s="360">
        <v>0</v>
      </c>
      <c r="Z31" s="360">
        <v>0</v>
      </c>
      <c r="AA31" s="360">
        <v>0</v>
      </c>
      <c r="AB31" s="360">
        <v>0</v>
      </c>
      <c r="AC31" s="360">
        <v>0</v>
      </c>
      <c r="AD31" s="360">
        <v>0</v>
      </c>
      <c r="AE31" s="360">
        <v>0</v>
      </c>
      <c r="AF31" s="360">
        <v>0</v>
      </c>
      <c r="AG31" s="360">
        <v>0</v>
      </c>
      <c r="AH31" s="360">
        <v>0</v>
      </c>
      <c r="AI31" s="360">
        <v>0</v>
      </c>
      <c r="AJ31" s="360">
        <v>0</v>
      </c>
      <c r="AK31" s="360">
        <v>0</v>
      </c>
      <c r="AL31" s="360">
        <v>0</v>
      </c>
      <c r="AM31" s="360">
        <v>0</v>
      </c>
      <c r="AN31" s="360">
        <v>0</v>
      </c>
      <c r="AO31" s="360">
        <v>0</v>
      </c>
      <c r="AP31" s="360">
        <v>0</v>
      </c>
      <c r="AQ31" s="360">
        <v>0</v>
      </c>
      <c r="AR31" s="360">
        <v>0</v>
      </c>
      <c r="AS31" s="360">
        <v>0</v>
      </c>
      <c r="AT31" s="360">
        <v>0</v>
      </c>
      <c r="AU31" s="360">
        <v>0</v>
      </c>
      <c r="AV31" s="360">
        <v>0</v>
      </c>
      <c r="AW31" s="360">
        <v>0</v>
      </c>
      <c r="AX31" s="360">
        <v>0</v>
      </c>
      <c r="AY31" s="360">
        <v>0</v>
      </c>
      <c r="AZ31" s="360">
        <v>0</v>
      </c>
      <c r="BA31" s="360">
        <v>0</v>
      </c>
      <c r="BB31" s="360">
        <v>0</v>
      </c>
    </row>
    <row r="32" spans="1:54" ht="15" x14ac:dyDescent="0.25">
      <c r="A32" s="357" t="e">
        <f t="shared" si="5"/>
        <v>#REF!</v>
      </c>
      <c r="B32" s="212" t="s">
        <v>183</v>
      </c>
      <c r="C32" s="370" t="s">
        <v>242</v>
      </c>
      <c r="D32" s="370" t="s">
        <v>481</v>
      </c>
      <c r="E32" s="363" t="s">
        <v>197</v>
      </c>
      <c r="F32" s="362" t="s">
        <v>424</v>
      </c>
      <c r="G32" s="362" t="s">
        <v>402</v>
      </c>
      <c r="H32" s="360"/>
      <c r="I32" s="360">
        <v>0</v>
      </c>
      <c r="J32" s="360">
        <v>0</v>
      </c>
      <c r="K32" s="360">
        <v>0</v>
      </c>
      <c r="L32" s="360">
        <v>0</v>
      </c>
      <c r="M32" s="360">
        <v>0</v>
      </c>
      <c r="N32" s="360">
        <v>0</v>
      </c>
      <c r="O32" s="360">
        <v>0</v>
      </c>
      <c r="P32" s="360">
        <v>0</v>
      </c>
      <c r="Q32" s="360">
        <v>0</v>
      </c>
      <c r="R32" s="360">
        <v>0</v>
      </c>
      <c r="S32" s="360">
        <v>0</v>
      </c>
      <c r="T32" s="360">
        <v>3.3352313004191991</v>
      </c>
      <c r="U32" s="360">
        <v>0</v>
      </c>
      <c r="V32" s="360">
        <v>0</v>
      </c>
      <c r="W32" s="360">
        <v>0</v>
      </c>
      <c r="X32" s="360">
        <v>0</v>
      </c>
      <c r="Y32" s="360">
        <v>0</v>
      </c>
      <c r="Z32" s="360">
        <v>0</v>
      </c>
      <c r="AA32" s="360">
        <v>0</v>
      </c>
      <c r="AB32" s="360">
        <v>0</v>
      </c>
      <c r="AC32" s="360">
        <v>0</v>
      </c>
      <c r="AD32" s="360">
        <v>0.66704626008383983</v>
      </c>
      <c r="AE32" s="360">
        <v>3.3352313004191991</v>
      </c>
      <c r="AF32" s="360">
        <v>2.0011387802515195</v>
      </c>
      <c r="AG32" s="360">
        <v>2.0011387802515195</v>
      </c>
      <c r="AH32" s="360">
        <v>2.0011387802515195</v>
      </c>
      <c r="AI32" s="360">
        <v>2.0011387802515195</v>
      </c>
      <c r="AJ32" s="360">
        <v>2.0011387802515195</v>
      </c>
      <c r="AK32" s="360">
        <v>2.0011387802515195</v>
      </c>
      <c r="AL32" s="360">
        <v>2.0011387802515195</v>
      </c>
      <c r="AM32" s="360">
        <v>2.0011387802515195</v>
      </c>
      <c r="AN32" s="360">
        <v>2.0011387802515195</v>
      </c>
      <c r="AO32" s="360">
        <v>2.0011387802515195</v>
      </c>
      <c r="AP32" s="360">
        <v>2.0011387802515195</v>
      </c>
      <c r="AQ32" s="360">
        <v>2.0011387802515195</v>
      </c>
      <c r="AR32" s="360">
        <v>2.0011387802515195</v>
      </c>
      <c r="AS32" s="360">
        <v>2.0011387802515195</v>
      </c>
      <c r="AT32" s="360">
        <v>2.0011387802515195</v>
      </c>
      <c r="AU32" s="360">
        <v>2.0011387802515195</v>
      </c>
      <c r="AV32" s="360">
        <v>2.0011387802515195</v>
      </c>
      <c r="AW32" s="360">
        <v>2.0011387802515195</v>
      </c>
      <c r="AX32" s="360">
        <v>2.0011387802515195</v>
      </c>
      <c r="AY32" s="360">
        <v>2.0011387802515195</v>
      </c>
      <c r="AZ32" s="360">
        <v>6.0034163407545584</v>
      </c>
      <c r="BA32" s="360">
        <v>6.6704626008383983</v>
      </c>
      <c r="BB32" s="360">
        <v>6.6704626008383983</v>
      </c>
    </row>
    <row r="33" spans="1:54" ht="15" x14ac:dyDescent="0.25">
      <c r="A33" s="357" t="e">
        <f t="shared" si="5"/>
        <v>#REF!</v>
      </c>
      <c r="B33" s="212" t="s">
        <v>185</v>
      </c>
      <c r="C33" s="370" t="s">
        <v>242</v>
      </c>
      <c r="D33" s="370" t="s">
        <v>481</v>
      </c>
      <c r="E33" s="363" t="s">
        <v>440</v>
      </c>
      <c r="F33" s="362" t="s">
        <v>441</v>
      </c>
      <c r="G33" s="362" t="s">
        <v>442</v>
      </c>
      <c r="H33" s="360"/>
      <c r="I33" s="360">
        <v>0</v>
      </c>
      <c r="J33" s="360">
        <v>0</v>
      </c>
      <c r="K33" s="360">
        <v>0</v>
      </c>
      <c r="L33" s="360">
        <v>0</v>
      </c>
      <c r="M33" s="360">
        <v>0</v>
      </c>
      <c r="N33" s="360">
        <v>0</v>
      </c>
      <c r="O33" s="360">
        <v>0</v>
      </c>
      <c r="P33" s="360">
        <v>0</v>
      </c>
      <c r="Q33" s="360">
        <v>0</v>
      </c>
      <c r="R33" s="360">
        <v>0</v>
      </c>
      <c r="S33" s="360">
        <v>0</v>
      </c>
      <c r="T33" s="360">
        <v>1.6071478847424008</v>
      </c>
      <c r="U33" s="360">
        <v>0</v>
      </c>
      <c r="V33" s="360">
        <v>0</v>
      </c>
      <c r="W33" s="360">
        <v>0</v>
      </c>
      <c r="X33" s="360">
        <v>0</v>
      </c>
      <c r="Y33" s="360">
        <v>0</v>
      </c>
      <c r="Z33" s="360">
        <v>0</v>
      </c>
      <c r="AA33" s="360">
        <v>0</v>
      </c>
      <c r="AB33" s="360">
        <v>0</v>
      </c>
      <c r="AC33" s="360">
        <v>0</v>
      </c>
      <c r="AD33" s="360">
        <v>0</v>
      </c>
      <c r="AE33" s="360">
        <v>1.6071478847424008</v>
      </c>
      <c r="AF33" s="360">
        <v>0</v>
      </c>
      <c r="AG33" s="360">
        <v>0</v>
      </c>
      <c r="AH33" s="360">
        <v>0</v>
      </c>
      <c r="AI33" s="360">
        <v>0</v>
      </c>
      <c r="AJ33" s="360">
        <v>0</v>
      </c>
      <c r="AK33" s="360">
        <v>0</v>
      </c>
      <c r="AL33" s="360">
        <v>0</v>
      </c>
      <c r="AM33" s="360">
        <v>0.64285915389696036</v>
      </c>
      <c r="AN33" s="360">
        <v>0.96428873084544042</v>
      </c>
      <c r="AO33" s="360">
        <v>1.6071478847424008</v>
      </c>
      <c r="AP33" s="360">
        <v>1.6071478847424008</v>
      </c>
      <c r="AQ33" s="360">
        <v>1.6071478847424008</v>
      </c>
      <c r="AR33" s="360">
        <v>1.6071478847424008</v>
      </c>
      <c r="AS33" s="360">
        <v>1.6071478847424008</v>
      </c>
      <c r="AT33" s="360">
        <v>1.6071478847424008</v>
      </c>
      <c r="AU33" s="360">
        <v>1.6071478847424008</v>
      </c>
      <c r="AV33" s="360">
        <v>1.6071478847424008</v>
      </c>
      <c r="AW33" s="360">
        <v>1.6071478847424008</v>
      </c>
      <c r="AX33" s="360">
        <v>1.6071478847424008</v>
      </c>
      <c r="AY33" s="360">
        <v>1.6071478847424008</v>
      </c>
      <c r="AZ33" s="360">
        <v>3.2142957694848016</v>
      </c>
      <c r="BA33" s="360">
        <v>3.2142957694848016</v>
      </c>
      <c r="BB33" s="360">
        <v>3.2142957694848016</v>
      </c>
    </row>
    <row r="34" spans="1:54" ht="15" x14ac:dyDescent="0.25">
      <c r="A34" s="357" t="e">
        <f t="shared" si="5"/>
        <v>#REF!</v>
      </c>
      <c r="B34" s="212" t="s">
        <v>189</v>
      </c>
      <c r="C34" s="370" t="s">
        <v>242</v>
      </c>
      <c r="D34" s="370" t="s">
        <v>481</v>
      </c>
      <c r="E34" s="363" t="s">
        <v>443</v>
      </c>
      <c r="F34" s="362" t="s">
        <v>444</v>
      </c>
      <c r="G34" s="362" t="s">
        <v>445</v>
      </c>
      <c r="H34" s="360"/>
      <c r="I34" s="360">
        <v>0</v>
      </c>
      <c r="J34" s="360">
        <v>0</v>
      </c>
      <c r="K34" s="360">
        <v>0</v>
      </c>
      <c r="L34" s="360">
        <v>0</v>
      </c>
      <c r="M34" s="360">
        <v>0</v>
      </c>
      <c r="N34" s="360">
        <v>0</v>
      </c>
      <c r="O34" s="360">
        <v>0</v>
      </c>
      <c r="P34" s="360">
        <v>0</v>
      </c>
      <c r="Q34" s="360">
        <v>0</v>
      </c>
      <c r="R34" s="360">
        <v>0</v>
      </c>
      <c r="S34" s="360">
        <v>0</v>
      </c>
      <c r="T34" s="360">
        <v>1.3662140800000007E-2</v>
      </c>
      <c r="U34" s="360">
        <v>0</v>
      </c>
      <c r="V34" s="360">
        <v>0</v>
      </c>
      <c r="W34" s="360">
        <v>0</v>
      </c>
      <c r="X34" s="360">
        <v>0</v>
      </c>
      <c r="Y34" s="360">
        <v>0</v>
      </c>
      <c r="Z34" s="360">
        <v>0</v>
      </c>
      <c r="AA34" s="360">
        <v>0</v>
      </c>
      <c r="AB34" s="360">
        <v>0</v>
      </c>
      <c r="AC34" s="360">
        <v>0</v>
      </c>
      <c r="AD34" s="360">
        <v>0</v>
      </c>
      <c r="AE34" s="360">
        <v>1.3662140800000007E-2</v>
      </c>
      <c r="AF34" s="360">
        <v>0</v>
      </c>
      <c r="AG34" s="360">
        <v>0</v>
      </c>
      <c r="AH34" s="360">
        <v>0</v>
      </c>
      <c r="AI34" s="360">
        <v>0</v>
      </c>
      <c r="AJ34" s="360">
        <v>0</v>
      </c>
      <c r="AK34" s="360">
        <v>0</v>
      </c>
      <c r="AL34" s="360">
        <v>5.4648563200000019E-3</v>
      </c>
      <c r="AM34" s="360">
        <v>8.1972844800000024E-3</v>
      </c>
      <c r="AN34" s="360">
        <v>1.3662140800000007E-2</v>
      </c>
      <c r="AO34" s="360">
        <v>1.3662140800000007E-2</v>
      </c>
      <c r="AP34" s="360">
        <v>1.3662140800000007E-2</v>
      </c>
      <c r="AQ34" s="360">
        <v>1.3662140800000007E-2</v>
      </c>
      <c r="AR34" s="360">
        <v>1.3662140800000007E-2</v>
      </c>
      <c r="AS34" s="360">
        <v>1.3662140800000007E-2</v>
      </c>
      <c r="AT34" s="360">
        <v>4.0986422400000014E-2</v>
      </c>
      <c r="AU34" s="360">
        <v>2.7324281600000014E-2</v>
      </c>
      <c r="AV34" s="360">
        <v>5.4648563200000028E-2</v>
      </c>
      <c r="AW34" s="360">
        <v>0</v>
      </c>
      <c r="AX34" s="360">
        <v>0</v>
      </c>
      <c r="AY34" s="360">
        <v>0</v>
      </c>
      <c r="AZ34" s="360">
        <v>0</v>
      </c>
      <c r="BA34" s="360">
        <v>0</v>
      </c>
      <c r="BB34" s="360">
        <v>2.7324281600000014E-2</v>
      </c>
    </row>
    <row r="35" spans="1:54" ht="25.5" x14ac:dyDescent="0.25">
      <c r="A35" s="357" t="e">
        <f t="shared" si="5"/>
        <v>#REF!</v>
      </c>
      <c r="B35" s="212" t="s">
        <v>193</v>
      </c>
      <c r="C35" s="370" t="s">
        <v>242</v>
      </c>
      <c r="D35" s="370" t="s">
        <v>481</v>
      </c>
      <c r="E35" s="363" t="s">
        <v>446</v>
      </c>
      <c r="F35" s="362" t="s">
        <v>447</v>
      </c>
      <c r="G35" s="362" t="s">
        <v>448</v>
      </c>
      <c r="H35" s="360"/>
      <c r="I35" s="360">
        <v>0</v>
      </c>
      <c r="J35" s="360">
        <v>0</v>
      </c>
      <c r="K35" s="360">
        <v>0</v>
      </c>
      <c r="L35" s="360">
        <v>0</v>
      </c>
      <c r="M35" s="360">
        <v>0</v>
      </c>
      <c r="N35" s="360">
        <v>0</v>
      </c>
      <c r="O35" s="360">
        <v>0</v>
      </c>
      <c r="P35" s="360">
        <v>0</v>
      </c>
      <c r="Q35" s="360">
        <v>0</v>
      </c>
      <c r="R35" s="360">
        <v>0</v>
      </c>
      <c r="S35" s="360">
        <v>0</v>
      </c>
      <c r="T35" s="360">
        <v>9.4538110867200043E-2</v>
      </c>
      <c r="U35" s="360">
        <v>0</v>
      </c>
      <c r="V35" s="360">
        <v>0</v>
      </c>
      <c r="W35" s="360">
        <v>0</v>
      </c>
      <c r="X35" s="360">
        <v>0</v>
      </c>
      <c r="Y35" s="360">
        <v>0</v>
      </c>
      <c r="Z35" s="360">
        <v>0</v>
      </c>
      <c r="AA35" s="360">
        <v>0</v>
      </c>
      <c r="AB35" s="360">
        <v>0</v>
      </c>
      <c r="AC35" s="360">
        <v>0</v>
      </c>
      <c r="AD35" s="360">
        <v>0</v>
      </c>
      <c r="AE35" s="360">
        <v>9.4538110867200043E-2</v>
      </c>
      <c r="AF35" s="360">
        <v>0</v>
      </c>
      <c r="AG35" s="360">
        <v>0</v>
      </c>
      <c r="AH35" s="360">
        <v>0</v>
      </c>
      <c r="AI35" s="360">
        <v>0</v>
      </c>
      <c r="AJ35" s="360">
        <v>0</v>
      </c>
      <c r="AK35" s="360">
        <v>0</v>
      </c>
      <c r="AL35" s="360">
        <v>0</v>
      </c>
      <c r="AM35" s="360">
        <v>0</v>
      </c>
      <c r="AN35" s="360">
        <v>3.7815244346880016E-2</v>
      </c>
      <c r="AO35" s="360">
        <v>5.672286652032002E-2</v>
      </c>
      <c r="AP35" s="360">
        <v>9.4538110867200043E-2</v>
      </c>
      <c r="AQ35" s="360">
        <v>9.4538110867200043E-2</v>
      </c>
      <c r="AR35" s="360">
        <v>9.4538110867200043E-2</v>
      </c>
      <c r="AS35" s="360">
        <v>9.4538110867200043E-2</v>
      </c>
      <c r="AT35" s="360">
        <v>9.4538110867200043E-2</v>
      </c>
      <c r="AU35" s="360">
        <v>9.4538110867200043E-2</v>
      </c>
      <c r="AV35" s="360">
        <v>9.4538110867200043E-2</v>
      </c>
      <c r="AW35" s="360">
        <v>9.4538110867200043E-2</v>
      </c>
      <c r="AX35" s="360">
        <v>9.4538110867200043E-2</v>
      </c>
      <c r="AY35" s="360">
        <v>9.4538110867200043E-2</v>
      </c>
      <c r="AZ35" s="360">
        <v>0.18907622173440009</v>
      </c>
      <c r="BA35" s="360">
        <v>0.28361433260160007</v>
      </c>
      <c r="BB35" s="360">
        <v>0.18907622173440009</v>
      </c>
    </row>
    <row r="36" spans="1:54" ht="25.5" x14ac:dyDescent="0.25">
      <c r="A36" s="357" t="e">
        <f t="shared" si="5"/>
        <v>#REF!</v>
      </c>
      <c r="B36" s="212" t="s">
        <v>198</v>
      </c>
      <c r="C36" s="370" t="s">
        <v>242</v>
      </c>
      <c r="D36" s="370" t="s">
        <v>481</v>
      </c>
      <c r="E36" s="363" t="s">
        <v>449</v>
      </c>
      <c r="F36" s="362" t="s">
        <v>447</v>
      </c>
      <c r="G36" s="362" t="s">
        <v>450</v>
      </c>
      <c r="H36" s="360"/>
      <c r="I36" s="360">
        <v>0</v>
      </c>
      <c r="J36" s="360">
        <v>0</v>
      </c>
      <c r="K36" s="360">
        <v>0</v>
      </c>
      <c r="L36" s="360">
        <v>0</v>
      </c>
      <c r="M36" s="360">
        <v>0</v>
      </c>
      <c r="N36" s="360">
        <v>0</v>
      </c>
      <c r="O36" s="360">
        <v>0</v>
      </c>
      <c r="P36" s="360">
        <v>0</v>
      </c>
      <c r="Q36" s="360">
        <v>0</v>
      </c>
      <c r="R36" s="360">
        <v>0</v>
      </c>
      <c r="S36" s="360">
        <v>0</v>
      </c>
      <c r="T36" s="360">
        <v>0.78094212117792017</v>
      </c>
      <c r="U36" s="360">
        <v>0</v>
      </c>
      <c r="V36" s="360">
        <v>0</v>
      </c>
      <c r="W36" s="360">
        <v>0</v>
      </c>
      <c r="X36" s="360">
        <v>0</v>
      </c>
      <c r="Y36" s="360">
        <v>0</v>
      </c>
      <c r="Z36" s="360">
        <v>0</v>
      </c>
      <c r="AA36" s="360">
        <v>0</v>
      </c>
      <c r="AB36" s="360">
        <v>0</v>
      </c>
      <c r="AC36" s="360">
        <v>0</v>
      </c>
      <c r="AD36" s="360">
        <v>0</v>
      </c>
      <c r="AE36" s="360">
        <v>0.78094212117792017</v>
      </c>
      <c r="AF36" s="360">
        <v>0</v>
      </c>
      <c r="AG36" s="360">
        <v>0</v>
      </c>
      <c r="AH36" s="360">
        <v>0</v>
      </c>
      <c r="AI36" s="360">
        <v>0</v>
      </c>
      <c r="AJ36" s="360">
        <v>0</v>
      </c>
      <c r="AK36" s="360">
        <v>0</v>
      </c>
      <c r="AL36" s="360">
        <v>0</v>
      </c>
      <c r="AM36" s="360">
        <v>0</v>
      </c>
      <c r="AN36" s="360">
        <v>0.31237684847116803</v>
      </c>
      <c r="AO36" s="360">
        <v>0.46856527270675202</v>
      </c>
      <c r="AP36" s="360">
        <v>0.78094212117792017</v>
      </c>
      <c r="AQ36" s="360">
        <v>0.78094212117792017</v>
      </c>
      <c r="AR36" s="360">
        <v>0.78094212117792017</v>
      </c>
      <c r="AS36" s="360">
        <v>0.78094212117792017</v>
      </c>
      <c r="AT36" s="360">
        <v>0.78094212117792017</v>
      </c>
      <c r="AU36" s="360">
        <v>0.78094212117792017</v>
      </c>
      <c r="AV36" s="360">
        <v>0.78094212117792017</v>
      </c>
      <c r="AW36" s="360">
        <v>0.78094212117792017</v>
      </c>
      <c r="AX36" s="360">
        <v>0.78094212117792017</v>
      </c>
      <c r="AY36" s="360">
        <v>0.78094212117792017</v>
      </c>
      <c r="AZ36" s="360">
        <v>1.5618842423558403</v>
      </c>
      <c r="BA36" s="360">
        <v>2.3428263635337601</v>
      </c>
      <c r="BB36" s="360">
        <v>1.5618842423558403</v>
      </c>
    </row>
    <row r="37" spans="1:54" x14ac:dyDescent="0.25">
      <c r="A37" s="357" t="e">
        <f t="shared" si="5"/>
        <v>#REF!</v>
      </c>
      <c r="B37" s="212" t="s">
        <v>199</v>
      </c>
      <c r="C37" s="370" t="s">
        <v>242</v>
      </c>
      <c r="D37" s="370" t="s">
        <v>481</v>
      </c>
      <c r="E37" s="212"/>
      <c r="F37" s="216"/>
      <c r="G37" s="216"/>
      <c r="H37" s="360"/>
      <c r="I37" s="360">
        <v>0</v>
      </c>
      <c r="J37" s="360">
        <v>0</v>
      </c>
      <c r="K37" s="360">
        <v>0</v>
      </c>
      <c r="L37" s="360">
        <v>0</v>
      </c>
      <c r="M37" s="360">
        <v>0</v>
      </c>
      <c r="N37" s="360">
        <v>0</v>
      </c>
      <c r="O37" s="360">
        <v>0</v>
      </c>
      <c r="P37" s="360">
        <v>0</v>
      </c>
      <c r="Q37" s="360">
        <v>0</v>
      </c>
      <c r="R37" s="360">
        <v>0</v>
      </c>
      <c r="S37" s="360">
        <v>0</v>
      </c>
      <c r="T37" s="360">
        <v>0.8041600000000001</v>
      </c>
      <c r="U37" s="360">
        <v>0</v>
      </c>
      <c r="V37" s="360">
        <v>0</v>
      </c>
      <c r="W37" s="360">
        <v>0</v>
      </c>
      <c r="X37" s="360">
        <v>0</v>
      </c>
      <c r="Y37" s="360">
        <v>0</v>
      </c>
      <c r="Z37" s="360">
        <v>0</v>
      </c>
      <c r="AA37" s="360">
        <v>0</v>
      </c>
      <c r="AB37" s="360">
        <v>0</v>
      </c>
      <c r="AC37" s="360">
        <v>0</v>
      </c>
      <c r="AD37" s="360">
        <v>0</v>
      </c>
      <c r="AE37" s="360">
        <v>0.8041600000000001</v>
      </c>
      <c r="AF37" s="360">
        <v>0</v>
      </c>
      <c r="AG37" s="360">
        <v>0</v>
      </c>
      <c r="AH37" s="360">
        <v>0</v>
      </c>
      <c r="AI37" s="360">
        <v>0</v>
      </c>
      <c r="AJ37" s="360">
        <v>0</v>
      </c>
      <c r="AK37" s="360">
        <v>0</v>
      </c>
      <c r="AL37" s="360">
        <v>0</v>
      </c>
      <c r="AM37" s="360">
        <v>3.2166400000000004</v>
      </c>
      <c r="AN37" s="360">
        <v>0</v>
      </c>
      <c r="AO37" s="360">
        <v>0.16083200000000003</v>
      </c>
      <c r="AP37" s="360">
        <v>0.48249600000000004</v>
      </c>
      <c r="AQ37" s="360">
        <v>0.48249600000000004</v>
      </c>
      <c r="AR37" s="360">
        <v>0.48249600000000004</v>
      </c>
      <c r="AS37" s="360">
        <v>0.8041600000000001</v>
      </c>
      <c r="AT37" s="360">
        <v>0.8041600000000001</v>
      </c>
      <c r="AU37" s="360">
        <v>0.8041600000000001</v>
      </c>
      <c r="AV37" s="360">
        <v>0.8041600000000001</v>
      </c>
      <c r="AW37" s="360">
        <v>0.8041600000000001</v>
      </c>
      <c r="AX37" s="360">
        <v>0.8041600000000001</v>
      </c>
      <c r="AY37" s="360">
        <v>0.8041600000000001</v>
      </c>
      <c r="AZ37" s="360">
        <v>0.8041600000000001</v>
      </c>
      <c r="BA37" s="360">
        <v>1.6083200000000002</v>
      </c>
      <c r="BB37" s="360">
        <v>1.6083200000000002</v>
      </c>
    </row>
    <row r="38" spans="1:54" ht="15" x14ac:dyDescent="0.25">
      <c r="A38" s="357" t="e">
        <f t="shared" si="5"/>
        <v>#REF!</v>
      </c>
      <c r="B38" s="212" t="s">
        <v>200</v>
      </c>
      <c r="C38" s="370" t="s">
        <v>242</v>
      </c>
      <c r="D38" s="370" t="s">
        <v>483</v>
      </c>
      <c r="E38" s="363" t="s">
        <v>201</v>
      </c>
      <c r="F38" s="362" t="s">
        <v>451</v>
      </c>
      <c r="G38" s="362" t="s">
        <v>452</v>
      </c>
      <c r="H38" s="360"/>
      <c r="I38" s="360">
        <v>0</v>
      </c>
      <c r="J38" s="360">
        <v>0</v>
      </c>
      <c r="K38" s="360">
        <v>0</v>
      </c>
      <c r="L38" s="360">
        <v>0</v>
      </c>
      <c r="M38" s="360">
        <v>0</v>
      </c>
      <c r="N38" s="360">
        <v>0</v>
      </c>
      <c r="O38" s="360">
        <v>0</v>
      </c>
      <c r="P38" s="360">
        <v>0</v>
      </c>
      <c r="Q38" s="360">
        <v>0</v>
      </c>
      <c r="R38" s="360">
        <v>0</v>
      </c>
      <c r="S38" s="360">
        <v>0</v>
      </c>
      <c r="T38" s="360">
        <v>0</v>
      </c>
      <c r="U38" s="360">
        <v>0</v>
      </c>
      <c r="V38" s="360">
        <v>0</v>
      </c>
      <c r="W38" s="360">
        <v>0</v>
      </c>
      <c r="X38" s="360">
        <v>0</v>
      </c>
      <c r="Y38" s="360">
        <v>0</v>
      </c>
      <c r="Z38" s="360">
        <v>0</v>
      </c>
      <c r="AA38" s="360">
        <v>0</v>
      </c>
      <c r="AB38" s="360">
        <v>0</v>
      </c>
      <c r="AC38" s="360">
        <v>0</v>
      </c>
      <c r="AD38" s="360">
        <v>0</v>
      </c>
      <c r="AE38" s="360">
        <v>0</v>
      </c>
      <c r="AF38" s="360">
        <v>0</v>
      </c>
      <c r="AG38" s="360">
        <v>0</v>
      </c>
      <c r="AH38" s="360">
        <v>0</v>
      </c>
      <c r="AI38" s="360">
        <v>0</v>
      </c>
      <c r="AJ38" s="360">
        <v>0</v>
      </c>
      <c r="AK38" s="360">
        <v>0</v>
      </c>
      <c r="AL38" s="360">
        <v>0</v>
      </c>
      <c r="AM38" s="360">
        <v>0</v>
      </c>
      <c r="AN38" s="360">
        <v>0</v>
      </c>
      <c r="AO38" s="360">
        <v>0</v>
      </c>
      <c r="AP38" s="360">
        <v>0</v>
      </c>
      <c r="AQ38" s="360">
        <v>0</v>
      </c>
      <c r="AR38" s="360">
        <v>0</v>
      </c>
      <c r="AS38" s="360">
        <v>0</v>
      </c>
      <c r="AT38" s="360">
        <v>0</v>
      </c>
      <c r="AU38" s="360">
        <v>0</v>
      </c>
      <c r="AV38" s="360">
        <v>0</v>
      </c>
      <c r="AW38" s="360">
        <v>0</v>
      </c>
      <c r="AX38" s="360">
        <v>0</v>
      </c>
      <c r="AY38" s="360">
        <v>0</v>
      </c>
      <c r="AZ38" s="360">
        <v>0</v>
      </c>
      <c r="BA38" s="360">
        <v>0</v>
      </c>
      <c r="BB38" s="360">
        <v>0</v>
      </c>
    </row>
    <row r="39" spans="1:54" ht="15" x14ac:dyDescent="0.25">
      <c r="A39" s="357" t="e">
        <f t="shared" si="5"/>
        <v>#REF!</v>
      </c>
      <c r="B39" s="212" t="s">
        <v>183</v>
      </c>
      <c r="C39" s="370" t="s">
        <v>242</v>
      </c>
      <c r="D39" s="370" t="s">
        <v>483</v>
      </c>
      <c r="E39" s="363" t="s">
        <v>202</v>
      </c>
      <c r="F39" s="362" t="s">
        <v>451</v>
      </c>
      <c r="G39" s="362" t="s">
        <v>453</v>
      </c>
      <c r="H39" s="360"/>
      <c r="I39" s="360">
        <v>0</v>
      </c>
      <c r="J39" s="360">
        <v>0</v>
      </c>
      <c r="K39" s="360">
        <v>0</v>
      </c>
      <c r="L39" s="360">
        <v>0</v>
      </c>
      <c r="M39" s="360">
        <v>0</v>
      </c>
      <c r="N39" s="360">
        <v>0</v>
      </c>
      <c r="O39" s="360">
        <v>0</v>
      </c>
      <c r="P39" s="360">
        <v>0</v>
      </c>
      <c r="Q39" s="360">
        <v>0</v>
      </c>
      <c r="R39" s="360">
        <v>0</v>
      </c>
      <c r="S39" s="360">
        <v>0</v>
      </c>
      <c r="T39" s="360">
        <v>2.2721728150759999</v>
      </c>
      <c r="U39" s="360">
        <v>0</v>
      </c>
      <c r="V39" s="360">
        <v>0</v>
      </c>
      <c r="W39" s="360">
        <v>0</v>
      </c>
      <c r="X39" s="360">
        <v>0</v>
      </c>
      <c r="Y39" s="360">
        <v>0</v>
      </c>
      <c r="Z39" s="360">
        <v>0</v>
      </c>
      <c r="AA39" s="360">
        <v>0</v>
      </c>
      <c r="AB39" s="360">
        <v>0</v>
      </c>
      <c r="AC39" s="360">
        <v>0</v>
      </c>
      <c r="AD39" s="360">
        <v>0</v>
      </c>
      <c r="AE39" s="360">
        <v>2.2721728150759999</v>
      </c>
      <c r="AF39" s="360">
        <v>0</v>
      </c>
      <c r="AG39" s="360">
        <v>0</v>
      </c>
      <c r="AH39" s="360">
        <v>0</v>
      </c>
      <c r="AI39" s="360">
        <v>0</v>
      </c>
      <c r="AJ39" s="360">
        <v>0</v>
      </c>
      <c r="AK39" s="360">
        <v>2.2721728150759999</v>
      </c>
      <c r="AL39" s="360">
        <v>4.5443456301519998</v>
      </c>
      <c r="AM39" s="360">
        <v>2.2721728150759999</v>
      </c>
      <c r="AN39" s="360">
        <v>6.8165184452279988</v>
      </c>
      <c r="AO39" s="360">
        <v>4.5443456301519998</v>
      </c>
      <c r="AP39" s="360">
        <v>6.8165184452279988</v>
      </c>
      <c r="AQ39" s="360">
        <v>4.5443456301519998</v>
      </c>
      <c r="AR39" s="360">
        <v>4.5443456301519998</v>
      </c>
      <c r="AS39" s="360">
        <v>0</v>
      </c>
      <c r="AT39" s="360">
        <v>0</v>
      </c>
      <c r="AU39" s="360">
        <v>0</v>
      </c>
      <c r="AV39" s="360">
        <v>0</v>
      </c>
      <c r="AW39" s="360">
        <v>0</v>
      </c>
      <c r="AX39" s="360">
        <v>0</v>
      </c>
      <c r="AY39" s="360">
        <v>0</v>
      </c>
      <c r="AZ39" s="360">
        <v>0</v>
      </c>
      <c r="BA39" s="360">
        <v>0</v>
      </c>
      <c r="BB39" s="360">
        <v>4.5443456301519998</v>
      </c>
    </row>
    <row r="40" spans="1:54" ht="15" x14ac:dyDescent="0.25">
      <c r="A40" s="357" t="e">
        <f t="shared" si="5"/>
        <v>#REF!</v>
      </c>
      <c r="B40" s="212" t="s">
        <v>185</v>
      </c>
      <c r="C40" s="370" t="s">
        <v>242</v>
      </c>
      <c r="D40" s="370" t="s">
        <v>483</v>
      </c>
      <c r="E40" s="363" t="s">
        <v>203</v>
      </c>
      <c r="F40" s="362" t="s">
        <v>454</v>
      </c>
      <c r="G40" s="362" t="s">
        <v>455</v>
      </c>
      <c r="H40" s="360"/>
      <c r="I40" s="360">
        <v>0</v>
      </c>
      <c r="J40" s="360">
        <v>0</v>
      </c>
      <c r="K40" s="360">
        <v>0</v>
      </c>
      <c r="L40" s="360">
        <v>0</v>
      </c>
      <c r="M40" s="360">
        <v>0</v>
      </c>
      <c r="N40" s="360">
        <v>0</v>
      </c>
      <c r="O40" s="360">
        <v>0</v>
      </c>
      <c r="P40" s="360">
        <v>0</v>
      </c>
      <c r="Q40" s="360">
        <v>0</v>
      </c>
      <c r="R40" s="360">
        <v>0</v>
      </c>
      <c r="S40" s="360">
        <v>0</v>
      </c>
      <c r="T40" s="360">
        <v>1.1817173206392</v>
      </c>
      <c r="U40" s="360">
        <v>0</v>
      </c>
      <c r="V40" s="360">
        <v>0</v>
      </c>
      <c r="W40" s="360">
        <v>0</v>
      </c>
      <c r="X40" s="360">
        <v>0</v>
      </c>
      <c r="Y40" s="360">
        <v>0</v>
      </c>
      <c r="Z40" s="360">
        <v>0</v>
      </c>
      <c r="AA40" s="360">
        <v>0</v>
      </c>
      <c r="AB40" s="360">
        <v>0</v>
      </c>
      <c r="AC40" s="360">
        <v>0</v>
      </c>
      <c r="AD40" s="360">
        <v>0</v>
      </c>
      <c r="AE40" s="360">
        <v>1.1817173206392</v>
      </c>
      <c r="AF40" s="360">
        <v>0</v>
      </c>
      <c r="AG40" s="360">
        <v>0</v>
      </c>
      <c r="AH40" s="360">
        <v>0</v>
      </c>
      <c r="AI40" s="360">
        <v>0</v>
      </c>
      <c r="AJ40" s="360">
        <v>0</v>
      </c>
      <c r="AK40" s="360">
        <v>0</v>
      </c>
      <c r="AL40" s="360">
        <v>0.70903039238351995</v>
      </c>
      <c r="AM40" s="360">
        <v>0.70903039238351995</v>
      </c>
      <c r="AN40" s="360">
        <v>1.65440424889488</v>
      </c>
      <c r="AO40" s="360">
        <v>2.3634346412784</v>
      </c>
      <c r="AP40" s="360">
        <v>3.5451519619175995</v>
      </c>
      <c r="AQ40" s="360">
        <v>1.1817173206392</v>
      </c>
      <c r="AR40" s="360">
        <v>2.3634346412784</v>
      </c>
      <c r="AS40" s="360">
        <v>2.8361215695340798</v>
      </c>
      <c r="AT40" s="360">
        <v>3.5451519619175995</v>
      </c>
      <c r="AU40" s="360">
        <v>0</v>
      </c>
      <c r="AV40" s="360">
        <v>0</v>
      </c>
      <c r="AW40" s="360">
        <v>0</v>
      </c>
      <c r="AX40" s="360">
        <v>0</v>
      </c>
      <c r="AY40" s="360">
        <v>0</v>
      </c>
      <c r="AZ40" s="360">
        <v>0</v>
      </c>
      <c r="BA40" s="360">
        <v>0</v>
      </c>
      <c r="BB40" s="360">
        <v>2.3634346412784</v>
      </c>
    </row>
    <row r="41" spans="1:54" ht="15" x14ac:dyDescent="0.25">
      <c r="A41" s="357" t="e">
        <f t="shared" si="5"/>
        <v>#REF!</v>
      </c>
      <c r="B41" s="212" t="s">
        <v>189</v>
      </c>
      <c r="C41" s="370" t="s">
        <v>242</v>
      </c>
      <c r="D41" s="370" t="s">
        <v>483</v>
      </c>
      <c r="E41" s="363" t="s">
        <v>204</v>
      </c>
      <c r="F41" s="362" t="s">
        <v>456</v>
      </c>
      <c r="G41" s="362" t="s">
        <v>457</v>
      </c>
      <c r="H41" s="360"/>
      <c r="I41" s="360">
        <v>0</v>
      </c>
      <c r="J41" s="360">
        <v>0</v>
      </c>
      <c r="K41" s="360">
        <v>0</v>
      </c>
      <c r="L41" s="360">
        <v>0</v>
      </c>
      <c r="M41" s="360">
        <v>0</v>
      </c>
      <c r="N41" s="360">
        <v>0</v>
      </c>
      <c r="O41" s="360">
        <v>0</v>
      </c>
      <c r="P41" s="360">
        <v>0</v>
      </c>
      <c r="Q41" s="360">
        <v>0</v>
      </c>
      <c r="R41" s="360">
        <v>0</v>
      </c>
      <c r="S41" s="360">
        <v>0</v>
      </c>
      <c r="T41" s="360">
        <v>4.4614243800000002E-2</v>
      </c>
      <c r="U41" s="360">
        <v>0</v>
      </c>
      <c r="V41" s="360">
        <v>0</v>
      </c>
      <c r="W41" s="360">
        <v>0</v>
      </c>
      <c r="X41" s="360">
        <v>0</v>
      </c>
      <c r="Y41" s="360">
        <v>0</v>
      </c>
      <c r="Z41" s="360">
        <v>0</v>
      </c>
      <c r="AA41" s="360">
        <v>0</v>
      </c>
      <c r="AB41" s="360">
        <v>0</v>
      </c>
      <c r="AC41" s="360">
        <v>0</v>
      </c>
      <c r="AD41" s="360">
        <v>0</v>
      </c>
      <c r="AE41" s="360">
        <v>4.4614243800000002E-2</v>
      </c>
      <c r="AF41" s="360">
        <v>0</v>
      </c>
      <c r="AG41" s="360">
        <v>0</v>
      </c>
      <c r="AH41" s="360">
        <v>0</v>
      </c>
      <c r="AI41" s="360">
        <v>0</v>
      </c>
      <c r="AJ41" s="360">
        <v>0</v>
      </c>
      <c r="AK41" s="360">
        <v>0</v>
      </c>
      <c r="AL41" s="360">
        <v>2.6768546279999996E-2</v>
      </c>
      <c r="AM41" s="360">
        <v>2.6768546279999996E-2</v>
      </c>
      <c r="AN41" s="360">
        <v>6.2459941320000004E-2</v>
      </c>
      <c r="AO41" s="360">
        <v>8.9228487600000003E-2</v>
      </c>
      <c r="AP41" s="360">
        <v>0.1338427314</v>
      </c>
      <c r="AQ41" s="360">
        <v>4.4614243800000002E-2</v>
      </c>
      <c r="AR41" s="360">
        <v>8.9228487600000003E-2</v>
      </c>
      <c r="AS41" s="360">
        <v>0.10707418511999998</v>
      </c>
      <c r="AT41" s="360">
        <v>0.1338427314</v>
      </c>
      <c r="AU41" s="360">
        <v>0</v>
      </c>
      <c r="AV41" s="360">
        <v>0</v>
      </c>
      <c r="AW41" s="360">
        <v>0</v>
      </c>
      <c r="AX41" s="360">
        <v>0</v>
      </c>
      <c r="AY41" s="360">
        <v>0</v>
      </c>
      <c r="AZ41" s="360">
        <v>0</v>
      </c>
      <c r="BA41" s="360">
        <v>0</v>
      </c>
      <c r="BB41" s="360">
        <v>8.9228487600000003E-2</v>
      </c>
    </row>
    <row r="42" spans="1:54" ht="25.5" x14ac:dyDescent="0.25">
      <c r="A42" s="357" t="e">
        <f t="shared" si="5"/>
        <v>#REF!</v>
      </c>
      <c r="B42" s="212" t="s">
        <v>193</v>
      </c>
      <c r="C42" s="370" t="s">
        <v>242</v>
      </c>
      <c r="D42" s="370" t="s">
        <v>483</v>
      </c>
      <c r="E42" s="363" t="s">
        <v>206</v>
      </c>
      <c r="F42" s="362" t="s">
        <v>224</v>
      </c>
      <c r="G42" s="362" t="s">
        <v>458</v>
      </c>
      <c r="H42" s="360"/>
      <c r="I42" s="360">
        <v>0</v>
      </c>
      <c r="J42" s="360">
        <v>0</v>
      </c>
      <c r="K42" s="360">
        <v>0</v>
      </c>
      <c r="L42" s="360">
        <v>0</v>
      </c>
      <c r="M42" s="360">
        <v>0</v>
      </c>
      <c r="N42" s="360">
        <v>0</v>
      </c>
      <c r="O42" s="360">
        <v>0</v>
      </c>
      <c r="P42" s="360">
        <v>0</v>
      </c>
      <c r="Q42" s="360">
        <v>0</v>
      </c>
      <c r="R42" s="360">
        <v>0</v>
      </c>
      <c r="S42" s="360">
        <v>0</v>
      </c>
      <c r="T42" s="360">
        <v>9.4538110867200043E-2</v>
      </c>
      <c r="U42" s="360">
        <v>0</v>
      </c>
      <c r="V42" s="360">
        <v>0</v>
      </c>
      <c r="W42" s="360">
        <v>0</v>
      </c>
      <c r="X42" s="360">
        <v>0</v>
      </c>
      <c r="Y42" s="360">
        <v>0</v>
      </c>
      <c r="Z42" s="360">
        <v>0</v>
      </c>
      <c r="AA42" s="360">
        <v>0</v>
      </c>
      <c r="AB42" s="360">
        <v>0</v>
      </c>
      <c r="AC42" s="360">
        <v>0</v>
      </c>
      <c r="AD42" s="360">
        <v>0</v>
      </c>
      <c r="AE42" s="360">
        <v>9.4538110867200043E-2</v>
      </c>
      <c r="AF42" s="360">
        <v>0</v>
      </c>
      <c r="AG42" s="360">
        <v>0</v>
      </c>
      <c r="AH42" s="360">
        <v>0</v>
      </c>
      <c r="AI42" s="360">
        <v>0</v>
      </c>
      <c r="AJ42" s="360">
        <v>0</v>
      </c>
      <c r="AK42" s="360">
        <v>0</v>
      </c>
      <c r="AL42" s="360">
        <v>0</v>
      </c>
      <c r="AM42" s="360">
        <v>0</v>
      </c>
      <c r="AN42" s="360">
        <v>0</v>
      </c>
      <c r="AO42" s="360">
        <v>9.4538110867200043E-2</v>
      </c>
      <c r="AP42" s="360">
        <v>0.13235335521408007</v>
      </c>
      <c r="AQ42" s="360">
        <v>0.18907622173440009</v>
      </c>
      <c r="AR42" s="360">
        <v>0.18907622173440009</v>
      </c>
      <c r="AS42" s="360">
        <v>0.15126097738752006</v>
      </c>
      <c r="AT42" s="360">
        <v>0.28361433260160007</v>
      </c>
      <c r="AU42" s="360">
        <v>0.47269055433600016</v>
      </c>
      <c r="AV42" s="360">
        <v>0</v>
      </c>
      <c r="AW42" s="360">
        <v>0</v>
      </c>
      <c r="AX42" s="360">
        <v>0</v>
      </c>
      <c r="AY42" s="360">
        <v>0</v>
      </c>
      <c r="AZ42" s="360">
        <v>0</v>
      </c>
      <c r="BA42" s="360">
        <v>0</v>
      </c>
      <c r="BB42" s="360">
        <v>0.18907622173440009</v>
      </c>
    </row>
    <row r="43" spans="1:54" ht="25.5" x14ac:dyDescent="0.25">
      <c r="A43" s="357" t="e">
        <f t="shared" si="5"/>
        <v>#REF!</v>
      </c>
      <c r="B43" s="212" t="s">
        <v>195</v>
      </c>
      <c r="C43" s="370" t="s">
        <v>242</v>
      </c>
      <c r="D43" s="370" t="s">
        <v>483</v>
      </c>
      <c r="E43" s="363" t="s">
        <v>207</v>
      </c>
      <c r="F43" s="362" t="s">
        <v>224</v>
      </c>
      <c r="G43" s="362" t="s">
        <v>452</v>
      </c>
      <c r="H43" s="360"/>
      <c r="I43" s="360">
        <v>0</v>
      </c>
      <c r="J43" s="360">
        <v>0</v>
      </c>
      <c r="K43" s="360">
        <v>0</v>
      </c>
      <c r="L43" s="360">
        <v>0</v>
      </c>
      <c r="M43" s="360">
        <v>0</v>
      </c>
      <c r="N43" s="360">
        <v>0</v>
      </c>
      <c r="O43" s="360">
        <v>0</v>
      </c>
      <c r="P43" s="360">
        <v>0</v>
      </c>
      <c r="Q43" s="360">
        <v>0</v>
      </c>
      <c r="R43" s="360">
        <v>0</v>
      </c>
      <c r="S43" s="360">
        <v>0</v>
      </c>
      <c r="T43" s="360">
        <v>0.4242508694712</v>
      </c>
      <c r="U43" s="360">
        <v>0</v>
      </c>
      <c r="V43" s="360">
        <v>0</v>
      </c>
      <c r="W43" s="360">
        <v>0</v>
      </c>
      <c r="X43" s="360">
        <v>0</v>
      </c>
      <c r="Y43" s="360">
        <v>0</v>
      </c>
      <c r="Z43" s="360">
        <v>0</v>
      </c>
      <c r="AA43" s="360">
        <v>0</v>
      </c>
      <c r="AB43" s="360">
        <v>0</v>
      </c>
      <c r="AC43" s="360">
        <v>0</v>
      </c>
      <c r="AD43" s="360">
        <v>0</v>
      </c>
      <c r="AE43" s="360">
        <v>0.4242508694712</v>
      </c>
      <c r="AF43" s="360">
        <v>0</v>
      </c>
      <c r="AG43" s="360">
        <v>0</v>
      </c>
      <c r="AH43" s="360">
        <v>0</v>
      </c>
      <c r="AI43" s="360">
        <v>0</v>
      </c>
      <c r="AJ43" s="360">
        <v>0</v>
      </c>
      <c r="AK43" s="360">
        <v>0</v>
      </c>
      <c r="AL43" s="360">
        <v>0</v>
      </c>
      <c r="AM43" s="360">
        <v>0</v>
      </c>
      <c r="AN43" s="360">
        <v>0</v>
      </c>
      <c r="AO43" s="360">
        <v>0.4242508694712</v>
      </c>
      <c r="AP43" s="360">
        <v>0.59395121725968003</v>
      </c>
      <c r="AQ43" s="360">
        <v>0.8485017389424</v>
      </c>
      <c r="AR43" s="360">
        <v>0.8485017389424</v>
      </c>
      <c r="AS43" s="360">
        <v>0.67880139115392002</v>
      </c>
      <c r="AT43" s="360">
        <v>0.8485017389424</v>
      </c>
      <c r="AU43" s="360">
        <v>0.8485017389424</v>
      </c>
      <c r="AV43" s="360">
        <v>0.8485017389424</v>
      </c>
      <c r="AW43" s="360">
        <v>0.8485017389424</v>
      </c>
      <c r="AX43" s="360">
        <v>0</v>
      </c>
      <c r="AY43" s="360">
        <v>0</v>
      </c>
      <c r="AZ43" s="360">
        <v>0</v>
      </c>
      <c r="BA43" s="360">
        <v>0</v>
      </c>
      <c r="BB43" s="360">
        <v>0.8485017389424</v>
      </c>
    </row>
    <row r="44" spans="1:54" ht="15" x14ac:dyDescent="0.25">
      <c r="A44" s="357" t="e">
        <f t="shared" si="5"/>
        <v>#REF!</v>
      </c>
      <c r="B44" s="212" t="s">
        <v>208</v>
      </c>
      <c r="C44" s="373" t="s">
        <v>251</v>
      </c>
      <c r="D44" s="370"/>
      <c r="E44" s="363" t="s">
        <v>209</v>
      </c>
      <c r="F44" s="362" t="s">
        <v>191</v>
      </c>
      <c r="G44" s="362" t="s">
        <v>459</v>
      </c>
      <c r="H44" s="360"/>
      <c r="I44" s="360">
        <v>0</v>
      </c>
      <c r="J44" s="360">
        <v>0</v>
      </c>
      <c r="K44" s="360">
        <v>0</v>
      </c>
      <c r="L44" s="360">
        <v>0</v>
      </c>
      <c r="M44" s="360">
        <v>0</v>
      </c>
      <c r="N44" s="360">
        <v>0</v>
      </c>
      <c r="O44" s="360">
        <v>0</v>
      </c>
      <c r="P44" s="360">
        <v>0</v>
      </c>
      <c r="Q44" s="360">
        <v>0</v>
      </c>
      <c r="R44" s="360">
        <v>0</v>
      </c>
      <c r="S44" s="360">
        <v>0</v>
      </c>
      <c r="T44" s="360">
        <v>0</v>
      </c>
      <c r="U44" s="360">
        <v>0</v>
      </c>
      <c r="V44" s="360">
        <v>0</v>
      </c>
      <c r="W44" s="360">
        <v>0</v>
      </c>
      <c r="X44" s="360">
        <v>0</v>
      </c>
      <c r="Y44" s="360">
        <v>0</v>
      </c>
      <c r="Z44" s="360">
        <v>0</v>
      </c>
      <c r="AA44" s="360">
        <v>0</v>
      </c>
      <c r="AB44" s="360">
        <v>0</v>
      </c>
      <c r="AC44" s="360">
        <v>0</v>
      </c>
      <c r="AD44" s="360">
        <v>0</v>
      </c>
      <c r="AE44" s="360">
        <v>0</v>
      </c>
      <c r="AF44" s="360">
        <v>0</v>
      </c>
      <c r="AG44" s="360">
        <v>0</v>
      </c>
      <c r="AH44" s="360">
        <v>0</v>
      </c>
      <c r="AI44" s="360">
        <v>0</v>
      </c>
      <c r="AJ44" s="360">
        <v>0</v>
      </c>
      <c r="AK44" s="360">
        <v>0</v>
      </c>
      <c r="AL44" s="360">
        <v>0</v>
      </c>
      <c r="AM44" s="360">
        <v>0</v>
      </c>
      <c r="AN44" s="360">
        <v>0</v>
      </c>
      <c r="AO44" s="360">
        <v>0</v>
      </c>
      <c r="AP44" s="360">
        <v>0</v>
      </c>
      <c r="AQ44" s="360">
        <v>0</v>
      </c>
      <c r="AR44" s="360">
        <v>0</v>
      </c>
      <c r="AS44" s="360">
        <v>0</v>
      </c>
      <c r="AT44" s="360">
        <v>0</v>
      </c>
      <c r="AU44" s="360">
        <v>0</v>
      </c>
      <c r="AV44" s="360">
        <v>0</v>
      </c>
      <c r="AW44" s="360">
        <v>0</v>
      </c>
      <c r="AX44" s="360">
        <v>0</v>
      </c>
      <c r="AY44" s="360">
        <v>0</v>
      </c>
      <c r="AZ44" s="360">
        <v>0</v>
      </c>
      <c r="BA44" s="360">
        <v>0</v>
      </c>
      <c r="BB44" s="360">
        <v>0</v>
      </c>
    </row>
    <row r="45" spans="1:54" ht="15" x14ac:dyDescent="0.25">
      <c r="A45" s="357" t="e">
        <f>A44+1</f>
        <v>#REF!</v>
      </c>
      <c r="B45" s="212" t="s">
        <v>210</v>
      </c>
      <c r="C45" s="373" t="s">
        <v>251</v>
      </c>
      <c r="D45" s="370"/>
      <c r="E45" s="363" t="s">
        <v>211</v>
      </c>
      <c r="F45" s="362" t="s">
        <v>191</v>
      </c>
      <c r="G45" s="362" t="s">
        <v>460</v>
      </c>
      <c r="H45" s="360"/>
      <c r="I45" s="360">
        <v>0</v>
      </c>
      <c r="J45" s="360">
        <v>0</v>
      </c>
      <c r="K45" s="360">
        <v>0</v>
      </c>
      <c r="L45" s="360">
        <v>0</v>
      </c>
      <c r="M45" s="360">
        <v>0</v>
      </c>
      <c r="N45" s="360">
        <v>0</v>
      </c>
      <c r="O45" s="360">
        <v>0</v>
      </c>
      <c r="P45" s="360">
        <v>0</v>
      </c>
      <c r="Q45" s="360">
        <v>0</v>
      </c>
      <c r="R45" s="360">
        <v>0</v>
      </c>
      <c r="S45" s="360">
        <v>0</v>
      </c>
      <c r="T45" s="360">
        <v>0</v>
      </c>
      <c r="U45" s="360">
        <v>0</v>
      </c>
      <c r="V45" s="360">
        <v>0</v>
      </c>
      <c r="W45" s="360">
        <v>0</v>
      </c>
      <c r="X45" s="360">
        <v>0</v>
      </c>
      <c r="Y45" s="360">
        <v>0</v>
      </c>
      <c r="Z45" s="360">
        <v>0</v>
      </c>
      <c r="AA45" s="360">
        <v>0</v>
      </c>
      <c r="AB45" s="360">
        <v>0</v>
      </c>
      <c r="AC45" s="360">
        <v>0</v>
      </c>
      <c r="AD45" s="360">
        <v>0</v>
      </c>
      <c r="AE45" s="360">
        <v>0</v>
      </c>
      <c r="AF45" s="360">
        <v>0</v>
      </c>
      <c r="AG45" s="360">
        <v>0</v>
      </c>
      <c r="AH45" s="360">
        <v>0</v>
      </c>
      <c r="AI45" s="360">
        <v>0</v>
      </c>
      <c r="AJ45" s="360">
        <v>0</v>
      </c>
      <c r="AK45" s="360">
        <v>0</v>
      </c>
      <c r="AL45" s="360">
        <v>0</v>
      </c>
      <c r="AM45" s="360">
        <v>0</v>
      </c>
      <c r="AN45" s="360">
        <v>0</v>
      </c>
      <c r="AO45" s="360">
        <v>0</v>
      </c>
      <c r="AP45" s="360">
        <v>0</v>
      </c>
      <c r="AQ45" s="360">
        <v>0</v>
      </c>
      <c r="AR45" s="360">
        <v>0</v>
      </c>
      <c r="AS45" s="360">
        <v>0</v>
      </c>
      <c r="AT45" s="360">
        <v>0</v>
      </c>
      <c r="AU45" s="360">
        <v>0</v>
      </c>
      <c r="AV45" s="360">
        <v>0</v>
      </c>
      <c r="AW45" s="360">
        <v>0</v>
      </c>
      <c r="AX45" s="360">
        <v>0</v>
      </c>
      <c r="AY45" s="360">
        <v>0</v>
      </c>
      <c r="AZ45" s="360">
        <v>0</v>
      </c>
      <c r="BA45" s="360">
        <v>0</v>
      </c>
      <c r="BB45" s="360">
        <v>0</v>
      </c>
    </row>
    <row r="46" spans="1:54" ht="15" x14ac:dyDescent="0.25">
      <c r="A46" s="357" t="e">
        <f t="shared" si="5"/>
        <v>#REF!</v>
      </c>
      <c r="B46" s="214" t="s">
        <v>212</v>
      </c>
      <c r="C46" s="373" t="s">
        <v>251</v>
      </c>
      <c r="D46" s="371"/>
      <c r="E46" s="361" t="s">
        <v>213</v>
      </c>
      <c r="F46" s="362" t="s">
        <v>187</v>
      </c>
      <c r="G46" s="362" t="s">
        <v>461</v>
      </c>
      <c r="H46" s="360"/>
      <c r="I46" s="360">
        <v>0</v>
      </c>
      <c r="J46" s="360">
        <v>0</v>
      </c>
      <c r="K46" s="360">
        <v>0</v>
      </c>
      <c r="L46" s="360">
        <v>0</v>
      </c>
      <c r="M46" s="360">
        <v>0</v>
      </c>
      <c r="N46" s="360">
        <v>0</v>
      </c>
      <c r="O46" s="360">
        <v>0</v>
      </c>
      <c r="P46" s="360">
        <v>0</v>
      </c>
      <c r="Q46" s="360">
        <v>0</v>
      </c>
      <c r="R46" s="360">
        <v>0</v>
      </c>
      <c r="S46" s="360">
        <v>0</v>
      </c>
      <c r="T46" s="360">
        <v>0.26999999999999996</v>
      </c>
      <c r="U46" s="360">
        <v>0</v>
      </c>
      <c r="V46" s="360">
        <v>0</v>
      </c>
      <c r="W46" s="360">
        <v>0</v>
      </c>
      <c r="X46" s="360">
        <v>0</v>
      </c>
      <c r="Y46" s="360">
        <v>0</v>
      </c>
      <c r="Z46" s="360">
        <v>0</v>
      </c>
      <c r="AA46" s="360">
        <v>0</v>
      </c>
      <c r="AB46" s="360">
        <v>0</v>
      </c>
      <c r="AC46" s="360">
        <v>0</v>
      </c>
      <c r="AD46" s="360">
        <v>0</v>
      </c>
      <c r="AE46" s="360">
        <v>0.26999999999999996</v>
      </c>
      <c r="AF46" s="360">
        <v>0</v>
      </c>
      <c r="AG46" s="360">
        <v>0</v>
      </c>
      <c r="AH46" s="360">
        <v>0.10799999999999998</v>
      </c>
      <c r="AI46" s="360">
        <v>0.16199999999999998</v>
      </c>
      <c r="AJ46" s="360">
        <v>0.26999999999999996</v>
      </c>
      <c r="AK46" s="360">
        <v>0.26999999999999996</v>
      </c>
      <c r="AL46" s="360">
        <v>0.26999999999999996</v>
      </c>
      <c r="AM46" s="360">
        <v>0.26999999999999996</v>
      </c>
      <c r="AN46" s="360">
        <v>0.26999999999999996</v>
      </c>
      <c r="AO46" s="360">
        <v>0.53999999999999992</v>
      </c>
      <c r="AP46" s="360">
        <v>0.53999999999999992</v>
      </c>
      <c r="AQ46" s="360">
        <v>0.80999999999999994</v>
      </c>
      <c r="AR46" s="360">
        <v>0.80999999999999994</v>
      </c>
      <c r="AS46" s="360">
        <v>0</v>
      </c>
      <c r="AT46" s="360">
        <v>0</v>
      </c>
      <c r="AU46" s="360">
        <v>0</v>
      </c>
      <c r="AV46" s="360">
        <v>0</v>
      </c>
      <c r="AW46" s="360">
        <v>0</v>
      </c>
      <c r="AX46" s="360">
        <v>0</v>
      </c>
      <c r="AY46" s="360">
        <v>0</v>
      </c>
      <c r="AZ46" s="360">
        <v>0</v>
      </c>
      <c r="BA46" s="360">
        <v>0</v>
      </c>
      <c r="BB46" s="360">
        <v>0.53999999999999992</v>
      </c>
    </row>
    <row r="47" spans="1:54" ht="15" x14ac:dyDescent="0.25">
      <c r="A47" s="357" t="e">
        <f t="shared" si="5"/>
        <v>#REF!</v>
      </c>
      <c r="B47" s="214" t="s">
        <v>214</v>
      </c>
      <c r="C47" s="373" t="s">
        <v>251</v>
      </c>
      <c r="D47" s="371"/>
      <c r="E47" s="361" t="s">
        <v>213</v>
      </c>
      <c r="F47" s="362" t="s">
        <v>191</v>
      </c>
      <c r="G47" s="362" t="s">
        <v>192</v>
      </c>
      <c r="H47" s="360"/>
      <c r="I47" s="360">
        <v>0</v>
      </c>
      <c r="J47" s="360">
        <v>0</v>
      </c>
      <c r="K47" s="360">
        <v>0</v>
      </c>
      <c r="L47" s="360">
        <v>0</v>
      </c>
      <c r="M47" s="360">
        <v>0</v>
      </c>
      <c r="N47" s="360">
        <v>0</v>
      </c>
      <c r="O47" s="360">
        <v>0</v>
      </c>
      <c r="P47" s="360">
        <v>0</v>
      </c>
      <c r="Q47" s="360">
        <v>0</v>
      </c>
      <c r="R47" s="360">
        <v>0</v>
      </c>
      <c r="S47" s="360">
        <v>0</v>
      </c>
      <c r="T47" s="360">
        <v>0.375</v>
      </c>
      <c r="U47" s="360">
        <v>0</v>
      </c>
      <c r="V47" s="360">
        <v>0</v>
      </c>
      <c r="W47" s="360">
        <v>0</v>
      </c>
      <c r="X47" s="360">
        <v>0</v>
      </c>
      <c r="Y47" s="360">
        <v>0</v>
      </c>
      <c r="Z47" s="360">
        <v>0</v>
      </c>
      <c r="AA47" s="360">
        <v>0</v>
      </c>
      <c r="AB47" s="360">
        <v>0</v>
      </c>
      <c r="AC47" s="360">
        <v>0</v>
      </c>
      <c r="AD47" s="360">
        <v>0</v>
      </c>
      <c r="AE47" s="360">
        <v>0.375</v>
      </c>
      <c r="AF47" s="360">
        <v>0</v>
      </c>
      <c r="AG47" s="360">
        <v>0.15</v>
      </c>
      <c r="AH47" s="360">
        <v>0.22499999999999998</v>
      </c>
      <c r="AI47" s="360">
        <v>0.375</v>
      </c>
      <c r="AJ47" s="360">
        <v>0.375</v>
      </c>
      <c r="AK47" s="360">
        <v>0.375</v>
      </c>
      <c r="AL47" s="360">
        <v>0.375</v>
      </c>
      <c r="AM47" s="360">
        <v>0.375</v>
      </c>
      <c r="AN47" s="360">
        <v>0.375</v>
      </c>
      <c r="AO47" s="360">
        <v>0.75</v>
      </c>
      <c r="AP47" s="360">
        <v>0.75</v>
      </c>
      <c r="AQ47" s="360">
        <v>0.75</v>
      </c>
      <c r="AR47" s="360">
        <v>1.125</v>
      </c>
      <c r="AS47" s="360">
        <v>0</v>
      </c>
      <c r="AT47" s="360">
        <v>0</v>
      </c>
      <c r="AU47" s="360">
        <v>0</v>
      </c>
      <c r="AV47" s="360">
        <v>0</v>
      </c>
      <c r="AW47" s="360">
        <v>0</v>
      </c>
      <c r="AX47" s="360">
        <v>0</v>
      </c>
      <c r="AY47" s="360">
        <v>0</v>
      </c>
      <c r="AZ47" s="360">
        <v>0</v>
      </c>
      <c r="BA47" s="360">
        <v>0</v>
      </c>
      <c r="BB47" s="360">
        <v>0.75</v>
      </c>
    </row>
    <row r="48" spans="1:54" ht="15" x14ac:dyDescent="0.25">
      <c r="A48" s="357" t="e">
        <f t="shared" si="5"/>
        <v>#REF!</v>
      </c>
      <c r="B48" s="364" t="s">
        <v>215</v>
      </c>
      <c r="C48" s="373" t="s">
        <v>251</v>
      </c>
      <c r="D48" s="372"/>
      <c r="E48" s="361" t="s">
        <v>462</v>
      </c>
      <c r="F48" s="362" t="s">
        <v>463</v>
      </c>
      <c r="G48" s="362" t="s">
        <v>460</v>
      </c>
      <c r="H48" s="360"/>
      <c r="I48" s="360">
        <v>0</v>
      </c>
      <c r="J48" s="360">
        <v>0</v>
      </c>
      <c r="K48" s="360">
        <v>0</v>
      </c>
      <c r="L48" s="360">
        <v>0</v>
      </c>
      <c r="M48" s="360">
        <v>0</v>
      </c>
      <c r="N48" s="360">
        <v>0</v>
      </c>
      <c r="O48" s="360">
        <v>0</v>
      </c>
      <c r="P48" s="360">
        <v>0</v>
      </c>
      <c r="Q48" s="360">
        <v>0</v>
      </c>
      <c r="R48" s="360">
        <v>0</v>
      </c>
      <c r="S48" s="360">
        <v>0</v>
      </c>
      <c r="T48" s="360">
        <v>7.2607526000000019E-2</v>
      </c>
      <c r="U48" s="360">
        <v>0</v>
      </c>
      <c r="V48" s="360">
        <v>0</v>
      </c>
      <c r="W48" s="360">
        <v>0</v>
      </c>
      <c r="X48" s="360">
        <v>0</v>
      </c>
      <c r="Y48" s="360">
        <v>0</v>
      </c>
      <c r="Z48" s="360">
        <v>0</v>
      </c>
      <c r="AA48" s="360">
        <v>0</v>
      </c>
      <c r="AB48" s="360">
        <v>0</v>
      </c>
      <c r="AC48" s="360">
        <v>0</v>
      </c>
      <c r="AD48" s="360">
        <v>0</v>
      </c>
      <c r="AE48" s="360">
        <v>7.2607526000000019E-2</v>
      </c>
      <c r="AF48" s="360">
        <v>0</v>
      </c>
      <c r="AG48" s="360">
        <v>0</v>
      </c>
      <c r="AH48" s="360">
        <v>0</v>
      </c>
      <c r="AI48" s="360">
        <v>0</v>
      </c>
      <c r="AJ48" s="360">
        <v>0</v>
      </c>
      <c r="AK48" s="360">
        <v>0</v>
      </c>
      <c r="AL48" s="360">
        <v>0</v>
      </c>
      <c r="AM48" s="360">
        <v>0</v>
      </c>
      <c r="AN48" s="360">
        <v>0</v>
      </c>
      <c r="AO48" s="360">
        <v>0</v>
      </c>
      <c r="AP48" s="360">
        <v>2.9043010400000006E-2</v>
      </c>
      <c r="AQ48" s="360">
        <v>4.3564515600000006E-2</v>
      </c>
      <c r="AR48" s="360">
        <v>7.2607526000000019E-2</v>
      </c>
      <c r="AS48" s="360">
        <v>0.14521505200000004</v>
      </c>
      <c r="AT48" s="360">
        <v>0.21782257800000002</v>
      </c>
      <c r="AU48" s="360">
        <v>0.14521505200000004</v>
      </c>
      <c r="AV48" s="360">
        <v>0.21782257800000002</v>
      </c>
      <c r="AW48" s="360">
        <v>0.14521505200000004</v>
      </c>
      <c r="AX48" s="360">
        <v>0.14521505200000004</v>
      </c>
      <c r="AY48" s="360">
        <v>0</v>
      </c>
      <c r="AZ48" s="360">
        <v>0</v>
      </c>
      <c r="BA48" s="360">
        <v>0</v>
      </c>
      <c r="BB48" s="360">
        <v>0.14521505200000004</v>
      </c>
    </row>
    <row r="49" spans="1:54" ht="15" x14ac:dyDescent="0.25">
      <c r="A49" s="357" t="e">
        <f t="shared" si="5"/>
        <v>#REF!</v>
      </c>
      <c r="B49" s="212" t="s">
        <v>217</v>
      </c>
      <c r="C49" s="373" t="s">
        <v>251</v>
      </c>
      <c r="D49" s="370"/>
      <c r="E49" s="363" t="s">
        <v>218</v>
      </c>
      <c r="F49" s="362" t="s">
        <v>192</v>
      </c>
      <c r="G49" s="362" t="s">
        <v>459</v>
      </c>
      <c r="H49" s="360"/>
      <c r="I49" s="360">
        <v>0</v>
      </c>
      <c r="J49" s="360">
        <v>0</v>
      </c>
      <c r="K49" s="360">
        <v>0</v>
      </c>
      <c r="L49" s="360">
        <v>0</v>
      </c>
      <c r="M49" s="360">
        <v>0</v>
      </c>
      <c r="N49" s="360">
        <v>0</v>
      </c>
      <c r="O49" s="360">
        <v>0</v>
      </c>
      <c r="P49" s="360">
        <v>0</v>
      </c>
      <c r="Q49" s="360">
        <v>0</v>
      </c>
      <c r="R49" s="360">
        <v>0</v>
      </c>
      <c r="S49" s="360">
        <v>0</v>
      </c>
      <c r="T49" s="360">
        <v>0</v>
      </c>
      <c r="U49" s="360">
        <v>0</v>
      </c>
      <c r="V49" s="360">
        <v>0</v>
      </c>
      <c r="W49" s="360">
        <v>0</v>
      </c>
      <c r="X49" s="360">
        <v>0</v>
      </c>
      <c r="Y49" s="360">
        <v>0</v>
      </c>
      <c r="Z49" s="360">
        <v>0</v>
      </c>
      <c r="AA49" s="360">
        <v>0</v>
      </c>
      <c r="AB49" s="360">
        <v>0</v>
      </c>
      <c r="AC49" s="360">
        <v>0</v>
      </c>
      <c r="AD49" s="360">
        <v>0</v>
      </c>
      <c r="AE49" s="360">
        <v>0</v>
      </c>
      <c r="AF49" s="360">
        <v>0</v>
      </c>
      <c r="AG49" s="360">
        <v>0</v>
      </c>
      <c r="AH49" s="360">
        <v>0</v>
      </c>
      <c r="AI49" s="360">
        <v>0</v>
      </c>
      <c r="AJ49" s="360">
        <v>0</v>
      </c>
      <c r="AK49" s="360">
        <v>0</v>
      </c>
      <c r="AL49" s="360">
        <v>0</v>
      </c>
      <c r="AM49" s="360">
        <v>0</v>
      </c>
      <c r="AN49" s="360">
        <v>0</v>
      </c>
      <c r="AO49" s="360">
        <v>0</v>
      </c>
      <c r="AP49" s="360">
        <v>0</v>
      </c>
      <c r="AQ49" s="360">
        <v>0</v>
      </c>
      <c r="AR49" s="360">
        <v>0</v>
      </c>
      <c r="AS49" s="360">
        <v>0</v>
      </c>
      <c r="AT49" s="360">
        <v>0</v>
      </c>
      <c r="AU49" s="360">
        <v>0</v>
      </c>
      <c r="AV49" s="360">
        <v>0</v>
      </c>
      <c r="AW49" s="360">
        <v>0</v>
      </c>
      <c r="AX49" s="360">
        <v>0</v>
      </c>
      <c r="AY49" s="360">
        <v>0</v>
      </c>
      <c r="AZ49" s="360">
        <v>0</v>
      </c>
      <c r="BA49" s="360">
        <v>0</v>
      </c>
      <c r="BB49" s="360">
        <v>0</v>
      </c>
    </row>
    <row r="50" spans="1:54" ht="15" x14ac:dyDescent="0.25">
      <c r="A50" s="357" t="e">
        <f t="shared" si="5"/>
        <v>#REF!</v>
      </c>
      <c r="B50" s="214" t="s">
        <v>212</v>
      </c>
      <c r="C50" s="373" t="s">
        <v>251</v>
      </c>
      <c r="D50" s="371"/>
      <c r="E50" s="361" t="s">
        <v>216</v>
      </c>
      <c r="F50" s="362" t="s">
        <v>461</v>
      </c>
      <c r="G50" s="362" t="s">
        <v>464</v>
      </c>
      <c r="H50" s="360"/>
      <c r="I50" s="360">
        <v>0</v>
      </c>
      <c r="J50" s="360">
        <v>0</v>
      </c>
      <c r="K50" s="360">
        <v>0</v>
      </c>
      <c r="L50" s="360">
        <v>0</v>
      </c>
      <c r="M50" s="360">
        <v>0</v>
      </c>
      <c r="N50" s="360">
        <v>0</v>
      </c>
      <c r="O50" s="360">
        <v>0</v>
      </c>
      <c r="P50" s="360">
        <v>0</v>
      </c>
      <c r="Q50" s="360">
        <v>0</v>
      </c>
      <c r="R50" s="360">
        <v>0</v>
      </c>
      <c r="S50" s="360">
        <v>0</v>
      </c>
      <c r="T50" s="360">
        <v>0.18000000000000005</v>
      </c>
      <c r="U50" s="360">
        <v>0</v>
      </c>
      <c r="V50" s="360">
        <v>0</v>
      </c>
      <c r="W50" s="360">
        <v>0</v>
      </c>
      <c r="X50" s="360">
        <v>0</v>
      </c>
      <c r="Y50" s="360">
        <v>0</v>
      </c>
      <c r="Z50" s="360">
        <v>0</v>
      </c>
      <c r="AA50" s="360">
        <v>0</v>
      </c>
      <c r="AB50" s="360">
        <v>0</v>
      </c>
      <c r="AC50" s="360">
        <v>0</v>
      </c>
      <c r="AD50" s="360">
        <v>0</v>
      </c>
      <c r="AE50" s="360">
        <v>0.18000000000000005</v>
      </c>
      <c r="AF50" s="360">
        <v>0</v>
      </c>
      <c r="AG50" s="360">
        <v>0</v>
      </c>
      <c r="AH50" s="360">
        <v>0</v>
      </c>
      <c r="AI50" s="360">
        <v>0</v>
      </c>
      <c r="AJ50" s="360">
        <v>0</v>
      </c>
      <c r="AK50" s="360">
        <v>0</v>
      </c>
      <c r="AL50" s="360">
        <v>0</v>
      </c>
      <c r="AM50" s="360">
        <v>0</v>
      </c>
      <c r="AN50" s="360">
        <v>0</v>
      </c>
      <c r="AO50" s="360">
        <v>0</v>
      </c>
      <c r="AP50" s="360">
        <v>0</v>
      </c>
      <c r="AQ50" s="360">
        <v>0</v>
      </c>
      <c r="AR50" s="360">
        <v>0.3600000000000001</v>
      </c>
      <c r="AS50" s="360">
        <v>0.7200000000000002</v>
      </c>
      <c r="AT50" s="360">
        <v>1.26</v>
      </c>
      <c r="AU50" s="360">
        <v>0.54</v>
      </c>
      <c r="AV50" s="360">
        <v>0</v>
      </c>
      <c r="AW50" s="360">
        <v>0</v>
      </c>
      <c r="AX50" s="360">
        <v>0</v>
      </c>
      <c r="AY50" s="360">
        <v>0</v>
      </c>
      <c r="AZ50" s="360">
        <v>0</v>
      </c>
      <c r="BA50" s="360">
        <v>0</v>
      </c>
      <c r="BB50" s="360">
        <v>0.3600000000000001</v>
      </c>
    </row>
    <row r="51" spans="1:54" ht="15" x14ac:dyDescent="0.25">
      <c r="A51" s="357" t="e">
        <f t="shared" si="5"/>
        <v>#REF!</v>
      </c>
      <c r="B51" s="214" t="s">
        <v>214</v>
      </c>
      <c r="C51" s="373" t="s">
        <v>251</v>
      </c>
      <c r="D51" s="371"/>
      <c r="E51" s="361" t="s">
        <v>216</v>
      </c>
      <c r="F51" s="362" t="s">
        <v>192</v>
      </c>
      <c r="G51" s="362" t="s">
        <v>465</v>
      </c>
      <c r="H51" s="360"/>
      <c r="I51" s="360">
        <v>0</v>
      </c>
      <c r="J51" s="360">
        <v>0</v>
      </c>
      <c r="K51" s="360">
        <v>0</v>
      </c>
      <c r="L51" s="360">
        <v>0</v>
      </c>
      <c r="M51" s="360">
        <v>0</v>
      </c>
      <c r="N51" s="360">
        <v>0</v>
      </c>
      <c r="O51" s="360">
        <v>0</v>
      </c>
      <c r="P51" s="360">
        <v>0</v>
      </c>
      <c r="Q51" s="360">
        <v>0</v>
      </c>
      <c r="R51" s="360">
        <v>0</v>
      </c>
      <c r="S51" s="360">
        <v>0</v>
      </c>
      <c r="T51" s="360">
        <v>0.25</v>
      </c>
      <c r="U51" s="360">
        <v>0</v>
      </c>
      <c r="V51" s="360">
        <v>0</v>
      </c>
      <c r="W51" s="360">
        <v>0</v>
      </c>
      <c r="X51" s="360">
        <v>0</v>
      </c>
      <c r="Y51" s="360">
        <v>0</v>
      </c>
      <c r="Z51" s="360">
        <v>0</v>
      </c>
      <c r="AA51" s="360">
        <v>0</v>
      </c>
      <c r="AB51" s="360">
        <v>0</v>
      </c>
      <c r="AC51" s="360">
        <v>0</v>
      </c>
      <c r="AD51" s="360">
        <v>0</v>
      </c>
      <c r="AE51" s="360">
        <v>0.25</v>
      </c>
      <c r="AF51" s="360">
        <v>0</v>
      </c>
      <c r="AG51" s="360">
        <v>0</v>
      </c>
      <c r="AH51" s="360">
        <v>0</v>
      </c>
      <c r="AI51" s="360">
        <v>0</v>
      </c>
      <c r="AJ51" s="360">
        <v>0</v>
      </c>
      <c r="AK51" s="360">
        <v>0</v>
      </c>
      <c r="AL51" s="360">
        <v>0</v>
      </c>
      <c r="AM51" s="360">
        <v>0</v>
      </c>
      <c r="AN51" s="360">
        <v>0</v>
      </c>
      <c r="AO51" s="360">
        <v>0</v>
      </c>
      <c r="AP51" s="360">
        <v>0</v>
      </c>
      <c r="AQ51" s="360">
        <v>0.5</v>
      </c>
      <c r="AR51" s="360">
        <v>1</v>
      </c>
      <c r="AS51" s="360">
        <v>1.75</v>
      </c>
      <c r="AT51" s="360">
        <v>0.75</v>
      </c>
      <c r="AU51" s="360">
        <v>0</v>
      </c>
      <c r="AV51" s="360">
        <v>0</v>
      </c>
      <c r="AW51" s="360">
        <v>0</v>
      </c>
      <c r="AX51" s="360">
        <v>0</v>
      </c>
      <c r="AY51" s="360">
        <v>0</v>
      </c>
      <c r="AZ51" s="360">
        <v>0</v>
      </c>
      <c r="BA51" s="360">
        <v>0</v>
      </c>
      <c r="BB51" s="360">
        <v>0.5</v>
      </c>
    </row>
    <row r="52" spans="1:54" ht="15" x14ac:dyDescent="0.25">
      <c r="A52" s="357" t="e">
        <f t="shared" si="5"/>
        <v>#REF!</v>
      </c>
      <c r="B52" s="212" t="s">
        <v>219</v>
      </c>
      <c r="C52" s="373" t="s">
        <v>251</v>
      </c>
      <c r="D52" s="370"/>
      <c r="E52" s="363" t="s">
        <v>213</v>
      </c>
      <c r="F52" s="362" t="s">
        <v>188</v>
      </c>
      <c r="G52" s="362" t="s">
        <v>466</v>
      </c>
      <c r="H52" s="360"/>
      <c r="I52" s="360">
        <v>0</v>
      </c>
      <c r="J52" s="360">
        <v>0</v>
      </c>
      <c r="K52" s="360">
        <v>0</v>
      </c>
      <c r="L52" s="360">
        <v>0</v>
      </c>
      <c r="M52" s="360">
        <v>0</v>
      </c>
      <c r="N52" s="360">
        <v>0</v>
      </c>
      <c r="O52" s="360">
        <v>0</v>
      </c>
      <c r="P52" s="360">
        <v>0</v>
      </c>
      <c r="Q52" s="360">
        <v>0</v>
      </c>
      <c r="R52" s="360">
        <v>0</v>
      </c>
      <c r="S52" s="360">
        <v>0</v>
      </c>
      <c r="T52" s="360">
        <v>0</v>
      </c>
      <c r="U52" s="360">
        <v>0</v>
      </c>
      <c r="V52" s="360">
        <v>0</v>
      </c>
      <c r="W52" s="360">
        <v>0</v>
      </c>
      <c r="X52" s="360">
        <v>0</v>
      </c>
      <c r="Y52" s="360">
        <v>0</v>
      </c>
      <c r="Z52" s="360">
        <v>0</v>
      </c>
      <c r="AA52" s="360">
        <v>0</v>
      </c>
      <c r="AB52" s="360">
        <v>0</v>
      </c>
      <c r="AC52" s="360">
        <v>0</v>
      </c>
      <c r="AD52" s="360">
        <v>0</v>
      </c>
      <c r="AE52" s="360">
        <v>0</v>
      </c>
      <c r="AF52" s="360">
        <v>0</v>
      </c>
      <c r="AG52" s="360">
        <v>0</v>
      </c>
      <c r="AH52" s="360">
        <v>0</v>
      </c>
      <c r="AI52" s="360">
        <v>0</v>
      </c>
      <c r="AJ52" s="360">
        <v>0</v>
      </c>
      <c r="AK52" s="360">
        <v>0</v>
      </c>
      <c r="AL52" s="360">
        <v>0</v>
      </c>
      <c r="AM52" s="360">
        <v>0</v>
      </c>
      <c r="AN52" s="360">
        <v>0</v>
      </c>
      <c r="AO52" s="360">
        <v>0</v>
      </c>
      <c r="AP52" s="360">
        <v>0</v>
      </c>
      <c r="AQ52" s="360">
        <v>0</v>
      </c>
      <c r="AR52" s="360">
        <v>0</v>
      </c>
      <c r="AS52" s="360">
        <v>0</v>
      </c>
      <c r="AT52" s="360">
        <v>0</v>
      </c>
      <c r="AU52" s="360">
        <v>0</v>
      </c>
      <c r="AV52" s="360">
        <v>0</v>
      </c>
      <c r="AW52" s="360">
        <v>0</v>
      </c>
      <c r="AX52" s="360">
        <v>0</v>
      </c>
      <c r="AY52" s="360">
        <v>0</v>
      </c>
      <c r="AZ52" s="360">
        <v>0</v>
      </c>
      <c r="BA52" s="360">
        <v>0</v>
      </c>
      <c r="BB52" s="360">
        <v>0</v>
      </c>
    </row>
    <row r="53" spans="1:54" ht="15" x14ac:dyDescent="0.25">
      <c r="A53" s="357" t="e">
        <f t="shared" si="5"/>
        <v>#REF!</v>
      </c>
      <c r="B53" s="214" t="s">
        <v>220</v>
      </c>
      <c r="C53" s="373" t="s">
        <v>251</v>
      </c>
      <c r="D53" s="371"/>
      <c r="E53" s="361" t="s">
        <v>221</v>
      </c>
      <c r="F53" s="362" t="s">
        <v>188</v>
      </c>
      <c r="G53" s="362" t="s">
        <v>165</v>
      </c>
      <c r="H53" s="360"/>
      <c r="I53" s="360">
        <v>0</v>
      </c>
      <c r="J53" s="360">
        <v>0</v>
      </c>
      <c r="K53" s="360">
        <v>0</v>
      </c>
      <c r="L53" s="360">
        <v>0</v>
      </c>
      <c r="M53" s="360">
        <v>0</v>
      </c>
      <c r="N53" s="360">
        <v>0</v>
      </c>
      <c r="O53" s="360">
        <v>0</v>
      </c>
      <c r="P53" s="360">
        <v>0</v>
      </c>
      <c r="Q53" s="360">
        <v>0</v>
      </c>
      <c r="R53" s="360">
        <v>0</v>
      </c>
      <c r="S53" s="360">
        <v>0</v>
      </c>
      <c r="T53" s="360">
        <v>1.539139489064</v>
      </c>
      <c r="U53" s="360">
        <v>0</v>
      </c>
      <c r="V53" s="360">
        <v>0</v>
      </c>
      <c r="W53" s="360">
        <v>0</v>
      </c>
      <c r="X53" s="360">
        <v>0</v>
      </c>
      <c r="Y53" s="360">
        <v>0</v>
      </c>
      <c r="Z53" s="360">
        <v>0</v>
      </c>
      <c r="AA53" s="360">
        <v>0</v>
      </c>
      <c r="AB53" s="360">
        <v>0</v>
      </c>
      <c r="AC53" s="360">
        <v>0</v>
      </c>
      <c r="AD53" s="360">
        <v>0</v>
      </c>
      <c r="AE53" s="360">
        <v>1.539139489064</v>
      </c>
      <c r="AF53" s="360">
        <v>0</v>
      </c>
      <c r="AG53" s="360">
        <v>0</v>
      </c>
      <c r="AH53" s="360">
        <v>0</v>
      </c>
      <c r="AI53" s="360">
        <v>0</v>
      </c>
      <c r="AJ53" s="360">
        <v>0</v>
      </c>
      <c r="AK53" s="360">
        <v>0</v>
      </c>
      <c r="AL53" s="360">
        <v>0</v>
      </c>
      <c r="AM53" s="360">
        <v>0</v>
      </c>
      <c r="AN53" s="360">
        <v>0</v>
      </c>
      <c r="AO53" s="360">
        <v>0</v>
      </c>
      <c r="AP53" s="360">
        <v>3.078278978128</v>
      </c>
      <c r="AQ53" s="360">
        <v>6.156557956256</v>
      </c>
      <c r="AR53" s="360">
        <v>7.6956974453199996</v>
      </c>
      <c r="AS53" s="360">
        <v>7.6956974453199996</v>
      </c>
      <c r="AT53" s="360">
        <v>0</v>
      </c>
      <c r="AU53" s="360">
        <v>0</v>
      </c>
      <c r="AV53" s="360">
        <v>0</v>
      </c>
      <c r="AW53" s="360">
        <v>0</v>
      </c>
      <c r="AX53" s="360">
        <v>0</v>
      </c>
      <c r="AY53" s="360">
        <v>0</v>
      </c>
      <c r="AZ53" s="360">
        <v>0</v>
      </c>
      <c r="BA53" s="360">
        <v>0</v>
      </c>
      <c r="BB53" s="360">
        <v>3.078278978128</v>
      </c>
    </row>
    <row r="54" spans="1:54" ht="15" x14ac:dyDescent="0.25">
      <c r="A54" s="357" t="e">
        <f t="shared" si="5"/>
        <v>#REF!</v>
      </c>
      <c r="B54" s="214" t="s">
        <v>222</v>
      </c>
      <c r="C54" s="373" t="s">
        <v>251</v>
      </c>
      <c r="D54" s="371"/>
      <c r="E54" s="361" t="s">
        <v>223</v>
      </c>
      <c r="F54" s="362" t="s">
        <v>467</v>
      </c>
      <c r="G54" s="362" t="s">
        <v>434</v>
      </c>
      <c r="H54" s="360"/>
      <c r="I54" s="360">
        <v>0</v>
      </c>
      <c r="J54" s="360">
        <v>0</v>
      </c>
      <c r="K54" s="360">
        <v>0</v>
      </c>
      <c r="L54" s="360">
        <v>0</v>
      </c>
      <c r="M54" s="360">
        <v>0</v>
      </c>
      <c r="N54" s="360">
        <v>0</v>
      </c>
      <c r="O54" s="360">
        <v>0</v>
      </c>
      <c r="P54" s="360">
        <v>0</v>
      </c>
      <c r="Q54" s="360">
        <v>0</v>
      </c>
      <c r="R54" s="360">
        <v>0</v>
      </c>
      <c r="S54" s="360">
        <v>0</v>
      </c>
      <c r="T54" s="360">
        <v>0.34697819445120004</v>
      </c>
      <c r="U54" s="360">
        <v>0</v>
      </c>
      <c r="V54" s="360">
        <v>0</v>
      </c>
      <c r="W54" s="360">
        <v>0</v>
      </c>
      <c r="X54" s="360">
        <v>0</v>
      </c>
      <c r="Y54" s="360">
        <v>0</v>
      </c>
      <c r="Z54" s="360">
        <v>0</v>
      </c>
      <c r="AA54" s="360">
        <v>0</v>
      </c>
      <c r="AB54" s="360">
        <v>0</v>
      </c>
      <c r="AC54" s="360">
        <v>0</v>
      </c>
      <c r="AD54" s="360">
        <v>0</v>
      </c>
      <c r="AE54" s="360">
        <v>0.34697819445120004</v>
      </c>
      <c r="AF54" s="360">
        <v>0</v>
      </c>
      <c r="AG54" s="360">
        <v>0</v>
      </c>
      <c r="AH54" s="360">
        <v>0</v>
      </c>
      <c r="AI54" s="360">
        <v>0</v>
      </c>
      <c r="AJ54" s="360">
        <v>0</v>
      </c>
      <c r="AK54" s="360">
        <v>0</v>
      </c>
      <c r="AL54" s="360">
        <v>0</v>
      </c>
      <c r="AM54" s="360">
        <v>0</v>
      </c>
      <c r="AN54" s="360">
        <v>0</v>
      </c>
      <c r="AO54" s="360">
        <v>0</v>
      </c>
      <c r="AP54" s="360">
        <v>0</v>
      </c>
      <c r="AQ54" s="360">
        <v>0</v>
      </c>
      <c r="AR54" s="360">
        <v>0</v>
      </c>
      <c r="AS54" s="360">
        <v>0</v>
      </c>
      <c r="AT54" s="360">
        <v>0</v>
      </c>
      <c r="AU54" s="360">
        <v>0</v>
      </c>
      <c r="AV54" s="360">
        <v>1.0409345833535999</v>
      </c>
      <c r="AW54" s="360">
        <v>1.3879127778048002</v>
      </c>
      <c r="AX54" s="360">
        <v>3.1228037500607999</v>
      </c>
      <c r="AY54" s="360">
        <v>0</v>
      </c>
      <c r="AZ54" s="360">
        <v>0</v>
      </c>
      <c r="BA54" s="360">
        <v>0</v>
      </c>
      <c r="BB54" s="360">
        <v>0.69395638890240008</v>
      </c>
    </row>
    <row r="55" spans="1:54" x14ac:dyDescent="0.25">
      <c r="A55" s="357" t="e">
        <f t="shared" si="5"/>
        <v>#REF!</v>
      </c>
      <c r="B55" s="214" t="s">
        <v>468</v>
      </c>
      <c r="C55" s="373" t="s">
        <v>251</v>
      </c>
      <c r="D55" s="214"/>
      <c r="E55" s="214"/>
      <c r="F55" s="215"/>
      <c r="G55" s="215"/>
      <c r="H55" s="360"/>
      <c r="I55" s="360">
        <v>0</v>
      </c>
      <c r="J55" s="360">
        <v>0</v>
      </c>
      <c r="K55" s="360">
        <v>0</v>
      </c>
      <c r="L55" s="360">
        <v>0</v>
      </c>
      <c r="M55" s="360">
        <v>0</v>
      </c>
      <c r="N55" s="360">
        <v>0</v>
      </c>
      <c r="O55" s="360">
        <v>0</v>
      </c>
      <c r="P55" s="360">
        <v>0</v>
      </c>
      <c r="Q55" s="360">
        <v>0</v>
      </c>
      <c r="R55" s="360">
        <v>0</v>
      </c>
      <c r="S55" s="360">
        <v>0</v>
      </c>
      <c r="T55" s="360">
        <v>0.18166363586000003</v>
      </c>
      <c r="U55" s="360">
        <v>0</v>
      </c>
      <c r="V55" s="360">
        <v>0</v>
      </c>
      <c r="W55" s="360">
        <v>0</v>
      </c>
      <c r="X55" s="360">
        <v>0</v>
      </c>
      <c r="Y55" s="360">
        <v>0</v>
      </c>
      <c r="Z55" s="360">
        <v>0</v>
      </c>
      <c r="AA55" s="360">
        <v>0</v>
      </c>
      <c r="AB55" s="360">
        <v>0</v>
      </c>
      <c r="AC55" s="360">
        <v>0</v>
      </c>
      <c r="AD55" s="360">
        <v>0</v>
      </c>
      <c r="AE55" s="360">
        <v>0.18166363586000003</v>
      </c>
      <c r="AF55" s="360">
        <v>0</v>
      </c>
      <c r="AG55" s="360">
        <v>0</v>
      </c>
      <c r="AH55" s="360">
        <v>0</v>
      </c>
      <c r="AI55" s="360">
        <v>0</v>
      </c>
      <c r="AJ55" s="360">
        <v>0</v>
      </c>
      <c r="AK55" s="360">
        <v>0</v>
      </c>
      <c r="AL55" s="360">
        <v>0</v>
      </c>
      <c r="AM55" s="360">
        <v>0</v>
      </c>
      <c r="AN55" s="360">
        <v>0</v>
      </c>
      <c r="AO55" s="360">
        <v>0</v>
      </c>
      <c r="AP55" s="360">
        <v>0</v>
      </c>
      <c r="AQ55" s="360">
        <v>0</v>
      </c>
      <c r="AR55" s="360">
        <v>0</v>
      </c>
      <c r="AS55" s="360">
        <v>0</v>
      </c>
      <c r="AT55" s="360">
        <v>0</v>
      </c>
      <c r="AU55" s="360">
        <v>0</v>
      </c>
      <c r="AV55" s="360">
        <v>0</v>
      </c>
      <c r="AW55" s="360">
        <v>0</v>
      </c>
      <c r="AX55" s="360">
        <v>0.36332727172000007</v>
      </c>
      <c r="AY55" s="360">
        <v>0.72665454344000013</v>
      </c>
      <c r="AZ55" s="360">
        <v>0.72665454344000013</v>
      </c>
      <c r="BA55" s="360">
        <v>1.08998181516</v>
      </c>
      <c r="BB55" s="360">
        <v>0.36332727172000007</v>
      </c>
    </row>
    <row r="56" spans="1:54" x14ac:dyDescent="0.25">
      <c r="A56" s="357" t="e">
        <f t="shared" si="5"/>
        <v>#REF!</v>
      </c>
      <c r="B56" s="374" t="s">
        <v>225</v>
      </c>
      <c r="C56" s="373" t="s">
        <v>251</v>
      </c>
      <c r="D56" s="374"/>
      <c r="E56" s="374"/>
      <c r="F56" s="215"/>
      <c r="G56" s="215"/>
      <c r="H56" s="360"/>
      <c r="I56" s="360">
        <v>0</v>
      </c>
      <c r="J56" s="360">
        <v>0</v>
      </c>
      <c r="K56" s="360">
        <v>0</v>
      </c>
      <c r="L56" s="360">
        <v>0</v>
      </c>
      <c r="M56" s="360">
        <v>0</v>
      </c>
      <c r="N56" s="360">
        <v>0</v>
      </c>
      <c r="O56" s="360">
        <v>0</v>
      </c>
      <c r="P56" s="360">
        <v>0</v>
      </c>
      <c r="Q56" s="360">
        <v>0</v>
      </c>
      <c r="R56" s="360">
        <v>0</v>
      </c>
      <c r="S56" s="360">
        <v>0</v>
      </c>
      <c r="T56" s="360">
        <v>1.4904425000000001</v>
      </c>
      <c r="U56" s="360">
        <v>0</v>
      </c>
      <c r="V56" s="360">
        <v>0</v>
      </c>
      <c r="W56" s="360">
        <v>0</v>
      </c>
      <c r="X56" s="360">
        <v>0</v>
      </c>
      <c r="Y56" s="360">
        <v>0.29808849999999998</v>
      </c>
      <c r="Z56" s="360">
        <v>0.59617699999999996</v>
      </c>
      <c r="AA56" s="360">
        <v>0.89426549999999994</v>
      </c>
      <c r="AB56" s="360">
        <v>1.1923539999999999</v>
      </c>
      <c r="AC56" s="360">
        <v>0.29808849999999998</v>
      </c>
      <c r="AD56" s="360">
        <v>0.89426549999999994</v>
      </c>
      <c r="AE56" s="360">
        <v>1.4904425000000001</v>
      </c>
      <c r="AF56" s="360">
        <v>0.89426549999999994</v>
      </c>
      <c r="AG56" s="360">
        <v>0.89426549999999994</v>
      </c>
      <c r="AH56" s="360">
        <v>0.89426549999999994</v>
      </c>
      <c r="AI56" s="360">
        <v>1.1923539999999999</v>
      </c>
      <c r="AJ56" s="360">
        <v>1.1923539999999999</v>
      </c>
      <c r="AK56" s="360">
        <v>1.1923539999999999</v>
      </c>
      <c r="AL56" s="360">
        <v>1.1923539999999999</v>
      </c>
      <c r="AM56" s="360">
        <v>1.1923539999999999</v>
      </c>
      <c r="AN56" s="360">
        <v>0.59617699999999996</v>
      </c>
      <c r="AO56" s="360">
        <v>0.59617699999999996</v>
      </c>
      <c r="AP56" s="360">
        <v>0.59617699999999996</v>
      </c>
      <c r="AQ56" s="360">
        <v>1.1923539999999999</v>
      </c>
      <c r="AR56" s="360">
        <v>0.59617699999999996</v>
      </c>
      <c r="AS56" s="360">
        <v>1.1923539999999999</v>
      </c>
      <c r="AT56" s="360">
        <v>0.59617699999999996</v>
      </c>
      <c r="AU56" s="360">
        <v>0.59617699999999996</v>
      </c>
      <c r="AV56" s="360">
        <v>1.1923539999999999</v>
      </c>
      <c r="AW56" s="360">
        <v>0.29808849999999998</v>
      </c>
      <c r="AX56" s="360">
        <v>1.1923539999999999</v>
      </c>
      <c r="AY56" s="360">
        <v>0.59617699999999996</v>
      </c>
      <c r="AZ56" s="360">
        <v>0.59617699999999996</v>
      </c>
      <c r="BA56" s="360">
        <v>1.1923539999999999</v>
      </c>
      <c r="BB56" s="360">
        <v>2.9808850000000002</v>
      </c>
    </row>
    <row r="57" spans="1:54" x14ac:dyDescent="0.25">
      <c r="A57" s="357" t="e">
        <f t="shared" si="5"/>
        <v>#REF!</v>
      </c>
      <c r="B57" s="374" t="s">
        <v>226</v>
      </c>
      <c r="C57" s="373" t="s">
        <v>251</v>
      </c>
      <c r="D57" s="374"/>
      <c r="E57" s="374"/>
      <c r="F57" s="215"/>
      <c r="G57" s="215"/>
      <c r="H57" s="360"/>
      <c r="I57" s="360">
        <v>0</v>
      </c>
      <c r="J57" s="360">
        <v>0</v>
      </c>
      <c r="K57" s="360">
        <v>0</v>
      </c>
      <c r="L57" s="360">
        <v>0</v>
      </c>
      <c r="M57" s="360">
        <v>0</v>
      </c>
      <c r="N57" s="360">
        <v>0</v>
      </c>
      <c r="O57" s="360">
        <v>0</v>
      </c>
      <c r="P57" s="360">
        <v>0</v>
      </c>
      <c r="Q57" s="360">
        <v>0</v>
      </c>
      <c r="R57" s="360">
        <v>0</v>
      </c>
      <c r="S57" s="360">
        <v>0</v>
      </c>
      <c r="T57" s="360">
        <v>2.44926210485088</v>
      </c>
      <c r="U57" s="360">
        <v>0</v>
      </c>
      <c r="V57" s="360">
        <v>0</v>
      </c>
      <c r="W57" s="360">
        <v>0</v>
      </c>
      <c r="X57" s="360">
        <v>0</v>
      </c>
      <c r="Y57" s="360">
        <v>2.44926210485088</v>
      </c>
      <c r="Z57" s="360">
        <v>0</v>
      </c>
      <c r="AA57" s="360">
        <v>0</v>
      </c>
      <c r="AB57" s="360">
        <v>2.44926210485088</v>
      </c>
      <c r="AC57" s="360">
        <v>0</v>
      </c>
      <c r="AD57" s="360">
        <v>0</v>
      </c>
      <c r="AE57" s="360">
        <v>2.44926210485088</v>
      </c>
      <c r="AF57" s="360">
        <v>0</v>
      </c>
      <c r="AG57" s="360">
        <v>0</v>
      </c>
      <c r="AH57" s="360">
        <v>4.8985242097017601</v>
      </c>
      <c r="AI57" s="360">
        <v>0</v>
      </c>
      <c r="AJ57" s="360">
        <v>0</v>
      </c>
      <c r="AK57" s="360">
        <v>4.8985242097017601</v>
      </c>
      <c r="AL57" s="360">
        <v>0</v>
      </c>
      <c r="AM57" s="360">
        <v>0</v>
      </c>
      <c r="AN57" s="360">
        <v>4.8985242097017601</v>
      </c>
      <c r="AO57" s="360">
        <v>0</v>
      </c>
      <c r="AP57" s="360">
        <v>0</v>
      </c>
      <c r="AQ57" s="360">
        <v>7.3477863145526392</v>
      </c>
      <c r="AR57" s="360">
        <v>0</v>
      </c>
      <c r="AS57" s="360">
        <v>0</v>
      </c>
      <c r="AT57" s="360">
        <v>7.3477863145526392</v>
      </c>
      <c r="AU57" s="360">
        <v>0</v>
      </c>
      <c r="AV57" s="360">
        <v>0</v>
      </c>
      <c r="AW57" s="360">
        <v>0</v>
      </c>
      <c r="AX57" s="360">
        <v>0</v>
      </c>
      <c r="AY57" s="360">
        <v>4.8985242097017601</v>
      </c>
      <c r="AZ57" s="360">
        <v>0</v>
      </c>
      <c r="BA57" s="360">
        <v>0</v>
      </c>
      <c r="BB57" s="360">
        <v>4.8985242097017601</v>
      </c>
    </row>
    <row r="58" spans="1:54" x14ac:dyDescent="0.25">
      <c r="A58" s="357" t="e">
        <f t="shared" si="5"/>
        <v>#REF!</v>
      </c>
      <c r="B58" s="374" t="s">
        <v>227</v>
      </c>
      <c r="C58" s="373" t="s">
        <v>251</v>
      </c>
      <c r="D58" s="374"/>
      <c r="E58" s="374"/>
      <c r="F58" s="365"/>
      <c r="G58" s="365"/>
      <c r="H58" s="360"/>
      <c r="I58" s="360">
        <v>0</v>
      </c>
      <c r="J58" s="360">
        <v>0</v>
      </c>
      <c r="K58" s="360">
        <v>0</v>
      </c>
      <c r="L58" s="360">
        <v>0</v>
      </c>
      <c r="M58" s="360">
        <v>0</v>
      </c>
      <c r="N58" s="360">
        <v>0</v>
      </c>
      <c r="O58" s="360">
        <v>0</v>
      </c>
      <c r="P58" s="360">
        <v>0</v>
      </c>
      <c r="Q58" s="360">
        <v>0</v>
      </c>
      <c r="R58" s="360">
        <v>0</v>
      </c>
      <c r="S58" s="360">
        <v>0</v>
      </c>
      <c r="T58" s="360">
        <v>0</v>
      </c>
      <c r="U58" s="360">
        <v>0</v>
      </c>
      <c r="V58" s="360">
        <v>0</v>
      </c>
      <c r="W58" s="360">
        <v>0</v>
      </c>
      <c r="X58" s="360">
        <v>0</v>
      </c>
      <c r="Y58" s="360">
        <v>4.846182993533926</v>
      </c>
      <c r="Z58" s="360">
        <v>0</v>
      </c>
      <c r="AA58" s="360">
        <v>0</v>
      </c>
      <c r="AB58" s="360">
        <v>4.846182993533926</v>
      </c>
      <c r="AC58" s="360">
        <v>0</v>
      </c>
      <c r="AD58" s="360">
        <v>0</v>
      </c>
      <c r="AE58" s="360">
        <v>9.692365987067852</v>
      </c>
      <c r="AF58" s="360">
        <v>0</v>
      </c>
      <c r="AG58" s="360">
        <v>0</v>
      </c>
      <c r="AH58" s="360">
        <v>9.692365987067852</v>
      </c>
      <c r="AI58" s="360">
        <v>0</v>
      </c>
      <c r="AJ58" s="360">
        <v>0</v>
      </c>
      <c r="AK58" s="360">
        <v>9.692365987067852</v>
      </c>
      <c r="AL58" s="360">
        <v>0</v>
      </c>
      <c r="AM58" s="360">
        <v>0</v>
      </c>
      <c r="AN58" s="360">
        <v>9.692365987067852</v>
      </c>
      <c r="AO58" s="360">
        <v>0</v>
      </c>
      <c r="AP58" s="360">
        <v>0</v>
      </c>
      <c r="AQ58" s="360">
        <v>14.538548980601778</v>
      </c>
      <c r="AR58" s="360">
        <v>0</v>
      </c>
      <c r="AS58" s="360">
        <v>0</v>
      </c>
      <c r="AT58" s="360">
        <v>14.538548980601778</v>
      </c>
      <c r="AU58" s="360">
        <v>0</v>
      </c>
      <c r="AV58" s="360">
        <v>0</v>
      </c>
      <c r="AW58" s="360">
        <v>0</v>
      </c>
      <c r="AX58" s="360">
        <v>0</v>
      </c>
      <c r="AY58" s="360">
        <v>9.692365987067852</v>
      </c>
      <c r="AZ58" s="360">
        <v>0</v>
      </c>
      <c r="BA58" s="360">
        <v>0</v>
      </c>
      <c r="BB58" s="360">
        <v>9.692365987067852</v>
      </c>
    </row>
    <row r="59" spans="1:54" x14ac:dyDescent="0.25">
      <c r="A59" s="357" t="e">
        <f t="shared" si="5"/>
        <v>#REF!</v>
      </c>
      <c r="B59" s="374" t="s">
        <v>228</v>
      </c>
      <c r="C59" s="373" t="s">
        <v>251</v>
      </c>
      <c r="D59" s="374"/>
      <c r="E59" s="374"/>
      <c r="F59" s="365"/>
      <c r="G59" s="365"/>
      <c r="H59" s="360"/>
      <c r="I59" s="360">
        <v>0</v>
      </c>
      <c r="J59" s="360">
        <v>0</v>
      </c>
      <c r="K59" s="360">
        <v>0</v>
      </c>
      <c r="L59" s="360">
        <v>0</v>
      </c>
      <c r="M59" s="360">
        <v>0</v>
      </c>
      <c r="N59" s="360">
        <v>0</v>
      </c>
      <c r="O59" s="360">
        <v>0</v>
      </c>
      <c r="P59" s="360">
        <v>0</v>
      </c>
      <c r="Q59" s="360">
        <v>0</v>
      </c>
      <c r="R59" s="360">
        <v>0</v>
      </c>
      <c r="S59" s="360">
        <v>0</v>
      </c>
      <c r="T59" s="360">
        <v>0</v>
      </c>
      <c r="U59" s="360">
        <v>0</v>
      </c>
      <c r="V59" s="360">
        <v>0</v>
      </c>
      <c r="W59" s="360">
        <v>0</v>
      </c>
      <c r="X59" s="360">
        <v>0</v>
      </c>
      <c r="Y59" s="360">
        <v>4.932250175243972</v>
      </c>
      <c r="Z59" s="360">
        <v>0</v>
      </c>
      <c r="AA59" s="360">
        <v>0</v>
      </c>
      <c r="AB59" s="360">
        <v>4.932250175243972</v>
      </c>
      <c r="AC59" s="360">
        <v>0</v>
      </c>
      <c r="AD59" s="360">
        <v>0</v>
      </c>
      <c r="AE59" s="360">
        <v>9.864500350487944</v>
      </c>
      <c r="AF59" s="360">
        <v>0</v>
      </c>
      <c r="AG59" s="360">
        <v>0</v>
      </c>
      <c r="AH59" s="360">
        <v>9.864500350487944</v>
      </c>
      <c r="AI59" s="360">
        <v>0</v>
      </c>
      <c r="AJ59" s="360">
        <v>0</v>
      </c>
      <c r="AK59" s="360">
        <v>9.864500350487944</v>
      </c>
      <c r="AL59" s="360">
        <v>0</v>
      </c>
      <c r="AM59" s="360">
        <v>0</v>
      </c>
      <c r="AN59" s="360">
        <v>14.796750525731913</v>
      </c>
      <c r="AO59" s="360">
        <v>0</v>
      </c>
      <c r="AP59" s="360">
        <v>0</v>
      </c>
      <c r="AQ59" s="360">
        <v>14.796750525731913</v>
      </c>
      <c r="AR59" s="360">
        <v>0</v>
      </c>
      <c r="AS59" s="360">
        <v>0</v>
      </c>
      <c r="AT59" s="360">
        <v>19.729000700975888</v>
      </c>
      <c r="AU59" s="360">
        <v>0</v>
      </c>
      <c r="AV59" s="360">
        <v>0</v>
      </c>
      <c r="AW59" s="360">
        <v>0</v>
      </c>
      <c r="AX59" s="360">
        <v>0</v>
      </c>
      <c r="AY59" s="360">
        <v>9.864500350487944</v>
      </c>
      <c r="AZ59" s="360">
        <v>0</v>
      </c>
      <c r="BA59" s="360">
        <v>0</v>
      </c>
      <c r="BB59" s="360">
        <v>0</v>
      </c>
    </row>
    <row r="60" spans="1:54" x14ac:dyDescent="0.25">
      <c r="A60" s="357" t="e">
        <f t="shared" si="5"/>
        <v>#REF!</v>
      </c>
      <c r="B60" s="374" t="s">
        <v>229</v>
      </c>
      <c r="C60" s="374"/>
      <c r="D60" s="374"/>
      <c r="E60" s="374"/>
      <c r="F60" s="365"/>
      <c r="G60" s="365"/>
      <c r="H60" s="360"/>
      <c r="I60" s="360">
        <v>0</v>
      </c>
      <c r="J60" s="360">
        <v>0</v>
      </c>
      <c r="K60" s="360">
        <v>0</v>
      </c>
      <c r="L60" s="360">
        <v>0</v>
      </c>
      <c r="M60" s="360">
        <v>0</v>
      </c>
      <c r="N60" s="360">
        <v>0</v>
      </c>
      <c r="O60" s="360">
        <v>0</v>
      </c>
      <c r="P60" s="360">
        <v>0</v>
      </c>
      <c r="Q60" s="360">
        <v>0</v>
      </c>
      <c r="R60" s="360">
        <v>0</v>
      </c>
      <c r="S60" s="360">
        <v>0</v>
      </c>
      <c r="T60" s="360">
        <v>0</v>
      </c>
      <c r="U60" s="360">
        <v>0</v>
      </c>
      <c r="V60" s="360">
        <v>0</v>
      </c>
      <c r="W60" s="360">
        <v>0</v>
      </c>
      <c r="X60" s="360">
        <v>0</v>
      </c>
      <c r="Y60" s="360">
        <v>0</v>
      </c>
      <c r="Z60" s="360">
        <v>0</v>
      </c>
      <c r="AA60" s="360">
        <v>0</v>
      </c>
      <c r="AB60" s="360">
        <v>0</v>
      </c>
      <c r="AC60" s="360">
        <v>0</v>
      </c>
      <c r="AD60" s="360">
        <v>0</v>
      </c>
      <c r="AE60" s="360">
        <v>0</v>
      </c>
      <c r="AF60" s="360">
        <v>0</v>
      </c>
      <c r="AG60" s="360">
        <v>0</v>
      </c>
      <c r="AH60" s="360">
        <v>0</v>
      </c>
      <c r="AI60" s="360">
        <v>0</v>
      </c>
      <c r="AJ60" s="360">
        <v>0</v>
      </c>
      <c r="AK60" s="360">
        <v>0</v>
      </c>
      <c r="AL60" s="360">
        <v>0</v>
      </c>
      <c r="AM60" s="360">
        <v>0</v>
      </c>
      <c r="AN60" s="360">
        <v>0</v>
      </c>
      <c r="AO60" s="360">
        <v>0</v>
      </c>
      <c r="AP60" s="360">
        <v>0</v>
      </c>
      <c r="AQ60" s="360">
        <v>0</v>
      </c>
      <c r="AR60" s="360">
        <v>0</v>
      </c>
      <c r="AS60" s="360">
        <v>0</v>
      </c>
      <c r="AT60" s="360">
        <v>0</v>
      </c>
      <c r="AU60" s="360">
        <v>0</v>
      </c>
      <c r="AV60" s="360">
        <v>0</v>
      </c>
      <c r="AW60" s="360">
        <v>0</v>
      </c>
      <c r="AX60" s="360">
        <v>0</v>
      </c>
      <c r="AY60" s="360">
        <v>0</v>
      </c>
      <c r="AZ60" s="360">
        <v>0</v>
      </c>
      <c r="BA60" s="360">
        <v>0</v>
      </c>
      <c r="BB60" s="360">
        <v>0</v>
      </c>
    </row>
    <row r="61" spans="1:54" x14ac:dyDescent="0.25">
      <c r="A61" s="357" t="e">
        <f t="shared" si="5"/>
        <v>#REF!</v>
      </c>
      <c r="B61" s="374" t="s">
        <v>230</v>
      </c>
      <c r="C61" s="374" t="s">
        <v>484</v>
      </c>
      <c r="D61" s="374"/>
      <c r="E61" s="374"/>
      <c r="F61" s="365"/>
      <c r="G61" s="365"/>
      <c r="H61" s="360"/>
      <c r="I61" s="360">
        <v>0</v>
      </c>
      <c r="J61" s="360">
        <v>0</v>
      </c>
      <c r="K61" s="360">
        <v>0</v>
      </c>
      <c r="L61" s="360">
        <v>0</v>
      </c>
      <c r="M61" s="360">
        <v>0</v>
      </c>
      <c r="N61" s="360">
        <v>0</v>
      </c>
      <c r="O61" s="360">
        <v>0</v>
      </c>
      <c r="P61" s="360">
        <v>0</v>
      </c>
      <c r="Q61" s="360">
        <v>0</v>
      </c>
      <c r="R61" s="360">
        <v>0</v>
      </c>
      <c r="S61" s="360">
        <v>1.0402537810418918E-2</v>
      </c>
      <c r="T61" s="360">
        <v>1.0402537810418918E-2</v>
      </c>
      <c r="U61" s="360">
        <v>1.0402537810418918E-2</v>
      </c>
      <c r="V61" s="360">
        <v>1.0402537810418918E-2</v>
      </c>
      <c r="W61" s="360">
        <v>1.0402537810418918E-2</v>
      </c>
      <c r="X61" s="360">
        <v>1.0402537810418918E-2</v>
      </c>
      <c r="Y61" s="360">
        <v>1.0402537810418918E-2</v>
      </c>
      <c r="Z61" s="360">
        <v>1.0402537810418918E-2</v>
      </c>
      <c r="AA61" s="360">
        <v>1.0402537810418918E-2</v>
      </c>
      <c r="AB61" s="360">
        <v>1.0402537810418918E-2</v>
      </c>
      <c r="AC61" s="360">
        <v>1.0402537810418918E-2</v>
      </c>
      <c r="AD61" s="360">
        <v>1.0402537810418918E-2</v>
      </c>
      <c r="AE61" s="360">
        <v>1.0402537810418918E-2</v>
      </c>
      <c r="AF61" s="360">
        <v>3.4675126034729724E-3</v>
      </c>
      <c r="AG61" s="360">
        <v>1.0402537810418918E-2</v>
      </c>
      <c r="AH61" s="360">
        <v>1.0402537810418918E-2</v>
      </c>
      <c r="AI61" s="360">
        <v>3.4675126034729724E-3</v>
      </c>
      <c r="AJ61" s="360">
        <v>1.0402537810418918E-2</v>
      </c>
      <c r="AK61" s="360">
        <v>6.9350252069459448E-3</v>
      </c>
      <c r="AL61" s="360">
        <v>1.0402537810418918E-2</v>
      </c>
      <c r="AM61" s="360">
        <v>1.0402537810418918E-2</v>
      </c>
      <c r="AN61" s="360">
        <v>1.0402537810418918E-2</v>
      </c>
      <c r="AO61" s="360">
        <v>3.4675126034729724E-3</v>
      </c>
      <c r="AP61" s="360">
        <v>1.0402537810418918E-2</v>
      </c>
      <c r="AQ61" s="360">
        <v>1.387005041389189E-2</v>
      </c>
      <c r="AR61" s="360">
        <v>1.387005041389189E-2</v>
      </c>
      <c r="AS61" s="360">
        <v>1.0402537810418918E-2</v>
      </c>
      <c r="AT61" s="360">
        <v>1.0402537810418918E-2</v>
      </c>
      <c r="AU61" s="360">
        <v>1.0402537810418918E-2</v>
      </c>
      <c r="AV61" s="360">
        <v>1.0402537810418918E-2</v>
      </c>
      <c r="AW61" s="360">
        <v>1.0402537810418918E-2</v>
      </c>
      <c r="AX61" s="360">
        <v>1.0402537810418918E-2</v>
      </c>
      <c r="AY61" s="360">
        <v>1.0402537810418918E-2</v>
      </c>
      <c r="AZ61" s="360">
        <v>1.0402537810418918E-2</v>
      </c>
      <c r="BA61" s="360">
        <v>1.0402537810418918E-2</v>
      </c>
      <c r="BB61" s="360">
        <v>0</v>
      </c>
    </row>
    <row r="62" spans="1:54" x14ac:dyDescent="0.25">
      <c r="A62" s="357" t="e">
        <f t="shared" si="5"/>
        <v>#REF!</v>
      </c>
      <c r="B62" s="374" t="s">
        <v>231</v>
      </c>
      <c r="C62" s="374" t="s">
        <v>484</v>
      </c>
      <c r="D62" s="374"/>
      <c r="E62" s="374"/>
      <c r="F62" s="365"/>
      <c r="G62" s="365"/>
      <c r="H62" s="360"/>
      <c r="I62" s="360">
        <v>0</v>
      </c>
      <c r="J62" s="360">
        <v>0</v>
      </c>
      <c r="K62" s="360">
        <v>0</v>
      </c>
      <c r="L62" s="360">
        <v>0</v>
      </c>
      <c r="M62" s="360">
        <v>0</v>
      </c>
      <c r="N62" s="360">
        <v>0</v>
      </c>
      <c r="O62" s="360">
        <v>0</v>
      </c>
      <c r="P62" s="360">
        <v>0</v>
      </c>
      <c r="Q62" s="360">
        <v>0</v>
      </c>
      <c r="R62" s="360">
        <v>0</v>
      </c>
      <c r="S62" s="360">
        <v>0.20805075620837835</v>
      </c>
      <c r="T62" s="360">
        <v>0.20805075620837835</v>
      </c>
      <c r="U62" s="360">
        <v>0.20805075620837835</v>
      </c>
      <c r="V62" s="360">
        <v>0.20805075620837835</v>
      </c>
      <c r="W62" s="360">
        <v>0.20805075620837835</v>
      </c>
      <c r="X62" s="360">
        <v>0.20805075620837835</v>
      </c>
      <c r="Y62" s="360">
        <v>0.20805075620837835</v>
      </c>
      <c r="Z62" s="360">
        <v>0.20805075620837835</v>
      </c>
      <c r="AA62" s="360">
        <v>0.20805075620837835</v>
      </c>
      <c r="AB62" s="360">
        <v>0.20805075620837835</v>
      </c>
      <c r="AC62" s="360">
        <v>0.20805075620837835</v>
      </c>
      <c r="AD62" s="360">
        <v>0.20805075620837835</v>
      </c>
      <c r="AE62" s="360">
        <v>0.20805075620837835</v>
      </c>
      <c r="AF62" s="360">
        <v>0.20805075620837835</v>
      </c>
      <c r="AG62" s="360">
        <v>0.20805075620837835</v>
      </c>
      <c r="AH62" s="360">
        <v>0.20805075620837835</v>
      </c>
      <c r="AI62" s="360">
        <v>0.20805075620837835</v>
      </c>
      <c r="AJ62" s="360">
        <v>0.31207613431256748</v>
      </c>
      <c r="AK62" s="360">
        <v>0.31207613431256748</v>
      </c>
      <c r="AL62" s="360">
        <v>0.31207613431256748</v>
      </c>
      <c r="AM62" s="360">
        <v>0.31207613431256748</v>
      </c>
      <c r="AN62" s="360">
        <v>0.31207613431256748</v>
      </c>
      <c r="AO62" s="360">
        <v>0.31207613431256748</v>
      </c>
      <c r="AP62" s="360">
        <v>0.31207613431256748</v>
      </c>
      <c r="AQ62" s="360">
        <v>0.31207613431256748</v>
      </c>
      <c r="AR62" s="360">
        <v>0.31207613431256748</v>
      </c>
      <c r="AS62" s="360">
        <v>0.31207613431256748</v>
      </c>
      <c r="AT62" s="360">
        <v>0.31207613431256748</v>
      </c>
      <c r="AU62" s="360">
        <v>0.31207613431256748</v>
      </c>
      <c r="AV62" s="360">
        <v>0.31207613431256748</v>
      </c>
      <c r="AW62" s="360">
        <v>0.31207613431256748</v>
      </c>
      <c r="AX62" s="360">
        <v>0.31207613431256748</v>
      </c>
      <c r="AY62" s="360">
        <v>0.31207613431256748</v>
      </c>
      <c r="AZ62" s="360">
        <v>0.31207613431256748</v>
      </c>
      <c r="BA62" s="360">
        <v>0.52012689052094585</v>
      </c>
      <c r="BB62" s="360">
        <v>1.0402537810418917</v>
      </c>
    </row>
    <row r="63" spans="1:54" x14ac:dyDescent="0.25">
      <c r="A63" s="357" t="e">
        <f t="shared" si="5"/>
        <v>#REF!</v>
      </c>
      <c r="B63" s="374" t="s">
        <v>232</v>
      </c>
      <c r="C63" s="374" t="s">
        <v>484</v>
      </c>
      <c r="D63" s="374"/>
      <c r="E63" s="374"/>
      <c r="F63" s="365"/>
      <c r="G63" s="365"/>
      <c r="H63" s="360"/>
      <c r="I63" s="360">
        <v>0</v>
      </c>
      <c r="J63" s="360">
        <v>0</v>
      </c>
      <c r="K63" s="360">
        <v>0</v>
      </c>
      <c r="L63" s="360">
        <v>0</v>
      </c>
      <c r="M63" s="360">
        <v>0</v>
      </c>
      <c r="N63" s="360">
        <v>0</v>
      </c>
      <c r="O63" s="360">
        <v>0</v>
      </c>
      <c r="P63" s="360">
        <v>0</v>
      </c>
      <c r="Q63" s="360">
        <v>0</v>
      </c>
      <c r="R63" s="360">
        <v>0.5779187672454954</v>
      </c>
      <c r="S63" s="360">
        <v>1.4447969181137386</v>
      </c>
      <c r="T63" s="360">
        <v>1.4447969181137386</v>
      </c>
      <c r="U63" s="360">
        <v>1.4447969181137386</v>
      </c>
      <c r="V63" s="360">
        <v>1.4447969181137386</v>
      </c>
      <c r="W63" s="360">
        <v>1.4447969181137386</v>
      </c>
      <c r="X63" s="360">
        <v>1.4447969181137386</v>
      </c>
      <c r="Y63" s="360">
        <v>1.4447969181137386</v>
      </c>
      <c r="Z63" s="360">
        <v>1.4447969181137386</v>
      </c>
      <c r="AA63" s="360">
        <v>1.4447969181137386</v>
      </c>
      <c r="AB63" s="360">
        <v>1.4447969181137386</v>
      </c>
      <c r="AC63" s="360">
        <v>1.4447969181137386</v>
      </c>
      <c r="AD63" s="360">
        <v>1.4447969181137386</v>
      </c>
      <c r="AE63" s="360">
        <v>1.4447969181137386</v>
      </c>
      <c r="AF63" s="360">
        <v>1.4447969181137386</v>
      </c>
      <c r="AG63" s="360">
        <v>1.4447969181137386</v>
      </c>
      <c r="AH63" s="360">
        <v>1.4447969181137386</v>
      </c>
      <c r="AI63" s="360">
        <v>5.2012689052094583</v>
      </c>
      <c r="AJ63" s="360">
        <v>0</v>
      </c>
      <c r="AK63" s="360">
        <v>0</v>
      </c>
      <c r="AL63" s="360">
        <v>0</v>
      </c>
      <c r="AM63" s="360">
        <v>0</v>
      </c>
      <c r="AN63" s="360">
        <v>0</v>
      </c>
      <c r="AO63" s="360">
        <v>0</v>
      </c>
      <c r="AP63" s="360">
        <v>0</v>
      </c>
      <c r="AQ63" s="360">
        <v>0</v>
      </c>
      <c r="AR63" s="360">
        <v>0</v>
      </c>
      <c r="AS63" s="360">
        <v>0</v>
      </c>
      <c r="AT63" s="360">
        <v>0</v>
      </c>
      <c r="AU63" s="360">
        <v>0</v>
      </c>
      <c r="AV63" s="360">
        <v>0</v>
      </c>
      <c r="AW63" s="360">
        <v>0</v>
      </c>
      <c r="AX63" s="360">
        <v>0</v>
      </c>
      <c r="AY63" s="360">
        <v>0</v>
      </c>
      <c r="AZ63" s="360">
        <v>0</v>
      </c>
      <c r="BA63" s="360">
        <v>0</v>
      </c>
      <c r="BB63" s="360">
        <v>0</v>
      </c>
    </row>
    <row r="64" spans="1:54" x14ac:dyDescent="0.25">
      <c r="A64" s="357" t="e">
        <f t="shared" si="5"/>
        <v>#REF!</v>
      </c>
      <c r="B64" s="374" t="s">
        <v>233</v>
      </c>
      <c r="C64" s="374" t="s">
        <v>484</v>
      </c>
      <c r="D64" s="374"/>
      <c r="E64" s="374"/>
      <c r="F64" s="365"/>
      <c r="G64" s="365"/>
      <c r="H64" s="360"/>
      <c r="I64" s="360">
        <v>0</v>
      </c>
      <c r="J64" s="360">
        <v>0</v>
      </c>
      <c r="K64" s="360">
        <v>0</v>
      </c>
      <c r="L64" s="360">
        <v>0</v>
      </c>
      <c r="M64" s="360">
        <v>0</v>
      </c>
      <c r="N64" s="360">
        <v>0</v>
      </c>
      <c r="O64" s="360">
        <v>0</v>
      </c>
      <c r="P64" s="360">
        <v>0</v>
      </c>
      <c r="Q64" s="360">
        <v>0</v>
      </c>
      <c r="R64" s="360">
        <v>0</v>
      </c>
      <c r="S64" s="360">
        <v>0</v>
      </c>
      <c r="T64" s="360">
        <v>0</v>
      </c>
      <c r="U64" s="360">
        <v>0</v>
      </c>
      <c r="V64" s="360">
        <v>0</v>
      </c>
      <c r="W64" s="360">
        <v>0</v>
      </c>
      <c r="X64" s="360">
        <v>5.7791876724549544E-2</v>
      </c>
      <c r="Y64" s="360">
        <v>5.7791876724549544E-2</v>
      </c>
      <c r="Z64" s="360">
        <v>0.11558375344909909</v>
      </c>
      <c r="AA64" s="360">
        <v>0.11558375344909909</v>
      </c>
      <c r="AB64" s="360">
        <v>0.11558375344909909</v>
      </c>
      <c r="AC64" s="360">
        <v>0.11558375344909909</v>
      </c>
      <c r="AD64" s="360">
        <v>0.11558375344909909</v>
      </c>
      <c r="AE64" s="360">
        <v>0.17337563017364863</v>
      </c>
      <c r="AF64" s="360">
        <v>0.17337563017364863</v>
      </c>
      <c r="AG64" s="360">
        <v>0.17337563017364863</v>
      </c>
      <c r="AH64" s="360">
        <v>0.17337563017364863</v>
      </c>
      <c r="AI64" s="360">
        <v>0.17337563017364863</v>
      </c>
      <c r="AJ64" s="360">
        <v>0.17337563017364863</v>
      </c>
      <c r="AK64" s="360">
        <v>0.17337563017364863</v>
      </c>
      <c r="AL64" s="360">
        <v>0.17337563017364863</v>
      </c>
      <c r="AM64" s="360">
        <v>0.17337563017364863</v>
      </c>
      <c r="AN64" s="360">
        <v>0.17337563017364863</v>
      </c>
      <c r="AO64" s="360">
        <v>0.17337563017364863</v>
      </c>
      <c r="AP64" s="360">
        <v>0.17337563017364863</v>
      </c>
      <c r="AQ64" s="360">
        <v>0.17337563017364863</v>
      </c>
      <c r="AR64" s="360">
        <v>0.17337563017364863</v>
      </c>
      <c r="AS64" s="360">
        <v>0.17337563017364863</v>
      </c>
      <c r="AT64" s="360">
        <v>0.17337563017364863</v>
      </c>
      <c r="AU64" s="360">
        <v>0.17337563017364863</v>
      </c>
      <c r="AV64" s="360">
        <v>0.17337563017364863</v>
      </c>
      <c r="AW64" s="360">
        <v>0.17337563017364863</v>
      </c>
      <c r="AX64" s="360">
        <v>0.17337563017364863</v>
      </c>
      <c r="AY64" s="360">
        <v>0.17337563017364863</v>
      </c>
      <c r="AZ64" s="360">
        <v>0.40454313707184686</v>
      </c>
      <c r="BA64" s="360">
        <v>0.46233501379639635</v>
      </c>
      <c r="BB64" s="360">
        <v>0.5779187672454954</v>
      </c>
    </row>
    <row r="65" spans="1:54" x14ac:dyDescent="0.25">
      <c r="A65" s="357" t="e">
        <f t="shared" si="5"/>
        <v>#REF!</v>
      </c>
      <c r="B65" s="374" t="s">
        <v>234</v>
      </c>
      <c r="C65" s="374" t="s">
        <v>485</v>
      </c>
      <c r="D65" s="374"/>
      <c r="E65" s="374"/>
      <c r="F65" s="365"/>
      <c r="G65" s="365"/>
      <c r="H65" s="360"/>
      <c r="I65" s="360">
        <v>0</v>
      </c>
      <c r="J65" s="360">
        <v>0</v>
      </c>
      <c r="K65" s="360">
        <v>0</v>
      </c>
      <c r="L65" s="360">
        <v>0</v>
      </c>
      <c r="M65" s="360">
        <v>0</v>
      </c>
      <c r="N65" s="360">
        <v>0</v>
      </c>
      <c r="O65" s="360">
        <v>0</v>
      </c>
      <c r="P65" s="360">
        <v>0</v>
      </c>
      <c r="Q65" s="360">
        <v>0</v>
      </c>
      <c r="R65" s="360">
        <v>0.5779187672454954</v>
      </c>
      <c r="S65" s="360">
        <v>0</v>
      </c>
      <c r="T65" s="360">
        <v>0</v>
      </c>
      <c r="U65" s="360">
        <v>0.5779187672454954</v>
      </c>
      <c r="V65" s="360">
        <v>0</v>
      </c>
      <c r="W65" s="360">
        <v>0</v>
      </c>
      <c r="X65" s="360">
        <v>1.1558375344909908</v>
      </c>
      <c r="Y65" s="360">
        <v>0</v>
      </c>
      <c r="Z65" s="360">
        <v>0</v>
      </c>
      <c r="AA65" s="360">
        <v>0</v>
      </c>
      <c r="AB65" s="360">
        <v>1.1558375344909908</v>
      </c>
      <c r="AC65" s="360">
        <v>0</v>
      </c>
      <c r="AD65" s="360">
        <v>0</v>
      </c>
      <c r="AE65" s="360">
        <v>0</v>
      </c>
      <c r="AF65" s="360">
        <v>1.1558375344909908</v>
      </c>
      <c r="AG65" s="360">
        <v>0</v>
      </c>
      <c r="AH65" s="360">
        <v>0</v>
      </c>
      <c r="AI65" s="360">
        <v>0</v>
      </c>
      <c r="AJ65" s="360">
        <v>1.1558375344909908</v>
      </c>
      <c r="AK65" s="360">
        <v>0</v>
      </c>
      <c r="AL65" s="360">
        <v>0</v>
      </c>
      <c r="AM65" s="360">
        <v>0</v>
      </c>
      <c r="AN65" s="360">
        <v>1.1558375344909908</v>
      </c>
      <c r="AO65" s="360">
        <v>0</v>
      </c>
      <c r="AP65" s="360">
        <v>0</v>
      </c>
      <c r="AQ65" s="360">
        <v>0</v>
      </c>
      <c r="AR65" s="360">
        <v>1.1558375344909908</v>
      </c>
      <c r="AS65" s="360">
        <v>0</v>
      </c>
      <c r="AT65" s="360">
        <v>0</v>
      </c>
      <c r="AU65" s="360">
        <v>0</v>
      </c>
      <c r="AV65" s="360">
        <v>1.1558375344909908</v>
      </c>
      <c r="AW65" s="360">
        <v>0</v>
      </c>
      <c r="AX65" s="360">
        <v>0</v>
      </c>
      <c r="AY65" s="360">
        <v>0</v>
      </c>
      <c r="AZ65" s="360">
        <v>0</v>
      </c>
      <c r="BA65" s="360">
        <v>2.3116750689819816</v>
      </c>
      <c r="BB65" s="360">
        <v>0</v>
      </c>
    </row>
    <row r="66" spans="1:54" x14ac:dyDescent="0.25">
      <c r="A66" s="357" t="e">
        <f t="shared" si="5"/>
        <v>#REF!</v>
      </c>
      <c r="B66" s="374" t="s">
        <v>469</v>
      </c>
      <c r="C66" s="374" t="s">
        <v>484</v>
      </c>
      <c r="D66" s="374"/>
      <c r="E66" s="374"/>
      <c r="F66" s="365"/>
      <c r="G66" s="365"/>
      <c r="H66" s="360"/>
      <c r="I66" s="360">
        <v>0</v>
      </c>
      <c r="J66" s="360">
        <v>0</v>
      </c>
      <c r="K66" s="360">
        <v>0</v>
      </c>
      <c r="L66" s="360">
        <v>0</v>
      </c>
      <c r="M66" s="360">
        <v>0</v>
      </c>
      <c r="N66" s="360">
        <v>0</v>
      </c>
      <c r="O66" s="360">
        <v>0</v>
      </c>
      <c r="P66" s="360">
        <v>0</v>
      </c>
      <c r="Q66" s="360">
        <v>0</v>
      </c>
      <c r="R66" s="360">
        <v>0.2889593836227477</v>
      </c>
      <c r="S66" s="360">
        <v>0</v>
      </c>
      <c r="T66" s="360">
        <v>0</v>
      </c>
      <c r="U66" s="360">
        <v>0</v>
      </c>
      <c r="V66" s="360">
        <v>0.5779187672454954</v>
      </c>
      <c r="W66" s="360">
        <v>0</v>
      </c>
      <c r="X66" s="360">
        <v>0</v>
      </c>
      <c r="Y66" s="360">
        <v>5.7791876724549542</v>
      </c>
      <c r="Z66" s="360">
        <v>0</v>
      </c>
      <c r="AA66" s="360">
        <v>0</v>
      </c>
      <c r="AB66" s="360">
        <v>0</v>
      </c>
      <c r="AC66" s="360">
        <v>0</v>
      </c>
      <c r="AD66" s="360">
        <v>0</v>
      </c>
      <c r="AE66" s="360">
        <v>5.7791876724549542</v>
      </c>
      <c r="AF66" s="360">
        <v>0</v>
      </c>
      <c r="AG66" s="360">
        <v>0</v>
      </c>
      <c r="AH66" s="360">
        <v>0</v>
      </c>
      <c r="AI66" s="360">
        <v>0</v>
      </c>
      <c r="AJ66" s="360">
        <v>0</v>
      </c>
      <c r="AK66" s="360">
        <v>5.7791876724549542</v>
      </c>
      <c r="AL66" s="360">
        <v>0</v>
      </c>
      <c r="AM66" s="360">
        <v>0</v>
      </c>
      <c r="AN66" s="360">
        <v>0</v>
      </c>
      <c r="AO66" s="360">
        <v>0</v>
      </c>
      <c r="AP66" s="360">
        <v>0</v>
      </c>
      <c r="AQ66" s="360">
        <v>5.7791876724549542</v>
      </c>
      <c r="AR66" s="360">
        <v>0</v>
      </c>
      <c r="AS66" s="360">
        <v>0</v>
      </c>
      <c r="AT66" s="360">
        <v>0</v>
      </c>
      <c r="AU66" s="360">
        <v>0</v>
      </c>
      <c r="AV66" s="360">
        <v>0</v>
      </c>
      <c r="AW66" s="360">
        <v>2.8895938362274771</v>
      </c>
      <c r="AX66" s="360">
        <v>0</v>
      </c>
      <c r="AY66" s="360">
        <v>0</v>
      </c>
      <c r="AZ66" s="360">
        <v>0</v>
      </c>
      <c r="BA66" s="360">
        <v>2.0227156853592341</v>
      </c>
      <c r="BB66" s="360">
        <v>0</v>
      </c>
    </row>
    <row r="67" spans="1:54" x14ac:dyDescent="0.25">
      <c r="A67" s="357" t="e">
        <f t="shared" si="5"/>
        <v>#REF!</v>
      </c>
      <c r="B67" s="374" t="s">
        <v>236</v>
      </c>
      <c r="C67" s="374" t="s">
        <v>484</v>
      </c>
      <c r="D67" s="374"/>
      <c r="E67" s="374"/>
      <c r="F67" s="365"/>
      <c r="G67" s="365"/>
      <c r="H67" s="360"/>
      <c r="I67" s="360">
        <v>0</v>
      </c>
      <c r="J67" s="360">
        <v>0</v>
      </c>
      <c r="K67" s="360">
        <v>0</v>
      </c>
      <c r="L67" s="360">
        <v>0</v>
      </c>
      <c r="M67" s="360">
        <v>0</v>
      </c>
      <c r="N67" s="360">
        <v>0</v>
      </c>
      <c r="O67" s="360">
        <v>0</v>
      </c>
      <c r="P67" s="360">
        <v>0</v>
      </c>
      <c r="Q67" s="360">
        <v>0</v>
      </c>
      <c r="R67" s="360">
        <v>6.495806943839369E-2</v>
      </c>
      <c r="S67" s="360">
        <v>6.495806943839369E-2</v>
      </c>
      <c r="T67" s="360">
        <v>0.12991613887678738</v>
      </c>
      <c r="U67" s="360">
        <v>0.12991613887678738</v>
      </c>
      <c r="V67" s="360">
        <v>0.12991613887678738</v>
      </c>
      <c r="W67" s="360">
        <v>0.12991613887678738</v>
      </c>
      <c r="X67" s="360">
        <v>0.19487420831518104</v>
      </c>
      <c r="Y67" s="360">
        <v>0.19487420831518104</v>
      </c>
      <c r="Z67" s="360">
        <v>0.19487420831518104</v>
      </c>
      <c r="AA67" s="360">
        <v>0.19487420831518104</v>
      </c>
      <c r="AB67" s="360">
        <v>0.19487420831518104</v>
      </c>
      <c r="AC67" s="360">
        <v>0.19487420831518104</v>
      </c>
      <c r="AD67" s="360">
        <v>0.19487420831518104</v>
      </c>
      <c r="AE67" s="360">
        <v>0.19487420831518104</v>
      </c>
      <c r="AF67" s="360">
        <v>0.19487420831518104</v>
      </c>
      <c r="AG67" s="360">
        <v>0.19487420831518104</v>
      </c>
      <c r="AH67" s="360">
        <v>0.19487420831518104</v>
      </c>
      <c r="AI67" s="360">
        <v>0.19487420831518104</v>
      </c>
      <c r="AJ67" s="360">
        <v>0.19487420831518104</v>
      </c>
      <c r="AK67" s="360">
        <v>0.19487420831518104</v>
      </c>
      <c r="AL67" s="360">
        <v>0.19487420831518104</v>
      </c>
      <c r="AM67" s="360">
        <v>0.19487420831518104</v>
      </c>
      <c r="AN67" s="360">
        <v>0.19487420831518104</v>
      </c>
      <c r="AO67" s="360">
        <v>0.19487420831518104</v>
      </c>
      <c r="AP67" s="360">
        <v>0.19487420831518104</v>
      </c>
      <c r="AQ67" s="360">
        <v>0.19487420831518104</v>
      </c>
      <c r="AR67" s="360">
        <v>0.19487420831518104</v>
      </c>
      <c r="AS67" s="360">
        <v>0.19487420831518104</v>
      </c>
      <c r="AT67" s="360">
        <v>0.19487420831518104</v>
      </c>
      <c r="AU67" s="360">
        <v>6.495806943839369E-2</v>
      </c>
      <c r="AV67" s="360">
        <v>6.495806943839369E-2</v>
      </c>
      <c r="AW67" s="360">
        <v>6.495806943839369E-2</v>
      </c>
      <c r="AX67" s="360">
        <v>0.12991613887678738</v>
      </c>
      <c r="AY67" s="360">
        <v>0.12991613887678738</v>
      </c>
      <c r="AZ67" s="360">
        <v>0.12991613887678738</v>
      </c>
      <c r="BA67" s="360">
        <v>0.12991613887678738</v>
      </c>
      <c r="BB67" s="360">
        <v>0.64958069438393684</v>
      </c>
    </row>
    <row r="68" spans="1:54" x14ac:dyDescent="0.25">
      <c r="A68" s="357" t="e">
        <f t="shared" si="5"/>
        <v>#REF!</v>
      </c>
      <c r="B68" s="374" t="s">
        <v>237</v>
      </c>
      <c r="C68" s="374" t="s">
        <v>484</v>
      </c>
      <c r="D68" s="374"/>
      <c r="E68" s="374"/>
      <c r="F68" s="365"/>
      <c r="G68" s="365"/>
      <c r="H68" s="360"/>
      <c r="I68" s="360">
        <v>0</v>
      </c>
      <c r="J68" s="360">
        <v>0</v>
      </c>
      <c r="K68" s="360">
        <v>0</v>
      </c>
      <c r="L68" s="360">
        <v>0</v>
      </c>
      <c r="M68" s="360">
        <v>0</v>
      </c>
      <c r="N68" s="360">
        <v>0</v>
      </c>
      <c r="O68" s="360">
        <v>0</v>
      </c>
      <c r="P68" s="360">
        <v>0</v>
      </c>
      <c r="Q68" s="360">
        <v>0</v>
      </c>
      <c r="R68" s="360">
        <v>0</v>
      </c>
      <c r="S68" s="360">
        <v>0</v>
      </c>
      <c r="T68" s="360">
        <v>0</v>
      </c>
      <c r="U68" s="360">
        <v>0</v>
      </c>
      <c r="V68" s="360">
        <v>5.8023044231447756</v>
      </c>
      <c r="W68" s="360">
        <v>0</v>
      </c>
      <c r="X68" s="360">
        <v>0</v>
      </c>
      <c r="Y68" s="360">
        <v>5.8023044231447756</v>
      </c>
      <c r="Z68" s="360">
        <v>0</v>
      </c>
      <c r="AA68" s="360">
        <v>0</v>
      </c>
      <c r="AB68" s="360">
        <v>0</v>
      </c>
      <c r="AC68" s="360">
        <v>0</v>
      </c>
      <c r="AD68" s="360">
        <v>0</v>
      </c>
      <c r="AE68" s="360">
        <v>0</v>
      </c>
      <c r="AF68" s="360">
        <v>0</v>
      </c>
      <c r="AG68" s="360">
        <v>0</v>
      </c>
      <c r="AH68" s="360">
        <v>0</v>
      </c>
      <c r="AI68" s="360">
        <v>0</v>
      </c>
      <c r="AJ68" s="360">
        <v>0</v>
      </c>
      <c r="AK68" s="360">
        <v>5.8023044231447756</v>
      </c>
      <c r="AL68" s="360">
        <v>0</v>
      </c>
      <c r="AM68" s="360">
        <v>0</v>
      </c>
      <c r="AN68" s="360">
        <v>0</v>
      </c>
      <c r="AO68" s="360">
        <v>0</v>
      </c>
      <c r="AP68" s="360">
        <v>0</v>
      </c>
      <c r="AQ68" s="360">
        <v>0</v>
      </c>
      <c r="AR68" s="360">
        <v>5.8023044231447756</v>
      </c>
      <c r="AS68" s="360">
        <v>0</v>
      </c>
      <c r="AT68" s="360">
        <v>0</v>
      </c>
      <c r="AU68" s="360">
        <v>0</v>
      </c>
      <c r="AV68" s="360">
        <v>0</v>
      </c>
      <c r="AW68" s="360">
        <v>0</v>
      </c>
      <c r="AX68" s="360">
        <v>0</v>
      </c>
      <c r="AY68" s="360">
        <v>0</v>
      </c>
      <c r="AZ68" s="360">
        <v>0</v>
      </c>
      <c r="BA68" s="360">
        <v>0</v>
      </c>
      <c r="BB68" s="360">
        <v>0</v>
      </c>
    </row>
    <row r="69" spans="1:54" x14ac:dyDescent="0.25">
      <c r="A69" s="357" t="e">
        <f t="shared" si="5"/>
        <v>#REF!</v>
      </c>
      <c r="B69" s="374" t="s">
        <v>238</v>
      </c>
      <c r="C69" s="374" t="s">
        <v>238</v>
      </c>
      <c r="D69" s="374"/>
      <c r="E69" s="374"/>
      <c r="F69" s="365"/>
      <c r="G69" s="365"/>
      <c r="H69" s="360"/>
      <c r="I69" s="360">
        <v>58</v>
      </c>
      <c r="J69" s="360">
        <v>0</v>
      </c>
      <c r="K69" s="360">
        <v>0</v>
      </c>
      <c r="L69" s="360">
        <v>11.75</v>
      </c>
      <c r="M69" s="360">
        <v>0</v>
      </c>
      <c r="N69" s="360">
        <v>0</v>
      </c>
      <c r="O69" s="360">
        <v>0</v>
      </c>
      <c r="P69" s="360">
        <v>0</v>
      </c>
      <c r="Q69" s="360">
        <v>0</v>
      </c>
      <c r="R69" s="360">
        <v>0</v>
      </c>
      <c r="S69" s="360">
        <v>0</v>
      </c>
      <c r="T69" s="360">
        <v>0</v>
      </c>
      <c r="U69" s="360">
        <v>0</v>
      </c>
      <c r="V69" s="360">
        <v>58</v>
      </c>
      <c r="W69" s="360">
        <v>0</v>
      </c>
      <c r="X69" s="360">
        <v>0</v>
      </c>
      <c r="Y69" s="360">
        <v>0</v>
      </c>
      <c r="Z69" s="360">
        <v>0</v>
      </c>
      <c r="AA69" s="360">
        <v>0</v>
      </c>
      <c r="AB69" s="360">
        <v>0</v>
      </c>
      <c r="AC69" s="360">
        <v>0</v>
      </c>
      <c r="AD69" s="360">
        <v>0</v>
      </c>
      <c r="AE69" s="360">
        <v>0</v>
      </c>
      <c r="AF69" s="360">
        <v>0</v>
      </c>
      <c r="AG69" s="360">
        <v>0</v>
      </c>
      <c r="AH69" s="360">
        <v>58</v>
      </c>
      <c r="AI69" s="360">
        <v>0</v>
      </c>
      <c r="AJ69" s="360">
        <v>0</v>
      </c>
      <c r="AK69" s="360">
        <v>0</v>
      </c>
      <c r="AL69" s="360">
        <v>0</v>
      </c>
      <c r="AM69" s="360">
        <v>0</v>
      </c>
      <c r="AN69" s="360">
        <v>0</v>
      </c>
      <c r="AO69" s="360">
        <v>0</v>
      </c>
      <c r="AP69" s="360">
        <v>0</v>
      </c>
      <c r="AQ69" s="360">
        <v>0</v>
      </c>
      <c r="AR69" s="360">
        <v>58</v>
      </c>
      <c r="AS69" s="360">
        <v>0</v>
      </c>
      <c r="AT69" s="360">
        <v>0</v>
      </c>
      <c r="AU69" s="360">
        <v>0</v>
      </c>
      <c r="AV69" s="360">
        <v>0</v>
      </c>
      <c r="AW69" s="360">
        <v>0</v>
      </c>
      <c r="AX69" s="360">
        <v>0</v>
      </c>
      <c r="AY69" s="360">
        <v>0</v>
      </c>
      <c r="AZ69" s="360">
        <v>0</v>
      </c>
      <c r="BA69" s="360">
        <v>6.25</v>
      </c>
      <c r="BB69" s="360">
        <v>0</v>
      </c>
    </row>
    <row r="70" spans="1:54" x14ac:dyDescent="0.25">
      <c r="A70" s="357" t="e">
        <f t="shared" si="5"/>
        <v>#REF!</v>
      </c>
      <c r="B70" s="374" t="s">
        <v>239</v>
      </c>
      <c r="C70" s="374"/>
      <c r="D70" s="374"/>
      <c r="E70" s="374"/>
      <c r="F70" s="365"/>
      <c r="G70" s="365"/>
      <c r="H70" s="360"/>
      <c r="I70" s="360">
        <v>0</v>
      </c>
      <c r="J70" s="360">
        <v>0</v>
      </c>
      <c r="K70" s="360">
        <v>0</v>
      </c>
      <c r="L70" s="360">
        <v>0</v>
      </c>
      <c r="M70" s="360">
        <v>0</v>
      </c>
      <c r="N70" s="360">
        <v>0</v>
      </c>
      <c r="O70" s="360">
        <v>0</v>
      </c>
      <c r="P70" s="360">
        <v>0</v>
      </c>
      <c r="Q70" s="360">
        <v>0</v>
      </c>
      <c r="R70" s="360">
        <v>0</v>
      </c>
      <c r="S70" s="360">
        <v>0</v>
      </c>
      <c r="T70" s="360">
        <v>0</v>
      </c>
      <c r="U70" s="360">
        <v>0</v>
      </c>
      <c r="V70" s="360">
        <v>0</v>
      </c>
      <c r="W70" s="360">
        <v>0</v>
      </c>
      <c r="X70" s="360">
        <v>0</v>
      </c>
      <c r="Y70" s="360">
        <v>14.643679896423363</v>
      </c>
      <c r="Z70" s="360">
        <v>0</v>
      </c>
      <c r="AA70" s="360">
        <v>0</v>
      </c>
      <c r="AB70" s="360">
        <v>14.643679896423363</v>
      </c>
      <c r="AC70" s="360">
        <v>0</v>
      </c>
      <c r="AD70" s="360">
        <v>0</v>
      </c>
      <c r="AE70" s="360">
        <v>14.643679896423363</v>
      </c>
      <c r="AF70" s="360">
        <v>0</v>
      </c>
      <c r="AG70" s="360">
        <v>0</v>
      </c>
      <c r="AH70" s="360">
        <v>14.643679896423363</v>
      </c>
      <c r="AI70" s="360">
        <v>0</v>
      </c>
      <c r="AJ70" s="360">
        <v>0</v>
      </c>
      <c r="AK70" s="360">
        <v>0</v>
      </c>
      <c r="AL70" s="360">
        <v>0</v>
      </c>
      <c r="AM70" s="360">
        <v>0</v>
      </c>
      <c r="AN70" s="360">
        <v>0</v>
      </c>
      <c r="AO70" s="360">
        <v>0</v>
      </c>
      <c r="AP70" s="360">
        <v>0</v>
      </c>
      <c r="AQ70" s="360">
        <v>0</v>
      </c>
      <c r="AR70" s="360">
        <v>0</v>
      </c>
      <c r="AS70" s="360">
        <v>0</v>
      </c>
      <c r="AT70" s="360">
        <v>0</v>
      </c>
      <c r="AU70" s="360">
        <v>0</v>
      </c>
      <c r="AV70" s="360">
        <v>0</v>
      </c>
      <c r="AW70" s="360">
        <v>0</v>
      </c>
      <c r="AX70" s="360">
        <v>0</v>
      </c>
      <c r="AY70" s="360">
        <v>0</v>
      </c>
      <c r="AZ70" s="360">
        <v>0</v>
      </c>
      <c r="BA70" s="360">
        <v>0</v>
      </c>
      <c r="BB70" s="360">
        <v>0</v>
      </c>
    </row>
    <row r="71" spans="1:54" x14ac:dyDescent="0.25">
      <c r="A71" s="357" t="e">
        <f t="shared" si="5"/>
        <v>#REF!</v>
      </c>
      <c r="B71" s="374" t="s">
        <v>240</v>
      </c>
      <c r="C71" s="373" t="s">
        <v>251</v>
      </c>
      <c r="D71" s="374"/>
      <c r="E71" s="374"/>
      <c r="F71" s="365"/>
      <c r="G71" s="365"/>
      <c r="H71" s="360"/>
      <c r="I71" s="360">
        <v>0</v>
      </c>
      <c r="J71" s="360">
        <v>0</v>
      </c>
      <c r="K71" s="360">
        <v>0</v>
      </c>
      <c r="L71" s="360">
        <v>0</v>
      </c>
      <c r="M71" s="360">
        <v>0</v>
      </c>
      <c r="N71" s="360">
        <v>0</v>
      </c>
      <c r="O71" s="360">
        <v>0</v>
      </c>
      <c r="P71" s="360">
        <v>0</v>
      </c>
      <c r="Q71" s="360">
        <v>0</v>
      </c>
      <c r="R71" s="360">
        <v>0</v>
      </c>
      <c r="S71" s="360">
        <v>0</v>
      </c>
      <c r="T71" s="360">
        <v>0</v>
      </c>
      <c r="U71" s="360">
        <v>0</v>
      </c>
      <c r="V71" s="360">
        <v>0</v>
      </c>
      <c r="W71" s="360">
        <v>0</v>
      </c>
      <c r="X71" s="360">
        <v>0</v>
      </c>
      <c r="Y71" s="360">
        <v>0</v>
      </c>
      <c r="Z71" s="360">
        <v>0</v>
      </c>
      <c r="AA71" s="360">
        <v>0</v>
      </c>
      <c r="AB71" s="360">
        <v>26.654006464436602</v>
      </c>
      <c r="AC71" s="360">
        <v>0</v>
      </c>
      <c r="AD71" s="360">
        <v>0</v>
      </c>
      <c r="AE71" s="360">
        <v>0</v>
      </c>
      <c r="AF71" s="360">
        <v>0</v>
      </c>
      <c r="AG71" s="360">
        <v>0</v>
      </c>
      <c r="AH71" s="360">
        <v>0</v>
      </c>
      <c r="AI71" s="360">
        <v>0</v>
      </c>
      <c r="AJ71" s="360">
        <v>0</v>
      </c>
      <c r="AK71" s="360">
        <v>26.654006464436602</v>
      </c>
      <c r="AL71" s="360">
        <v>0</v>
      </c>
      <c r="AM71" s="360">
        <v>0</v>
      </c>
      <c r="AN71" s="360">
        <v>0</v>
      </c>
      <c r="AO71" s="360">
        <v>0</v>
      </c>
      <c r="AP71" s="360">
        <v>0</v>
      </c>
      <c r="AQ71" s="360">
        <v>0</v>
      </c>
      <c r="AR71" s="360">
        <v>53.308012928873204</v>
      </c>
      <c r="AS71" s="360">
        <v>0</v>
      </c>
      <c r="AT71" s="360">
        <v>0</v>
      </c>
      <c r="AU71" s="360">
        <v>0</v>
      </c>
      <c r="AV71" s="360">
        <v>0</v>
      </c>
      <c r="AW71" s="360">
        <v>0</v>
      </c>
      <c r="AX71" s="360">
        <v>0</v>
      </c>
      <c r="AY71" s="360">
        <v>0</v>
      </c>
      <c r="AZ71" s="360">
        <v>0</v>
      </c>
      <c r="BA71" s="360">
        <v>0</v>
      </c>
      <c r="BB71" s="360">
        <v>0</v>
      </c>
    </row>
    <row r="73" spans="1:54" x14ac:dyDescent="0.25">
      <c r="B73" s="366" t="s">
        <v>470</v>
      </c>
    </row>
    <row r="75" spans="1:54" x14ac:dyDescent="0.25">
      <c r="B75" s="667" t="s">
        <v>471</v>
      </c>
      <c r="C75" s="667"/>
      <c r="D75" s="667"/>
      <c r="E75" s="667"/>
      <c r="F75" s="667"/>
      <c r="G75" s="667"/>
      <c r="H75" s="667"/>
      <c r="I75" s="667"/>
      <c r="J75" s="667"/>
      <c r="K75" s="667"/>
      <c r="L75" s="667"/>
      <c r="M75" s="667"/>
      <c r="N75" s="667"/>
      <c r="O75" s="667"/>
      <c r="P75" s="667"/>
      <c r="Q75" s="667"/>
      <c r="R75" s="667"/>
      <c r="S75" s="667"/>
      <c r="T75" s="667"/>
      <c r="U75" s="667"/>
      <c r="V75" s="667"/>
      <c r="W75" s="667"/>
      <c r="X75" s="667"/>
      <c r="Y75" s="667"/>
      <c r="Z75" s="667"/>
      <c r="AA75" s="667"/>
      <c r="AB75" s="667"/>
      <c r="AC75" s="667"/>
      <c r="AD75" s="667"/>
      <c r="AE75" s="667"/>
      <c r="AF75" s="667"/>
      <c r="AG75" s="667"/>
      <c r="AH75" s="667"/>
      <c r="AI75" s="667"/>
      <c r="AJ75" s="667"/>
      <c r="AK75" s="667"/>
      <c r="AL75" s="667"/>
      <c r="AM75" s="667"/>
      <c r="AN75" s="667"/>
      <c r="AO75" s="667"/>
      <c r="AP75" s="667"/>
      <c r="AQ75" s="667"/>
      <c r="AR75" s="667"/>
      <c r="AS75" s="368"/>
      <c r="AT75" s="368"/>
      <c r="AU75" s="368"/>
      <c r="AV75" s="368"/>
      <c r="AW75" s="368"/>
      <c r="AX75" s="368"/>
      <c r="AY75" s="368"/>
      <c r="AZ75" s="368"/>
      <c r="BA75" s="368"/>
    </row>
    <row r="76" spans="1:54" ht="76.5" customHeight="1" x14ac:dyDescent="0.25">
      <c r="B76" s="665" t="s">
        <v>472</v>
      </c>
      <c r="C76" s="665"/>
      <c r="D76" s="665"/>
      <c r="E76" s="665"/>
      <c r="F76" s="665"/>
      <c r="G76" s="665"/>
      <c r="H76" s="665"/>
      <c r="I76" s="665"/>
      <c r="J76" s="665"/>
      <c r="K76" s="665"/>
      <c r="L76" s="665"/>
      <c r="M76" s="665"/>
      <c r="N76" s="665"/>
      <c r="O76" s="665"/>
      <c r="P76" s="665"/>
      <c r="Q76" s="665"/>
      <c r="R76" s="665"/>
      <c r="S76" s="665"/>
      <c r="T76" s="665"/>
      <c r="U76" s="665"/>
      <c r="V76" s="665"/>
      <c r="W76" s="665"/>
      <c r="X76" s="665"/>
      <c r="Y76" s="665"/>
      <c r="Z76" s="665"/>
      <c r="AA76" s="665"/>
      <c r="AB76" s="665"/>
      <c r="AC76" s="665"/>
      <c r="AD76" s="665"/>
      <c r="AE76" s="665"/>
      <c r="AF76" s="665"/>
      <c r="AG76" s="665"/>
      <c r="AH76" s="665"/>
      <c r="AI76" s="665"/>
      <c r="AJ76" s="665"/>
      <c r="AK76" s="665"/>
      <c r="AL76" s="665"/>
      <c r="AM76" s="665"/>
      <c r="AN76" s="665"/>
      <c r="AO76" s="665"/>
      <c r="AP76" s="665"/>
      <c r="AQ76" s="665"/>
      <c r="AR76" s="665"/>
      <c r="AS76" s="369"/>
      <c r="AT76" s="369"/>
      <c r="AU76" s="369"/>
      <c r="AV76" s="369"/>
      <c r="AW76" s="369"/>
      <c r="AX76" s="369"/>
      <c r="AY76" s="369"/>
      <c r="AZ76" s="369"/>
      <c r="BA76" s="369"/>
    </row>
    <row r="77" spans="1:54" x14ac:dyDescent="0.25">
      <c r="B77" s="665" t="s">
        <v>473</v>
      </c>
      <c r="C77" s="665"/>
      <c r="D77" s="665"/>
      <c r="E77" s="665"/>
      <c r="F77" s="665"/>
      <c r="G77" s="665"/>
      <c r="H77" s="665"/>
      <c r="I77" s="665"/>
      <c r="J77" s="665"/>
      <c r="K77" s="665"/>
      <c r="L77" s="665"/>
      <c r="M77" s="665"/>
      <c r="N77" s="665"/>
      <c r="O77" s="665"/>
      <c r="P77" s="665"/>
      <c r="Q77" s="665"/>
      <c r="R77" s="665"/>
      <c r="S77" s="665"/>
      <c r="T77" s="665"/>
      <c r="U77" s="665"/>
      <c r="V77" s="665"/>
      <c r="W77" s="665"/>
      <c r="X77" s="665"/>
      <c r="Y77" s="665"/>
      <c r="Z77" s="665"/>
      <c r="AA77" s="665"/>
      <c r="AB77" s="665"/>
      <c r="AC77" s="665"/>
      <c r="AD77" s="665"/>
      <c r="AE77" s="665"/>
      <c r="AF77" s="665"/>
      <c r="AG77" s="665"/>
      <c r="AH77" s="665"/>
      <c r="AI77" s="665"/>
      <c r="AJ77" s="665"/>
      <c r="AK77" s="665"/>
      <c r="AL77" s="665"/>
      <c r="AM77" s="665"/>
      <c r="AN77" s="665"/>
      <c r="AO77" s="665"/>
      <c r="AP77" s="665"/>
      <c r="AQ77" s="665"/>
      <c r="AR77" s="665"/>
      <c r="AS77" s="369"/>
      <c r="AT77" s="369"/>
      <c r="AU77" s="369"/>
      <c r="AV77" s="369"/>
      <c r="AW77" s="369"/>
      <c r="AX77" s="369"/>
      <c r="AY77" s="369"/>
      <c r="AZ77" s="369"/>
      <c r="BA77" s="369"/>
    </row>
    <row r="78" spans="1:54" x14ac:dyDescent="0.25">
      <c r="B78" s="665" t="s">
        <v>474</v>
      </c>
      <c r="C78" s="665"/>
      <c r="D78" s="665"/>
      <c r="E78" s="665"/>
      <c r="F78" s="665"/>
      <c r="G78" s="665"/>
      <c r="H78" s="665"/>
      <c r="I78" s="665"/>
      <c r="J78" s="665"/>
      <c r="K78" s="665"/>
      <c r="L78" s="665"/>
      <c r="M78" s="665"/>
      <c r="N78" s="665"/>
      <c r="O78" s="665"/>
      <c r="P78" s="665"/>
      <c r="Q78" s="665"/>
      <c r="R78" s="665"/>
      <c r="S78" s="665"/>
      <c r="T78" s="665"/>
      <c r="U78" s="665"/>
      <c r="V78" s="665"/>
      <c r="W78" s="665"/>
      <c r="X78" s="665"/>
      <c r="Y78" s="665"/>
      <c r="Z78" s="665"/>
      <c r="AA78" s="665"/>
      <c r="AB78" s="665"/>
      <c r="AC78" s="665"/>
      <c r="AD78" s="665"/>
      <c r="AE78" s="665"/>
      <c r="AF78" s="665"/>
      <c r="AG78" s="665"/>
      <c r="AH78" s="665"/>
      <c r="AI78" s="665"/>
      <c r="AJ78" s="665"/>
      <c r="AK78" s="665"/>
      <c r="AL78" s="665"/>
      <c r="AM78" s="665"/>
      <c r="AN78" s="665"/>
      <c r="AO78" s="665"/>
      <c r="AP78" s="665"/>
      <c r="AQ78" s="665"/>
      <c r="AR78" s="665"/>
      <c r="AS78" s="369"/>
      <c r="AT78" s="369"/>
      <c r="AU78" s="369"/>
      <c r="AV78" s="369"/>
      <c r="AW78" s="369"/>
      <c r="AX78" s="369"/>
      <c r="AY78" s="369"/>
      <c r="AZ78" s="369"/>
      <c r="BA78" s="369"/>
    </row>
    <row r="79" spans="1:54" x14ac:dyDescent="0.25">
      <c r="B79" s="665" t="s">
        <v>475</v>
      </c>
      <c r="C79" s="665"/>
      <c r="D79" s="665"/>
      <c r="E79" s="665"/>
      <c r="F79" s="665"/>
      <c r="G79" s="665"/>
      <c r="H79" s="665"/>
      <c r="I79" s="665"/>
      <c r="J79" s="665"/>
      <c r="K79" s="665"/>
      <c r="L79" s="665"/>
      <c r="M79" s="665"/>
      <c r="N79" s="665"/>
      <c r="O79" s="665"/>
      <c r="P79" s="665"/>
      <c r="Q79" s="665"/>
      <c r="R79" s="665"/>
      <c r="S79" s="665"/>
      <c r="T79" s="665"/>
      <c r="U79" s="665"/>
      <c r="V79" s="665"/>
      <c r="W79" s="665"/>
      <c r="X79" s="665"/>
      <c r="Y79" s="665"/>
      <c r="Z79" s="665"/>
      <c r="AA79" s="665"/>
      <c r="AB79" s="665"/>
      <c r="AC79" s="665"/>
      <c r="AD79" s="665"/>
      <c r="AE79" s="665"/>
      <c r="AF79" s="665"/>
      <c r="AG79" s="665"/>
      <c r="AH79" s="665"/>
      <c r="AI79" s="665"/>
      <c r="AJ79" s="665"/>
      <c r="AK79" s="665"/>
      <c r="AL79" s="665"/>
      <c r="AM79" s="665"/>
      <c r="AN79" s="665"/>
      <c r="AO79" s="665"/>
      <c r="AP79" s="665"/>
      <c r="AQ79" s="665"/>
      <c r="AR79" s="665"/>
      <c r="AS79" s="369"/>
      <c r="AT79" s="369"/>
      <c r="AU79" s="369"/>
      <c r="AV79" s="369"/>
      <c r="AW79" s="369"/>
      <c r="AX79" s="369"/>
      <c r="AY79" s="369"/>
      <c r="AZ79" s="369"/>
      <c r="BA79" s="369"/>
    </row>
    <row r="80" spans="1:54" x14ac:dyDescent="0.25">
      <c r="B80" s="665" t="s">
        <v>476</v>
      </c>
      <c r="C80" s="665"/>
      <c r="D80" s="665"/>
      <c r="E80" s="665"/>
      <c r="F80" s="665"/>
      <c r="G80" s="665"/>
      <c r="H80" s="665"/>
      <c r="I80" s="665"/>
      <c r="J80" s="665"/>
      <c r="K80" s="665"/>
      <c r="L80" s="665"/>
      <c r="M80" s="665"/>
      <c r="N80" s="665"/>
      <c r="O80" s="665"/>
      <c r="P80" s="665"/>
      <c r="Q80" s="665"/>
      <c r="R80" s="665"/>
      <c r="S80" s="665"/>
      <c r="T80" s="665"/>
      <c r="U80" s="665"/>
      <c r="V80" s="665"/>
      <c r="W80" s="665"/>
      <c r="X80" s="665"/>
      <c r="Y80" s="665"/>
      <c r="Z80" s="665"/>
      <c r="AA80" s="665"/>
      <c r="AB80" s="665"/>
      <c r="AC80" s="665"/>
      <c r="AD80" s="665"/>
      <c r="AE80" s="665"/>
      <c r="AF80" s="665"/>
      <c r="AG80" s="665"/>
      <c r="AH80" s="665"/>
      <c r="AI80" s="665"/>
      <c r="AJ80" s="665"/>
      <c r="AK80" s="665"/>
      <c r="AL80" s="665"/>
      <c r="AM80" s="665"/>
      <c r="AN80" s="665"/>
      <c r="AO80" s="665"/>
      <c r="AP80" s="665"/>
      <c r="AQ80" s="665"/>
      <c r="AR80" s="665"/>
      <c r="AS80" s="369"/>
      <c r="AT80" s="369"/>
      <c r="AU80" s="369"/>
      <c r="AV80" s="369"/>
      <c r="AW80" s="369"/>
      <c r="AX80" s="369"/>
      <c r="AY80" s="369"/>
      <c r="AZ80" s="369"/>
      <c r="BA80" s="369"/>
    </row>
    <row r="81" spans="2:53" x14ac:dyDescent="0.25">
      <c r="B81" s="666"/>
      <c r="C81" s="666"/>
      <c r="D81" s="666"/>
      <c r="E81" s="666"/>
      <c r="F81" s="666"/>
      <c r="G81" s="666"/>
      <c r="H81" s="666"/>
      <c r="I81" s="666"/>
      <c r="J81" s="666"/>
      <c r="K81" s="666"/>
      <c r="L81" s="666"/>
      <c r="M81" s="666"/>
      <c r="N81" s="666"/>
      <c r="O81" s="666"/>
      <c r="P81" s="666"/>
      <c r="Q81" s="666"/>
      <c r="R81" s="666"/>
      <c r="S81" s="666"/>
      <c r="T81" s="666"/>
      <c r="U81" s="666"/>
      <c r="V81" s="666"/>
      <c r="W81" s="666"/>
      <c r="X81" s="666"/>
      <c r="Y81" s="666"/>
      <c r="Z81" s="666"/>
      <c r="AA81" s="666"/>
      <c r="AB81" s="666"/>
      <c r="AC81" s="666"/>
      <c r="AD81" s="666"/>
      <c r="AE81" s="666"/>
      <c r="AF81" s="666"/>
      <c r="AG81" s="666"/>
      <c r="AH81" s="666"/>
      <c r="AI81" s="666"/>
      <c r="AJ81" s="666"/>
      <c r="AK81" s="666"/>
      <c r="AL81" s="666"/>
      <c r="AM81" s="666"/>
      <c r="AN81" s="666"/>
      <c r="AO81" s="666"/>
      <c r="AP81" s="666"/>
      <c r="AQ81" s="666"/>
      <c r="AR81" s="666"/>
      <c r="AS81" s="369"/>
      <c r="AT81" s="369"/>
      <c r="AU81" s="369"/>
      <c r="AV81" s="369"/>
      <c r="AW81" s="369"/>
      <c r="AX81" s="369"/>
      <c r="AY81" s="369"/>
      <c r="AZ81" s="369"/>
      <c r="BA81" s="369"/>
    </row>
  </sheetData>
  <mergeCells count="10">
    <mergeCell ref="A2:BB2"/>
    <mergeCell ref="A3:BB3"/>
    <mergeCell ref="A4:A7"/>
    <mergeCell ref="B80:AR80"/>
    <mergeCell ref="B81:AR81"/>
    <mergeCell ref="B75:AR75"/>
    <mergeCell ref="B76:AR76"/>
    <mergeCell ref="B77:AR77"/>
    <mergeCell ref="B78:AR78"/>
    <mergeCell ref="B79:AR79"/>
  </mergeCells>
  <pageMargins left="0.75" right="0.75" top="1" bottom="1" header="0.5" footer="0.5"/>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44"/>
  <sheetViews>
    <sheetView showGridLines="0" zoomScale="86" zoomScaleNormal="70" workbookViewId="0">
      <pane ySplit="4" topLeftCell="A5" activePane="bottomLeft" state="frozen"/>
      <selection pane="bottomLeft" activeCell="D29" sqref="D29"/>
    </sheetView>
  </sheetViews>
  <sheetFormatPr defaultColWidth="8.7109375" defaultRowHeight="15" x14ac:dyDescent="0.25"/>
  <cols>
    <col min="1" max="1" width="2.42578125" customWidth="1"/>
    <col min="2" max="2" width="15" bestFit="1" customWidth="1"/>
    <col min="3" max="8" width="13.7109375" customWidth="1"/>
    <col min="9" max="9" width="10.85546875" customWidth="1"/>
    <col min="10" max="10" width="13.7109375" customWidth="1"/>
    <col min="11" max="11" width="1.28515625" customWidth="1"/>
    <col min="12" max="14" width="13.7109375" customWidth="1"/>
    <col min="15" max="15" width="2" customWidth="1"/>
  </cols>
  <sheetData>
    <row r="1" spans="1:14" s="118" customFormat="1" ht="29.65" customHeight="1" x14ac:dyDescent="0.35">
      <c r="A1" s="119" t="s">
        <v>92</v>
      </c>
    </row>
    <row r="2" spans="1:14" s="117" customFormat="1" ht="4.5" customHeight="1" x14ac:dyDescent="0.25"/>
    <row r="3" spans="1:14" x14ac:dyDescent="0.25">
      <c r="A3" s="116" t="s">
        <v>91</v>
      </c>
    </row>
    <row r="4" spans="1:14" x14ac:dyDescent="0.25">
      <c r="A4" s="114"/>
      <c r="H4" t="s">
        <v>90</v>
      </c>
      <c r="J4" s="115">
        <v>9450</v>
      </c>
      <c r="L4" s="90" t="s">
        <v>89</v>
      </c>
      <c r="M4" s="90"/>
      <c r="N4" s="90"/>
    </row>
    <row r="5" spans="1:14" x14ac:dyDescent="0.25">
      <c r="B5" s="114"/>
      <c r="J5" s="113"/>
    </row>
    <row r="6" spans="1:14" s="111" customFormat="1" x14ac:dyDescent="0.25">
      <c r="B6"/>
      <c r="C6"/>
      <c r="D6"/>
      <c r="E6" s="91">
        <f>G9*(1+22%)</f>
        <v>8992.619999999999</v>
      </c>
      <c r="F6"/>
      <c r="G6"/>
      <c r="H6" s="112">
        <v>50</v>
      </c>
      <c r="I6"/>
      <c r="J6"/>
      <c r="K6"/>
    </row>
    <row r="7" spans="1:14" s="109" customFormat="1" ht="30" x14ac:dyDescent="0.25">
      <c r="B7" s="110"/>
      <c r="C7" s="110" t="s">
        <v>88</v>
      </c>
      <c r="D7" s="110" t="s">
        <v>87</v>
      </c>
      <c r="E7" s="110" t="s">
        <v>86</v>
      </c>
      <c r="F7" s="110" t="s">
        <v>85</v>
      </c>
      <c r="G7" s="110" t="s">
        <v>84</v>
      </c>
      <c r="H7" s="110" t="s">
        <v>83</v>
      </c>
      <c r="I7"/>
      <c r="J7" s="110" t="s">
        <v>82</v>
      </c>
      <c r="K7"/>
      <c r="L7" s="110" t="s">
        <v>81</v>
      </c>
      <c r="M7" s="110" t="s">
        <v>80</v>
      </c>
      <c r="N7" s="110" t="s">
        <v>116</v>
      </c>
    </row>
    <row r="8" spans="1:14" s="106" customFormat="1" ht="24" x14ac:dyDescent="0.25">
      <c r="B8" s="108"/>
      <c r="C8" s="108"/>
      <c r="D8" s="108"/>
      <c r="E8" s="107" t="s">
        <v>79</v>
      </c>
      <c r="F8" s="107" t="s">
        <v>79</v>
      </c>
      <c r="G8" s="107" t="s">
        <v>76</v>
      </c>
      <c r="H8" s="107" t="s">
        <v>76</v>
      </c>
      <c r="I8" s="1"/>
      <c r="J8" s="107" t="s">
        <v>78</v>
      </c>
      <c r="K8"/>
      <c r="L8" s="107" t="s">
        <v>77</v>
      </c>
      <c r="M8" s="107" t="s">
        <v>77</v>
      </c>
      <c r="N8" s="107"/>
    </row>
    <row r="9" spans="1:14" x14ac:dyDescent="0.25">
      <c r="B9" s="668" t="s">
        <v>75</v>
      </c>
      <c r="C9" s="102" t="s">
        <v>73</v>
      </c>
      <c r="D9" s="101">
        <f>$J$4</f>
        <v>9450</v>
      </c>
      <c r="E9" s="104">
        <v>0</v>
      </c>
      <c r="F9" s="104">
        <v>0.22</v>
      </c>
      <c r="G9" s="96">
        <f>D9*(1-F9)</f>
        <v>7371</v>
      </c>
      <c r="H9" s="96">
        <f>CEILING(G9,$H$6)</f>
        <v>7400</v>
      </c>
      <c r="J9" s="95"/>
      <c r="L9" s="103">
        <f>SUM(D30:D34)</f>
        <v>834932.07064799988</v>
      </c>
      <c r="M9" s="103">
        <v>4394</v>
      </c>
      <c r="N9" s="103">
        <f>SUM(H30:H34)/M9</f>
        <v>184.8097151360947</v>
      </c>
    </row>
    <row r="10" spans="1:14" x14ac:dyDescent="0.25">
      <c r="B10" s="668"/>
      <c r="C10" s="99" t="s">
        <v>72</v>
      </c>
      <c r="D10" s="98">
        <f>$D$9*(1-E10)</f>
        <v>9261</v>
      </c>
      <c r="E10" s="105">
        <v>0.02</v>
      </c>
      <c r="F10" s="104">
        <v>0.22</v>
      </c>
      <c r="G10" s="96">
        <f>D10*(1-F10)</f>
        <v>7223.58</v>
      </c>
      <c r="H10" s="96">
        <f>CEILING(G10,$H$6)</f>
        <v>7250</v>
      </c>
      <c r="J10" s="95"/>
      <c r="L10" s="103">
        <f>SUM(D35:D39)</f>
        <v>701299.6801199998</v>
      </c>
      <c r="M10" s="103">
        <v>3691</v>
      </c>
      <c r="N10" s="103">
        <f>SUM(H35:H39)/M10</f>
        <v>184.48296241235437</v>
      </c>
    </row>
    <row r="11" spans="1:14" x14ac:dyDescent="0.25">
      <c r="B11" s="668"/>
      <c r="C11" s="99" t="s">
        <v>71</v>
      </c>
      <c r="D11" s="98">
        <f>$D$9*(1-E11)</f>
        <v>9072</v>
      </c>
      <c r="E11" s="105">
        <v>0.04</v>
      </c>
      <c r="F11" s="104">
        <v>0.22</v>
      </c>
      <c r="G11" s="96">
        <f>D11*(1-F11)</f>
        <v>7076.16</v>
      </c>
      <c r="H11" s="96">
        <f>CEILING(G11,$H$6)</f>
        <v>7100</v>
      </c>
      <c r="J11" s="95"/>
      <c r="L11" s="103">
        <f>SUM(D40:D43)</f>
        <v>394053.32996639994</v>
      </c>
      <c r="M11" s="103">
        <f>(2959+2226)/2</f>
        <v>2592.5</v>
      </c>
      <c r="N11" s="103">
        <f>N13-N9-N10</f>
        <v>162.70732245155091</v>
      </c>
    </row>
    <row r="12" spans="1:14" ht="5.65" customHeight="1" x14ac:dyDescent="0.25">
      <c r="C12" s="94"/>
    </row>
    <row r="13" spans="1:14" x14ac:dyDescent="0.25">
      <c r="B13" s="668" t="s">
        <v>74</v>
      </c>
      <c r="C13" s="102" t="s">
        <v>73</v>
      </c>
      <c r="D13" s="101">
        <f>D9*(1-J13)</f>
        <v>7560</v>
      </c>
      <c r="E13" s="97">
        <f t="shared" ref="E13:F15" si="0">E9</f>
        <v>0</v>
      </c>
      <c r="F13" s="97">
        <f t="shared" si="0"/>
        <v>0.22</v>
      </c>
      <c r="G13" s="96">
        <f>D13*(1-F13)</f>
        <v>5896.8</v>
      </c>
      <c r="H13" s="96">
        <f>CEILING(G13,$H$6)</f>
        <v>5900</v>
      </c>
      <c r="J13" s="100">
        <v>0.2</v>
      </c>
      <c r="L13" s="126">
        <f>SUM(L9:L11)</f>
        <v>1930285.0807343996</v>
      </c>
      <c r="N13" s="127">
        <f>'Project Summary'!D16</f>
        <v>532</v>
      </c>
    </row>
    <row r="14" spans="1:14" x14ac:dyDescent="0.25">
      <c r="B14" s="668"/>
      <c r="C14" s="99" t="s">
        <v>72</v>
      </c>
      <c r="D14" s="98">
        <f>$D$13*(1-E14)</f>
        <v>7408.8</v>
      </c>
      <c r="E14" s="97">
        <f t="shared" si="0"/>
        <v>0.02</v>
      </c>
      <c r="F14" s="97">
        <f t="shared" si="0"/>
        <v>0.22</v>
      </c>
      <c r="G14" s="96">
        <f>D14*(1-F14)</f>
        <v>5778.8640000000005</v>
      </c>
      <c r="H14" s="96">
        <f>CEILING(G14,$H$6)</f>
        <v>5800</v>
      </c>
      <c r="J14" s="95"/>
    </row>
    <row r="15" spans="1:14" x14ac:dyDescent="0.25">
      <c r="B15" s="668"/>
      <c r="C15" s="99" t="s">
        <v>71</v>
      </c>
      <c r="D15" s="98">
        <f>$D$13*(1-E15)</f>
        <v>7257.5999999999995</v>
      </c>
      <c r="E15" s="97">
        <f t="shared" si="0"/>
        <v>0.04</v>
      </c>
      <c r="F15" s="97">
        <f t="shared" si="0"/>
        <v>0.22</v>
      </c>
      <c r="G15" s="96">
        <f>D15*(1-F15)</f>
        <v>5660.9279999999999</v>
      </c>
      <c r="H15" s="96">
        <f>CEILING(G15,$H$6)</f>
        <v>5700</v>
      </c>
      <c r="J15" s="95"/>
    </row>
    <row r="16" spans="1:14" ht="5.65" customHeight="1" x14ac:dyDescent="0.25">
      <c r="C16" s="94"/>
    </row>
    <row r="18" spans="2:14" x14ac:dyDescent="0.25">
      <c r="B18" s="92" t="s">
        <v>70</v>
      </c>
      <c r="C18" s="90" t="s">
        <v>69</v>
      </c>
    </row>
    <row r="19" spans="2:14" x14ac:dyDescent="0.25">
      <c r="B19" s="1"/>
      <c r="C19" s="90" t="s">
        <v>68</v>
      </c>
    </row>
    <row r="20" spans="2:14" x14ac:dyDescent="0.25">
      <c r="C20" s="90" t="s">
        <v>67</v>
      </c>
    </row>
    <row r="21" spans="2:14" x14ac:dyDescent="0.25">
      <c r="C21" s="90" t="s">
        <v>66</v>
      </c>
    </row>
    <row r="22" spans="2:14" x14ac:dyDescent="0.25">
      <c r="C22" s="90" t="s">
        <v>65</v>
      </c>
      <c r="H22" s="91"/>
    </row>
    <row r="23" spans="2:14" x14ac:dyDescent="0.25">
      <c r="C23" s="90"/>
      <c r="H23" s="91"/>
      <c r="M23" s="93"/>
      <c r="N23" s="93"/>
    </row>
    <row r="24" spans="2:14" x14ac:dyDescent="0.25">
      <c r="B24" s="92" t="s">
        <v>64</v>
      </c>
      <c r="C24" s="90" t="s">
        <v>63</v>
      </c>
      <c r="H24" s="91"/>
    </row>
    <row r="25" spans="2:14" x14ac:dyDescent="0.25">
      <c r="B25" s="1"/>
      <c r="C25" s="90" t="s">
        <v>62</v>
      </c>
    </row>
    <row r="26" spans="2:14" x14ac:dyDescent="0.25">
      <c r="C26" s="90"/>
    </row>
    <row r="27" spans="2:14" x14ac:dyDescent="0.25">
      <c r="C27" s="90"/>
    </row>
    <row r="28" spans="2:14" ht="30" x14ac:dyDescent="0.25">
      <c r="B28" s="120"/>
      <c r="C28" s="121" t="s">
        <v>93</v>
      </c>
      <c r="D28" s="121" t="s">
        <v>94</v>
      </c>
      <c r="E28" s="121" t="s">
        <v>95</v>
      </c>
      <c r="F28" s="121" t="s">
        <v>96</v>
      </c>
      <c r="G28" s="121" t="s">
        <v>97</v>
      </c>
      <c r="H28" s="121" t="s">
        <v>98</v>
      </c>
      <c r="I28" s="121" t="s">
        <v>99</v>
      </c>
      <c r="J28" s="121" t="s">
        <v>100</v>
      </c>
    </row>
    <row r="29" spans="2:14" x14ac:dyDescent="0.25">
      <c r="B29" s="122" t="s">
        <v>101</v>
      </c>
      <c r="C29" s="123">
        <v>7756.7082</v>
      </c>
      <c r="D29" s="123">
        <v>83493.207064799994</v>
      </c>
      <c r="E29" s="123">
        <v>19236.858199999999</v>
      </c>
      <c r="F29" s="123">
        <v>207065.54166479997</v>
      </c>
      <c r="G29" s="123">
        <v>7544.1647000000003</v>
      </c>
      <c r="H29" s="123">
        <v>81205.388830800002</v>
      </c>
      <c r="I29" s="123">
        <v>0</v>
      </c>
      <c r="J29" s="123">
        <v>0</v>
      </c>
    </row>
    <row r="30" spans="2:14" x14ac:dyDescent="0.25">
      <c r="B30" s="122" t="s">
        <v>102</v>
      </c>
      <c r="C30" s="123">
        <v>15513.4164</v>
      </c>
      <c r="D30" s="123">
        <v>166986.41412959999</v>
      </c>
      <c r="E30" s="123">
        <v>19237.858199999999</v>
      </c>
      <c r="F30" s="123">
        <v>207076.30566479996</v>
      </c>
      <c r="G30" s="123">
        <v>15088.329400000001</v>
      </c>
      <c r="H30" s="123">
        <v>162410.7776616</v>
      </c>
      <c r="I30" s="123">
        <v>18616.099679999999</v>
      </c>
      <c r="J30" s="123">
        <v>200383.69695551999</v>
      </c>
    </row>
    <row r="31" spans="2:14" x14ac:dyDescent="0.25">
      <c r="B31" s="122" t="s">
        <v>103</v>
      </c>
      <c r="C31" s="123">
        <v>15513.4164</v>
      </c>
      <c r="D31" s="123">
        <v>166986.41412959999</v>
      </c>
      <c r="E31" s="123">
        <v>19237.858199999999</v>
      </c>
      <c r="F31" s="123">
        <v>207076.30566479996</v>
      </c>
      <c r="G31" s="123">
        <v>15088.329400000001</v>
      </c>
      <c r="H31" s="123">
        <v>162410.7776616</v>
      </c>
      <c r="I31" s="123">
        <v>18616.099679999999</v>
      </c>
      <c r="J31" s="123">
        <v>200383.69695551999</v>
      </c>
      <c r="L31" s="150">
        <f>SUM(H30:H34)</f>
        <v>812053.88830800005</v>
      </c>
      <c r="M31">
        <v>190</v>
      </c>
    </row>
    <row r="32" spans="2:14" x14ac:dyDescent="0.25">
      <c r="B32" s="122" t="s">
        <v>104</v>
      </c>
      <c r="C32" s="123">
        <v>15513.4164</v>
      </c>
      <c r="D32" s="123">
        <v>166986.41412959999</v>
      </c>
      <c r="E32" s="123">
        <v>19237.858199999999</v>
      </c>
      <c r="F32" s="123">
        <v>207076.30566479996</v>
      </c>
      <c r="G32" s="123">
        <v>15088.329400000001</v>
      </c>
      <c r="H32" s="123">
        <v>162410.7776616</v>
      </c>
      <c r="I32" s="123">
        <v>18616.099679999999</v>
      </c>
      <c r="J32" s="123">
        <v>200383.69695551999</v>
      </c>
      <c r="M32">
        <f>L31/M31</f>
        <v>4273.9678332000003</v>
      </c>
    </row>
    <row r="33" spans="2:10" x14ac:dyDescent="0.25">
      <c r="B33" s="122" t="s">
        <v>105</v>
      </c>
      <c r="C33" s="123">
        <v>15513.4164</v>
      </c>
      <c r="D33" s="123">
        <v>166986.41412959999</v>
      </c>
      <c r="E33" s="123">
        <v>19237.858199999999</v>
      </c>
      <c r="F33" s="123">
        <v>207076.30566479996</v>
      </c>
      <c r="G33" s="123">
        <v>15088.329400000001</v>
      </c>
      <c r="H33" s="123">
        <v>162410.7776616</v>
      </c>
      <c r="I33" s="123">
        <v>18616.099679999999</v>
      </c>
      <c r="J33" s="123">
        <v>200383.69695551999</v>
      </c>
    </row>
    <row r="34" spans="2:10" x14ac:dyDescent="0.25">
      <c r="B34" s="122" t="s">
        <v>106</v>
      </c>
      <c r="C34" s="123">
        <v>15513.4164</v>
      </c>
      <c r="D34" s="123">
        <v>166986.41412959999</v>
      </c>
      <c r="E34" s="123">
        <v>19237.858199999999</v>
      </c>
      <c r="F34" s="123">
        <v>207076.30566479996</v>
      </c>
      <c r="G34" s="123">
        <v>15088.329400000001</v>
      </c>
      <c r="H34" s="123">
        <v>162410.7776616</v>
      </c>
      <c r="I34" s="123">
        <v>18616.099679999999</v>
      </c>
      <c r="J34" s="123">
        <v>200383.69695551999</v>
      </c>
    </row>
    <row r="35" spans="2:10" x14ac:dyDescent="0.25">
      <c r="B35" s="122" t="s">
        <v>107</v>
      </c>
      <c r="C35" s="123">
        <v>13030.465999999999</v>
      </c>
      <c r="D35" s="123">
        <v>140259.93602399997</v>
      </c>
      <c r="E35" s="123">
        <v>16630.779200000001</v>
      </c>
      <c r="F35" s="123">
        <v>179013.70730879999</v>
      </c>
      <c r="G35" s="123">
        <v>12651.9252</v>
      </c>
      <c r="H35" s="123">
        <v>136185.32285279999</v>
      </c>
      <c r="I35" s="123">
        <v>15636.559199999998</v>
      </c>
      <c r="J35" s="123">
        <v>168311.92322879995</v>
      </c>
    </row>
    <row r="36" spans="2:10" x14ac:dyDescent="0.25">
      <c r="B36" s="122" t="s">
        <v>108</v>
      </c>
      <c r="C36" s="123">
        <v>13030.465999999999</v>
      </c>
      <c r="D36" s="123">
        <v>140259.93602399997</v>
      </c>
      <c r="E36" s="123">
        <v>16630.779200000001</v>
      </c>
      <c r="F36" s="123">
        <v>179013.70730879999</v>
      </c>
      <c r="G36" s="123">
        <v>12651.9252</v>
      </c>
      <c r="H36" s="123">
        <v>136185.32285279999</v>
      </c>
      <c r="I36" s="123">
        <v>15636.559199999998</v>
      </c>
      <c r="J36" s="123">
        <v>168311.92322879995</v>
      </c>
    </row>
    <row r="37" spans="2:10" x14ac:dyDescent="0.25">
      <c r="B37" s="122" t="s">
        <v>109</v>
      </c>
      <c r="C37" s="123">
        <v>13030.465999999999</v>
      </c>
      <c r="D37" s="123">
        <v>140259.93602399997</v>
      </c>
      <c r="E37" s="123">
        <v>16630.779200000001</v>
      </c>
      <c r="F37" s="123">
        <v>179013.70730879999</v>
      </c>
      <c r="G37" s="123">
        <v>12651.9252</v>
      </c>
      <c r="H37" s="123">
        <v>136185.32285279999</v>
      </c>
      <c r="I37" s="123">
        <v>15636.559199999998</v>
      </c>
      <c r="J37" s="123">
        <v>168311.92322879995</v>
      </c>
    </row>
    <row r="38" spans="2:10" x14ac:dyDescent="0.25">
      <c r="B38" s="122" t="s">
        <v>110</v>
      </c>
      <c r="C38" s="123">
        <v>13030.465999999999</v>
      </c>
      <c r="D38" s="123">
        <v>140259.93602399997</v>
      </c>
      <c r="E38" s="123">
        <v>16630.779200000001</v>
      </c>
      <c r="F38" s="123">
        <v>179013.70730879999</v>
      </c>
      <c r="G38" s="123">
        <v>12651.9252</v>
      </c>
      <c r="H38" s="123">
        <v>136185.32285279999</v>
      </c>
      <c r="I38" s="123">
        <v>15636.559199999998</v>
      </c>
      <c r="J38" s="123">
        <v>168311.92322879995</v>
      </c>
    </row>
    <row r="39" spans="2:10" x14ac:dyDescent="0.25">
      <c r="B39" s="122" t="s">
        <v>111</v>
      </c>
      <c r="C39" s="123">
        <v>13030.465999999999</v>
      </c>
      <c r="D39" s="123">
        <v>140259.93602399997</v>
      </c>
      <c r="E39" s="123">
        <v>16630.779200000001</v>
      </c>
      <c r="F39" s="123">
        <v>179013.70730879999</v>
      </c>
      <c r="G39" s="123">
        <v>12651.9252</v>
      </c>
      <c r="H39" s="123">
        <v>136185.32285279999</v>
      </c>
      <c r="I39" s="123">
        <v>15636.559199999998</v>
      </c>
      <c r="J39" s="123">
        <v>168311.92322879995</v>
      </c>
    </row>
    <row r="40" spans="2:10" x14ac:dyDescent="0.25">
      <c r="B40" s="122" t="s">
        <v>112</v>
      </c>
      <c r="C40" s="123">
        <v>10444.8966</v>
      </c>
      <c r="D40" s="123">
        <v>112428.86700239999</v>
      </c>
      <c r="E40" s="123">
        <v>13915.953</v>
      </c>
      <c r="F40" s="123">
        <v>149791.31809199997</v>
      </c>
      <c r="G40" s="123">
        <v>10114.828600000001</v>
      </c>
      <c r="H40" s="123">
        <v>108876.0150504</v>
      </c>
      <c r="I40" s="123">
        <v>12533.87592</v>
      </c>
      <c r="J40" s="123">
        <v>134914.64040287997</v>
      </c>
    </row>
    <row r="41" spans="2:10" x14ac:dyDescent="0.25">
      <c r="B41" s="122" t="s">
        <v>113</v>
      </c>
      <c r="C41" s="123">
        <v>10444.8966</v>
      </c>
      <c r="D41" s="123">
        <v>112428.86700239999</v>
      </c>
      <c r="E41" s="123">
        <v>13915.953</v>
      </c>
      <c r="F41" s="123">
        <v>149791.31809199997</v>
      </c>
      <c r="G41" s="123">
        <v>10114.828600000001</v>
      </c>
      <c r="H41" s="123">
        <v>108876.0150504</v>
      </c>
      <c r="I41" s="123">
        <v>12533.87592</v>
      </c>
      <c r="J41" s="123">
        <v>134914.64040287997</v>
      </c>
    </row>
    <row r="42" spans="2:10" x14ac:dyDescent="0.25">
      <c r="B42" s="122" t="s">
        <v>114</v>
      </c>
      <c r="C42" s="123">
        <v>7859.3271999999997</v>
      </c>
      <c r="D42" s="123">
        <v>84597.797980799995</v>
      </c>
      <c r="E42" s="123">
        <v>11201.1268</v>
      </c>
      <c r="F42" s="123">
        <v>120568.9288752</v>
      </c>
      <c r="G42" s="123">
        <v>7577.7282000000005</v>
      </c>
      <c r="H42" s="123">
        <v>81566.666344800004</v>
      </c>
      <c r="I42" s="123">
        <v>9431.1926399999993</v>
      </c>
      <c r="J42" s="123">
        <v>101517.35757695998</v>
      </c>
    </row>
    <row r="43" spans="2:10" x14ac:dyDescent="0.25">
      <c r="B43" s="122" t="s">
        <v>115</v>
      </c>
      <c r="C43" s="123">
        <v>7859.3271999999997</v>
      </c>
      <c r="D43" s="123">
        <v>84597.797980799995</v>
      </c>
      <c r="E43" s="123">
        <v>11201.1268</v>
      </c>
      <c r="F43" s="123">
        <v>120568.9288752</v>
      </c>
      <c r="G43" s="123">
        <v>7577.7282000000005</v>
      </c>
      <c r="H43" s="123">
        <v>81566.666344800004</v>
      </c>
      <c r="I43" s="123">
        <v>9431.1926399999993</v>
      </c>
      <c r="J43" s="123">
        <v>101517.35757695998</v>
      </c>
    </row>
    <row r="44" spans="2:10" x14ac:dyDescent="0.25">
      <c r="B44" s="122" t="s">
        <v>3</v>
      </c>
      <c r="C44" s="124">
        <v>187084.56779999999</v>
      </c>
      <c r="D44" s="124">
        <v>2013778.2877991996</v>
      </c>
      <c r="E44" s="124">
        <v>248814.20479999998</v>
      </c>
      <c r="F44" s="124">
        <v>2678236.1004671995</v>
      </c>
      <c r="G44" s="124">
        <v>181630.55130000005</v>
      </c>
      <c r="H44" s="124">
        <v>1955071.2541932</v>
      </c>
      <c r="I44" s="124">
        <v>215193.43151999995</v>
      </c>
      <c r="J44" s="124">
        <v>2316342.0968812788</v>
      </c>
    </row>
  </sheetData>
  <mergeCells count="2">
    <mergeCell ref="B9:B11"/>
    <mergeCell ref="B13:B15"/>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2:P25"/>
  <sheetViews>
    <sheetView showGridLines="0" workbookViewId="0">
      <selection activeCell="D29" sqref="D29"/>
    </sheetView>
  </sheetViews>
  <sheetFormatPr defaultRowHeight="15" x14ac:dyDescent="0.25"/>
  <cols>
    <col min="2" max="2" width="36.140625" customWidth="1"/>
    <col min="3" max="3" width="9.42578125" bestFit="1" customWidth="1"/>
    <col min="5" max="5" width="12" bestFit="1" customWidth="1"/>
  </cols>
  <sheetData>
    <row r="2" spans="2:16" ht="15.75" thickBot="1" x14ac:dyDescent="0.3">
      <c r="B2" s="140" t="s">
        <v>145</v>
      </c>
    </row>
    <row r="3" spans="2:16" ht="24" thickBot="1" x14ac:dyDescent="0.3">
      <c r="B3" s="130"/>
      <c r="C3" s="130"/>
      <c r="D3" s="130"/>
      <c r="E3" s="669">
        <v>2022</v>
      </c>
      <c r="F3" s="670"/>
      <c r="G3" s="670"/>
      <c r="H3" s="670"/>
      <c r="I3" s="670"/>
      <c r="J3" s="670"/>
      <c r="K3" s="670"/>
      <c r="L3" s="670"/>
      <c r="M3" s="670"/>
      <c r="N3" s="670"/>
      <c r="O3" s="670"/>
      <c r="P3" s="671"/>
    </row>
    <row r="4" spans="2:16" ht="39.75" thickBot="1" x14ac:dyDescent="0.3">
      <c r="B4" s="131" t="s">
        <v>118</v>
      </c>
      <c r="C4" s="131" t="s">
        <v>119</v>
      </c>
      <c r="D4" s="131" t="s">
        <v>120</v>
      </c>
      <c r="E4" s="131" t="s">
        <v>121</v>
      </c>
      <c r="F4" s="131" t="s">
        <v>122</v>
      </c>
      <c r="G4" s="131" t="s">
        <v>123</v>
      </c>
      <c r="H4" s="131" t="s">
        <v>124</v>
      </c>
      <c r="I4" s="131" t="s">
        <v>125</v>
      </c>
      <c r="J4" s="131" t="s">
        <v>126</v>
      </c>
      <c r="K4" s="131" t="s">
        <v>127</v>
      </c>
      <c r="L4" s="131" t="s">
        <v>128</v>
      </c>
      <c r="M4" s="131" t="s">
        <v>129</v>
      </c>
      <c r="N4" s="131" t="s">
        <v>130</v>
      </c>
      <c r="O4" s="131" t="s">
        <v>131</v>
      </c>
      <c r="P4" s="131" t="s">
        <v>132</v>
      </c>
    </row>
    <row r="5" spans="2:16" ht="27" thickBot="1" x14ac:dyDescent="0.3">
      <c r="B5" s="132" t="s">
        <v>133</v>
      </c>
      <c r="C5" s="133">
        <v>660000</v>
      </c>
      <c r="D5" s="132"/>
      <c r="E5" s="132"/>
      <c r="F5" s="133">
        <v>330000</v>
      </c>
      <c r="G5" s="133">
        <v>330000</v>
      </c>
      <c r="H5" s="132"/>
      <c r="I5" s="132"/>
      <c r="J5" s="132"/>
      <c r="K5" s="132"/>
      <c r="L5" s="132"/>
      <c r="M5" s="132"/>
      <c r="N5" s="132"/>
      <c r="O5" s="132"/>
      <c r="P5" s="132"/>
    </row>
    <row r="6" spans="2:16" ht="15.75" thickBot="1" x14ac:dyDescent="0.3">
      <c r="B6" s="132" t="s">
        <v>134</v>
      </c>
      <c r="C6" s="133">
        <v>460000</v>
      </c>
      <c r="D6" s="132"/>
      <c r="E6" s="132"/>
      <c r="F6" s="132"/>
      <c r="G6" s="132"/>
      <c r="H6" s="133">
        <v>230000</v>
      </c>
      <c r="I6" s="133">
        <v>230000</v>
      </c>
      <c r="J6" s="132"/>
      <c r="K6" s="132"/>
      <c r="L6" s="132"/>
      <c r="M6" s="132"/>
      <c r="N6" s="132"/>
      <c r="O6" s="132"/>
      <c r="P6" s="132"/>
    </row>
    <row r="7" spans="2:16" ht="15.75" thickBot="1" x14ac:dyDescent="0.3">
      <c r="B7" s="132" t="s">
        <v>135</v>
      </c>
      <c r="C7" s="133">
        <v>60000</v>
      </c>
      <c r="D7" s="132"/>
      <c r="E7" s="132"/>
      <c r="F7" s="132"/>
      <c r="G7" s="132"/>
      <c r="H7" s="132"/>
      <c r="I7" s="133">
        <v>15000</v>
      </c>
      <c r="J7" s="133">
        <v>15000</v>
      </c>
      <c r="K7" s="133">
        <v>15000</v>
      </c>
      <c r="L7" s="133">
        <v>15000</v>
      </c>
      <c r="M7" s="132"/>
      <c r="N7" s="132"/>
      <c r="O7" s="132"/>
      <c r="P7" s="132"/>
    </row>
    <row r="8" spans="2:16" ht="15.75" thickBot="1" x14ac:dyDescent="0.3">
      <c r="B8" s="132" t="s">
        <v>136</v>
      </c>
      <c r="C8" s="133">
        <v>608000</v>
      </c>
      <c r="D8" s="132"/>
      <c r="E8" s="132"/>
      <c r="F8" s="132"/>
      <c r="G8" s="132"/>
      <c r="H8" s="133">
        <v>304000</v>
      </c>
      <c r="I8" s="133">
        <v>304000</v>
      </c>
      <c r="J8" s="132"/>
      <c r="K8" s="132"/>
      <c r="L8" s="132"/>
      <c r="M8" s="132"/>
      <c r="N8" s="132"/>
      <c r="O8" s="132"/>
      <c r="P8" s="132"/>
    </row>
    <row r="9" spans="2:16" ht="15.75" thickBot="1" x14ac:dyDescent="0.3">
      <c r="B9" s="132" t="s">
        <v>137</v>
      </c>
      <c r="C9" s="133">
        <v>148000</v>
      </c>
      <c r="D9" s="132"/>
      <c r="E9" s="132"/>
      <c r="F9" s="132"/>
      <c r="G9" s="132"/>
      <c r="H9" s="132"/>
      <c r="I9" s="133">
        <v>37000</v>
      </c>
      <c r="J9" s="133">
        <v>37000</v>
      </c>
      <c r="K9" s="133">
        <v>37000</v>
      </c>
      <c r="L9" s="133">
        <v>37000</v>
      </c>
      <c r="M9" s="132"/>
      <c r="N9" s="132"/>
      <c r="O9" s="132"/>
      <c r="P9" s="132"/>
    </row>
    <row r="10" spans="2:16" ht="15.75" thickBot="1" x14ac:dyDescent="0.3">
      <c r="B10" s="132" t="s">
        <v>138</v>
      </c>
      <c r="C10" s="133">
        <v>14000</v>
      </c>
      <c r="D10" s="132"/>
      <c r="E10" s="132"/>
      <c r="F10" s="132"/>
      <c r="G10" s="132"/>
      <c r="H10" s="133">
        <v>7000</v>
      </c>
      <c r="I10" s="133">
        <v>7000</v>
      </c>
      <c r="J10" s="132"/>
      <c r="K10" s="132"/>
      <c r="L10" s="132"/>
      <c r="M10" s="132"/>
      <c r="N10" s="132"/>
      <c r="O10" s="132"/>
      <c r="P10" s="132"/>
    </row>
    <row r="11" spans="2:16" ht="15.75" thickBot="1" x14ac:dyDescent="0.3">
      <c r="B11" s="132" t="s">
        <v>139</v>
      </c>
      <c r="C11" s="133">
        <v>10000</v>
      </c>
      <c r="D11" s="132"/>
      <c r="E11" s="132"/>
      <c r="F11" s="132"/>
      <c r="G11" s="132"/>
      <c r="H11" s="132"/>
      <c r="I11" s="133">
        <v>2500</v>
      </c>
      <c r="J11" s="133">
        <v>2500</v>
      </c>
      <c r="K11" s="133">
        <v>2500</v>
      </c>
      <c r="L11" s="133">
        <v>2500</v>
      </c>
      <c r="M11" s="132"/>
      <c r="N11" s="132"/>
      <c r="O11" s="132"/>
      <c r="P11" s="132"/>
    </row>
    <row r="12" spans="2:16" ht="15.75" thickBot="1" x14ac:dyDescent="0.3">
      <c r="B12" s="132" t="s">
        <v>140</v>
      </c>
      <c r="C12" s="133">
        <v>124000</v>
      </c>
      <c r="D12" s="132"/>
      <c r="E12" s="132"/>
      <c r="F12" s="132"/>
      <c r="G12" s="132"/>
      <c r="H12" s="132"/>
      <c r="I12" s="133">
        <v>15500</v>
      </c>
      <c r="J12" s="133">
        <v>15500</v>
      </c>
      <c r="K12" s="133">
        <v>15500</v>
      </c>
      <c r="L12" s="133">
        <v>15500</v>
      </c>
      <c r="M12" s="133">
        <v>15500</v>
      </c>
      <c r="N12" s="133">
        <v>15500</v>
      </c>
      <c r="O12" s="133">
        <v>15500</v>
      </c>
      <c r="P12" s="133">
        <v>15500</v>
      </c>
    </row>
    <row r="13" spans="2:16" ht="15.75" thickBot="1" x14ac:dyDescent="0.3">
      <c r="B13" s="132" t="s">
        <v>141</v>
      </c>
      <c r="C13" s="133">
        <v>76000</v>
      </c>
      <c r="D13" s="132"/>
      <c r="E13" s="132"/>
      <c r="F13" s="132"/>
      <c r="G13" s="132"/>
      <c r="H13" s="132"/>
      <c r="I13" s="133">
        <v>9500</v>
      </c>
      <c r="J13" s="133">
        <v>9500</v>
      </c>
      <c r="K13" s="133">
        <v>9500</v>
      </c>
      <c r="L13" s="133">
        <v>9500</v>
      </c>
      <c r="M13" s="133">
        <v>9500</v>
      </c>
      <c r="N13" s="133">
        <v>9500</v>
      </c>
      <c r="O13" s="133">
        <v>9500</v>
      </c>
      <c r="P13" s="133">
        <v>9500</v>
      </c>
    </row>
    <row r="14" spans="2:16" ht="15.75" thickBot="1" x14ac:dyDescent="0.3">
      <c r="B14" s="132" t="s">
        <v>142</v>
      </c>
      <c r="C14" s="134">
        <v>140000</v>
      </c>
      <c r="D14" s="133">
        <v>140000</v>
      </c>
      <c r="E14" s="135"/>
      <c r="F14" s="135"/>
      <c r="G14" s="135"/>
      <c r="H14" s="135"/>
      <c r="I14" s="135"/>
      <c r="J14" s="135"/>
      <c r="K14" s="135"/>
      <c r="L14" s="135"/>
      <c r="M14" s="135"/>
      <c r="N14" s="135"/>
      <c r="O14" s="135"/>
      <c r="P14" s="135"/>
    </row>
    <row r="15" spans="2:16" ht="15.75" thickBot="1" x14ac:dyDescent="0.3">
      <c r="B15" s="136" t="s">
        <v>143</v>
      </c>
      <c r="C15" s="137">
        <v>2300000</v>
      </c>
      <c r="D15" s="137">
        <v>140000</v>
      </c>
      <c r="E15" s="136" t="s">
        <v>144</v>
      </c>
      <c r="F15" s="137">
        <v>330000</v>
      </c>
      <c r="G15" s="137">
        <v>330000</v>
      </c>
      <c r="H15" s="137">
        <v>541000</v>
      </c>
      <c r="I15" s="137">
        <v>620500</v>
      </c>
      <c r="J15" s="137">
        <v>79500</v>
      </c>
      <c r="K15" s="137">
        <v>79500</v>
      </c>
      <c r="L15" s="137">
        <v>79500</v>
      </c>
      <c r="M15" s="137">
        <v>25000</v>
      </c>
      <c r="N15" s="137">
        <v>25000</v>
      </c>
      <c r="O15" s="137">
        <v>25000</v>
      </c>
      <c r="P15" s="137">
        <v>25000</v>
      </c>
    </row>
    <row r="16" spans="2:16" ht="24" thickBot="1" x14ac:dyDescent="0.3">
      <c r="B16" s="138"/>
      <c r="C16" s="138"/>
      <c r="D16" s="138"/>
      <c r="E16" s="139">
        <v>0</v>
      </c>
      <c r="F16" s="139">
        <v>0.14000000000000001</v>
      </c>
      <c r="G16" s="139">
        <v>0.14000000000000001</v>
      </c>
      <c r="H16" s="139">
        <v>0.24</v>
      </c>
      <c r="I16" s="139">
        <v>0.27</v>
      </c>
      <c r="J16" s="139">
        <v>0.03</v>
      </c>
      <c r="K16" s="139">
        <v>0.03</v>
      </c>
      <c r="L16" s="139">
        <v>0.03</v>
      </c>
      <c r="M16" s="139">
        <v>0.01</v>
      </c>
      <c r="N16" s="139">
        <v>0.01</v>
      </c>
      <c r="O16" s="139">
        <v>0.01</v>
      </c>
      <c r="P16" s="139">
        <v>0.01</v>
      </c>
    </row>
    <row r="18" spans="2:4" x14ac:dyDescent="0.25">
      <c r="B18" s="140" t="s">
        <v>241</v>
      </c>
    </row>
    <row r="19" spans="2:4" x14ac:dyDescent="0.25">
      <c r="B19" t="s">
        <v>256</v>
      </c>
      <c r="C19" s="150">
        <f>'Launch Rate - A Block'!D29</f>
        <v>83493.207064799994</v>
      </c>
      <c r="D19">
        <v>7500</v>
      </c>
    </row>
    <row r="20" spans="2:4" x14ac:dyDescent="0.25">
      <c r="B20" s="148" t="str">
        <f>'Block details'!B5</f>
        <v>1st - 5th</v>
      </c>
      <c r="C20" s="149">
        <f>'Block details'!A9</f>
        <v>834932.07064799988</v>
      </c>
      <c r="D20">
        <v>7400</v>
      </c>
    </row>
    <row r="21" spans="2:4" x14ac:dyDescent="0.25">
      <c r="B21" t="str">
        <f>'Block details'!B18</f>
        <v>6th - 10th</v>
      </c>
      <c r="C21" s="149">
        <f>'Block details'!A22</f>
        <v>701299.6801199998</v>
      </c>
      <c r="D21">
        <v>7250</v>
      </c>
    </row>
    <row r="22" spans="2:4" x14ac:dyDescent="0.25">
      <c r="B22" t="str">
        <f>'Block details'!B31</f>
        <v>11th - 14th</v>
      </c>
      <c r="C22" s="149">
        <f>'Block details'!A35</f>
        <v>394053.32996639994</v>
      </c>
      <c r="D22">
        <v>7100</v>
      </c>
    </row>
    <row r="23" spans="2:4" x14ac:dyDescent="0.25">
      <c r="C23" s="149">
        <f>SUM(C19:C22)</f>
        <v>2013778.2877991996</v>
      </c>
    </row>
    <row r="25" spans="2:4" x14ac:dyDescent="0.25">
      <c r="C25" s="149"/>
    </row>
  </sheetData>
  <mergeCells count="1">
    <mergeCell ref="E3:P3"/>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K186"/>
  <sheetViews>
    <sheetView showGridLines="0" topLeftCell="A147" workbookViewId="0">
      <selection activeCell="C132" sqref="C132"/>
    </sheetView>
  </sheetViews>
  <sheetFormatPr defaultRowHeight="15" x14ac:dyDescent="0.25"/>
  <cols>
    <col min="1" max="1" width="7" bestFit="1" customWidth="1"/>
    <col min="2" max="2" width="25.140625" bestFit="1" customWidth="1"/>
    <col min="3" max="3" width="7.140625" bestFit="1" customWidth="1"/>
    <col min="4" max="4" width="8.85546875" bestFit="1" customWidth="1"/>
    <col min="5" max="5" width="9.7109375" bestFit="1" customWidth="1"/>
    <col min="6" max="6" width="7.28515625" bestFit="1" customWidth="1"/>
    <col min="7" max="8" width="7.5703125" bestFit="1" customWidth="1"/>
    <col min="9" max="9" width="9.140625" customWidth="1"/>
    <col min="10" max="10" width="7.28515625" bestFit="1" customWidth="1"/>
    <col min="11" max="12" width="7.5703125" bestFit="1" customWidth="1"/>
    <col min="13" max="13" width="7.7109375" bestFit="1" customWidth="1"/>
    <col min="14" max="14" width="7.28515625" bestFit="1" customWidth="1"/>
    <col min="15" max="16" width="7.5703125" bestFit="1" customWidth="1"/>
    <col min="17" max="17" width="7.7109375" bestFit="1" customWidth="1"/>
    <col min="18" max="18" width="7.28515625" bestFit="1" customWidth="1"/>
    <col min="19" max="20" width="7.5703125" bestFit="1" customWidth="1"/>
    <col min="21" max="21" width="7.7109375" bestFit="1" customWidth="1"/>
    <col min="22" max="22" width="7.28515625" bestFit="1" customWidth="1"/>
    <col min="23" max="24" width="7.5703125" bestFit="1" customWidth="1"/>
    <col min="25" max="25" width="7.7109375" bestFit="1" customWidth="1"/>
    <col min="26" max="26" width="7.28515625" bestFit="1" customWidth="1"/>
    <col min="27" max="28" width="7.5703125" bestFit="1" customWidth="1"/>
    <col min="29" max="29" width="7.7109375" bestFit="1" customWidth="1"/>
    <col min="30" max="30" width="7.28515625" bestFit="1" customWidth="1"/>
    <col min="31" max="32" width="7.5703125" bestFit="1" customWidth="1"/>
    <col min="33" max="33" width="8.42578125" bestFit="1" customWidth="1"/>
    <col min="34" max="36" width="7.7109375" bestFit="1" customWidth="1"/>
    <col min="37" max="37" width="8.42578125" bestFit="1" customWidth="1"/>
  </cols>
  <sheetData>
    <row r="1" spans="1:37" x14ac:dyDescent="0.25">
      <c r="B1" s="285" t="s">
        <v>38</v>
      </c>
      <c r="C1" s="285"/>
      <c r="D1" s="285">
        <v>0</v>
      </c>
      <c r="E1" s="286">
        <v>1</v>
      </c>
      <c r="F1" s="286">
        <f t="shared" ref="F1:AK1" si="0">E1+1</f>
        <v>2</v>
      </c>
      <c r="G1" s="286">
        <f t="shared" si="0"/>
        <v>3</v>
      </c>
      <c r="H1" s="286">
        <f t="shared" si="0"/>
        <v>4</v>
      </c>
      <c r="I1" s="286">
        <f t="shared" si="0"/>
        <v>5</v>
      </c>
      <c r="J1" s="286">
        <f t="shared" si="0"/>
        <v>6</v>
      </c>
      <c r="K1" s="286">
        <f t="shared" si="0"/>
        <v>7</v>
      </c>
      <c r="L1" s="286">
        <f t="shared" si="0"/>
        <v>8</v>
      </c>
      <c r="M1" s="286">
        <f t="shared" si="0"/>
        <v>9</v>
      </c>
      <c r="N1" s="286">
        <f t="shared" si="0"/>
        <v>10</v>
      </c>
      <c r="O1" s="286">
        <f t="shared" si="0"/>
        <v>11</v>
      </c>
      <c r="P1" s="286">
        <f t="shared" si="0"/>
        <v>12</v>
      </c>
      <c r="Q1" s="286">
        <f t="shared" si="0"/>
        <v>13</v>
      </c>
      <c r="R1" s="286">
        <f t="shared" si="0"/>
        <v>14</v>
      </c>
      <c r="S1" s="286">
        <f t="shared" si="0"/>
        <v>15</v>
      </c>
      <c r="T1" s="286">
        <f t="shared" si="0"/>
        <v>16</v>
      </c>
      <c r="U1" s="286">
        <f t="shared" si="0"/>
        <v>17</v>
      </c>
      <c r="V1" s="286">
        <f t="shared" si="0"/>
        <v>18</v>
      </c>
      <c r="W1" s="286">
        <f t="shared" si="0"/>
        <v>19</v>
      </c>
      <c r="X1" s="286">
        <f t="shared" si="0"/>
        <v>20</v>
      </c>
      <c r="Y1" s="286">
        <f t="shared" si="0"/>
        <v>21</v>
      </c>
      <c r="Z1" s="286">
        <f t="shared" si="0"/>
        <v>22</v>
      </c>
      <c r="AA1" s="286">
        <f t="shared" si="0"/>
        <v>23</v>
      </c>
      <c r="AB1" s="286">
        <f t="shared" si="0"/>
        <v>24</v>
      </c>
      <c r="AC1" s="286">
        <f t="shared" si="0"/>
        <v>25</v>
      </c>
      <c r="AD1" s="286">
        <f t="shared" si="0"/>
        <v>26</v>
      </c>
      <c r="AE1" s="286">
        <f t="shared" si="0"/>
        <v>27</v>
      </c>
      <c r="AF1" s="286">
        <f t="shared" si="0"/>
        <v>28</v>
      </c>
      <c r="AG1" s="286">
        <f t="shared" si="0"/>
        <v>29</v>
      </c>
      <c r="AH1" s="286">
        <f t="shared" si="0"/>
        <v>30</v>
      </c>
      <c r="AI1" s="286">
        <f t="shared" si="0"/>
        <v>31</v>
      </c>
      <c r="AJ1" s="286">
        <f t="shared" si="0"/>
        <v>32</v>
      </c>
      <c r="AK1" s="286">
        <f t="shared" si="0"/>
        <v>33</v>
      </c>
    </row>
    <row r="2" spans="1:37" x14ac:dyDescent="0.25">
      <c r="B2" s="332" t="s">
        <v>48</v>
      </c>
      <c r="C2" s="333" t="s">
        <v>3</v>
      </c>
      <c r="D2" s="463">
        <v>44561</v>
      </c>
      <c r="E2" s="463">
        <f t="shared" ref="E2:AK2" si="1">EOMONTH(D2,3)</f>
        <v>44651</v>
      </c>
      <c r="F2" s="463">
        <f t="shared" si="1"/>
        <v>44742</v>
      </c>
      <c r="G2" s="463">
        <f t="shared" si="1"/>
        <v>44834</v>
      </c>
      <c r="H2" s="463">
        <f t="shared" si="1"/>
        <v>44926</v>
      </c>
      <c r="I2" s="463">
        <f t="shared" si="1"/>
        <v>45016</v>
      </c>
      <c r="J2" s="463">
        <f t="shared" si="1"/>
        <v>45107</v>
      </c>
      <c r="K2" s="463">
        <f t="shared" si="1"/>
        <v>45199</v>
      </c>
      <c r="L2" s="463">
        <f t="shared" si="1"/>
        <v>45291</v>
      </c>
      <c r="M2" s="463">
        <f t="shared" si="1"/>
        <v>45382</v>
      </c>
      <c r="N2" s="463">
        <f t="shared" si="1"/>
        <v>45473</v>
      </c>
      <c r="O2" s="463">
        <f t="shared" si="1"/>
        <v>45565</v>
      </c>
      <c r="P2" s="463">
        <f t="shared" si="1"/>
        <v>45657</v>
      </c>
      <c r="Q2" s="463">
        <f t="shared" si="1"/>
        <v>45747</v>
      </c>
      <c r="R2" s="463">
        <f t="shared" si="1"/>
        <v>45838</v>
      </c>
      <c r="S2" s="463">
        <f t="shared" si="1"/>
        <v>45930</v>
      </c>
      <c r="T2" s="463">
        <f t="shared" si="1"/>
        <v>46022</v>
      </c>
      <c r="U2" s="463">
        <f t="shared" si="1"/>
        <v>46112</v>
      </c>
      <c r="V2" s="463">
        <f t="shared" si="1"/>
        <v>46203</v>
      </c>
      <c r="W2" s="463">
        <f t="shared" si="1"/>
        <v>46295</v>
      </c>
      <c r="X2" s="463">
        <f t="shared" si="1"/>
        <v>46387</v>
      </c>
      <c r="Y2" s="463">
        <f t="shared" si="1"/>
        <v>46477</v>
      </c>
      <c r="Z2" s="463">
        <f t="shared" si="1"/>
        <v>46568</v>
      </c>
      <c r="AA2" s="463">
        <f t="shared" si="1"/>
        <v>46660</v>
      </c>
      <c r="AB2" s="463">
        <f t="shared" si="1"/>
        <v>46752</v>
      </c>
      <c r="AC2" s="463">
        <f t="shared" si="1"/>
        <v>46843</v>
      </c>
      <c r="AD2" s="463">
        <f t="shared" si="1"/>
        <v>46934</v>
      </c>
      <c r="AE2" s="463">
        <f t="shared" si="1"/>
        <v>47026</v>
      </c>
      <c r="AF2" s="463">
        <f t="shared" si="1"/>
        <v>47118</v>
      </c>
      <c r="AG2" s="463">
        <f t="shared" si="1"/>
        <v>47208</v>
      </c>
      <c r="AH2" s="463">
        <f t="shared" si="1"/>
        <v>47299</v>
      </c>
      <c r="AI2" s="463">
        <f t="shared" si="1"/>
        <v>47391</v>
      </c>
      <c r="AJ2" s="463">
        <f t="shared" si="1"/>
        <v>47483</v>
      </c>
      <c r="AK2" s="463">
        <f t="shared" si="1"/>
        <v>47573</v>
      </c>
    </row>
    <row r="4" spans="1:37" x14ac:dyDescent="0.25">
      <c r="A4" s="311"/>
      <c r="B4" s="304" t="s">
        <v>282</v>
      </c>
      <c r="C4" s="312"/>
      <c r="D4" s="312"/>
      <c r="E4" s="312"/>
      <c r="F4" s="312">
        <v>1</v>
      </c>
      <c r="G4" s="312">
        <f t="shared" ref="G4:AK4" si="2">+F4+1</f>
        <v>2</v>
      </c>
      <c r="H4" s="312">
        <f t="shared" si="2"/>
        <v>3</v>
      </c>
      <c r="I4" s="312">
        <f t="shared" si="2"/>
        <v>4</v>
      </c>
      <c r="J4" s="312">
        <f t="shared" si="2"/>
        <v>5</v>
      </c>
      <c r="K4" s="312">
        <f t="shared" si="2"/>
        <v>6</v>
      </c>
      <c r="L4" s="312">
        <f t="shared" si="2"/>
        <v>7</v>
      </c>
      <c r="M4" s="312">
        <f t="shared" si="2"/>
        <v>8</v>
      </c>
      <c r="N4" s="312">
        <f t="shared" si="2"/>
        <v>9</v>
      </c>
      <c r="O4" s="312">
        <f t="shared" si="2"/>
        <v>10</v>
      </c>
      <c r="P4" s="312">
        <f t="shared" si="2"/>
        <v>11</v>
      </c>
      <c r="Q4" s="312">
        <f t="shared" si="2"/>
        <v>12</v>
      </c>
      <c r="R4" s="312">
        <f t="shared" si="2"/>
        <v>13</v>
      </c>
      <c r="S4" s="312">
        <f t="shared" si="2"/>
        <v>14</v>
      </c>
      <c r="T4" s="312">
        <f t="shared" si="2"/>
        <v>15</v>
      </c>
      <c r="U4" s="312">
        <f t="shared" si="2"/>
        <v>16</v>
      </c>
      <c r="V4" s="312">
        <f t="shared" si="2"/>
        <v>17</v>
      </c>
      <c r="W4" s="312">
        <f t="shared" si="2"/>
        <v>18</v>
      </c>
      <c r="X4" s="312">
        <f t="shared" si="2"/>
        <v>19</v>
      </c>
      <c r="Y4" s="312">
        <f t="shared" si="2"/>
        <v>20</v>
      </c>
      <c r="Z4" s="312">
        <f t="shared" si="2"/>
        <v>21</v>
      </c>
      <c r="AA4" s="312">
        <f t="shared" si="2"/>
        <v>22</v>
      </c>
      <c r="AB4" s="312">
        <f t="shared" si="2"/>
        <v>23</v>
      </c>
      <c r="AC4" s="312">
        <f t="shared" si="2"/>
        <v>24</v>
      </c>
      <c r="AD4" s="312">
        <f t="shared" si="2"/>
        <v>25</v>
      </c>
      <c r="AE4" s="312">
        <f t="shared" si="2"/>
        <v>26</v>
      </c>
      <c r="AF4" s="312">
        <f t="shared" si="2"/>
        <v>27</v>
      </c>
      <c r="AG4" s="312">
        <f t="shared" si="2"/>
        <v>28</v>
      </c>
      <c r="AH4" s="312">
        <f t="shared" si="2"/>
        <v>29</v>
      </c>
      <c r="AI4" s="312">
        <f t="shared" si="2"/>
        <v>30</v>
      </c>
      <c r="AJ4" s="312">
        <f t="shared" si="2"/>
        <v>31</v>
      </c>
      <c r="AK4" s="312">
        <f t="shared" si="2"/>
        <v>32</v>
      </c>
    </row>
    <row r="5" spans="1:37" x14ac:dyDescent="0.25">
      <c r="A5" s="287"/>
      <c r="B5" s="339" t="str">
        <f>'Launch Rate - A Block'!C9</f>
        <v>1st - 5th</v>
      </c>
      <c r="C5" s="340" t="s">
        <v>3</v>
      </c>
      <c r="D5" s="464">
        <f>+D2</f>
        <v>44561</v>
      </c>
      <c r="E5" s="464">
        <f t="shared" ref="E5:AK5" si="3">EOMONTH(D5,3)</f>
        <v>44651</v>
      </c>
      <c r="F5" s="464">
        <f t="shared" si="3"/>
        <v>44742</v>
      </c>
      <c r="G5" s="464">
        <f t="shared" si="3"/>
        <v>44834</v>
      </c>
      <c r="H5" s="464">
        <f t="shared" si="3"/>
        <v>44926</v>
      </c>
      <c r="I5" s="464">
        <f t="shared" si="3"/>
        <v>45016</v>
      </c>
      <c r="J5" s="464">
        <f t="shared" si="3"/>
        <v>45107</v>
      </c>
      <c r="K5" s="464">
        <f t="shared" si="3"/>
        <v>45199</v>
      </c>
      <c r="L5" s="464">
        <f t="shared" si="3"/>
        <v>45291</v>
      </c>
      <c r="M5" s="464">
        <f t="shared" si="3"/>
        <v>45382</v>
      </c>
      <c r="N5" s="464">
        <f t="shared" si="3"/>
        <v>45473</v>
      </c>
      <c r="O5" s="464">
        <f t="shared" si="3"/>
        <v>45565</v>
      </c>
      <c r="P5" s="464">
        <f t="shared" si="3"/>
        <v>45657</v>
      </c>
      <c r="Q5" s="464">
        <f t="shared" si="3"/>
        <v>45747</v>
      </c>
      <c r="R5" s="464">
        <f t="shared" si="3"/>
        <v>45838</v>
      </c>
      <c r="S5" s="464">
        <f t="shared" si="3"/>
        <v>45930</v>
      </c>
      <c r="T5" s="464">
        <f t="shared" si="3"/>
        <v>46022</v>
      </c>
      <c r="U5" s="464">
        <f t="shared" si="3"/>
        <v>46112</v>
      </c>
      <c r="V5" s="464">
        <f t="shared" si="3"/>
        <v>46203</v>
      </c>
      <c r="W5" s="464">
        <f t="shared" si="3"/>
        <v>46295</v>
      </c>
      <c r="X5" s="464">
        <f t="shared" si="3"/>
        <v>46387</v>
      </c>
      <c r="Y5" s="464">
        <f t="shared" si="3"/>
        <v>46477</v>
      </c>
      <c r="Z5" s="464">
        <f t="shared" si="3"/>
        <v>46568</v>
      </c>
      <c r="AA5" s="464">
        <f t="shared" si="3"/>
        <v>46660</v>
      </c>
      <c r="AB5" s="464">
        <f t="shared" si="3"/>
        <v>46752</v>
      </c>
      <c r="AC5" s="464">
        <f t="shared" si="3"/>
        <v>46843</v>
      </c>
      <c r="AD5" s="464">
        <f t="shared" si="3"/>
        <v>46934</v>
      </c>
      <c r="AE5" s="464">
        <f t="shared" si="3"/>
        <v>47026</v>
      </c>
      <c r="AF5" s="464">
        <f t="shared" si="3"/>
        <v>47118</v>
      </c>
      <c r="AG5" s="464">
        <f t="shared" si="3"/>
        <v>47208</v>
      </c>
      <c r="AH5" s="464">
        <f t="shared" si="3"/>
        <v>47299</v>
      </c>
      <c r="AI5" s="464">
        <f t="shared" si="3"/>
        <v>47391</v>
      </c>
      <c r="AJ5" s="464">
        <f t="shared" si="3"/>
        <v>47483</v>
      </c>
      <c r="AK5" s="464">
        <f t="shared" si="3"/>
        <v>47573</v>
      </c>
    </row>
    <row r="6" spans="1:37" x14ac:dyDescent="0.25">
      <c r="A6" s="287">
        <v>0</v>
      </c>
      <c r="B6" s="313"/>
      <c r="C6" s="318">
        <f>SUM(E6:AK6)</f>
        <v>1.0000000000000002</v>
      </c>
      <c r="D6" s="342"/>
      <c r="E6" s="343">
        <v>0</v>
      </c>
      <c r="F6" s="343">
        <v>0</v>
      </c>
      <c r="G6" s="343">
        <v>0</v>
      </c>
      <c r="H6" s="343">
        <v>0</v>
      </c>
      <c r="I6" s="343">
        <v>0</v>
      </c>
      <c r="J6" s="343">
        <v>0</v>
      </c>
      <c r="K6" s="343">
        <v>0.1</v>
      </c>
      <c r="L6" s="343">
        <v>0.05</v>
      </c>
      <c r="M6" s="343">
        <v>0.02</v>
      </c>
      <c r="N6" s="343">
        <v>0.02</v>
      </c>
      <c r="O6" s="343">
        <v>0.02</v>
      </c>
      <c r="P6" s="343">
        <v>0.05</v>
      </c>
      <c r="Q6" s="343">
        <v>0.15</v>
      </c>
      <c r="R6" s="343">
        <v>0.1</v>
      </c>
      <c r="S6" s="396">
        <v>0.05</v>
      </c>
      <c r="T6" s="396">
        <v>0.1</v>
      </c>
      <c r="U6" s="396">
        <v>0.02</v>
      </c>
      <c r="V6" s="396">
        <v>0.02</v>
      </c>
      <c r="W6" s="396">
        <v>0.02</v>
      </c>
      <c r="X6" s="396">
        <v>0.02</v>
      </c>
      <c r="Y6" s="396">
        <v>0.02</v>
      </c>
      <c r="Z6" s="396">
        <v>0.02</v>
      </c>
      <c r="AA6" s="396">
        <v>0.02</v>
      </c>
      <c r="AB6" s="396">
        <v>0.02</v>
      </c>
      <c r="AC6" s="396">
        <v>0.02</v>
      </c>
      <c r="AD6" s="396">
        <v>0.02</v>
      </c>
      <c r="AE6" s="396">
        <v>0.02</v>
      </c>
      <c r="AF6" s="396">
        <v>0.02</v>
      </c>
      <c r="AG6" s="396">
        <v>0.02</v>
      </c>
      <c r="AH6" s="396">
        <v>0.02</v>
      </c>
      <c r="AI6" s="396">
        <v>0.02</v>
      </c>
      <c r="AJ6" s="396">
        <v>0.02</v>
      </c>
      <c r="AK6" s="396">
        <v>0.02</v>
      </c>
    </row>
    <row r="7" spans="1:37" x14ac:dyDescent="0.25">
      <c r="A7" s="344">
        <v>190</v>
      </c>
      <c r="B7" s="285" t="s">
        <v>21</v>
      </c>
      <c r="C7" s="288">
        <f t="shared" ref="C7:C15" si="4">SUM(E7:AK7)</f>
        <v>190.00000000000017</v>
      </c>
      <c r="D7" s="316"/>
      <c r="E7" s="315">
        <f t="shared" ref="E7:AK7" si="5">$A7*E$6</f>
        <v>0</v>
      </c>
      <c r="F7" s="315">
        <f t="shared" si="5"/>
        <v>0</v>
      </c>
      <c r="G7" s="315">
        <f t="shared" si="5"/>
        <v>0</v>
      </c>
      <c r="H7" s="315">
        <f t="shared" si="5"/>
        <v>0</v>
      </c>
      <c r="I7" s="315">
        <f t="shared" si="5"/>
        <v>0</v>
      </c>
      <c r="J7" s="315">
        <f t="shared" si="5"/>
        <v>0</v>
      </c>
      <c r="K7" s="315">
        <f t="shared" si="5"/>
        <v>19</v>
      </c>
      <c r="L7" s="315">
        <f t="shared" si="5"/>
        <v>9.5</v>
      </c>
      <c r="M7" s="315">
        <f t="shared" si="5"/>
        <v>3.8000000000000003</v>
      </c>
      <c r="N7" s="315">
        <f t="shared" si="5"/>
        <v>3.8000000000000003</v>
      </c>
      <c r="O7" s="315">
        <f t="shared" si="5"/>
        <v>3.8000000000000003</v>
      </c>
      <c r="P7" s="315">
        <f t="shared" si="5"/>
        <v>9.5</v>
      </c>
      <c r="Q7" s="315">
        <f t="shared" si="5"/>
        <v>28.5</v>
      </c>
      <c r="R7" s="315">
        <f t="shared" si="5"/>
        <v>19</v>
      </c>
      <c r="S7" s="315">
        <f t="shared" si="5"/>
        <v>9.5</v>
      </c>
      <c r="T7" s="315">
        <f t="shared" si="5"/>
        <v>19</v>
      </c>
      <c r="U7" s="315">
        <f t="shared" si="5"/>
        <v>3.8000000000000003</v>
      </c>
      <c r="V7" s="315">
        <f t="shared" si="5"/>
        <v>3.8000000000000003</v>
      </c>
      <c r="W7" s="315">
        <f t="shared" si="5"/>
        <v>3.8000000000000003</v>
      </c>
      <c r="X7" s="315">
        <f t="shared" si="5"/>
        <v>3.8000000000000003</v>
      </c>
      <c r="Y7" s="315">
        <f t="shared" si="5"/>
        <v>3.8000000000000003</v>
      </c>
      <c r="Z7" s="315">
        <f t="shared" si="5"/>
        <v>3.8000000000000003</v>
      </c>
      <c r="AA7" s="315">
        <f t="shared" si="5"/>
        <v>3.8000000000000003</v>
      </c>
      <c r="AB7" s="315">
        <f t="shared" si="5"/>
        <v>3.8000000000000003</v>
      </c>
      <c r="AC7" s="315">
        <f t="shared" si="5"/>
        <v>3.8000000000000003</v>
      </c>
      <c r="AD7" s="315">
        <f t="shared" si="5"/>
        <v>3.8000000000000003</v>
      </c>
      <c r="AE7" s="315">
        <f t="shared" si="5"/>
        <v>3.8000000000000003</v>
      </c>
      <c r="AF7" s="315">
        <f t="shared" si="5"/>
        <v>3.8000000000000003</v>
      </c>
      <c r="AG7" s="315">
        <f t="shared" si="5"/>
        <v>3.8000000000000003</v>
      </c>
      <c r="AH7" s="315">
        <f t="shared" si="5"/>
        <v>3.8000000000000003</v>
      </c>
      <c r="AI7" s="315">
        <f t="shared" si="5"/>
        <v>3.8000000000000003</v>
      </c>
      <c r="AJ7" s="315">
        <f t="shared" si="5"/>
        <v>3.8000000000000003</v>
      </c>
      <c r="AK7" s="315">
        <f t="shared" si="5"/>
        <v>3.8000000000000003</v>
      </c>
    </row>
    <row r="8" spans="1:37" x14ac:dyDescent="0.25">
      <c r="A8" s="345">
        <v>4394</v>
      </c>
      <c r="B8" s="285" t="s">
        <v>397</v>
      </c>
      <c r="C8" s="288"/>
      <c r="D8" s="316"/>
      <c r="E8" s="289">
        <f>A8</f>
        <v>4394</v>
      </c>
      <c r="F8" s="289">
        <f t="shared" ref="F8:AK8" si="6">E8</f>
        <v>4394</v>
      </c>
      <c r="G8" s="289">
        <f t="shared" si="6"/>
        <v>4394</v>
      </c>
      <c r="H8" s="289">
        <f t="shared" si="6"/>
        <v>4394</v>
      </c>
      <c r="I8" s="289">
        <f t="shared" si="6"/>
        <v>4394</v>
      </c>
      <c r="J8" s="289">
        <f t="shared" si="6"/>
        <v>4394</v>
      </c>
      <c r="K8" s="289">
        <f t="shared" si="6"/>
        <v>4394</v>
      </c>
      <c r="L8" s="289">
        <f t="shared" si="6"/>
        <v>4394</v>
      </c>
      <c r="M8" s="289">
        <f t="shared" si="6"/>
        <v>4394</v>
      </c>
      <c r="N8" s="289">
        <f t="shared" si="6"/>
        <v>4394</v>
      </c>
      <c r="O8" s="289">
        <f t="shared" si="6"/>
        <v>4394</v>
      </c>
      <c r="P8" s="289">
        <f t="shared" si="6"/>
        <v>4394</v>
      </c>
      <c r="Q8" s="289">
        <f t="shared" si="6"/>
        <v>4394</v>
      </c>
      <c r="R8" s="289">
        <f t="shared" si="6"/>
        <v>4394</v>
      </c>
      <c r="S8" s="289">
        <f t="shared" si="6"/>
        <v>4394</v>
      </c>
      <c r="T8" s="289">
        <f t="shared" si="6"/>
        <v>4394</v>
      </c>
      <c r="U8" s="289">
        <f t="shared" si="6"/>
        <v>4394</v>
      </c>
      <c r="V8" s="289">
        <f t="shared" si="6"/>
        <v>4394</v>
      </c>
      <c r="W8" s="289">
        <f t="shared" si="6"/>
        <v>4394</v>
      </c>
      <c r="X8" s="289">
        <f t="shared" si="6"/>
        <v>4394</v>
      </c>
      <c r="Y8" s="289">
        <f t="shared" si="6"/>
        <v>4394</v>
      </c>
      <c r="Z8" s="289">
        <f t="shared" si="6"/>
        <v>4394</v>
      </c>
      <c r="AA8" s="289">
        <f t="shared" si="6"/>
        <v>4394</v>
      </c>
      <c r="AB8" s="289">
        <f t="shared" si="6"/>
        <v>4394</v>
      </c>
      <c r="AC8" s="289">
        <f t="shared" si="6"/>
        <v>4394</v>
      </c>
      <c r="AD8" s="289">
        <f t="shared" si="6"/>
        <v>4394</v>
      </c>
      <c r="AE8" s="289">
        <f t="shared" si="6"/>
        <v>4394</v>
      </c>
      <c r="AF8" s="289">
        <f t="shared" si="6"/>
        <v>4394</v>
      </c>
      <c r="AG8" s="289">
        <f t="shared" si="6"/>
        <v>4394</v>
      </c>
      <c r="AH8" s="289">
        <f t="shared" si="6"/>
        <v>4394</v>
      </c>
      <c r="AI8" s="289">
        <f t="shared" si="6"/>
        <v>4394</v>
      </c>
      <c r="AJ8" s="289">
        <f t="shared" si="6"/>
        <v>4394</v>
      </c>
      <c r="AK8" s="289">
        <f t="shared" si="6"/>
        <v>4394</v>
      </c>
    </row>
    <row r="9" spans="1:37" x14ac:dyDescent="0.25">
      <c r="A9" s="345">
        <f>'Launch Rate - A Block'!L9</f>
        <v>834932.07064799988</v>
      </c>
      <c r="B9" s="285" t="s">
        <v>23</v>
      </c>
      <c r="C9" s="288">
        <f t="shared" si="4"/>
        <v>834859.9999999993</v>
      </c>
      <c r="D9" s="316"/>
      <c r="E9" s="289">
        <f t="shared" ref="E9:AG9" si="7">E7*E8</f>
        <v>0</v>
      </c>
      <c r="F9" s="289">
        <f t="shared" si="7"/>
        <v>0</v>
      </c>
      <c r="G9" s="289">
        <f t="shared" si="7"/>
        <v>0</v>
      </c>
      <c r="H9" s="289">
        <f t="shared" si="7"/>
        <v>0</v>
      </c>
      <c r="I9" s="289">
        <f t="shared" si="7"/>
        <v>0</v>
      </c>
      <c r="J9" s="289">
        <f t="shared" si="7"/>
        <v>0</v>
      </c>
      <c r="K9" s="289">
        <f t="shared" si="7"/>
        <v>83486</v>
      </c>
      <c r="L9" s="289">
        <f t="shared" si="7"/>
        <v>41743</v>
      </c>
      <c r="M9" s="289">
        <f t="shared" si="7"/>
        <v>16697.2</v>
      </c>
      <c r="N9" s="289">
        <f t="shared" si="7"/>
        <v>16697.2</v>
      </c>
      <c r="O9" s="289">
        <f t="shared" si="7"/>
        <v>16697.2</v>
      </c>
      <c r="P9" s="289">
        <f t="shared" si="7"/>
        <v>41743</v>
      </c>
      <c r="Q9" s="289">
        <f t="shared" si="7"/>
        <v>125229</v>
      </c>
      <c r="R9" s="289">
        <f t="shared" si="7"/>
        <v>83486</v>
      </c>
      <c r="S9" s="289">
        <f t="shared" si="7"/>
        <v>41743</v>
      </c>
      <c r="T9" s="289">
        <f t="shared" si="7"/>
        <v>83486</v>
      </c>
      <c r="U9" s="289">
        <f t="shared" si="7"/>
        <v>16697.2</v>
      </c>
      <c r="V9" s="289">
        <f t="shared" si="7"/>
        <v>16697.2</v>
      </c>
      <c r="W9" s="289">
        <f t="shared" si="7"/>
        <v>16697.2</v>
      </c>
      <c r="X9" s="289">
        <f t="shared" si="7"/>
        <v>16697.2</v>
      </c>
      <c r="Y9" s="289">
        <f t="shared" si="7"/>
        <v>16697.2</v>
      </c>
      <c r="Z9" s="289">
        <f t="shared" si="7"/>
        <v>16697.2</v>
      </c>
      <c r="AA9" s="289">
        <f t="shared" si="7"/>
        <v>16697.2</v>
      </c>
      <c r="AB9" s="289">
        <f t="shared" si="7"/>
        <v>16697.2</v>
      </c>
      <c r="AC9" s="289">
        <f t="shared" si="7"/>
        <v>16697.2</v>
      </c>
      <c r="AD9" s="289">
        <f t="shared" si="7"/>
        <v>16697.2</v>
      </c>
      <c r="AE9" s="289">
        <f t="shared" si="7"/>
        <v>16697.2</v>
      </c>
      <c r="AF9" s="289">
        <f t="shared" si="7"/>
        <v>16697.2</v>
      </c>
      <c r="AG9" s="289">
        <f t="shared" si="7"/>
        <v>16697.2</v>
      </c>
      <c r="AH9" s="289">
        <f t="shared" ref="AH9:AK9" si="8">AH7*AH8</f>
        <v>16697.2</v>
      </c>
      <c r="AI9" s="289">
        <f t="shared" si="8"/>
        <v>16697.2</v>
      </c>
      <c r="AJ9" s="289">
        <f t="shared" si="8"/>
        <v>16697.2</v>
      </c>
      <c r="AK9" s="289">
        <f t="shared" si="8"/>
        <v>16697.2</v>
      </c>
    </row>
    <row r="10" spans="1:37" x14ac:dyDescent="0.25">
      <c r="A10" s="315"/>
      <c r="B10" s="285" t="s">
        <v>24</v>
      </c>
      <c r="C10" s="318">
        <f t="shared" si="4"/>
        <v>1.0000000000000009</v>
      </c>
      <c r="D10" s="316"/>
      <c r="E10" s="316">
        <f t="shared" ref="E10:AG10" si="9">E9/$C$9</f>
        <v>0</v>
      </c>
      <c r="F10" s="316">
        <f t="shared" si="9"/>
        <v>0</v>
      </c>
      <c r="G10" s="316">
        <f t="shared" si="9"/>
        <v>0</v>
      </c>
      <c r="H10" s="316">
        <f t="shared" si="9"/>
        <v>0</v>
      </c>
      <c r="I10" s="316">
        <f t="shared" si="9"/>
        <v>0</v>
      </c>
      <c r="J10" s="316">
        <f t="shared" si="9"/>
        <v>0</v>
      </c>
      <c r="K10" s="316">
        <f t="shared" si="9"/>
        <v>0.10000000000000009</v>
      </c>
      <c r="L10" s="316">
        <f t="shared" si="9"/>
        <v>5.0000000000000044E-2</v>
      </c>
      <c r="M10" s="316">
        <f t="shared" si="9"/>
        <v>2.0000000000000018E-2</v>
      </c>
      <c r="N10" s="316">
        <f t="shared" si="9"/>
        <v>2.0000000000000018E-2</v>
      </c>
      <c r="O10" s="316">
        <f t="shared" si="9"/>
        <v>2.0000000000000018E-2</v>
      </c>
      <c r="P10" s="316">
        <f t="shared" si="9"/>
        <v>5.0000000000000044E-2</v>
      </c>
      <c r="Q10" s="316">
        <f t="shared" si="9"/>
        <v>0.15000000000000013</v>
      </c>
      <c r="R10" s="316">
        <f t="shared" si="9"/>
        <v>0.10000000000000009</v>
      </c>
      <c r="S10" s="316">
        <f t="shared" si="9"/>
        <v>5.0000000000000044E-2</v>
      </c>
      <c r="T10" s="316">
        <f t="shared" si="9"/>
        <v>0.10000000000000009</v>
      </c>
      <c r="U10" s="316">
        <f t="shared" si="9"/>
        <v>2.0000000000000018E-2</v>
      </c>
      <c r="V10" s="316">
        <f t="shared" si="9"/>
        <v>2.0000000000000018E-2</v>
      </c>
      <c r="W10" s="316">
        <f t="shared" si="9"/>
        <v>2.0000000000000018E-2</v>
      </c>
      <c r="X10" s="316">
        <f t="shared" si="9"/>
        <v>2.0000000000000018E-2</v>
      </c>
      <c r="Y10" s="316">
        <f t="shared" si="9"/>
        <v>2.0000000000000018E-2</v>
      </c>
      <c r="Z10" s="316">
        <f t="shared" si="9"/>
        <v>2.0000000000000018E-2</v>
      </c>
      <c r="AA10" s="316">
        <f t="shared" si="9"/>
        <v>2.0000000000000018E-2</v>
      </c>
      <c r="AB10" s="316">
        <f t="shared" si="9"/>
        <v>2.0000000000000018E-2</v>
      </c>
      <c r="AC10" s="316">
        <f t="shared" si="9"/>
        <v>2.0000000000000018E-2</v>
      </c>
      <c r="AD10" s="316">
        <f t="shared" si="9"/>
        <v>2.0000000000000018E-2</v>
      </c>
      <c r="AE10" s="316">
        <f t="shared" si="9"/>
        <v>2.0000000000000018E-2</v>
      </c>
      <c r="AF10" s="316">
        <f t="shared" si="9"/>
        <v>2.0000000000000018E-2</v>
      </c>
      <c r="AG10" s="316">
        <f t="shared" si="9"/>
        <v>2.0000000000000018E-2</v>
      </c>
      <c r="AH10" s="316">
        <f t="shared" ref="AH10:AK10" si="10">AH9/$C$9</f>
        <v>2.0000000000000018E-2</v>
      </c>
      <c r="AI10" s="316">
        <f t="shared" si="10"/>
        <v>2.0000000000000018E-2</v>
      </c>
      <c r="AJ10" s="316">
        <f t="shared" si="10"/>
        <v>2.0000000000000018E-2</v>
      </c>
      <c r="AK10" s="316">
        <f t="shared" si="10"/>
        <v>2.0000000000000018E-2</v>
      </c>
    </row>
    <row r="11" spans="1:37" x14ac:dyDescent="0.25">
      <c r="A11" s="344">
        <v>7400</v>
      </c>
      <c r="B11" s="285" t="s">
        <v>25</v>
      </c>
      <c r="C11" s="288"/>
      <c r="D11" s="316"/>
      <c r="E11" s="289">
        <f>A11</f>
        <v>7400</v>
      </c>
      <c r="F11" s="289">
        <f t="shared" ref="F11:AK11" si="11">E11*(1+F12)</f>
        <v>7400</v>
      </c>
      <c r="G11" s="289">
        <f t="shared" si="11"/>
        <v>7400</v>
      </c>
      <c r="H11" s="289">
        <f t="shared" si="11"/>
        <v>7400</v>
      </c>
      <c r="I11" s="289">
        <f t="shared" si="11"/>
        <v>7400</v>
      </c>
      <c r="J11" s="289">
        <f t="shared" si="11"/>
        <v>7400</v>
      </c>
      <c r="K11" s="289">
        <f t="shared" si="11"/>
        <v>7400</v>
      </c>
      <c r="L11" s="289">
        <f t="shared" si="11"/>
        <v>7400</v>
      </c>
      <c r="M11" s="289">
        <f t="shared" si="11"/>
        <v>7400</v>
      </c>
      <c r="N11" s="289">
        <f t="shared" si="11"/>
        <v>7400</v>
      </c>
      <c r="O11" s="289">
        <f t="shared" si="11"/>
        <v>7400</v>
      </c>
      <c r="P11" s="289">
        <f t="shared" si="11"/>
        <v>7400</v>
      </c>
      <c r="Q11" s="289">
        <f t="shared" si="11"/>
        <v>7400</v>
      </c>
      <c r="R11" s="289">
        <f t="shared" si="11"/>
        <v>7400</v>
      </c>
      <c r="S11" s="289">
        <f t="shared" si="11"/>
        <v>7400</v>
      </c>
      <c r="T11" s="289">
        <f t="shared" si="11"/>
        <v>7400</v>
      </c>
      <c r="U11" s="289">
        <f t="shared" si="11"/>
        <v>7400</v>
      </c>
      <c r="V11" s="289">
        <f t="shared" si="11"/>
        <v>7400</v>
      </c>
      <c r="W11" s="289">
        <f t="shared" si="11"/>
        <v>7400</v>
      </c>
      <c r="X11" s="289">
        <f t="shared" si="11"/>
        <v>7400</v>
      </c>
      <c r="Y11" s="289">
        <f t="shared" si="11"/>
        <v>7400</v>
      </c>
      <c r="Z11" s="289">
        <f t="shared" si="11"/>
        <v>7400</v>
      </c>
      <c r="AA11" s="289">
        <f t="shared" si="11"/>
        <v>7400</v>
      </c>
      <c r="AB11" s="289">
        <f t="shared" si="11"/>
        <v>7400</v>
      </c>
      <c r="AC11" s="289">
        <f t="shared" si="11"/>
        <v>7400</v>
      </c>
      <c r="AD11" s="289">
        <f t="shared" si="11"/>
        <v>7400</v>
      </c>
      <c r="AE11" s="289">
        <f t="shared" si="11"/>
        <v>7400</v>
      </c>
      <c r="AF11" s="289">
        <f t="shared" si="11"/>
        <v>7400</v>
      </c>
      <c r="AG11" s="289">
        <f t="shared" si="11"/>
        <v>7400</v>
      </c>
      <c r="AH11" s="289">
        <f t="shared" si="11"/>
        <v>7400</v>
      </c>
      <c r="AI11" s="289">
        <f t="shared" si="11"/>
        <v>7400</v>
      </c>
      <c r="AJ11" s="289">
        <f t="shared" si="11"/>
        <v>7400</v>
      </c>
      <c r="AK11" s="289">
        <f t="shared" si="11"/>
        <v>7400</v>
      </c>
    </row>
    <row r="12" spans="1:37" x14ac:dyDescent="0.25">
      <c r="A12" s="287"/>
      <c r="B12" s="285" t="s">
        <v>37</v>
      </c>
      <c r="C12" s="319">
        <f t="shared" si="4"/>
        <v>0</v>
      </c>
      <c r="D12" s="316"/>
      <c r="E12" s="320"/>
      <c r="F12" s="299"/>
      <c r="G12" s="299"/>
      <c r="H12" s="299"/>
      <c r="I12" s="299"/>
      <c r="J12" s="299"/>
      <c r="K12" s="299"/>
      <c r="L12" s="299"/>
      <c r="M12" s="299"/>
      <c r="N12" s="299"/>
      <c r="O12" s="299"/>
      <c r="P12" s="299"/>
      <c r="Q12" s="299"/>
      <c r="R12" s="299"/>
      <c r="S12" s="299"/>
      <c r="T12" s="299"/>
      <c r="U12" s="299"/>
      <c r="V12" s="299"/>
      <c r="W12" s="299"/>
      <c r="X12" s="299"/>
      <c r="Y12" s="299"/>
      <c r="Z12" s="299"/>
      <c r="AA12" s="299"/>
      <c r="AB12" s="299"/>
      <c r="AC12" s="299"/>
      <c r="AD12" s="299"/>
      <c r="AE12" s="299"/>
      <c r="AF12" s="299"/>
      <c r="AG12" s="299"/>
      <c r="AH12" s="299"/>
      <c r="AI12" s="299"/>
      <c r="AJ12" s="299"/>
      <c r="AK12" s="299"/>
    </row>
    <row r="13" spans="1:37" x14ac:dyDescent="0.25">
      <c r="A13" s="346">
        <f>C13</f>
        <v>617.79639999999961</v>
      </c>
      <c r="B13" s="285" t="s">
        <v>26</v>
      </c>
      <c r="C13" s="288">
        <f t="shared" si="4"/>
        <v>617.79639999999961</v>
      </c>
      <c r="D13" s="289"/>
      <c r="E13" s="289">
        <f t="shared" ref="E13:AG13" si="12">E9*E11/10^7</f>
        <v>0</v>
      </c>
      <c r="F13" s="289">
        <f t="shared" si="12"/>
        <v>0</v>
      </c>
      <c r="G13" s="289">
        <f t="shared" si="12"/>
        <v>0</v>
      </c>
      <c r="H13" s="289">
        <f t="shared" si="12"/>
        <v>0</v>
      </c>
      <c r="I13" s="289">
        <f t="shared" si="12"/>
        <v>0</v>
      </c>
      <c r="J13" s="289">
        <f t="shared" si="12"/>
        <v>0</v>
      </c>
      <c r="K13" s="289">
        <f t="shared" si="12"/>
        <v>61.779640000000001</v>
      </c>
      <c r="L13" s="289">
        <f t="shared" si="12"/>
        <v>30.88982</v>
      </c>
      <c r="M13" s="289">
        <f t="shared" si="12"/>
        <v>12.355928</v>
      </c>
      <c r="N13" s="289">
        <f t="shared" si="12"/>
        <v>12.355928</v>
      </c>
      <c r="O13" s="289">
        <f t="shared" si="12"/>
        <v>12.355928</v>
      </c>
      <c r="P13" s="289">
        <f t="shared" si="12"/>
        <v>30.88982</v>
      </c>
      <c r="Q13" s="289">
        <f t="shared" si="12"/>
        <v>92.669460000000001</v>
      </c>
      <c r="R13" s="289">
        <f t="shared" si="12"/>
        <v>61.779640000000001</v>
      </c>
      <c r="S13" s="289">
        <f t="shared" si="12"/>
        <v>30.88982</v>
      </c>
      <c r="T13" s="289">
        <f t="shared" si="12"/>
        <v>61.779640000000001</v>
      </c>
      <c r="U13" s="289">
        <f t="shared" si="12"/>
        <v>12.355928</v>
      </c>
      <c r="V13" s="289">
        <f t="shared" si="12"/>
        <v>12.355928</v>
      </c>
      <c r="W13" s="289">
        <f t="shared" si="12"/>
        <v>12.355928</v>
      </c>
      <c r="X13" s="289">
        <f t="shared" si="12"/>
        <v>12.355928</v>
      </c>
      <c r="Y13" s="289">
        <f t="shared" si="12"/>
        <v>12.355928</v>
      </c>
      <c r="Z13" s="289">
        <f t="shared" si="12"/>
        <v>12.355928</v>
      </c>
      <c r="AA13" s="289">
        <f t="shared" si="12"/>
        <v>12.355928</v>
      </c>
      <c r="AB13" s="289">
        <f t="shared" si="12"/>
        <v>12.355928</v>
      </c>
      <c r="AC13" s="289">
        <f t="shared" si="12"/>
        <v>12.355928</v>
      </c>
      <c r="AD13" s="289">
        <f t="shared" si="12"/>
        <v>12.355928</v>
      </c>
      <c r="AE13" s="289">
        <f t="shared" si="12"/>
        <v>12.355928</v>
      </c>
      <c r="AF13" s="289">
        <f t="shared" si="12"/>
        <v>12.355928</v>
      </c>
      <c r="AG13" s="289">
        <f t="shared" si="12"/>
        <v>12.355928</v>
      </c>
      <c r="AH13" s="289">
        <f t="shared" ref="AH13:AK13" si="13">AH9*AH11/10^7</f>
        <v>12.355928</v>
      </c>
      <c r="AI13" s="289">
        <f t="shared" si="13"/>
        <v>12.355928</v>
      </c>
      <c r="AJ13" s="289">
        <f t="shared" si="13"/>
        <v>12.355928</v>
      </c>
      <c r="AK13" s="289">
        <f t="shared" si="13"/>
        <v>12.355928</v>
      </c>
    </row>
    <row r="14" spans="1:37" x14ac:dyDescent="0.25">
      <c r="A14" s="302"/>
      <c r="B14" s="312" t="s">
        <v>31</v>
      </c>
      <c r="C14" s="322">
        <f t="shared" si="4"/>
        <v>1</v>
      </c>
      <c r="D14" s="323"/>
      <c r="E14" s="299"/>
      <c r="F14" s="299"/>
      <c r="G14" s="299"/>
      <c r="H14" s="299"/>
      <c r="I14" s="299"/>
      <c r="J14" s="299"/>
      <c r="K14" s="299">
        <v>0.1</v>
      </c>
      <c r="L14" s="299">
        <v>0.05</v>
      </c>
      <c r="M14" s="299"/>
      <c r="N14" s="299">
        <v>0.1</v>
      </c>
      <c r="O14" s="299"/>
      <c r="P14" s="299">
        <v>0.12</v>
      </c>
      <c r="Q14" s="299"/>
      <c r="R14" s="299"/>
      <c r="S14" s="299">
        <v>0.12</v>
      </c>
      <c r="T14" s="299"/>
      <c r="U14" s="299">
        <v>0.12</v>
      </c>
      <c r="V14" s="299"/>
      <c r="W14" s="299">
        <v>0.12</v>
      </c>
      <c r="X14" s="299">
        <v>0.12</v>
      </c>
      <c r="Y14" s="299"/>
      <c r="Z14" s="299">
        <v>0.15</v>
      </c>
      <c r="AA14" s="299"/>
      <c r="AB14" s="299"/>
      <c r="AC14" s="299"/>
      <c r="AD14" s="299"/>
      <c r="AE14" s="299"/>
      <c r="AF14" s="299"/>
      <c r="AG14" s="299"/>
      <c r="AH14" s="299"/>
      <c r="AI14" s="299"/>
      <c r="AJ14" s="299"/>
      <c r="AK14" s="299"/>
    </row>
    <row r="15" spans="1:37" hidden="1" x14ac:dyDescent="0.25">
      <c r="A15" s="287"/>
      <c r="B15" s="285" t="s">
        <v>32</v>
      </c>
      <c r="C15" s="288">
        <f t="shared" si="4"/>
        <v>617.79639999999961</v>
      </c>
      <c r="D15" s="289"/>
      <c r="E15" s="289">
        <f>E13*SUM($D14:E$14)+SUM($D13:D$13)*E14</f>
        <v>0</v>
      </c>
      <c r="F15" s="289">
        <f>F13*SUM($D14:F$14)+SUM($D13:E$13)*F14</f>
        <v>0</v>
      </c>
      <c r="G15" s="289">
        <f>G13*SUM($D14:G$14)+SUM($D13:F$13)*G14</f>
        <v>0</v>
      </c>
      <c r="H15" s="289">
        <f>H13*SUM($D14:H$14)+SUM($D13:G$13)*H14</f>
        <v>0</v>
      </c>
      <c r="I15" s="289">
        <f>I13*SUM($D14:I$14)+SUM($D13:H$13)*I14</f>
        <v>0</v>
      </c>
      <c r="J15" s="289">
        <f>J13*SUM($D14:J$14)+SUM($D13:I$13)*J14</f>
        <v>0</v>
      </c>
      <c r="K15" s="289">
        <f>K13*SUM($D14:K$14)+SUM($D13:J$13)*K14</f>
        <v>6.1779640000000002</v>
      </c>
      <c r="L15" s="289">
        <f>L13*SUM($D14:L$14)+SUM($D13:K$13)*L14</f>
        <v>7.7224550000000001</v>
      </c>
      <c r="M15" s="289">
        <f>M13*SUM($D14:M$14)+SUM($D13:L$13)*M14</f>
        <v>1.8533892000000003</v>
      </c>
      <c r="N15" s="289">
        <f>N13*SUM($D14:N$14)+SUM($D13:M$13)*N14</f>
        <v>13.591520800000001</v>
      </c>
      <c r="O15" s="289">
        <f>O13*SUM($D14:O$14)+SUM($D13:N$13)*O14</f>
        <v>3.0889820000000001</v>
      </c>
      <c r="P15" s="289">
        <f>P13*SUM($D14:P$14)+SUM($D13:O$13)*P14</f>
        <v>26.99770268</v>
      </c>
      <c r="Q15" s="289">
        <f>Q13*SUM($D14:Q$14)+SUM($D13:P$13)*Q14</f>
        <v>34.287700200000003</v>
      </c>
      <c r="R15" s="289">
        <f>R13*SUM($D14:R$14)+SUM($D13:Q$13)*R14</f>
        <v>22.858466799999999</v>
      </c>
      <c r="S15" s="289">
        <f>S13*SUM($D14:S$14)+SUM($D13:R$13)*S14</f>
        <v>52.945151480000007</v>
      </c>
      <c r="T15" s="289">
        <f>T13*SUM($D14:T$14)+SUM($D13:S$13)*T14</f>
        <v>30.272023600000001</v>
      </c>
      <c r="U15" s="289">
        <f>U13*SUM($D14:U$14)+SUM($D13:T$13)*U14</f>
        <v>56.466590960000005</v>
      </c>
      <c r="V15" s="289">
        <f>V13*SUM($D14:V$14)+SUM($D13:U$13)*V14</f>
        <v>7.5371160800000006</v>
      </c>
      <c r="W15" s="289">
        <f>W13*SUM($D14:W$14)+SUM($D13:V$13)*W14</f>
        <v>60.91472504</v>
      </c>
      <c r="X15" s="289">
        <f>X13*SUM($D14:X$14)+SUM($D13:W$13)*X14</f>
        <v>63.88014776</v>
      </c>
      <c r="Y15" s="289">
        <f>Y13*SUM($D14:Y$14)+SUM($D13:X$13)*Y14</f>
        <v>10.5025388</v>
      </c>
      <c r="Z15" s="289">
        <f>Z13*SUM($D14:Z$14)+SUM($D13:Y$13)*Z14</f>
        <v>82.784717600000008</v>
      </c>
      <c r="AA15" s="289">
        <f>AA13*SUM($D14:AA$14)+SUM($D13:Z$13)*AA14</f>
        <v>12.355928</v>
      </c>
      <c r="AB15" s="289">
        <f>AB13*SUM($D14:AB$14)+SUM($D13:AA$13)*AB14</f>
        <v>12.355928</v>
      </c>
      <c r="AC15" s="289">
        <f>AC13*SUM($D14:AC$14)+SUM($D13:AB$13)*AC14</f>
        <v>12.355928</v>
      </c>
      <c r="AD15" s="289">
        <f>AD13*SUM($D14:AD$14)+SUM($D13:AC$13)*AD14</f>
        <v>12.355928</v>
      </c>
      <c r="AE15" s="289">
        <f>AE13*SUM($D14:AE$14)+SUM($D13:AD$13)*AE14</f>
        <v>12.355928</v>
      </c>
      <c r="AF15" s="289">
        <f>AF13*SUM($D14:AF$14)+SUM($D13:AE$13)*AF14</f>
        <v>12.355928</v>
      </c>
      <c r="AG15" s="289">
        <f>AG13*SUM($D14:AG$14)+SUM($D13:AF$13)*AG14</f>
        <v>12.355928</v>
      </c>
      <c r="AH15" s="289">
        <f>AH13*SUM($D14:AH$14)+SUM($D13:AG$13)*AH14</f>
        <v>12.355928</v>
      </c>
      <c r="AI15" s="289">
        <f>AI13*SUM($D14:AI$14)+SUM($D13:AH$13)*AI14</f>
        <v>12.355928</v>
      </c>
      <c r="AJ15" s="289">
        <f>AJ13*SUM($D14:AJ$14)+SUM($D13:AI$13)*AJ14</f>
        <v>12.355928</v>
      </c>
      <c r="AK15" s="289">
        <f>AK13*SUM($D14:AK$14)+SUM($D13:AJ$13)*AK14</f>
        <v>12.355928</v>
      </c>
    </row>
    <row r="16" spans="1:37" hidden="1" x14ac:dyDescent="0.25">
      <c r="A16" s="300"/>
      <c r="B16" s="293"/>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288"/>
    </row>
    <row r="17" spans="1:37" hidden="1" x14ac:dyDescent="0.25">
      <c r="A17" s="287"/>
      <c r="B17" s="285"/>
      <c r="C17" s="285"/>
      <c r="D17" s="285"/>
      <c r="E17" s="285"/>
      <c r="F17" s="285">
        <v>1</v>
      </c>
      <c r="G17" s="285">
        <f t="shared" ref="G17:AK17" si="14">+F17+1</f>
        <v>2</v>
      </c>
      <c r="H17" s="285">
        <f t="shared" si="14"/>
        <v>3</v>
      </c>
      <c r="I17" s="285">
        <f t="shared" si="14"/>
        <v>4</v>
      </c>
      <c r="J17" s="285">
        <f t="shared" si="14"/>
        <v>5</v>
      </c>
      <c r="K17" s="285">
        <f t="shared" si="14"/>
        <v>6</v>
      </c>
      <c r="L17" s="285">
        <f t="shared" si="14"/>
        <v>7</v>
      </c>
      <c r="M17" s="285">
        <f t="shared" si="14"/>
        <v>8</v>
      </c>
      <c r="N17" s="285">
        <f t="shared" si="14"/>
        <v>9</v>
      </c>
      <c r="O17" s="285">
        <f t="shared" si="14"/>
        <v>10</v>
      </c>
      <c r="P17" s="285">
        <f t="shared" si="14"/>
        <v>11</v>
      </c>
      <c r="Q17" s="285">
        <f t="shared" si="14"/>
        <v>12</v>
      </c>
      <c r="R17" s="285">
        <f t="shared" si="14"/>
        <v>13</v>
      </c>
      <c r="S17" s="285">
        <f t="shared" si="14"/>
        <v>14</v>
      </c>
      <c r="T17" s="285">
        <f t="shared" si="14"/>
        <v>15</v>
      </c>
      <c r="U17" s="285">
        <f t="shared" si="14"/>
        <v>16</v>
      </c>
      <c r="V17" s="285">
        <f t="shared" si="14"/>
        <v>17</v>
      </c>
      <c r="W17" s="285">
        <f t="shared" si="14"/>
        <v>18</v>
      </c>
      <c r="X17" s="285">
        <f t="shared" si="14"/>
        <v>19</v>
      </c>
      <c r="Y17" s="285">
        <f t="shared" si="14"/>
        <v>20</v>
      </c>
      <c r="Z17" s="285">
        <f t="shared" si="14"/>
        <v>21</v>
      </c>
      <c r="AA17" s="285">
        <f t="shared" si="14"/>
        <v>22</v>
      </c>
      <c r="AB17" s="285">
        <f t="shared" si="14"/>
        <v>23</v>
      </c>
      <c r="AC17" s="285">
        <f t="shared" si="14"/>
        <v>24</v>
      </c>
      <c r="AD17" s="285">
        <f t="shared" si="14"/>
        <v>25</v>
      </c>
      <c r="AE17" s="285">
        <f t="shared" si="14"/>
        <v>26</v>
      </c>
      <c r="AF17" s="285">
        <f t="shared" si="14"/>
        <v>27</v>
      </c>
      <c r="AG17" s="285">
        <f t="shared" si="14"/>
        <v>28</v>
      </c>
      <c r="AH17" s="285">
        <f t="shared" si="14"/>
        <v>29</v>
      </c>
      <c r="AI17" s="285">
        <f t="shared" si="14"/>
        <v>30</v>
      </c>
      <c r="AJ17" s="285">
        <f t="shared" si="14"/>
        <v>31</v>
      </c>
      <c r="AK17" s="285">
        <f t="shared" si="14"/>
        <v>32</v>
      </c>
    </row>
    <row r="18" spans="1:37" hidden="1" x14ac:dyDescent="0.25">
      <c r="A18" s="287"/>
      <c r="B18" s="335" t="str">
        <f>'Launch Rate - A Block'!C10</f>
        <v>6th - 10th</v>
      </c>
      <c r="C18" s="340" t="s">
        <v>3</v>
      </c>
      <c r="D18" s="464">
        <f>+D2</f>
        <v>44561</v>
      </c>
      <c r="E18" s="464">
        <f t="shared" ref="E18:AK18" si="15">EOMONTH(D18,3)</f>
        <v>44651</v>
      </c>
      <c r="F18" s="464">
        <f t="shared" si="15"/>
        <v>44742</v>
      </c>
      <c r="G18" s="464">
        <f t="shared" si="15"/>
        <v>44834</v>
      </c>
      <c r="H18" s="464">
        <f t="shared" si="15"/>
        <v>44926</v>
      </c>
      <c r="I18" s="464">
        <f t="shared" si="15"/>
        <v>45016</v>
      </c>
      <c r="J18" s="464">
        <f t="shared" si="15"/>
        <v>45107</v>
      </c>
      <c r="K18" s="464">
        <f t="shared" si="15"/>
        <v>45199</v>
      </c>
      <c r="L18" s="464">
        <f t="shared" si="15"/>
        <v>45291</v>
      </c>
      <c r="M18" s="464">
        <f t="shared" si="15"/>
        <v>45382</v>
      </c>
      <c r="N18" s="464">
        <f t="shared" si="15"/>
        <v>45473</v>
      </c>
      <c r="O18" s="464">
        <f t="shared" si="15"/>
        <v>45565</v>
      </c>
      <c r="P18" s="464">
        <f t="shared" si="15"/>
        <v>45657</v>
      </c>
      <c r="Q18" s="464">
        <f t="shared" si="15"/>
        <v>45747</v>
      </c>
      <c r="R18" s="464">
        <f t="shared" si="15"/>
        <v>45838</v>
      </c>
      <c r="S18" s="464">
        <f t="shared" si="15"/>
        <v>45930</v>
      </c>
      <c r="T18" s="464">
        <f t="shared" si="15"/>
        <v>46022</v>
      </c>
      <c r="U18" s="464">
        <f t="shared" si="15"/>
        <v>46112</v>
      </c>
      <c r="V18" s="464">
        <f t="shared" si="15"/>
        <v>46203</v>
      </c>
      <c r="W18" s="464">
        <f t="shared" si="15"/>
        <v>46295</v>
      </c>
      <c r="X18" s="464">
        <f t="shared" si="15"/>
        <v>46387</v>
      </c>
      <c r="Y18" s="464">
        <f t="shared" si="15"/>
        <v>46477</v>
      </c>
      <c r="Z18" s="464">
        <f t="shared" si="15"/>
        <v>46568</v>
      </c>
      <c r="AA18" s="464">
        <f t="shared" si="15"/>
        <v>46660</v>
      </c>
      <c r="AB18" s="464">
        <f t="shared" si="15"/>
        <v>46752</v>
      </c>
      <c r="AC18" s="464">
        <f t="shared" si="15"/>
        <v>46843</v>
      </c>
      <c r="AD18" s="464">
        <f t="shared" si="15"/>
        <v>46934</v>
      </c>
      <c r="AE18" s="464">
        <f t="shared" si="15"/>
        <v>47026</v>
      </c>
      <c r="AF18" s="464">
        <f t="shared" si="15"/>
        <v>47118</v>
      </c>
      <c r="AG18" s="464">
        <f t="shared" si="15"/>
        <v>47208</v>
      </c>
      <c r="AH18" s="464">
        <f t="shared" si="15"/>
        <v>47299</v>
      </c>
      <c r="AI18" s="464">
        <f t="shared" si="15"/>
        <v>47391</v>
      </c>
      <c r="AJ18" s="464">
        <f t="shared" si="15"/>
        <v>47483</v>
      </c>
      <c r="AK18" s="464">
        <f t="shared" si="15"/>
        <v>47573</v>
      </c>
    </row>
    <row r="19" spans="1:37" hidden="1" x14ac:dyDescent="0.25">
      <c r="A19" s="287"/>
      <c r="B19" s="313"/>
      <c r="C19" s="314"/>
      <c r="D19" s="314"/>
      <c r="E19" s="314"/>
      <c r="F19" s="314"/>
      <c r="G19" s="314"/>
      <c r="H19" s="314"/>
      <c r="I19" s="314"/>
      <c r="J19" s="314"/>
      <c r="K19" s="314"/>
      <c r="L19" s="314"/>
      <c r="M19" s="314"/>
      <c r="N19" s="314"/>
      <c r="O19" s="314"/>
      <c r="P19" s="314"/>
      <c r="Q19" s="314"/>
      <c r="R19" s="314"/>
      <c r="S19" s="314"/>
      <c r="T19" s="314"/>
      <c r="U19" s="314"/>
      <c r="V19" s="314"/>
      <c r="W19" s="314"/>
      <c r="X19" s="285"/>
      <c r="Y19" s="285"/>
      <c r="Z19" s="285"/>
      <c r="AA19" s="285"/>
      <c r="AB19" s="285"/>
      <c r="AC19" s="285"/>
      <c r="AD19" s="285"/>
      <c r="AE19" s="285"/>
      <c r="AF19" s="285"/>
      <c r="AG19" s="285"/>
      <c r="AH19" s="285"/>
      <c r="AI19" s="285"/>
      <c r="AJ19" s="285"/>
      <c r="AK19" s="285"/>
    </row>
    <row r="20" spans="1:37" hidden="1" x14ac:dyDescent="0.25">
      <c r="A20" s="344">
        <v>190</v>
      </c>
      <c r="B20" s="285" t="s">
        <v>21</v>
      </c>
      <c r="C20" s="288">
        <f t="shared" ref="C20:C28" si="16">SUM(E20:AK20)</f>
        <v>190.00000000000017</v>
      </c>
      <c r="D20" s="316"/>
      <c r="E20" s="315">
        <f t="shared" ref="E20:AK20" si="17">$A20*E$6</f>
        <v>0</v>
      </c>
      <c r="F20" s="315">
        <f t="shared" si="17"/>
        <v>0</v>
      </c>
      <c r="G20" s="315">
        <f t="shared" si="17"/>
        <v>0</v>
      </c>
      <c r="H20" s="315">
        <f t="shared" si="17"/>
        <v>0</v>
      </c>
      <c r="I20" s="315">
        <f t="shared" si="17"/>
        <v>0</v>
      </c>
      <c r="J20" s="315">
        <f t="shared" si="17"/>
        <v>0</v>
      </c>
      <c r="K20" s="315">
        <f t="shared" si="17"/>
        <v>19</v>
      </c>
      <c r="L20" s="315">
        <f t="shared" si="17"/>
        <v>9.5</v>
      </c>
      <c r="M20" s="315">
        <f t="shared" si="17"/>
        <v>3.8000000000000003</v>
      </c>
      <c r="N20" s="315">
        <f t="shared" si="17"/>
        <v>3.8000000000000003</v>
      </c>
      <c r="O20" s="315">
        <f t="shared" si="17"/>
        <v>3.8000000000000003</v>
      </c>
      <c r="P20" s="315">
        <f t="shared" si="17"/>
        <v>9.5</v>
      </c>
      <c r="Q20" s="315">
        <f t="shared" si="17"/>
        <v>28.5</v>
      </c>
      <c r="R20" s="315">
        <f t="shared" si="17"/>
        <v>19</v>
      </c>
      <c r="S20" s="315">
        <f t="shared" si="17"/>
        <v>9.5</v>
      </c>
      <c r="T20" s="315">
        <f t="shared" si="17"/>
        <v>19</v>
      </c>
      <c r="U20" s="315">
        <f t="shared" si="17"/>
        <v>3.8000000000000003</v>
      </c>
      <c r="V20" s="315">
        <f t="shared" si="17"/>
        <v>3.8000000000000003</v>
      </c>
      <c r="W20" s="315">
        <f t="shared" si="17"/>
        <v>3.8000000000000003</v>
      </c>
      <c r="X20" s="315">
        <f t="shared" si="17"/>
        <v>3.8000000000000003</v>
      </c>
      <c r="Y20" s="315">
        <f t="shared" si="17"/>
        <v>3.8000000000000003</v>
      </c>
      <c r="Z20" s="315">
        <f t="shared" si="17"/>
        <v>3.8000000000000003</v>
      </c>
      <c r="AA20" s="315">
        <f t="shared" si="17"/>
        <v>3.8000000000000003</v>
      </c>
      <c r="AB20" s="315">
        <f t="shared" si="17"/>
        <v>3.8000000000000003</v>
      </c>
      <c r="AC20" s="315">
        <f t="shared" si="17"/>
        <v>3.8000000000000003</v>
      </c>
      <c r="AD20" s="315">
        <f t="shared" si="17"/>
        <v>3.8000000000000003</v>
      </c>
      <c r="AE20" s="315">
        <f t="shared" si="17"/>
        <v>3.8000000000000003</v>
      </c>
      <c r="AF20" s="315">
        <f t="shared" si="17"/>
        <v>3.8000000000000003</v>
      </c>
      <c r="AG20" s="315">
        <f t="shared" si="17"/>
        <v>3.8000000000000003</v>
      </c>
      <c r="AH20" s="315">
        <f t="shared" si="17"/>
        <v>3.8000000000000003</v>
      </c>
      <c r="AI20" s="315">
        <f t="shared" si="17"/>
        <v>3.8000000000000003</v>
      </c>
      <c r="AJ20" s="315">
        <f t="shared" si="17"/>
        <v>3.8000000000000003</v>
      </c>
      <c r="AK20" s="315">
        <f t="shared" si="17"/>
        <v>3.8000000000000003</v>
      </c>
    </row>
    <row r="21" spans="1:37" hidden="1" x14ac:dyDescent="0.25">
      <c r="A21" s="345">
        <v>3691</v>
      </c>
      <c r="B21" s="285" t="s">
        <v>22</v>
      </c>
      <c r="C21" s="288"/>
      <c r="D21" s="316"/>
      <c r="E21" s="289">
        <f t="shared" ref="E21:AK21" si="18">$A$21</f>
        <v>3691</v>
      </c>
      <c r="F21" s="289">
        <f t="shared" si="18"/>
        <v>3691</v>
      </c>
      <c r="G21" s="289">
        <f t="shared" si="18"/>
        <v>3691</v>
      </c>
      <c r="H21" s="289">
        <f t="shared" si="18"/>
        <v>3691</v>
      </c>
      <c r="I21" s="289">
        <f t="shared" si="18"/>
        <v>3691</v>
      </c>
      <c r="J21" s="289">
        <f t="shared" si="18"/>
        <v>3691</v>
      </c>
      <c r="K21" s="289">
        <f t="shared" si="18"/>
        <v>3691</v>
      </c>
      <c r="L21" s="289">
        <f t="shared" si="18"/>
        <v>3691</v>
      </c>
      <c r="M21" s="289">
        <f t="shared" si="18"/>
        <v>3691</v>
      </c>
      <c r="N21" s="289">
        <f t="shared" si="18"/>
        <v>3691</v>
      </c>
      <c r="O21" s="289">
        <f t="shared" si="18"/>
        <v>3691</v>
      </c>
      <c r="P21" s="289">
        <f t="shared" si="18"/>
        <v>3691</v>
      </c>
      <c r="Q21" s="289">
        <f t="shared" si="18"/>
        <v>3691</v>
      </c>
      <c r="R21" s="289">
        <f t="shared" si="18"/>
        <v>3691</v>
      </c>
      <c r="S21" s="289">
        <f t="shared" si="18"/>
        <v>3691</v>
      </c>
      <c r="T21" s="289">
        <f t="shared" si="18"/>
        <v>3691</v>
      </c>
      <c r="U21" s="289">
        <f t="shared" si="18"/>
        <v>3691</v>
      </c>
      <c r="V21" s="289">
        <f t="shared" si="18"/>
        <v>3691</v>
      </c>
      <c r="W21" s="289">
        <f t="shared" si="18"/>
        <v>3691</v>
      </c>
      <c r="X21" s="289">
        <f t="shared" si="18"/>
        <v>3691</v>
      </c>
      <c r="Y21" s="289">
        <f t="shared" si="18"/>
        <v>3691</v>
      </c>
      <c r="Z21" s="289">
        <f t="shared" si="18"/>
        <v>3691</v>
      </c>
      <c r="AA21" s="289">
        <f t="shared" si="18"/>
        <v>3691</v>
      </c>
      <c r="AB21" s="289">
        <f t="shared" si="18"/>
        <v>3691</v>
      </c>
      <c r="AC21" s="289">
        <f t="shared" si="18"/>
        <v>3691</v>
      </c>
      <c r="AD21" s="289">
        <f t="shared" si="18"/>
        <v>3691</v>
      </c>
      <c r="AE21" s="289">
        <f t="shared" si="18"/>
        <v>3691</v>
      </c>
      <c r="AF21" s="289">
        <f t="shared" si="18"/>
        <v>3691</v>
      </c>
      <c r="AG21" s="289">
        <f t="shared" si="18"/>
        <v>3691</v>
      </c>
      <c r="AH21" s="289">
        <f t="shared" si="18"/>
        <v>3691</v>
      </c>
      <c r="AI21" s="289">
        <f t="shared" si="18"/>
        <v>3691</v>
      </c>
      <c r="AJ21" s="289">
        <f t="shared" si="18"/>
        <v>3691</v>
      </c>
      <c r="AK21" s="289">
        <f t="shared" si="18"/>
        <v>3691</v>
      </c>
    </row>
    <row r="22" spans="1:37" hidden="1" x14ac:dyDescent="0.25">
      <c r="A22" s="345">
        <f>'Launch Rate - A Block'!L10</f>
        <v>701299.6801199998</v>
      </c>
      <c r="B22" s="285" t="s">
        <v>23</v>
      </c>
      <c r="C22" s="288">
        <f t="shared" si="16"/>
        <v>701290.00000000058</v>
      </c>
      <c r="D22" s="316"/>
      <c r="E22" s="289">
        <f t="shared" ref="E22:AG22" si="19">E20*E21</f>
        <v>0</v>
      </c>
      <c r="F22" s="289">
        <f t="shared" si="19"/>
        <v>0</v>
      </c>
      <c r="G22" s="289">
        <f t="shared" si="19"/>
        <v>0</v>
      </c>
      <c r="H22" s="289">
        <f t="shared" si="19"/>
        <v>0</v>
      </c>
      <c r="I22" s="289">
        <f t="shared" si="19"/>
        <v>0</v>
      </c>
      <c r="J22" s="289">
        <f t="shared" si="19"/>
        <v>0</v>
      </c>
      <c r="K22" s="289">
        <f t="shared" si="19"/>
        <v>70129</v>
      </c>
      <c r="L22" s="289">
        <f t="shared" si="19"/>
        <v>35064.5</v>
      </c>
      <c r="M22" s="289">
        <f t="shared" si="19"/>
        <v>14025.800000000001</v>
      </c>
      <c r="N22" s="289">
        <f t="shared" si="19"/>
        <v>14025.800000000001</v>
      </c>
      <c r="O22" s="289">
        <f t="shared" si="19"/>
        <v>14025.800000000001</v>
      </c>
      <c r="P22" s="289">
        <f t="shared" si="19"/>
        <v>35064.5</v>
      </c>
      <c r="Q22" s="289">
        <f t="shared" si="19"/>
        <v>105193.5</v>
      </c>
      <c r="R22" s="289">
        <f t="shared" si="19"/>
        <v>70129</v>
      </c>
      <c r="S22" s="289">
        <f t="shared" si="19"/>
        <v>35064.5</v>
      </c>
      <c r="T22" s="289">
        <f t="shared" si="19"/>
        <v>70129</v>
      </c>
      <c r="U22" s="289">
        <f t="shared" si="19"/>
        <v>14025.800000000001</v>
      </c>
      <c r="V22" s="289">
        <f t="shared" si="19"/>
        <v>14025.800000000001</v>
      </c>
      <c r="W22" s="289">
        <f t="shared" si="19"/>
        <v>14025.800000000001</v>
      </c>
      <c r="X22" s="289">
        <f t="shared" si="19"/>
        <v>14025.800000000001</v>
      </c>
      <c r="Y22" s="289">
        <f t="shared" si="19"/>
        <v>14025.800000000001</v>
      </c>
      <c r="Z22" s="289">
        <f t="shared" si="19"/>
        <v>14025.800000000001</v>
      </c>
      <c r="AA22" s="289">
        <f t="shared" si="19"/>
        <v>14025.800000000001</v>
      </c>
      <c r="AB22" s="289">
        <f t="shared" si="19"/>
        <v>14025.800000000001</v>
      </c>
      <c r="AC22" s="289">
        <f t="shared" si="19"/>
        <v>14025.800000000001</v>
      </c>
      <c r="AD22" s="289">
        <f t="shared" si="19"/>
        <v>14025.800000000001</v>
      </c>
      <c r="AE22" s="289">
        <f t="shared" si="19"/>
        <v>14025.800000000001</v>
      </c>
      <c r="AF22" s="289">
        <f t="shared" si="19"/>
        <v>14025.800000000001</v>
      </c>
      <c r="AG22" s="289">
        <f t="shared" si="19"/>
        <v>14025.800000000001</v>
      </c>
      <c r="AH22" s="289">
        <f t="shared" ref="AH22:AK22" si="20">AH20*AH21</f>
        <v>14025.800000000001</v>
      </c>
      <c r="AI22" s="289">
        <f t="shared" si="20"/>
        <v>14025.800000000001</v>
      </c>
      <c r="AJ22" s="289">
        <f t="shared" si="20"/>
        <v>14025.800000000001</v>
      </c>
      <c r="AK22" s="289">
        <f t="shared" si="20"/>
        <v>14025.800000000001</v>
      </c>
    </row>
    <row r="23" spans="1:37" hidden="1" x14ac:dyDescent="0.25">
      <c r="A23" s="315"/>
      <c r="B23" s="285" t="s">
        <v>24</v>
      </c>
      <c r="C23" s="318">
        <f t="shared" si="16"/>
        <v>0.99999999999999978</v>
      </c>
      <c r="D23" s="316"/>
      <c r="E23" s="316">
        <f t="shared" ref="E23:AG23" si="21">E22/$C$22</f>
        <v>0</v>
      </c>
      <c r="F23" s="316">
        <f t="shared" si="21"/>
        <v>0</v>
      </c>
      <c r="G23" s="316">
        <f t="shared" si="21"/>
        <v>0</v>
      </c>
      <c r="H23" s="316">
        <f t="shared" si="21"/>
        <v>0</v>
      </c>
      <c r="I23" s="316">
        <f t="shared" si="21"/>
        <v>0</v>
      </c>
      <c r="J23" s="316">
        <f t="shared" si="21"/>
        <v>0</v>
      </c>
      <c r="K23" s="316">
        <f t="shared" si="21"/>
        <v>9.9999999999999922E-2</v>
      </c>
      <c r="L23" s="316">
        <f t="shared" si="21"/>
        <v>4.9999999999999961E-2</v>
      </c>
      <c r="M23" s="316">
        <f t="shared" si="21"/>
        <v>1.9999999999999987E-2</v>
      </c>
      <c r="N23" s="316">
        <f t="shared" si="21"/>
        <v>1.9999999999999987E-2</v>
      </c>
      <c r="O23" s="316">
        <f t="shared" si="21"/>
        <v>1.9999999999999987E-2</v>
      </c>
      <c r="P23" s="316">
        <f t="shared" si="21"/>
        <v>4.9999999999999961E-2</v>
      </c>
      <c r="Q23" s="316">
        <f t="shared" si="21"/>
        <v>0.14999999999999988</v>
      </c>
      <c r="R23" s="316">
        <f t="shared" si="21"/>
        <v>9.9999999999999922E-2</v>
      </c>
      <c r="S23" s="316">
        <f t="shared" si="21"/>
        <v>4.9999999999999961E-2</v>
      </c>
      <c r="T23" s="316">
        <f t="shared" si="21"/>
        <v>9.9999999999999922E-2</v>
      </c>
      <c r="U23" s="316">
        <f t="shared" si="21"/>
        <v>1.9999999999999987E-2</v>
      </c>
      <c r="V23" s="316">
        <f t="shared" si="21"/>
        <v>1.9999999999999987E-2</v>
      </c>
      <c r="W23" s="316">
        <f t="shared" si="21"/>
        <v>1.9999999999999987E-2</v>
      </c>
      <c r="X23" s="316">
        <f t="shared" si="21"/>
        <v>1.9999999999999987E-2</v>
      </c>
      <c r="Y23" s="316">
        <f t="shared" si="21"/>
        <v>1.9999999999999987E-2</v>
      </c>
      <c r="Z23" s="316">
        <f t="shared" si="21"/>
        <v>1.9999999999999987E-2</v>
      </c>
      <c r="AA23" s="316">
        <f t="shared" si="21"/>
        <v>1.9999999999999987E-2</v>
      </c>
      <c r="AB23" s="316">
        <f t="shared" si="21"/>
        <v>1.9999999999999987E-2</v>
      </c>
      <c r="AC23" s="316">
        <f t="shared" si="21"/>
        <v>1.9999999999999987E-2</v>
      </c>
      <c r="AD23" s="316">
        <f t="shared" si="21"/>
        <v>1.9999999999999987E-2</v>
      </c>
      <c r="AE23" s="316">
        <f t="shared" si="21"/>
        <v>1.9999999999999987E-2</v>
      </c>
      <c r="AF23" s="316">
        <f t="shared" si="21"/>
        <v>1.9999999999999987E-2</v>
      </c>
      <c r="AG23" s="316">
        <f t="shared" si="21"/>
        <v>1.9999999999999987E-2</v>
      </c>
      <c r="AH23" s="316">
        <f t="shared" ref="AH23:AK23" si="22">AH22/$C$22</f>
        <v>1.9999999999999987E-2</v>
      </c>
      <c r="AI23" s="316">
        <f t="shared" si="22"/>
        <v>1.9999999999999987E-2</v>
      </c>
      <c r="AJ23" s="316">
        <f t="shared" si="22"/>
        <v>1.9999999999999987E-2</v>
      </c>
      <c r="AK23" s="316">
        <f t="shared" si="22"/>
        <v>1.9999999999999987E-2</v>
      </c>
    </row>
    <row r="24" spans="1:37" hidden="1" x14ac:dyDescent="0.25">
      <c r="A24" s="344">
        <f>'Launch Rate - A Block'!H10</f>
        <v>7250</v>
      </c>
      <c r="B24" s="285" t="s">
        <v>25</v>
      </c>
      <c r="C24" s="288"/>
      <c r="D24" s="316"/>
      <c r="E24" s="289">
        <f>A24</f>
        <v>7250</v>
      </c>
      <c r="F24" s="289">
        <f t="shared" ref="F24:AK24" si="23">E24*(1+F25)</f>
        <v>7250</v>
      </c>
      <c r="G24" s="289">
        <f t="shared" si="23"/>
        <v>7250</v>
      </c>
      <c r="H24" s="289">
        <f t="shared" si="23"/>
        <v>7250</v>
      </c>
      <c r="I24" s="289">
        <f t="shared" si="23"/>
        <v>7250</v>
      </c>
      <c r="J24" s="289">
        <f t="shared" si="23"/>
        <v>7250</v>
      </c>
      <c r="K24" s="289">
        <f t="shared" si="23"/>
        <v>7250</v>
      </c>
      <c r="L24" s="289">
        <f t="shared" si="23"/>
        <v>7250</v>
      </c>
      <c r="M24" s="289">
        <f t="shared" si="23"/>
        <v>7250</v>
      </c>
      <c r="N24" s="289">
        <f t="shared" si="23"/>
        <v>7250</v>
      </c>
      <c r="O24" s="289">
        <f t="shared" si="23"/>
        <v>7250</v>
      </c>
      <c r="P24" s="289">
        <f t="shared" si="23"/>
        <v>7250</v>
      </c>
      <c r="Q24" s="289">
        <f t="shared" si="23"/>
        <v>7250</v>
      </c>
      <c r="R24" s="289">
        <f t="shared" si="23"/>
        <v>7250</v>
      </c>
      <c r="S24" s="289">
        <f t="shared" si="23"/>
        <v>7250</v>
      </c>
      <c r="T24" s="289">
        <f t="shared" si="23"/>
        <v>7250</v>
      </c>
      <c r="U24" s="289">
        <f t="shared" si="23"/>
        <v>7250</v>
      </c>
      <c r="V24" s="289">
        <f t="shared" si="23"/>
        <v>7250</v>
      </c>
      <c r="W24" s="289">
        <f t="shared" si="23"/>
        <v>7250</v>
      </c>
      <c r="X24" s="289">
        <f t="shared" si="23"/>
        <v>7250</v>
      </c>
      <c r="Y24" s="289">
        <f t="shared" si="23"/>
        <v>7250</v>
      </c>
      <c r="Z24" s="289">
        <f t="shared" si="23"/>
        <v>7250</v>
      </c>
      <c r="AA24" s="289">
        <f t="shared" si="23"/>
        <v>7250</v>
      </c>
      <c r="AB24" s="289">
        <f t="shared" si="23"/>
        <v>7250</v>
      </c>
      <c r="AC24" s="289">
        <f t="shared" si="23"/>
        <v>7250</v>
      </c>
      <c r="AD24" s="289">
        <f t="shared" si="23"/>
        <v>7250</v>
      </c>
      <c r="AE24" s="289">
        <f t="shared" si="23"/>
        <v>7250</v>
      </c>
      <c r="AF24" s="289">
        <f t="shared" si="23"/>
        <v>7250</v>
      </c>
      <c r="AG24" s="289">
        <f t="shared" si="23"/>
        <v>7250</v>
      </c>
      <c r="AH24" s="289">
        <f t="shared" si="23"/>
        <v>7250</v>
      </c>
      <c r="AI24" s="289">
        <f t="shared" si="23"/>
        <v>7250</v>
      </c>
      <c r="AJ24" s="289">
        <f t="shared" si="23"/>
        <v>7250</v>
      </c>
      <c r="AK24" s="289">
        <f t="shared" si="23"/>
        <v>7250</v>
      </c>
    </row>
    <row r="25" spans="1:37" hidden="1" x14ac:dyDescent="0.25">
      <c r="A25" s="287"/>
      <c r="B25" s="285" t="s">
        <v>37</v>
      </c>
      <c r="C25" s="319">
        <f t="shared" si="16"/>
        <v>0</v>
      </c>
      <c r="D25" s="316"/>
      <c r="E25" s="320"/>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s="299"/>
      <c r="AG25" s="299"/>
      <c r="AH25" s="299"/>
      <c r="AI25" s="299"/>
      <c r="AJ25" s="299"/>
      <c r="AK25" s="299"/>
    </row>
    <row r="26" spans="1:37" hidden="1" x14ac:dyDescent="0.25">
      <c r="A26" s="346">
        <f>C26</f>
        <v>508.43524999999983</v>
      </c>
      <c r="B26" s="285" t="s">
        <v>26</v>
      </c>
      <c r="C26" s="288">
        <f t="shared" si="16"/>
        <v>508.43524999999983</v>
      </c>
      <c r="D26" s="289"/>
      <c r="E26" s="289">
        <f t="shared" ref="E26:AG26" si="24">E22*E24/10^7</f>
        <v>0</v>
      </c>
      <c r="F26" s="289">
        <f t="shared" si="24"/>
        <v>0</v>
      </c>
      <c r="G26" s="289">
        <f t="shared" si="24"/>
        <v>0</v>
      </c>
      <c r="H26" s="289">
        <f t="shared" si="24"/>
        <v>0</v>
      </c>
      <c r="I26" s="289">
        <f t="shared" si="24"/>
        <v>0</v>
      </c>
      <c r="J26" s="289">
        <f t="shared" si="24"/>
        <v>0</v>
      </c>
      <c r="K26" s="289">
        <f t="shared" si="24"/>
        <v>50.843525</v>
      </c>
      <c r="L26" s="289">
        <f t="shared" si="24"/>
        <v>25.4217625</v>
      </c>
      <c r="M26" s="289">
        <f t="shared" si="24"/>
        <v>10.168705000000001</v>
      </c>
      <c r="N26" s="289">
        <f t="shared" si="24"/>
        <v>10.168705000000001</v>
      </c>
      <c r="O26" s="289">
        <f t="shared" si="24"/>
        <v>10.168705000000001</v>
      </c>
      <c r="P26" s="289">
        <f t="shared" si="24"/>
        <v>25.4217625</v>
      </c>
      <c r="Q26" s="289">
        <f t="shared" si="24"/>
        <v>76.265287499999999</v>
      </c>
      <c r="R26" s="289">
        <f t="shared" si="24"/>
        <v>50.843525</v>
      </c>
      <c r="S26" s="289">
        <f t="shared" si="24"/>
        <v>25.4217625</v>
      </c>
      <c r="T26" s="289">
        <f t="shared" si="24"/>
        <v>50.843525</v>
      </c>
      <c r="U26" s="289">
        <f t="shared" si="24"/>
        <v>10.168705000000001</v>
      </c>
      <c r="V26" s="289">
        <f t="shared" si="24"/>
        <v>10.168705000000001</v>
      </c>
      <c r="W26" s="289">
        <f t="shared" si="24"/>
        <v>10.168705000000001</v>
      </c>
      <c r="X26" s="289">
        <f t="shared" si="24"/>
        <v>10.168705000000001</v>
      </c>
      <c r="Y26" s="289">
        <f t="shared" si="24"/>
        <v>10.168705000000001</v>
      </c>
      <c r="Z26" s="289">
        <f t="shared" si="24"/>
        <v>10.168705000000001</v>
      </c>
      <c r="AA26" s="289">
        <f t="shared" si="24"/>
        <v>10.168705000000001</v>
      </c>
      <c r="AB26" s="289">
        <f t="shared" si="24"/>
        <v>10.168705000000001</v>
      </c>
      <c r="AC26" s="289">
        <f t="shared" si="24"/>
        <v>10.168705000000001</v>
      </c>
      <c r="AD26" s="289">
        <f t="shared" si="24"/>
        <v>10.168705000000001</v>
      </c>
      <c r="AE26" s="289">
        <f t="shared" si="24"/>
        <v>10.168705000000001</v>
      </c>
      <c r="AF26" s="289">
        <f t="shared" si="24"/>
        <v>10.168705000000001</v>
      </c>
      <c r="AG26" s="289">
        <f t="shared" si="24"/>
        <v>10.168705000000001</v>
      </c>
      <c r="AH26" s="289">
        <f t="shared" ref="AH26:AK26" si="25">AH22*AH24/10^7</f>
        <v>10.168705000000001</v>
      </c>
      <c r="AI26" s="289">
        <f t="shared" si="25"/>
        <v>10.168705000000001</v>
      </c>
      <c r="AJ26" s="289">
        <f t="shared" si="25"/>
        <v>10.168705000000001</v>
      </c>
      <c r="AK26" s="289">
        <f t="shared" si="25"/>
        <v>10.168705000000001</v>
      </c>
    </row>
    <row r="27" spans="1:37" x14ac:dyDescent="0.25">
      <c r="A27" s="302"/>
      <c r="B27" s="312" t="s">
        <v>31</v>
      </c>
      <c r="C27" s="322">
        <f t="shared" si="16"/>
        <v>1</v>
      </c>
      <c r="D27" s="323"/>
      <c r="E27" s="299"/>
      <c r="F27" s="299"/>
      <c r="G27" s="299"/>
      <c r="H27" s="299"/>
      <c r="I27" s="299"/>
      <c r="J27" s="299"/>
      <c r="K27" s="299">
        <f>K14</f>
        <v>0.1</v>
      </c>
      <c r="L27" s="299">
        <f t="shared" ref="L27:Z27" si="26">L14</f>
        <v>0.05</v>
      </c>
      <c r="M27" s="299">
        <f t="shared" si="26"/>
        <v>0</v>
      </c>
      <c r="N27" s="299">
        <f t="shared" si="26"/>
        <v>0.1</v>
      </c>
      <c r="O27" s="299">
        <f t="shared" si="26"/>
        <v>0</v>
      </c>
      <c r="P27" s="299">
        <f t="shared" si="26"/>
        <v>0.12</v>
      </c>
      <c r="Q27" s="299">
        <f t="shared" si="26"/>
        <v>0</v>
      </c>
      <c r="R27" s="299">
        <f t="shared" si="26"/>
        <v>0</v>
      </c>
      <c r="S27" s="299">
        <f t="shared" si="26"/>
        <v>0.12</v>
      </c>
      <c r="T27" s="299">
        <f t="shared" si="26"/>
        <v>0</v>
      </c>
      <c r="U27" s="299">
        <f t="shared" si="26"/>
        <v>0.12</v>
      </c>
      <c r="V27" s="299">
        <f t="shared" si="26"/>
        <v>0</v>
      </c>
      <c r="W27" s="299">
        <f t="shared" si="26"/>
        <v>0.12</v>
      </c>
      <c r="X27" s="299">
        <f t="shared" si="26"/>
        <v>0.12</v>
      </c>
      <c r="Y27" s="299">
        <f t="shared" si="26"/>
        <v>0</v>
      </c>
      <c r="Z27" s="299">
        <f t="shared" si="26"/>
        <v>0.15</v>
      </c>
      <c r="AA27" s="299"/>
      <c r="AB27" s="299"/>
      <c r="AC27" s="299"/>
      <c r="AD27" s="299"/>
      <c r="AE27" s="299"/>
      <c r="AF27" s="299"/>
      <c r="AG27" s="299"/>
      <c r="AH27" s="299"/>
      <c r="AI27" s="299"/>
      <c r="AJ27" s="299"/>
      <c r="AK27" s="299"/>
    </row>
    <row r="28" spans="1:37" hidden="1" x14ac:dyDescent="0.25">
      <c r="A28" s="287"/>
      <c r="B28" s="285" t="s">
        <v>32</v>
      </c>
      <c r="C28" s="288">
        <f t="shared" si="16"/>
        <v>508.43524999999988</v>
      </c>
      <c r="D28" s="289"/>
      <c r="E28" s="289">
        <f>E26*SUM($D$27:E27)+SUM($D$26:D26)*E27</f>
        <v>0</v>
      </c>
      <c r="F28" s="289">
        <f>F26*SUM($D$27:F27)+SUM($D$26:E26)*F27</f>
        <v>0</v>
      </c>
      <c r="G28" s="289">
        <f>G26*SUM($D$27:G27)+SUM($D$26:F26)*G27</f>
        <v>0</v>
      </c>
      <c r="H28" s="289">
        <f>H26*SUM($D$27:H27)+SUM($D$26:G26)*H27</f>
        <v>0</v>
      </c>
      <c r="I28" s="289">
        <f>I26*SUM($D$27:I27)+SUM($D$26:H26)*I27</f>
        <v>0</v>
      </c>
      <c r="J28" s="289">
        <f>J26*SUM($D$27:J27)+SUM($D$26:I26)*J27</f>
        <v>0</v>
      </c>
      <c r="K28" s="289">
        <f>K26*SUM($D$27:K27)+SUM($D$26:J26)*K27</f>
        <v>5.0843525000000005</v>
      </c>
      <c r="L28" s="289">
        <f>L26*SUM($D$27:L27)+SUM($D$26:K26)*L27</f>
        <v>6.3554406250000008</v>
      </c>
      <c r="M28" s="289">
        <f>M26*SUM($D$27:M27)+SUM($D$26:L26)*M27</f>
        <v>1.5253057500000005</v>
      </c>
      <c r="N28" s="289">
        <f>N26*SUM($D$27:N27)+SUM($D$26:M26)*N27</f>
        <v>11.185575500000001</v>
      </c>
      <c r="O28" s="289">
        <f>O26*SUM($D$27:O27)+SUM($D$26:N26)*O27</f>
        <v>2.5421762500000002</v>
      </c>
      <c r="P28" s="289">
        <f>P26*SUM($D$27:P27)+SUM($D$26:O26)*P27</f>
        <v>22.218620425000001</v>
      </c>
      <c r="Q28" s="289">
        <f>Q26*SUM($D$27:Q27)+SUM($D$26:P26)*Q27</f>
        <v>28.218156375</v>
      </c>
      <c r="R28" s="289">
        <f>R26*SUM($D$27:R27)+SUM($D$26:Q26)*R27</f>
        <v>18.812104250000001</v>
      </c>
      <c r="S28" s="289">
        <f>S26*SUM($D$27:S27)+SUM($D$26:R26)*S27</f>
        <v>43.572900924999999</v>
      </c>
      <c r="T28" s="289">
        <f>T26*SUM($D$27:T27)+SUM($D$26:S26)*T27</f>
        <v>24.913327249999998</v>
      </c>
      <c r="U28" s="289">
        <f>U26*SUM($D$27:U27)+SUM($D$26:T26)*U27</f>
        <v>46.470981850000001</v>
      </c>
      <c r="V28" s="289">
        <f>V26*SUM($D$27:V27)+SUM($D$26:U26)*V27</f>
        <v>6.2029100500000007</v>
      </c>
      <c r="W28" s="289">
        <f>W26*SUM($D$27:W27)+SUM($D$26:V26)*W27</f>
        <v>50.131715649999997</v>
      </c>
      <c r="X28" s="289">
        <f>X26*SUM($D$27:X27)+SUM($D$26:W26)*X27</f>
        <v>52.572204849999999</v>
      </c>
      <c r="Y28" s="289">
        <f>Y26*SUM($D$27:Y27)+SUM($D$26:X26)*Y27</f>
        <v>8.6433992499999999</v>
      </c>
      <c r="Z28" s="289">
        <f>Z26*SUM($D$27:Z27)+SUM($D$26:Y26)*Z27</f>
        <v>68.130323499999989</v>
      </c>
      <c r="AA28" s="289">
        <f>AA26*SUM($D$27:AA27)+SUM($D$26:Z26)*AA27</f>
        <v>10.168705000000001</v>
      </c>
      <c r="AB28" s="289">
        <f>AB26*SUM($D$27:AB27)+SUM($D$26:AA26)*AB27</f>
        <v>10.168705000000001</v>
      </c>
      <c r="AC28" s="289">
        <f>AC26*SUM($D$27:AC27)+SUM($D$26:AB26)*AC27</f>
        <v>10.168705000000001</v>
      </c>
      <c r="AD28" s="289">
        <f>AD26*SUM($D$27:AD27)+SUM($D$26:AC26)*AD27</f>
        <v>10.168705000000001</v>
      </c>
      <c r="AE28" s="289">
        <f>AE26*SUM($D$27:AE27)+SUM($D$26:AD26)*AE27</f>
        <v>10.168705000000001</v>
      </c>
      <c r="AF28" s="289">
        <f>AF26*SUM($D$27:AF27)+SUM($D$26:AE26)*AF27</f>
        <v>10.168705000000001</v>
      </c>
      <c r="AG28" s="289">
        <f>AG26*SUM($D$27:AG27)+SUM($D$26:AF26)*AG27</f>
        <v>10.168705000000001</v>
      </c>
      <c r="AH28" s="289">
        <f>AH26*SUM($D$27:AH27)+SUM($D$26:AG26)*AH27</f>
        <v>10.168705000000001</v>
      </c>
      <c r="AI28" s="289">
        <f>AI26*SUM($D$27:AI27)+SUM($D$26:AH26)*AI27</f>
        <v>10.168705000000001</v>
      </c>
      <c r="AJ28" s="289">
        <f>AJ26*SUM($D$27:AJ27)+SUM($D$26:AI26)*AJ27</f>
        <v>10.168705000000001</v>
      </c>
      <c r="AK28" s="289">
        <f>AK26*SUM($D$27:AK27)+SUM($D$26:AJ26)*AK27</f>
        <v>10.168705000000001</v>
      </c>
    </row>
    <row r="29" spans="1:37" hidden="1" x14ac:dyDescent="0.25">
      <c r="A29" s="315"/>
      <c r="B29" s="285"/>
      <c r="C29" s="288"/>
      <c r="D29" s="289"/>
      <c r="E29" s="289"/>
      <c r="F29" s="289"/>
      <c r="G29" s="289"/>
      <c r="H29" s="289"/>
      <c r="I29" s="289"/>
      <c r="J29" s="289"/>
      <c r="K29" s="289"/>
      <c r="L29" s="289"/>
      <c r="M29" s="289"/>
      <c r="N29" s="289"/>
      <c r="O29" s="289"/>
      <c r="P29" s="289"/>
      <c r="Q29" s="289"/>
      <c r="R29" s="289"/>
      <c r="S29" s="289"/>
      <c r="T29" s="289"/>
      <c r="U29" s="289"/>
      <c r="V29" s="289"/>
      <c r="W29" s="289"/>
      <c r="X29" s="289"/>
      <c r="Y29" s="289"/>
      <c r="Z29" s="289"/>
      <c r="AA29" s="289"/>
      <c r="AB29" s="289"/>
      <c r="AC29" s="289"/>
      <c r="AD29" s="289"/>
      <c r="AE29" s="289"/>
      <c r="AF29" s="289"/>
      <c r="AG29" s="289"/>
      <c r="AH29" s="289"/>
      <c r="AI29" s="289"/>
      <c r="AJ29" s="289"/>
      <c r="AK29" s="289"/>
    </row>
    <row r="30" spans="1:37" hidden="1" x14ac:dyDescent="0.25">
      <c r="A30" s="287"/>
      <c r="B30" s="285"/>
      <c r="C30" s="285"/>
      <c r="D30" s="285"/>
      <c r="E30" s="285"/>
      <c r="F30" s="285">
        <v>1</v>
      </c>
      <c r="G30" s="285">
        <f>F30+1</f>
        <v>2</v>
      </c>
      <c r="H30" s="285">
        <f t="shared" ref="H30:AK30" si="27">+G30+1</f>
        <v>3</v>
      </c>
      <c r="I30" s="285">
        <f t="shared" si="27"/>
        <v>4</v>
      </c>
      <c r="J30" s="285">
        <f t="shared" si="27"/>
        <v>5</v>
      </c>
      <c r="K30" s="285">
        <f t="shared" si="27"/>
        <v>6</v>
      </c>
      <c r="L30" s="285">
        <f t="shared" si="27"/>
        <v>7</v>
      </c>
      <c r="M30" s="285">
        <f t="shared" si="27"/>
        <v>8</v>
      </c>
      <c r="N30" s="285">
        <f t="shared" si="27"/>
        <v>9</v>
      </c>
      <c r="O30" s="285">
        <f t="shared" si="27"/>
        <v>10</v>
      </c>
      <c r="P30" s="285">
        <f t="shared" si="27"/>
        <v>11</v>
      </c>
      <c r="Q30" s="285">
        <f t="shared" si="27"/>
        <v>12</v>
      </c>
      <c r="R30" s="285">
        <f t="shared" si="27"/>
        <v>13</v>
      </c>
      <c r="S30" s="285">
        <f t="shared" si="27"/>
        <v>14</v>
      </c>
      <c r="T30" s="285">
        <f t="shared" si="27"/>
        <v>15</v>
      </c>
      <c r="U30" s="285">
        <f t="shared" si="27"/>
        <v>16</v>
      </c>
      <c r="V30" s="285">
        <f t="shared" si="27"/>
        <v>17</v>
      </c>
      <c r="W30" s="285">
        <f t="shared" si="27"/>
        <v>18</v>
      </c>
      <c r="X30" s="285">
        <f t="shared" si="27"/>
        <v>19</v>
      </c>
      <c r="Y30" s="285">
        <f t="shared" si="27"/>
        <v>20</v>
      </c>
      <c r="Z30" s="285">
        <f t="shared" si="27"/>
        <v>21</v>
      </c>
      <c r="AA30" s="285">
        <f t="shared" si="27"/>
        <v>22</v>
      </c>
      <c r="AB30" s="285">
        <f t="shared" si="27"/>
        <v>23</v>
      </c>
      <c r="AC30" s="285">
        <f t="shared" si="27"/>
        <v>24</v>
      </c>
      <c r="AD30" s="285">
        <f t="shared" si="27"/>
        <v>25</v>
      </c>
      <c r="AE30" s="285">
        <f t="shared" si="27"/>
        <v>26</v>
      </c>
      <c r="AF30" s="285">
        <f t="shared" si="27"/>
        <v>27</v>
      </c>
      <c r="AG30" s="285">
        <f t="shared" si="27"/>
        <v>28</v>
      </c>
      <c r="AH30" s="285">
        <f t="shared" si="27"/>
        <v>29</v>
      </c>
      <c r="AI30" s="285">
        <f t="shared" si="27"/>
        <v>30</v>
      </c>
      <c r="AJ30" s="285">
        <f t="shared" si="27"/>
        <v>31</v>
      </c>
      <c r="AK30" s="285">
        <f t="shared" si="27"/>
        <v>32</v>
      </c>
    </row>
    <row r="31" spans="1:37" hidden="1" x14ac:dyDescent="0.25">
      <c r="A31" s="287"/>
      <c r="B31" s="335" t="str">
        <f>'Launch Rate - A Block'!C11</f>
        <v>11th - 14th</v>
      </c>
      <c r="C31" s="340" t="s">
        <v>3</v>
      </c>
      <c r="D31" s="464">
        <f>D18</f>
        <v>44561</v>
      </c>
      <c r="E31" s="464">
        <f t="shared" ref="E31:AK31" si="28">EOMONTH(D31,3)</f>
        <v>44651</v>
      </c>
      <c r="F31" s="464">
        <f t="shared" si="28"/>
        <v>44742</v>
      </c>
      <c r="G31" s="464">
        <f t="shared" si="28"/>
        <v>44834</v>
      </c>
      <c r="H31" s="464">
        <f t="shared" si="28"/>
        <v>44926</v>
      </c>
      <c r="I31" s="464">
        <f t="shared" si="28"/>
        <v>45016</v>
      </c>
      <c r="J31" s="464">
        <f t="shared" si="28"/>
        <v>45107</v>
      </c>
      <c r="K31" s="464">
        <f t="shared" si="28"/>
        <v>45199</v>
      </c>
      <c r="L31" s="464">
        <f t="shared" si="28"/>
        <v>45291</v>
      </c>
      <c r="M31" s="464">
        <f t="shared" si="28"/>
        <v>45382</v>
      </c>
      <c r="N31" s="464">
        <f t="shared" si="28"/>
        <v>45473</v>
      </c>
      <c r="O31" s="464">
        <f t="shared" si="28"/>
        <v>45565</v>
      </c>
      <c r="P31" s="464">
        <f t="shared" si="28"/>
        <v>45657</v>
      </c>
      <c r="Q31" s="464">
        <f t="shared" si="28"/>
        <v>45747</v>
      </c>
      <c r="R31" s="464">
        <f t="shared" si="28"/>
        <v>45838</v>
      </c>
      <c r="S31" s="464">
        <f t="shared" si="28"/>
        <v>45930</v>
      </c>
      <c r="T31" s="464">
        <f t="shared" si="28"/>
        <v>46022</v>
      </c>
      <c r="U31" s="464">
        <f t="shared" si="28"/>
        <v>46112</v>
      </c>
      <c r="V31" s="464">
        <f t="shared" si="28"/>
        <v>46203</v>
      </c>
      <c r="W31" s="464">
        <f t="shared" si="28"/>
        <v>46295</v>
      </c>
      <c r="X31" s="464">
        <f t="shared" si="28"/>
        <v>46387</v>
      </c>
      <c r="Y31" s="464">
        <f t="shared" si="28"/>
        <v>46477</v>
      </c>
      <c r="Z31" s="464">
        <f t="shared" si="28"/>
        <v>46568</v>
      </c>
      <c r="AA31" s="464">
        <f t="shared" si="28"/>
        <v>46660</v>
      </c>
      <c r="AB31" s="464">
        <f t="shared" si="28"/>
        <v>46752</v>
      </c>
      <c r="AC31" s="464">
        <f t="shared" si="28"/>
        <v>46843</v>
      </c>
      <c r="AD31" s="464">
        <f t="shared" si="28"/>
        <v>46934</v>
      </c>
      <c r="AE31" s="464">
        <f t="shared" si="28"/>
        <v>47026</v>
      </c>
      <c r="AF31" s="464">
        <f t="shared" si="28"/>
        <v>47118</v>
      </c>
      <c r="AG31" s="464">
        <f t="shared" si="28"/>
        <v>47208</v>
      </c>
      <c r="AH31" s="464">
        <f t="shared" si="28"/>
        <v>47299</v>
      </c>
      <c r="AI31" s="464">
        <f t="shared" si="28"/>
        <v>47391</v>
      </c>
      <c r="AJ31" s="464">
        <f t="shared" si="28"/>
        <v>47483</v>
      </c>
      <c r="AK31" s="464">
        <f t="shared" si="28"/>
        <v>47573</v>
      </c>
    </row>
    <row r="32" spans="1:37" hidden="1" x14ac:dyDescent="0.25">
      <c r="A32" s="287"/>
      <c r="B32" s="313"/>
      <c r="C32" s="318">
        <f t="shared" ref="C32:C42" si="29">SUM(E32:AK32)</f>
        <v>1.0000000000000002</v>
      </c>
      <c r="D32" s="342"/>
      <c r="E32" s="343">
        <v>0</v>
      </c>
      <c r="F32" s="343">
        <v>0</v>
      </c>
      <c r="G32" s="343">
        <v>0</v>
      </c>
      <c r="H32" s="343">
        <v>0</v>
      </c>
      <c r="I32" s="343">
        <v>0</v>
      </c>
      <c r="J32" s="343">
        <f t="shared" ref="J32:AK32" si="30">J$6</f>
        <v>0</v>
      </c>
      <c r="K32" s="343">
        <f t="shared" si="30"/>
        <v>0.1</v>
      </c>
      <c r="L32" s="343">
        <f t="shared" si="30"/>
        <v>0.05</v>
      </c>
      <c r="M32" s="343">
        <f t="shared" si="30"/>
        <v>0.02</v>
      </c>
      <c r="N32" s="343">
        <f t="shared" si="30"/>
        <v>0.02</v>
      </c>
      <c r="O32" s="343">
        <f t="shared" si="30"/>
        <v>0.02</v>
      </c>
      <c r="P32" s="343">
        <f t="shared" si="30"/>
        <v>0.05</v>
      </c>
      <c r="Q32" s="343">
        <f t="shared" si="30"/>
        <v>0.15</v>
      </c>
      <c r="R32" s="343">
        <f t="shared" si="30"/>
        <v>0.1</v>
      </c>
      <c r="S32" s="343">
        <f t="shared" si="30"/>
        <v>0.05</v>
      </c>
      <c r="T32" s="343">
        <f t="shared" si="30"/>
        <v>0.1</v>
      </c>
      <c r="U32" s="343">
        <f t="shared" si="30"/>
        <v>0.02</v>
      </c>
      <c r="V32" s="343">
        <f t="shared" si="30"/>
        <v>0.02</v>
      </c>
      <c r="W32" s="343">
        <f t="shared" si="30"/>
        <v>0.02</v>
      </c>
      <c r="X32" s="343">
        <f t="shared" si="30"/>
        <v>0.02</v>
      </c>
      <c r="Y32" s="343">
        <f t="shared" si="30"/>
        <v>0.02</v>
      </c>
      <c r="Z32" s="343">
        <f t="shared" si="30"/>
        <v>0.02</v>
      </c>
      <c r="AA32" s="343">
        <f t="shared" si="30"/>
        <v>0.02</v>
      </c>
      <c r="AB32" s="343">
        <f t="shared" si="30"/>
        <v>0.02</v>
      </c>
      <c r="AC32" s="343">
        <f t="shared" si="30"/>
        <v>0.02</v>
      </c>
      <c r="AD32" s="343">
        <f t="shared" si="30"/>
        <v>0.02</v>
      </c>
      <c r="AE32" s="343">
        <f t="shared" si="30"/>
        <v>0.02</v>
      </c>
      <c r="AF32" s="343">
        <f t="shared" si="30"/>
        <v>0.02</v>
      </c>
      <c r="AG32" s="343">
        <f t="shared" si="30"/>
        <v>0.02</v>
      </c>
      <c r="AH32" s="343">
        <f t="shared" si="30"/>
        <v>0.02</v>
      </c>
      <c r="AI32" s="343">
        <f t="shared" si="30"/>
        <v>0.02</v>
      </c>
      <c r="AJ32" s="343">
        <f t="shared" si="30"/>
        <v>0.02</v>
      </c>
      <c r="AK32" s="343">
        <f t="shared" si="30"/>
        <v>0.02</v>
      </c>
    </row>
    <row r="33" spans="1:37" hidden="1" x14ac:dyDescent="0.25">
      <c r="A33" s="344">
        <f>76+76</f>
        <v>152</v>
      </c>
      <c r="B33" s="285" t="s">
        <v>21</v>
      </c>
      <c r="C33" s="288">
        <f t="shared" si="29"/>
        <v>152</v>
      </c>
      <c r="D33" s="316"/>
      <c r="E33" s="315">
        <f t="shared" ref="E33:AK33" si="31">$A33*E$32</f>
        <v>0</v>
      </c>
      <c r="F33" s="315">
        <f t="shared" si="31"/>
        <v>0</v>
      </c>
      <c r="G33" s="315">
        <f t="shared" si="31"/>
        <v>0</v>
      </c>
      <c r="H33" s="315">
        <f t="shared" si="31"/>
        <v>0</v>
      </c>
      <c r="I33" s="315">
        <f t="shared" si="31"/>
        <v>0</v>
      </c>
      <c r="J33" s="315">
        <f t="shared" si="31"/>
        <v>0</v>
      </c>
      <c r="K33" s="315">
        <f t="shared" si="31"/>
        <v>15.200000000000001</v>
      </c>
      <c r="L33" s="315">
        <f t="shared" si="31"/>
        <v>7.6000000000000005</v>
      </c>
      <c r="M33" s="315">
        <f t="shared" si="31"/>
        <v>3.04</v>
      </c>
      <c r="N33" s="315">
        <f t="shared" si="31"/>
        <v>3.04</v>
      </c>
      <c r="O33" s="315">
        <f t="shared" si="31"/>
        <v>3.04</v>
      </c>
      <c r="P33" s="315">
        <f t="shared" si="31"/>
        <v>7.6000000000000005</v>
      </c>
      <c r="Q33" s="315">
        <f t="shared" si="31"/>
        <v>22.8</v>
      </c>
      <c r="R33" s="315">
        <f t="shared" si="31"/>
        <v>15.200000000000001</v>
      </c>
      <c r="S33" s="315">
        <f t="shared" si="31"/>
        <v>7.6000000000000005</v>
      </c>
      <c r="T33" s="315">
        <f t="shared" si="31"/>
        <v>15.200000000000001</v>
      </c>
      <c r="U33" s="315">
        <f t="shared" si="31"/>
        <v>3.04</v>
      </c>
      <c r="V33" s="315">
        <f t="shared" si="31"/>
        <v>3.04</v>
      </c>
      <c r="W33" s="315">
        <f t="shared" si="31"/>
        <v>3.04</v>
      </c>
      <c r="X33" s="315">
        <f t="shared" si="31"/>
        <v>3.04</v>
      </c>
      <c r="Y33" s="315">
        <f t="shared" si="31"/>
        <v>3.04</v>
      </c>
      <c r="Z33" s="315">
        <f t="shared" si="31"/>
        <v>3.04</v>
      </c>
      <c r="AA33" s="315">
        <f t="shared" si="31"/>
        <v>3.04</v>
      </c>
      <c r="AB33" s="315">
        <f t="shared" si="31"/>
        <v>3.04</v>
      </c>
      <c r="AC33" s="315">
        <f t="shared" si="31"/>
        <v>3.04</v>
      </c>
      <c r="AD33" s="315">
        <f t="shared" si="31"/>
        <v>3.04</v>
      </c>
      <c r="AE33" s="315">
        <f t="shared" si="31"/>
        <v>3.04</v>
      </c>
      <c r="AF33" s="315">
        <f t="shared" si="31"/>
        <v>3.04</v>
      </c>
      <c r="AG33" s="315">
        <f t="shared" si="31"/>
        <v>3.04</v>
      </c>
      <c r="AH33" s="315">
        <f t="shared" si="31"/>
        <v>3.04</v>
      </c>
      <c r="AI33" s="315">
        <f t="shared" si="31"/>
        <v>3.04</v>
      </c>
      <c r="AJ33" s="315">
        <f t="shared" si="31"/>
        <v>3.04</v>
      </c>
      <c r="AK33" s="315">
        <f t="shared" si="31"/>
        <v>3.04</v>
      </c>
    </row>
    <row r="34" spans="1:37" hidden="1" x14ac:dyDescent="0.25">
      <c r="A34" s="345">
        <v>2592</v>
      </c>
      <c r="B34" s="285" t="s">
        <v>22</v>
      </c>
      <c r="C34" s="288"/>
      <c r="D34" s="316"/>
      <c r="E34" s="289">
        <f>A34</f>
        <v>2592</v>
      </c>
      <c r="F34" s="289">
        <f t="shared" ref="F34:AK34" si="32">E34</f>
        <v>2592</v>
      </c>
      <c r="G34" s="289">
        <f t="shared" si="32"/>
        <v>2592</v>
      </c>
      <c r="H34" s="289">
        <f t="shared" si="32"/>
        <v>2592</v>
      </c>
      <c r="I34" s="289">
        <f t="shared" si="32"/>
        <v>2592</v>
      </c>
      <c r="J34" s="289">
        <f t="shared" si="32"/>
        <v>2592</v>
      </c>
      <c r="K34" s="289">
        <f t="shared" si="32"/>
        <v>2592</v>
      </c>
      <c r="L34" s="289">
        <f t="shared" si="32"/>
        <v>2592</v>
      </c>
      <c r="M34" s="289">
        <f t="shared" si="32"/>
        <v>2592</v>
      </c>
      <c r="N34" s="289">
        <f t="shared" si="32"/>
        <v>2592</v>
      </c>
      <c r="O34" s="289">
        <f t="shared" si="32"/>
        <v>2592</v>
      </c>
      <c r="P34" s="289">
        <f t="shared" si="32"/>
        <v>2592</v>
      </c>
      <c r="Q34" s="289">
        <f t="shared" si="32"/>
        <v>2592</v>
      </c>
      <c r="R34" s="289">
        <f t="shared" si="32"/>
        <v>2592</v>
      </c>
      <c r="S34" s="289">
        <f t="shared" si="32"/>
        <v>2592</v>
      </c>
      <c r="T34" s="289">
        <f t="shared" si="32"/>
        <v>2592</v>
      </c>
      <c r="U34" s="289">
        <f t="shared" si="32"/>
        <v>2592</v>
      </c>
      <c r="V34" s="289">
        <f t="shared" si="32"/>
        <v>2592</v>
      </c>
      <c r="W34" s="289">
        <f t="shared" si="32"/>
        <v>2592</v>
      </c>
      <c r="X34" s="289">
        <f t="shared" si="32"/>
        <v>2592</v>
      </c>
      <c r="Y34" s="289">
        <f t="shared" si="32"/>
        <v>2592</v>
      </c>
      <c r="Z34" s="289">
        <f t="shared" si="32"/>
        <v>2592</v>
      </c>
      <c r="AA34" s="289">
        <f t="shared" si="32"/>
        <v>2592</v>
      </c>
      <c r="AB34" s="289">
        <f t="shared" si="32"/>
        <v>2592</v>
      </c>
      <c r="AC34" s="289">
        <f t="shared" si="32"/>
        <v>2592</v>
      </c>
      <c r="AD34" s="289">
        <f t="shared" si="32"/>
        <v>2592</v>
      </c>
      <c r="AE34" s="289">
        <f t="shared" si="32"/>
        <v>2592</v>
      </c>
      <c r="AF34" s="289">
        <f t="shared" si="32"/>
        <v>2592</v>
      </c>
      <c r="AG34" s="289">
        <f t="shared" si="32"/>
        <v>2592</v>
      </c>
      <c r="AH34" s="289">
        <f t="shared" si="32"/>
        <v>2592</v>
      </c>
      <c r="AI34" s="289">
        <f t="shared" si="32"/>
        <v>2592</v>
      </c>
      <c r="AJ34" s="289">
        <f t="shared" si="32"/>
        <v>2592</v>
      </c>
      <c r="AK34" s="289">
        <f t="shared" si="32"/>
        <v>2592</v>
      </c>
    </row>
    <row r="35" spans="1:37" hidden="1" x14ac:dyDescent="0.25">
      <c r="A35" s="345">
        <f>'Launch Rate - A Block'!L11</f>
        <v>394053.32996639994</v>
      </c>
      <c r="B35" s="285" t="s">
        <v>23</v>
      </c>
      <c r="C35" s="288">
        <f t="shared" si="29"/>
        <v>393983.99999999988</v>
      </c>
      <c r="D35" s="316"/>
      <c r="E35" s="289">
        <f t="shared" ref="E35:AG35" si="33">E33*E34</f>
        <v>0</v>
      </c>
      <c r="F35" s="289">
        <f t="shared" si="33"/>
        <v>0</v>
      </c>
      <c r="G35" s="289">
        <f t="shared" si="33"/>
        <v>0</v>
      </c>
      <c r="H35" s="289">
        <f t="shared" si="33"/>
        <v>0</v>
      </c>
      <c r="I35" s="289">
        <f t="shared" si="33"/>
        <v>0</v>
      </c>
      <c r="J35" s="289">
        <f t="shared" si="33"/>
        <v>0</v>
      </c>
      <c r="K35" s="289">
        <f t="shared" si="33"/>
        <v>39398.400000000001</v>
      </c>
      <c r="L35" s="289">
        <f t="shared" si="33"/>
        <v>19699.2</v>
      </c>
      <c r="M35" s="289">
        <f t="shared" si="33"/>
        <v>7879.68</v>
      </c>
      <c r="N35" s="289">
        <f t="shared" si="33"/>
        <v>7879.68</v>
      </c>
      <c r="O35" s="289">
        <f t="shared" si="33"/>
        <v>7879.68</v>
      </c>
      <c r="P35" s="289">
        <f t="shared" si="33"/>
        <v>19699.2</v>
      </c>
      <c r="Q35" s="289">
        <f t="shared" si="33"/>
        <v>59097.599999999999</v>
      </c>
      <c r="R35" s="289">
        <f t="shared" si="33"/>
        <v>39398.400000000001</v>
      </c>
      <c r="S35" s="289">
        <f t="shared" si="33"/>
        <v>19699.2</v>
      </c>
      <c r="T35" s="289">
        <f t="shared" si="33"/>
        <v>39398.400000000001</v>
      </c>
      <c r="U35" s="289">
        <f t="shared" si="33"/>
        <v>7879.68</v>
      </c>
      <c r="V35" s="289">
        <f t="shared" si="33"/>
        <v>7879.68</v>
      </c>
      <c r="W35" s="289">
        <f t="shared" si="33"/>
        <v>7879.68</v>
      </c>
      <c r="X35" s="289">
        <f t="shared" si="33"/>
        <v>7879.68</v>
      </c>
      <c r="Y35" s="289">
        <f t="shared" si="33"/>
        <v>7879.68</v>
      </c>
      <c r="Z35" s="289">
        <f t="shared" si="33"/>
        <v>7879.68</v>
      </c>
      <c r="AA35" s="289">
        <f t="shared" si="33"/>
        <v>7879.68</v>
      </c>
      <c r="AB35" s="289">
        <f t="shared" si="33"/>
        <v>7879.68</v>
      </c>
      <c r="AC35" s="289">
        <f t="shared" si="33"/>
        <v>7879.68</v>
      </c>
      <c r="AD35" s="289">
        <f t="shared" si="33"/>
        <v>7879.68</v>
      </c>
      <c r="AE35" s="289">
        <f t="shared" si="33"/>
        <v>7879.68</v>
      </c>
      <c r="AF35" s="289">
        <f t="shared" si="33"/>
        <v>7879.68</v>
      </c>
      <c r="AG35" s="289">
        <f t="shared" si="33"/>
        <v>7879.68</v>
      </c>
      <c r="AH35" s="289">
        <f t="shared" ref="AH35:AK35" si="34">AH33*AH34</f>
        <v>7879.68</v>
      </c>
      <c r="AI35" s="289">
        <f t="shared" si="34"/>
        <v>7879.68</v>
      </c>
      <c r="AJ35" s="289">
        <f t="shared" si="34"/>
        <v>7879.68</v>
      </c>
      <c r="AK35" s="289">
        <f t="shared" si="34"/>
        <v>7879.68</v>
      </c>
    </row>
    <row r="36" spans="1:37" hidden="1" x14ac:dyDescent="0.25">
      <c r="A36" s="315"/>
      <c r="B36" s="285" t="s">
        <v>24</v>
      </c>
      <c r="C36" s="318">
        <f t="shared" si="29"/>
        <v>1.0000000000000007</v>
      </c>
      <c r="D36" s="316"/>
      <c r="E36" s="316">
        <f t="shared" ref="E36:AG36" si="35">E35/$C$35</f>
        <v>0</v>
      </c>
      <c r="F36" s="316">
        <f t="shared" si="35"/>
        <v>0</v>
      </c>
      <c r="G36" s="316">
        <f t="shared" si="35"/>
        <v>0</v>
      </c>
      <c r="H36" s="316">
        <f t="shared" si="35"/>
        <v>0</v>
      </c>
      <c r="I36" s="316">
        <f t="shared" si="35"/>
        <v>0</v>
      </c>
      <c r="J36" s="316">
        <f t="shared" si="35"/>
        <v>0</v>
      </c>
      <c r="K36" s="316">
        <f t="shared" si="35"/>
        <v>0.10000000000000003</v>
      </c>
      <c r="L36" s="316">
        <f t="shared" si="35"/>
        <v>5.0000000000000017E-2</v>
      </c>
      <c r="M36" s="316">
        <f t="shared" si="35"/>
        <v>2.0000000000000007E-2</v>
      </c>
      <c r="N36" s="316">
        <f t="shared" si="35"/>
        <v>2.0000000000000007E-2</v>
      </c>
      <c r="O36" s="316">
        <f t="shared" si="35"/>
        <v>2.0000000000000007E-2</v>
      </c>
      <c r="P36" s="316">
        <f t="shared" si="35"/>
        <v>5.0000000000000017E-2</v>
      </c>
      <c r="Q36" s="316">
        <f t="shared" si="35"/>
        <v>0.15000000000000005</v>
      </c>
      <c r="R36" s="316">
        <f t="shared" si="35"/>
        <v>0.10000000000000003</v>
      </c>
      <c r="S36" s="316">
        <f t="shared" si="35"/>
        <v>5.0000000000000017E-2</v>
      </c>
      <c r="T36" s="316">
        <f t="shared" si="35"/>
        <v>0.10000000000000003</v>
      </c>
      <c r="U36" s="316">
        <f t="shared" si="35"/>
        <v>2.0000000000000007E-2</v>
      </c>
      <c r="V36" s="316">
        <f t="shared" si="35"/>
        <v>2.0000000000000007E-2</v>
      </c>
      <c r="W36" s="316">
        <f t="shared" si="35"/>
        <v>2.0000000000000007E-2</v>
      </c>
      <c r="X36" s="316">
        <f t="shared" si="35"/>
        <v>2.0000000000000007E-2</v>
      </c>
      <c r="Y36" s="316">
        <f t="shared" si="35"/>
        <v>2.0000000000000007E-2</v>
      </c>
      <c r="Z36" s="316">
        <f t="shared" si="35"/>
        <v>2.0000000000000007E-2</v>
      </c>
      <c r="AA36" s="316">
        <f t="shared" si="35"/>
        <v>2.0000000000000007E-2</v>
      </c>
      <c r="AB36" s="316">
        <f t="shared" si="35"/>
        <v>2.0000000000000007E-2</v>
      </c>
      <c r="AC36" s="316">
        <f t="shared" si="35"/>
        <v>2.0000000000000007E-2</v>
      </c>
      <c r="AD36" s="316">
        <f t="shared" si="35"/>
        <v>2.0000000000000007E-2</v>
      </c>
      <c r="AE36" s="316">
        <f t="shared" si="35"/>
        <v>2.0000000000000007E-2</v>
      </c>
      <c r="AF36" s="316">
        <f t="shared" si="35"/>
        <v>2.0000000000000007E-2</v>
      </c>
      <c r="AG36" s="316">
        <f t="shared" si="35"/>
        <v>2.0000000000000007E-2</v>
      </c>
      <c r="AH36" s="316">
        <f t="shared" ref="AH36:AK36" si="36">AH35/$C$35</f>
        <v>2.0000000000000007E-2</v>
      </c>
      <c r="AI36" s="316">
        <f t="shared" si="36"/>
        <v>2.0000000000000007E-2</v>
      </c>
      <c r="AJ36" s="316">
        <f t="shared" si="36"/>
        <v>2.0000000000000007E-2</v>
      </c>
      <c r="AK36" s="316">
        <f t="shared" si="36"/>
        <v>2.0000000000000007E-2</v>
      </c>
    </row>
    <row r="37" spans="1:37" hidden="1" x14ac:dyDescent="0.25">
      <c r="A37" s="344">
        <f>'Launch Rate - A Block'!H11</f>
        <v>7100</v>
      </c>
      <c r="B37" s="285" t="s">
        <v>25</v>
      </c>
      <c r="C37" s="288"/>
      <c r="D37" s="316"/>
      <c r="E37" s="289">
        <f>A37</f>
        <v>7100</v>
      </c>
      <c r="F37" s="289">
        <f t="shared" ref="F37:AK37" si="37">E37*(1+F38)</f>
        <v>7100</v>
      </c>
      <c r="G37" s="289">
        <f t="shared" si="37"/>
        <v>7100</v>
      </c>
      <c r="H37" s="289">
        <f t="shared" si="37"/>
        <v>7100</v>
      </c>
      <c r="I37" s="289">
        <f t="shared" si="37"/>
        <v>7100</v>
      </c>
      <c r="J37" s="289">
        <f t="shared" si="37"/>
        <v>7100</v>
      </c>
      <c r="K37" s="289">
        <f t="shared" si="37"/>
        <v>7100</v>
      </c>
      <c r="L37" s="289">
        <f t="shared" si="37"/>
        <v>7100</v>
      </c>
      <c r="M37" s="289">
        <f t="shared" si="37"/>
        <v>7100</v>
      </c>
      <c r="N37" s="289">
        <f t="shared" si="37"/>
        <v>7100</v>
      </c>
      <c r="O37" s="289">
        <f t="shared" si="37"/>
        <v>7100</v>
      </c>
      <c r="P37" s="289">
        <f t="shared" si="37"/>
        <v>7100</v>
      </c>
      <c r="Q37" s="289">
        <f t="shared" si="37"/>
        <v>7100</v>
      </c>
      <c r="R37" s="289">
        <f t="shared" si="37"/>
        <v>7100</v>
      </c>
      <c r="S37" s="289">
        <f t="shared" si="37"/>
        <v>7100</v>
      </c>
      <c r="T37" s="289">
        <f t="shared" si="37"/>
        <v>7100</v>
      </c>
      <c r="U37" s="289">
        <f t="shared" si="37"/>
        <v>7100</v>
      </c>
      <c r="V37" s="289">
        <f t="shared" si="37"/>
        <v>7100</v>
      </c>
      <c r="W37" s="289">
        <f t="shared" si="37"/>
        <v>7100</v>
      </c>
      <c r="X37" s="289">
        <f t="shared" si="37"/>
        <v>7100</v>
      </c>
      <c r="Y37" s="289">
        <f t="shared" si="37"/>
        <v>7100</v>
      </c>
      <c r="Z37" s="289">
        <f t="shared" si="37"/>
        <v>7100</v>
      </c>
      <c r="AA37" s="289">
        <f t="shared" si="37"/>
        <v>7100</v>
      </c>
      <c r="AB37" s="289">
        <f t="shared" si="37"/>
        <v>7100</v>
      </c>
      <c r="AC37" s="289">
        <f t="shared" si="37"/>
        <v>7100</v>
      </c>
      <c r="AD37" s="289">
        <f t="shared" si="37"/>
        <v>7100</v>
      </c>
      <c r="AE37" s="289">
        <f t="shared" si="37"/>
        <v>7100</v>
      </c>
      <c r="AF37" s="289">
        <f t="shared" si="37"/>
        <v>7100</v>
      </c>
      <c r="AG37" s="289">
        <f t="shared" si="37"/>
        <v>7100</v>
      </c>
      <c r="AH37" s="289">
        <f t="shared" si="37"/>
        <v>7100</v>
      </c>
      <c r="AI37" s="289">
        <f t="shared" si="37"/>
        <v>7100</v>
      </c>
      <c r="AJ37" s="289">
        <f t="shared" si="37"/>
        <v>7100</v>
      </c>
      <c r="AK37" s="289">
        <f t="shared" si="37"/>
        <v>7100</v>
      </c>
    </row>
    <row r="38" spans="1:37" hidden="1" x14ac:dyDescent="0.25">
      <c r="A38" s="287"/>
      <c r="B38" s="285" t="s">
        <v>37</v>
      </c>
      <c r="C38" s="319">
        <f t="shared" si="29"/>
        <v>0</v>
      </c>
      <c r="D38" s="316"/>
      <c r="E38" s="320"/>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299"/>
      <c r="AE38" s="299"/>
      <c r="AF38" s="299"/>
      <c r="AG38" s="299"/>
      <c r="AH38" s="299"/>
      <c r="AI38" s="299"/>
      <c r="AJ38" s="299"/>
      <c r="AK38" s="299"/>
    </row>
    <row r="39" spans="1:37" hidden="1" x14ac:dyDescent="0.25">
      <c r="A39" s="321">
        <f>C39</f>
        <v>209.02510079999999</v>
      </c>
      <c r="B39" s="285" t="s">
        <v>26</v>
      </c>
      <c r="C39" s="288">
        <f t="shared" si="29"/>
        <v>209.02510079999999</v>
      </c>
      <c r="D39" s="289"/>
      <c r="E39" s="289">
        <f t="shared" ref="E39:W39" si="38">E35*E37/10^7</f>
        <v>0</v>
      </c>
      <c r="F39" s="289">
        <f t="shared" si="38"/>
        <v>0</v>
      </c>
      <c r="G39" s="289">
        <f t="shared" si="38"/>
        <v>0</v>
      </c>
      <c r="H39" s="289">
        <f t="shared" si="38"/>
        <v>0</v>
      </c>
      <c r="I39" s="289">
        <f t="shared" si="38"/>
        <v>0</v>
      </c>
      <c r="J39" s="289">
        <f t="shared" si="38"/>
        <v>0</v>
      </c>
      <c r="K39" s="289">
        <f t="shared" si="38"/>
        <v>27.972864000000001</v>
      </c>
      <c r="L39" s="289">
        <f t="shared" si="38"/>
        <v>13.986432000000001</v>
      </c>
      <c r="M39" s="289">
        <f t="shared" si="38"/>
        <v>5.5945727999999999</v>
      </c>
      <c r="N39" s="289">
        <f t="shared" si="38"/>
        <v>5.5945727999999999</v>
      </c>
      <c r="O39" s="289">
        <f t="shared" si="38"/>
        <v>5.5945727999999999</v>
      </c>
      <c r="P39" s="289">
        <f t="shared" si="38"/>
        <v>13.986432000000001</v>
      </c>
      <c r="Q39" s="289">
        <f t="shared" si="38"/>
        <v>41.959296000000002</v>
      </c>
      <c r="R39" s="289">
        <f t="shared" si="38"/>
        <v>27.972864000000001</v>
      </c>
      <c r="S39" s="289">
        <f t="shared" si="38"/>
        <v>13.986432000000001</v>
      </c>
      <c r="T39" s="289">
        <f t="shared" si="38"/>
        <v>27.972864000000001</v>
      </c>
      <c r="U39" s="289">
        <f t="shared" si="38"/>
        <v>5.5945727999999999</v>
      </c>
      <c r="V39" s="289">
        <f t="shared" si="38"/>
        <v>5.5945727999999999</v>
      </c>
      <c r="W39" s="289">
        <f t="shared" si="38"/>
        <v>5.5945727999999999</v>
      </c>
      <c r="X39" s="395">
        <f t="shared" ref="X39:AG39" si="39">(30*X34*70)/10^7</f>
        <v>0.54432000000000003</v>
      </c>
      <c r="Y39" s="395">
        <f t="shared" si="39"/>
        <v>0.54432000000000003</v>
      </c>
      <c r="Z39" s="395">
        <f t="shared" si="39"/>
        <v>0.54432000000000003</v>
      </c>
      <c r="AA39" s="395">
        <f t="shared" si="39"/>
        <v>0.54432000000000003</v>
      </c>
      <c r="AB39" s="395">
        <f t="shared" si="39"/>
        <v>0.54432000000000003</v>
      </c>
      <c r="AC39" s="395">
        <f t="shared" si="39"/>
        <v>0.54432000000000003</v>
      </c>
      <c r="AD39" s="395">
        <f t="shared" si="39"/>
        <v>0.54432000000000003</v>
      </c>
      <c r="AE39" s="395">
        <f t="shared" si="39"/>
        <v>0.54432000000000003</v>
      </c>
      <c r="AF39" s="395">
        <f t="shared" si="39"/>
        <v>0.54432000000000003</v>
      </c>
      <c r="AG39" s="395">
        <f t="shared" si="39"/>
        <v>0.54432000000000003</v>
      </c>
      <c r="AH39" s="395">
        <f t="shared" ref="AH39:AK39" si="40">(30*AH34*70)/10^7</f>
        <v>0.54432000000000003</v>
      </c>
      <c r="AI39" s="395">
        <f t="shared" si="40"/>
        <v>0.54432000000000003</v>
      </c>
      <c r="AJ39" s="395">
        <f t="shared" si="40"/>
        <v>0.54432000000000003</v>
      </c>
      <c r="AK39" s="395">
        <f t="shared" si="40"/>
        <v>0.54432000000000003</v>
      </c>
    </row>
    <row r="40" spans="1:37" x14ac:dyDescent="0.25">
      <c r="A40" s="302"/>
      <c r="B40" s="312" t="s">
        <v>31</v>
      </c>
      <c r="C40" s="322">
        <f t="shared" si="29"/>
        <v>1</v>
      </c>
      <c r="D40" s="323"/>
      <c r="E40" s="299"/>
      <c r="F40" s="299"/>
      <c r="G40" s="299"/>
      <c r="H40" s="299"/>
      <c r="I40" s="299"/>
      <c r="J40" s="299"/>
      <c r="K40" s="299">
        <v>0.1</v>
      </c>
      <c r="L40" s="299">
        <v>0.05</v>
      </c>
      <c r="M40" s="299">
        <v>0</v>
      </c>
      <c r="N40" s="299">
        <v>0.15</v>
      </c>
      <c r="O40" s="299"/>
      <c r="P40" s="299">
        <v>0.15</v>
      </c>
      <c r="Q40" s="299"/>
      <c r="R40" s="299">
        <v>0</v>
      </c>
      <c r="S40" s="299">
        <v>0.15</v>
      </c>
      <c r="T40" s="299">
        <v>0</v>
      </c>
      <c r="U40" s="299">
        <v>0.1</v>
      </c>
      <c r="V40" s="299">
        <v>0</v>
      </c>
      <c r="W40" s="299">
        <v>0.1</v>
      </c>
      <c r="X40" s="299"/>
      <c r="Y40" s="299">
        <v>0</v>
      </c>
      <c r="Z40" s="299">
        <v>0.1</v>
      </c>
      <c r="AA40" s="299"/>
      <c r="AB40" s="299">
        <v>0</v>
      </c>
      <c r="AC40" s="299">
        <v>0.1</v>
      </c>
      <c r="AD40" s="299"/>
      <c r="AE40" s="299"/>
      <c r="AF40" s="299"/>
      <c r="AG40" s="299"/>
      <c r="AH40" s="299"/>
      <c r="AI40" s="299"/>
      <c r="AJ40" s="299"/>
      <c r="AK40" s="299"/>
    </row>
    <row r="41" spans="1:37" hidden="1" x14ac:dyDescent="0.25">
      <c r="A41" s="287"/>
      <c r="B41" s="285" t="s">
        <v>32</v>
      </c>
      <c r="C41" s="288">
        <f t="shared" si="29"/>
        <v>209.02510079999999</v>
      </c>
      <c r="D41" s="289"/>
      <c r="E41" s="289">
        <f>E39*SUM($D$40:E40)+SUM($D$39:D39)*E40</f>
        <v>0</v>
      </c>
      <c r="F41" s="289">
        <f>F39*SUM($D$40:F40)+SUM($D$39:E39)*F40</f>
        <v>0</v>
      </c>
      <c r="G41" s="289">
        <f>G39*SUM($D$40:G40)+SUM($D$39:F39)*G40</f>
        <v>0</v>
      </c>
      <c r="H41" s="289">
        <f>H39*SUM($D$40:H40)+SUM($D$39:G39)*H40</f>
        <v>0</v>
      </c>
      <c r="I41" s="289">
        <f>I39*SUM($D$40:I40)+SUM($D$39:H39)*I40</f>
        <v>0</v>
      </c>
      <c r="J41" s="289">
        <f>J39*SUM($D$40:J40)+SUM($D$39:I39)*J40</f>
        <v>0</v>
      </c>
      <c r="K41" s="289">
        <f>K39*SUM($D$40:K40)+SUM($D$39:J39)*K40</f>
        <v>2.7972864000000004</v>
      </c>
      <c r="L41" s="289">
        <f>L39*SUM($D$40:L40)+SUM($D$39:K39)*L40</f>
        <v>3.4966080000000002</v>
      </c>
      <c r="M41" s="289">
        <f>M39*SUM($D$40:M40)+SUM($D$39:L39)*M40</f>
        <v>0.83918592000000014</v>
      </c>
      <c r="N41" s="289">
        <f>N39*SUM($D$40:N40)+SUM($D$39:M39)*N40</f>
        <v>8.81145216</v>
      </c>
      <c r="O41" s="289">
        <f>O39*SUM($D$40:O40)+SUM($D$39:N39)*O40</f>
        <v>1.6783718400000003</v>
      </c>
      <c r="P41" s="289">
        <f>P39*SUM($D$40:P40)+SUM($D$39:O39)*P40</f>
        <v>15.105346560000001</v>
      </c>
      <c r="Q41" s="289">
        <f>Q39*SUM($D$40:Q40)+SUM($D$39:P39)*Q40</f>
        <v>18.881683200000005</v>
      </c>
      <c r="R41" s="289">
        <f>R39*SUM($D$40:R40)+SUM($D$39:Q39)*R40</f>
        <v>12.587788800000002</v>
      </c>
      <c r="S41" s="289">
        <f>S39*SUM($D$40:S40)+SUM($D$39:R39)*S40</f>
        <v>29.791100159999999</v>
      </c>
      <c r="T41" s="289">
        <f>T39*SUM($D$40:T40)+SUM($D$39:S39)*T40</f>
        <v>16.783718400000001</v>
      </c>
      <c r="U41" s="289">
        <f>U39*SUM($D$40:U40)+SUM($D$39:T39)*U40</f>
        <v>22.3782912</v>
      </c>
      <c r="V41" s="289">
        <f>V39*SUM($D$40:V40)+SUM($D$39:U39)*V40</f>
        <v>3.9162009600000003</v>
      </c>
      <c r="W41" s="289">
        <f>W39*SUM($D$40:W40)+SUM($D$39:V39)*W40</f>
        <v>24.056663040000004</v>
      </c>
      <c r="X41" s="289">
        <f>X39*SUM($D$40:X40)+SUM($D$39:W39)*X40</f>
        <v>0.43545600000000007</v>
      </c>
      <c r="Y41" s="289">
        <f>Y39*SUM($D$40:Y40)+SUM($D$39:X39)*Y40</f>
        <v>0.43545600000000007</v>
      </c>
      <c r="Z41" s="289">
        <f>Z39*SUM($D$40:Z40)+SUM($D$39:Y39)*Z40</f>
        <v>20.739214080000004</v>
      </c>
      <c r="AA41" s="289">
        <f>AA39*SUM($D$40:AA40)+SUM($D$39:Z39)*AA40</f>
        <v>0.48988800000000005</v>
      </c>
      <c r="AB41" s="289">
        <f>AB39*SUM($D$40:AB40)+SUM($D$39:AA39)*AB40</f>
        <v>0.48988800000000005</v>
      </c>
      <c r="AC41" s="289">
        <f>AC39*SUM($D$40:AC40)+SUM($D$39:AB39)*AC40</f>
        <v>20.956942080000001</v>
      </c>
      <c r="AD41" s="289">
        <f>AD39*SUM($D$40:AD40)+SUM($D$39:AC39)*AD40</f>
        <v>0.54432000000000003</v>
      </c>
      <c r="AE41" s="289">
        <f>AE39*SUM($D$40:AE40)+SUM($D$39:AD39)*AE40</f>
        <v>0.54432000000000003</v>
      </c>
      <c r="AF41" s="289">
        <f>AF39*SUM($D$40:AF40)+SUM($D$39:AE39)*AF40</f>
        <v>0.54432000000000003</v>
      </c>
      <c r="AG41" s="289">
        <f>AG39*SUM($D$40:AG40)+SUM($D$39:AF39)*AG40</f>
        <v>0.54432000000000003</v>
      </c>
      <c r="AH41" s="289">
        <f>AH39*SUM($D$40:AH40)+SUM($D$39:AG39)*AH40</f>
        <v>0.54432000000000003</v>
      </c>
      <c r="AI41" s="289">
        <f>AI39*SUM($D$40:AI40)+SUM($D$39:AH39)*AI40</f>
        <v>0.54432000000000003</v>
      </c>
      <c r="AJ41" s="289">
        <f>AJ39*SUM($D$40:AJ40)+SUM($D$39:AI39)*AJ40</f>
        <v>0.54432000000000003</v>
      </c>
      <c r="AK41" s="289">
        <f>AK39*SUM($D$40:AK40)+SUM($D$39:AJ39)*AK40</f>
        <v>0.54432000000000003</v>
      </c>
    </row>
    <row r="42" spans="1:37" hidden="1" x14ac:dyDescent="0.25">
      <c r="A42" s="315"/>
      <c r="B42" s="285"/>
      <c r="C42" s="288">
        <f t="shared" si="29"/>
        <v>0</v>
      </c>
      <c r="D42" s="289"/>
      <c r="E42" s="289"/>
      <c r="F42" s="289"/>
      <c r="G42" s="289"/>
      <c r="H42" s="289"/>
      <c r="I42" s="289"/>
      <c r="J42" s="289"/>
      <c r="K42" s="289"/>
      <c r="L42" s="289"/>
      <c r="M42" s="289"/>
      <c r="N42" s="289"/>
      <c r="O42" s="285"/>
      <c r="P42" s="289"/>
      <c r="Q42" s="289"/>
      <c r="R42" s="289"/>
      <c r="S42" s="289"/>
      <c r="T42" s="289"/>
      <c r="U42" s="289"/>
      <c r="V42" s="289"/>
      <c r="W42" s="289"/>
      <c r="X42" s="289"/>
      <c r="Y42" s="289"/>
      <c r="Z42" s="289"/>
      <c r="AA42" s="289"/>
      <c r="AB42" s="289"/>
      <c r="AC42" s="289"/>
      <c r="AD42" s="289"/>
      <c r="AE42" s="289"/>
      <c r="AF42" s="289"/>
      <c r="AG42" s="289"/>
      <c r="AH42" s="289"/>
      <c r="AI42" s="289"/>
      <c r="AJ42" s="289"/>
      <c r="AK42" s="289"/>
    </row>
    <row r="43" spans="1:37" hidden="1" x14ac:dyDescent="0.25">
      <c r="A43" s="315"/>
      <c r="B43" s="285"/>
      <c r="C43" s="288"/>
      <c r="D43" s="289"/>
      <c r="E43" s="289"/>
      <c r="F43" s="289">
        <v>1</v>
      </c>
      <c r="G43" s="289">
        <f t="shared" ref="G43:AK43" si="41">F43+1</f>
        <v>2</v>
      </c>
      <c r="H43" s="289">
        <f t="shared" si="41"/>
        <v>3</v>
      </c>
      <c r="I43" s="289">
        <f t="shared" si="41"/>
        <v>4</v>
      </c>
      <c r="J43" s="289">
        <f t="shared" si="41"/>
        <v>5</v>
      </c>
      <c r="K43" s="289">
        <f t="shared" si="41"/>
        <v>6</v>
      </c>
      <c r="L43" s="289">
        <f t="shared" si="41"/>
        <v>7</v>
      </c>
      <c r="M43" s="289">
        <f t="shared" si="41"/>
        <v>8</v>
      </c>
      <c r="N43" s="289">
        <f t="shared" si="41"/>
        <v>9</v>
      </c>
      <c r="O43" s="289">
        <f t="shared" si="41"/>
        <v>10</v>
      </c>
      <c r="P43" s="289">
        <f t="shared" si="41"/>
        <v>11</v>
      </c>
      <c r="Q43" s="289">
        <f t="shared" si="41"/>
        <v>12</v>
      </c>
      <c r="R43" s="289">
        <f t="shared" si="41"/>
        <v>13</v>
      </c>
      <c r="S43" s="289">
        <f t="shared" si="41"/>
        <v>14</v>
      </c>
      <c r="T43" s="289">
        <f t="shared" si="41"/>
        <v>15</v>
      </c>
      <c r="U43" s="289">
        <f t="shared" si="41"/>
        <v>16</v>
      </c>
      <c r="V43" s="289">
        <f t="shared" si="41"/>
        <v>17</v>
      </c>
      <c r="W43" s="289">
        <f t="shared" si="41"/>
        <v>18</v>
      </c>
      <c r="X43" s="289">
        <f t="shared" si="41"/>
        <v>19</v>
      </c>
      <c r="Y43" s="289">
        <f t="shared" si="41"/>
        <v>20</v>
      </c>
      <c r="Z43" s="289">
        <f t="shared" si="41"/>
        <v>21</v>
      </c>
      <c r="AA43" s="289">
        <f t="shared" si="41"/>
        <v>22</v>
      </c>
      <c r="AB43" s="289">
        <f t="shared" si="41"/>
        <v>23</v>
      </c>
      <c r="AC43" s="289">
        <f t="shared" si="41"/>
        <v>24</v>
      </c>
      <c r="AD43" s="289">
        <f t="shared" si="41"/>
        <v>25</v>
      </c>
      <c r="AE43" s="289">
        <f t="shared" si="41"/>
        <v>26</v>
      </c>
      <c r="AF43" s="289">
        <f t="shared" si="41"/>
        <v>27</v>
      </c>
      <c r="AG43" s="289">
        <f t="shared" si="41"/>
        <v>28</v>
      </c>
      <c r="AH43" s="289">
        <f t="shared" si="41"/>
        <v>29</v>
      </c>
      <c r="AI43" s="289">
        <f t="shared" si="41"/>
        <v>30</v>
      </c>
      <c r="AJ43" s="289">
        <f t="shared" si="41"/>
        <v>31</v>
      </c>
      <c r="AK43" s="289">
        <f t="shared" si="41"/>
        <v>32</v>
      </c>
    </row>
    <row r="44" spans="1:37" hidden="1" x14ac:dyDescent="0.25">
      <c r="A44" s="287"/>
      <c r="B44" s="335" t="s">
        <v>101</v>
      </c>
      <c r="C44" s="340" t="s">
        <v>3</v>
      </c>
      <c r="D44" s="464">
        <f>D31</f>
        <v>44561</v>
      </c>
      <c r="E44" s="464">
        <f t="shared" ref="E44:AK44" si="42">EOMONTH(D44,3)</f>
        <v>44651</v>
      </c>
      <c r="F44" s="464">
        <f t="shared" si="42"/>
        <v>44742</v>
      </c>
      <c r="G44" s="464">
        <f t="shared" si="42"/>
        <v>44834</v>
      </c>
      <c r="H44" s="464">
        <f t="shared" si="42"/>
        <v>44926</v>
      </c>
      <c r="I44" s="464">
        <f t="shared" si="42"/>
        <v>45016</v>
      </c>
      <c r="J44" s="464">
        <f t="shared" si="42"/>
        <v>45107</v>
      </c>
      <c r="K44" s="464">
        <f t="shared" si="42"/>
        <v>45199</v>
      </c>
      <c r="L44" s="464">
        <f t="shared" si="42"/>
        <v>45291</v>
      </c>
      <c r="M44" s="464">
        <f t="shared" si="42"/>
        <v>45382</v>
      </c>
      <c r="N44" s="464">
        <f t="shared" si="42"/>
        <v>45473</v>
      </c>
      <c r="O44" s="464">
        <f t="shared" si="42"/>
        <v>45565</v>
      </c>
      <c r="P44" s="464">
        <f t="shared" si="42"/>
        <v>45657</v>
      </c>
      <c r="Q44" s="464">
        <f t="shared" si="42"/>
        <v>45747</v>
      </c>
      <c r="R44" s="464">
        <f t="shared" si="42"/>
        <v>45838</v>
      </c>
      <c r="S44" s="464">
        <f t="shared" si="42"/>
        <v>45930</v>
      </c>
      <c r="T44" s="464">
        <f t="shared" si="42"/>
        <v>46022</v>
      </c>
      <c r="U44" s="464">
        <f t="shared" si="42"/>
        <v>46112</v>
      </c>
      <c r="V44" s="464">
        <f t="shared" si="42"/>
        <v>46203</v>
      </c>
      <c r="W44" s="464">
        <f t="shared" si="42"/>
        <v>46295</v>
      </c>
      <c r="X44" s="464">
        <f t="shared" si="42"/>
        <v>46387</v>
      </c>
      <c r="Y44" s="464">
        <f t="shared" si="42"/>
        <v>46477</v>
      </c>
      <c r="Z44" s="464">
        <f t="shared" si="42"/>
        <v>46568</v>
      </c>
      <c r="AA44" s="464">
        <f t="shared" si="42"/>
        <v>46660</v>
      </c>
      <c r="AB44" s="464">
        <f t="shared" si="42"/>
        <v>46752</v>
      </c>
      <c r="AC44" s="464">
        <f t="shared" si="42"/>
        <v>46843</v>
      </c>
      <c r="AD44" s="464">
        <f t="shared" si="42"/>
        <v>46934</v>
      </c>
      <c r="AE44" s="464">
        <f t="shared" si="42"/>
        <v>47026</v>
      </c>
      <c r="AF44" s="464">
        <f t="shared" si="42"/>
        <v>47118</v>
      </c>
      <c r="AG44" s="464">
        <f t="shared" si="42"/>
        <v>47208</v>
      </c>
      <c r="AH44" s="464">
        <f t="shared" si="42"/>
        <v>47299</v>
      </c>
      <c r="AI44" s="464">
        <f t="shared" si="42"/>
        <v>47391</v>
      </c>
      <c r="AJ44" s="464">
        <f t="shared" si="42"/>
        <v>47483</v>
      </c>
      <c r="AK44" s="464">
        <f t="shared" si="42"/>
        <v>47573</v>
      </c>
    </row>
    <row r="45" spans="1:37" hidden="1" x14ac:dyDescent="0.25">
      <c r="A45" s="287"/>
      <c r="B45" s="313"/>
      <c r="C45" s="318">
        <f t="shared" ref="C45:C70" si="43">SUM(E45:AK45)</f>
        <v>1.0000000000000002</v>
      </c>
      <c r="D45" s="342"/>
      <c r="E45" s="343">
        <v>0</v>
      </c>
      <c r="F45" s="343">
        <v>0</v>
      </c>
      <c r="G45" s="343">
        <v>0</v>
      </c>
      <c r="H45" s="343">
        <v>0</v>
      </c>
      <c r="I45" s="343">
        <v>0</v>
      </c>
      <c r="J45" s="343">
        <f t="shared" ref="J45:AK45" si="44">J$6</f>
        <v>0</v>
      </c>
      <c r="K45" s="343">
        <f t="shared" si="44"/>
        <v>0.1</v>
      </c>
      <c r="L45" s="343">
        <f t="shared" si="44"/>
        <v>0.05</v>
      </c>
      <c r="M45" s="343">
        <f t="shared" si="44"/>
        <v>0.02</v>
      </c>
      <c r="N45" s="343">
        <f t="shared" si="44"/>
        <v>0.02</v>
      </c>
      <c r="O45" s="343">
        <f t="shared" si="44"/>
        <v>0.02</v>
      </c>
      <c r="P45" s="343">
        <f t="shared" si="44"/>
        <v>0.05</v>
      </c>
      <c r="Q45" s="343">
        <f t="shared" si="44"/>
        <v>0.15</v>
      </c>
      <c r="R45" s="343">
        <f t="shared" si="44"/>
        <v>0.1</v>
      </c>
      <c r="S45" s="343">
        <f t="shared" si="44"/>
        <v>0.05</v>
      </c>
      <c r="T45" s="343">
        <f t="shared" si="44"/>
        <v>0.1</v>
      </c>
      <c r="U45" s="343">
        <f t="shared" si="44"/>
        <v>0.02</v>
      </c>
      <c r="V45" s="343">
        <f t="shared" si="44"/>
        <v>0.02</v>
      </c>
      <c r="W45" s="343">
        <f t="shared" si="44"/>
        <v>0.02</v>
      </c>
      <c r="X45" s="343">
        <f t="shared" si="44"/>
        <v>0.02</v>
      </c>
      <c r="Y45" s="343">
        <f t="shared" si="44"/>
        <v>0.02</v>
      </c>
      <c r="Z45" s="343">
        <f t="shared" si="44"/>
        <v>0.02</v>
      </c>
      <c r="AA45" s="343">
        <f t="shared" si="44"/>
        <v>0.02</v>
      </c>
      <c r="AB45" s="343">
        <f t="shared" si="44"/>
        <v>0.02</v>
      </c>
      <c r="AC45" s="343">
        <f t="shared" si="44"/>
        <v>0.02</v>
      </c>
      <c r="AD45" s="343">
        <f t="shared" si="44"/>
        <v>0.02</v>
      </c>
      <c r="AE45" s="343">
        <f t="shared" si="44"/>
        <v>0.02</v>
      </c>
      <c r="AF45" s="343">
        <f t="shared" si="44"/>
        <v>0.02</v>
      </c>
      <c r="AG45" s="343">
        <f t="shared" si="44"/>
        <v>0.02</v>
      </c>
      <c r="AH45" s="343">
        <f t="shared" si="44"/>
        <v>0.02</v>
      </c>
      <c r="AI45" s="343">
        <f t="shared" si="44"/>
        <v>0.02</v>
      </c>
      <c r="AJ45" s="343">
        <f t="shared" si="44"/>
        <v>0.02</v>
      </c>
      <c r="AK45" s="343">
        <f t="shared" si="44"/>
        <v>0.02</v>
      </c>
    </row>
    <row r="46" spans="1:37" hidden="1" x14ac:dyDescent="0.25">
      <c r="A46" s="344">
        <v>37</v>
      </c>
      <c r="B46" s="285" t="s">
        <v>21</v>
      </c>
      <c r="C46" s="288">
        <f t="shared" si="43"/>
        <v>37</v>
      </c>
      <c r="D46" s="316"/>
      <c r="E46" s="315">
        <v>0</v>
      </c>
      <c r="F46" s="315">
        <v>0</v>
      </c>
      <c r="G46" s="315">
        <v>0</v>
      </c>
      <c r="H46" s="315">
        <v>0</v>
      </c>
      <c r="I46" s="315">
        <v>0</v>
      </c>
      <c r="J46" s="315">
        <f t="shared" ref="J46:AK46" si="45">$A46*J$32</f>
        <v>0</v>
      </c>
      <c r="K46" s="315">
        <f t="shared" si="45"/>
        <v>3.7</v>
      </c>
      <c r="L46" s="315">
        <f t="shared" si="45"/>
        <v>1.85</v>
      </c>
      <c r="M46" s="315">
        <f t="shared" si="45"/>
        <v>0.74</v>
      </c>
      <c r="N46" s="315">
        <f t="shared" si="45"/>
        <v>0.74</v>
      </c>
      <c r="O46" s="315">
        <f t="shared" si="45"/>
        <v>0.74</v>
      </c>
      <c r="P46" s="315">
        <f t="shared" si="45"/>
        <v>1.85</v>
      </c>
      <c r="Q46" s="315">
        <f t="shared" si="45"/>
        <v>5.55</v>
      </c>
      <c r="R46" s="315">
        <f t="shared" si="45"/>
        <v>3.7</v>
      </c>
      <c r="S46" s="315">
        <f t="shared" si="45"/>
        <v>1.85</v>
      </c>
      <c r="T46" s="315">
        <f t="shared" si="45"/>
        <v>3.7</v>
      </c>
      <c r="U46" s="315">
        <f t="shared" si="45"/>
        <v>0.74</v>
      </c>
      <c r="V46" s="315">
        <f t="shared" si="45"/>
        <v>0.74</v>
      </c>
      <c r="W46" s="315">
        <f t="shared" si="45"/>
        <v>0.74</v>
      </c>
      <c r="X46" s="315">
        <f t="shared" si="45"/>
        <v>0.74</v>
      </c>
      <c r="Y46" s="315">
        <f t="shared" si="45"/>
        <v>0.74</v>
      </c>
      <c r="Z46" s="315">
        <f t="shared" si="45"/>
        <v>0.74</v>
      </c>
      <c r="AA46" s="315">
        <f t="shared" si="45"/>
        <v>0.74</v>
      </c>
      <c r="AB46" s="315">
        <f t="shared" si="45"/>
        <v>0.74</v>
      </c>
      <c r="AC46" s="315">
        <f t="shared" si="45"/>
        <v>0.74</v>
      </c>
      <c r="AD46" s="315">
        <f t="shared" si="45"/>
        <v>0.74</v>
      </c>
      <c r="AE46" s="315">
        <f t="shared" si="45"/>
        <v>0.74</v>
      </c>
      <c r="AF46" s="315">
        <f t="shared" si="45"/>
        <v>0.74</v>
      </c>
      <c r="AG46" s="315">
        <f t="shared" si="45"/>
        <v>0.74</v>
      </c>
      <c r="AH46" s="315">
        <f t="shared" si="45"/>
        <v>0.74</v>
      </c>
      <c r="AI46" s="315">
        <f t="shared" si="45"/>
        <v>0.74</v>
      </c>
      <c r="AJ46" s="315">
        <f t="shared" si="45"/>
        <v>0.74</v>
      </c>
      <c r="AK46" s="315">
        <f t="shared" si="45"/>
        <v>0.74</v>
      </c>
    </row>
    <row r="47" spans="1:37" hidden="1" x14ac:dyDescent="0.25">
      <c r="A47" s="345">
        <v>5273</v>
      </c>
      <c r="B47" s="285" t="s">
        <v>22</v>
      </c>
      <c r="C47" s="288"/>
      <c r="D47" s="316"/>
      <c r="E47" s="289">
        <f>A47</f>
        <v>5273</v>
      </c>
      <c r="F47" s="289">
        <f t="shared" ref="F47:AK47" si="46">E47</f>
        <v>5273</v>
      </c>
      <c r="G47" s="289">
        <f t="shared" si="46"/>
        <v>5273</v>
      </c>
      <c r="H47" s="289">
        <f t="shared" si="46"/>
        <v>5273</v>
      </c>
      <c r="I47" s="289">
        <f t="shared" si="46"/>
        <v>5273</v>
      </c>
      <c r="J47" s="289">
        <f t="shared" si="46"/>
        <v>5273</v>
      </c>
      <c r="K47" s="289">
        <f t="shared" si="46"/>
        <v>5273</v>
      </c>
      <c r="L47" s="289">
        <f t="shared" si="46"/>
        <v>5273</v>
      </c>
      <c r="M47" s="289">
        <f t="shared" si="46"/>
        <v>5273</v>
      </c>
      <c r="N47" s="289">
        <f t="shared" si="46"/>
        <v>5273</v>
      </c>
      <c r="O47" s="289">
        <f t="shared" si="46"/>
        <v>5273</v>
      </c>
      <c r="P47" s="289">
        <f t="shared" si="46"/>
        <v>5273</v>
      </c>
      <c r="Q47" s="289">
        <f t="shared" si="46"/>
        <v>5273</v>
      </c>
      <c r="R47" s="289">
        <f t="shared" si="46"/>
        <v>5273</v>
      </c>
      <c r="S47" s="289">
        <f t="shared" si="46"/>
        <v>5273</v>
      </c>
      <c r="T47" s="289">
        <f t="shared" si="46"/>
        <v>5273</v>
      </c>
      <c r="U47" s="289">
        <f t="shared" si="46"/>
        <v>5273</v>
      </c>
      <c r="V47" s="289">
        <f t="shared" si="46"/>
        <v>5273</v>
      </c>
      <c r="W47" s="289">
        <f t="shared" si="46"/>
        <v>5273</v>
      </c>
      <c r="X47" s="289">
        <f t="shared" si="46"/>
        <v>5273</v>
      </c>
      <c r="Y47" s="289">
        <f t="shared" si="46"/>
        <v>5273</v>
      </c>
      <c r="Z47" s="289">
        <f t="shared" si="46"/>
        <v>5273</v>
      </c>
      <c r="AA47" s="289">
        <f t="shared" si="46"/>
        <v>5273</v>
      </c>
      <c r="AB47" s="289">
        <f t="shared" si="46"/>
        <v>5273</v>
      </c>
      <c r="AC47" s="289">
        <f t="shared" si="46"/>
        <v>5273</v>
      </c>
      <c r="AD47" s="289">
        <f t="shared" si="46"/>
        <v>5273</v>
      </c>
      <c r="AE47" s="289">
        <f t="shared" si="46"/>
        <v>5273</v>
      </c>
      <c r="AF47" s="289">
        <f t="shared" si="46"/>
        <v>5273</v>
      </c>
      <c r="AG47" s="289">
        <f t="shared" si="46"/>
        <v>5273</v>
      </c>
      <c r="AH47" s="289">
        <f t="shared" si="46"/>
        <v>5273</v>
      </c>
      <c r="AI47" s="289">
        <f t="shared" si="46"/>
        <v>5273</v>
      </c>
      <c r="AJ47" s="289">
        <f t="shared" si="46"/>
        <v>5273</v>
      </c>
      <c r="AK47" s="289">
        <f t="shared" si="46"/>
        <v>5273</v>
      </c>
    </row>
    <row r="48" spans="1:37" hidden="1" x14ac:dyDescent="0.25">
      <c r="A48" s="345">
        <f>'Launch Rate - A Block'!D29</f>
        <v>83493.207064799994</v>
      </c>
      <c r="B48" s="285" t="s">
        <v>23</v>
      </c>
      <c r="C48" s="288">
        <f t="shared" si="43"/>
        <v>83493.207064799979</v>
      </c>
      <c r="D48" s="316"/>
      <c r="E48" s="289">
        <f t="shared" ref="E48:AK48" si="47">$A$48*E$45</f>
        <v>0</v>
      </c>
      <c r="F48" s="289">
        <f t="shared" si="47"/>
        <v>0</v>
      </c>
      <c r="G48" s="289">
        <f t="shared" si="47"/>
        <v>0</v>
      </c>
      <c r="H48" s="289">
        <f t="shared" si="47"/>
        <v>0</v>
      </c>
      <c r="I48" s="289">
        <f t="shared" si="47"/>
        <v>0</v>
      </c>
      <c r="J48" s="289">
        <f t="shared" si="47"/>
        <v>0</v>
      </c>
      <c r="K48" s="289">
        <f t="shared" si="47"/>
        <v>8349.320706479999</v>
      </c>
      <c r="L48" s="289">
        <f t="shared" si="47"/>
        <v>4174.6603532399995</v>
      </c>
      <c r="M48" s="289">
        <f t="shared" si="47"/>
        <v>1669.8641412959998</v>
      </c>
      <c r="N48" s="289">
        <f t="shared" si="47"/>
        <v>1669.8641412959998</v>
      </c>
      <c r="O48" s="289">
        <f t="shared" si="47"/>
        <v>1669.8641412959998</v>
      </c>
      <c r="P48" s="289">
        <f t="shared" si="47"/>
        <v>4174.6603532399995</v>
      </c>
      <c r="Q48" s="289">
        <f t="shared" si="47"/>
        <v>12523.981059719999</v>
      </c>
      <c r="R48" s="289">
        <f t="shared" si="47"/>
        <v>8349.320706479999</v>
      </c>
      <c r="S48" s="289">
        <f t="shared" si="47"/>
        <v>4174.6603532399995</v>
      </c>
      <c r="T48" s="289">
        <f t="shared" si="47"/>
        <v>8349.320706479999</v>
      </c>
      <c r="U48" s="289">
        <f t="shared" si="47"/>
        <v>1669.8641412959998</v>
      </c>
      <c r="V48" s="289">
        <f t="shared" si="47"/>
        <v>1669.8641412959998</v>
      </c>
      <c r="W48" s="289">
        <f t="shared" si="47"/>
        <v>1669.8641412959998</v>
      </c>
      <c r="X48" s="289">
        <f t="shared" si="47"/>
        <v>1669.8641412959998</v>
      </c>
      <c r="Y48" s="289">
        <f t="shared" si="47"/>
        <v>1669.8641412959998</v>
      </c>
      <c r="Z48" s="289">
        <f t="shared" si="47"/>
        <v>1669.8641412959998</v>
      </c>
      <c r="AA48" s="289">
        <f t="shared" si="47"/>
        <v>1669.8641412959998</v>
      </c>
      <c r="AB48" s="289">
        <f t="shared" si="47"/>
        <v>1669.8641412959998</v>
      </c>
      <c r="AC48" s="289">
        <f t="shared" si="47"/>
        <v>1669.8641412959998</v>
      </c>
      <c r="AD48" s="289">
        <f t="shared" si="47"/>
        <v>1669.8641412959998</v>
      </c>
      <c r="AE48" s="289">
        <f t="shared" si="47"/>
        <v>1669.8641412959998</v>
      </c>
      <c r="AF48" s="289">
        <f t="shared" si="47"/>
        <v>1669.8641412959998</v>
      </c>
      <c r="AG48" s="289">
        <f t="shared" si="47"/>
        <v>1669.8641412959998</v>
      </c>
      <c r="AH48" s="289">
        <f t="shared" si="47"/>
        <v>1669.8641412959998</v>
      </c>
      <c r="AI48" s="289">
        <f t="shared" si="47"/>
        <v>1669.8641412959998</v>
      </c>
      <c r="AJ48" s="289">
        <f t="shared" si="47"/>
        <v>1669.8641412959998</v>
      </c>
      <c r="AK48" s="289">
        <f t="shared" si="47"/>
        <v>1669.8641412959998</v>
      </c>
    </row>
    <row r="49" spans="1:37" hidden="1" x14ac:dyDescent="0.25">
      <c r="A49" s="315"/>
      <c r="B49" s="285" t="s">
        <v>24</v>
      </c>
      <c r="C49" s="318">
        <f t="shared" si="43"/>
        <v>1.0000000000000004</v>
      </c>
      <c r="D49" s="316"/>
      <c r="E49" s="316">
        <f t="shared" ref="E49:AG49" si="48">E48/$C$48</f>
        <v>0</v>
      </c>
      <c r="F49" s="316">
        <f t="shared" si="48"/>
        <v>0</v>
      </c>
      <c r="G49" s="316">
        <f t="shared" si="48"/>
        <v>0</v>
      </c>
      <c r="H49" s="316">
        <f t="shared" si="48"/>
        <v>0</v>
      </c>
      <c r="I49" s="316">
        <f t="shared" si="48"/>
        <v>0</v>
      </c>
      <c r="J49" s="316">
        <f t="shared" si="48"/>
        <v>0</v>
      </c>
      <c r="K49" s="316">
        <f t="shared" si="48"/>
        <v>0.10000000000000002</v>
      </c>
      <c r="L49" s="316">
        <f t="shared" si="48"/>
        <v>5.000000000000001E-2</v>
      </c>
      <c r="M49" s="316">
        <f t="shared" si="48"/>
        <v>2.0000000000000004E-2</v>
      </c>
      <c r="N49" s="316">
        <f t="shared" si="48"/>
        <v>2.0000000000000004E-2</v>
      </c>
      <c r="O49" s="316">
        <f t="shared" si="48"/>
        <v>2.0000000000000004E-2</v>
      </c>
      <c r="P49" s="316">
        <f t="shared" si="48"/>
        <v>5.000000000000001E-2</v>
      </c>
      <c r="Q49" s="316">
        <f t="shared" si="48"/>
        <v>0.15000000000000002</v>
      </c>
      <c r="R49" s="316">
        <f t="shared" si="48"/>
        <v>0.10000000000000002</v>
      </c>
      <c r="S49" s="316">
        <f t="shared" si="48"/>
        <v>5.000000000000001E-2</v>
      </c>
      <c r="T49" s="316">
        <f t="shared" si="48"/>
        <v>0.10000000000000002</v>
      </c>
      <c r="U49" s="316">
        <f t="shared" si="48"/>
        <v>2.0000000000000004E-2</v>
      </c>
      <c r="V49" s="316">
        <f t="shared" si="48"/>
        <v>2.0000000000000004E-2</v>
      </c>
      <c r="W49" s="316">
        <f t="shared" si="48"/>
        <v>2.0000000000000004E-2</v>
      </c>
      <c r="X49" s="316">
        <f t="shared" si="48"/>
        <v>2.0000000000000004E-2</v>
      </c>
      <c r="Y49" s="316">
        <f t="shared" si="48"/>
        <v>2.0000000000000004E-2</v>
      </c>
      <c r="Z49" s="316">
        <f t="shared" si="48"/>
        <v>2.0000000000000004E-2</v>
      </c>
      <c r="AA49" s="316">
        <f t="shared" si="48"/>
        <v>2.0000000000000004E-2</v>
      </c>
      <c r="AB49" s="316">
        <f t="shared" si="48"/>
        <v>2.0000000000000004E-2</v>
      </c>
      <c r="AC49" s="316">
        <f t="shared" si="48"/>
        <v>2.0000000000000004E-2</v>
      </c>
      <c r="AD49" s="316">
        <f t="shared" si="48"/>
        <v>2.0000000000000004E-2</v>
      </c>
      <c r="AE49" s="316">
        <f t="shared" si="48"/>
        <v>2.0000000000000004E-2</v>
      </c>
      <c r="AF49" s="316">
        <f t="shared" si="48"/>
        <v>2.0000000000000004E-2</v>
      </c>
      <c r="AG49" s="316">
        <f t="shared" si="48"/>
        <v>2.0000000000000004E-2</v>
      </c>
      <c r="AH49" s="316">
        <f t="shared" ref="AH49:AK49" si="49">AH48/$C$48</f>
        <v>2.0000000000000004E-2</v>
      </c>
      <c r="AI49" s="316">
        <f t="shared" si="49"/>
        <v>2.0000000000000004E-2</v>
      </c>
      <c r="AJ49" s="316">
        <f t="shared" si="49"/>
        <v>2.0000000000000004E-2</v>
      </c>
      <c r="AK49" s="316">
        <f t="shared" si="49"/>
        <v>2.0000000000000004E-2</v>
      </c>
    </row>
    <row r="50" spans="1:37" hidden="1" x14ac:dyDescent="0.25">
      <c r="A50" s="344">
        <v>11283</v>
      </c>
      <c r="B50" s="285" t="s">
        <v>25</v>
      </c>
      <c r="C50" s="288"/>
      <c r="D50" s="316"/>
      <c r="E50" s="289">
        <f>A50</f>
        <v>11283</v>
      </c>
      <c r="F50" s="289">
        <f t="shared" ref="F50:AK50" si="50">E50*(1+F51)</f>
        <v>11283</v>
      </c>
      <c r="G50" s="289">
        <f t="shared" si="50"/>
        <v>11283</v>
      </c>
      <c r="H50" s="289">
        <f t="shared" si="50"/>
        <v>11283</v>
      </c>
      <c r="I50" s="289">
        <f t="shared" si="50"/>
        <v>11283</v>
      </c>
      <c r="J50" s="289">
        <f t="shared" si="50"/>
        <v>11283</v>
      </c>
      <c r="K50" s="289">
        <f t="shared" si="50"/>
        <v>11283</v>
      </c>
      <c r="L50" s="289">
        <f t="shared" si="50"/>
        <v>11283</v>
      </c>
      <c r="M50" s="289">
        <f t="shared" si="50"/>
        <v>11283</v>
      </c>
      <c r="N50" s="289">
        <f t="shared" si="50"/>
        <v>11283</v>
      </c>
      <c r="O50" s="289">
        <f t="shared" si="50"/>
        <v>11283</v>
      </c>
      <c r="P50" s="289">
        <f t="shared" si="50"/>
        <v>11283</v>
      </c>
      <c r="Q50" s="289">
        <f t="shared" si="50"/>
        <v>11283</v>
      </c>
      <c r="R50" s="289">
        <f t="shared" si="50"/>
        <v>11283</v>
      </c>
      <c r="S50" s="289">
        <f t="shared" si="50"/>
        <v>11283</v>
      </c>
      <c r="T50" s="289">
        <f t="shared" si="50"/>
        <v>11283</v>
      </c>
      <c r="U50" s="289">
        <f t="shared" si="50"/>
        <v>11283</v>
      </c>
      <c r="V50" s="289">
        <f t="shared" si="50"/>
        <v>11283</v>
      </c>
      <c r="W50" s="289">
        <f t="shared" si="50"/>
        <v>11283</v>
      </c>
      <c r="X50" s="289">
        <f t="shared" si="50"/>
        <v>11283</v>
      </c>
      <c r="Y50" s="289">
        <f t="shared" si="50"/>
        <v>11283</v>
      </c>
      <c r="Z50" s="289">
        <f t="shared" si="50"/>
        <v>11283</v>
      </c>
      <c r="AA50" s="289">
        <f t="shared" si="50"/>
        <v>11283</v>
      </c>
      <c r="AB50" s="289">
        <f t="shared" si="50"/>
        <v>11283</v>
      </c>
      <c r="AC50" s="289">
        <f t="shared" si="50"/>
        <v>11283</v>
      </c>
      <c r="AD50" s="289">
        <f t="shared" si="50"/>
        <v>11283</v>
      </c>
      <c r="AE50" s="289">
        <f t="shared" si="50"/>
        <v>11283</v>
      </c>
      <c r="AF50" s="289">
        <f t="shared" si="50"/>
        <v>11283</v>
      </c>
      <c r="AG50" s="289">
        <f t="shared" si="50"/>
        <v>11283</v>
      </c>
      <c r="AH50" s="289">
        <f t="shared" si="50"/>
        <v>11283</v>
      </c>
      <c r="AI50" s="289">
        <f t="shared" si="50"/>
        <v>11283</v>
      </c>
      <c r="AJ50" s="289">
        <f t="shared" si="50"/>
        <v>11283</v>
      </c>
      <c r="AK50" s="289">
        <f t="shared" si="50"/>
        <v>11283</v>
      </c>
    </row>
    <row r="51" spans="1:37" hidden="1" x14ac:dyDescent="0.25">
      <c r="A51" s="287"/>
      <c r="B51" s="285" t="s">
        <v>37</v>
      </c>
      <c r="C51" s="319">
        <f t="shared" si="43"/>
        <v>0</v>
      </c>
      <c r="D51" s="316"/>
      <c r="E51" s="320"/>
      <c r="F51" s="299"/>
      <c r="G51" s="299"/>
      <c r="H51" s="299"/>
      <c r="I51" s="299"/>
      <c r="J51" s="299"/>
      <c r="K51" s="299"/>
      <c r="L51" s="299"/>
      <c r="M51" s="299"/>
      <c r="N51" s="299"/>
      <c r="O51" s="299"/>
      <c r="P51" s="299"/>
      <c r="Q51" s="299"/>
      <c r="R51" s="299"/>
      <c r="S51" s="299"/>
      <c r="T51" s="299"/>
      <c r="U51" s="299"/>
      <c r="V51" s="299"/>
      <c r="W51" s="299"/>
      <c r="X51" s="299"/>
      <c r="Y51" s="299"/>
      <c r="Z51" s="299"/>
      <c r="AA51" s="299"/>
      <c r="AB51" s="299"/>
      <c r="AC51" s="299"/>
      <c r="AD51" s="299"/>
      <c r="AE51" s="299"/>
      <c r="AF51" s="299"/>
      <c r="AG51" s="299"/>
      <c r="AH51" s="299"/>
      <c r="AI51" s="299"/>
      <c r="AJ51" s="299"/>
      <c r="AK51" s="299"/>
    </row>
    <row r="52" spans="1:37" hidden="1" x14ac:dyDescent="0.25">
      <c r="A52" s="321"/>
      <c r="B52" s="285" t="s">
        <v>26</v>
      </c>
      <c r="C52" s="288">
        <f t="shared" si="43"/>
        <v>94.205385531213864</v>
      </c>
      <c r="D52" s="289"/>
      <c r="E52" s="289">
        <f t="shared" ref="E52:AG52" si="51">E48*E50/10^7</f>
        <v>0</v>
      </c>
      <c r="F52" s="289">
        <f t="shared" si="51"/>
        <v>0</v>
      </c>
      <c r="G52" s="289">
        <f t="shared" si="51"/>
        <v>0</v>
      </c>
      <c r="H52" s="289">
        <f t="shared" si="51"/>
        <v>0</v>
      </c>
      <c r="I52" s="289">
        <f t="shared" si="51"/>
        <v>0</v>
      </c>
      <c r="J52" s="289">
        <f t="shared" si="51"/>
        <v>0</v>
      </c>
      <c r="K52" s="289">
        <f t="shared" si="51"/>
        <v>9.4205385531213839</v>
      </c>
      <c r="L52" s="289">
        <f t="shared" si="51"/>
        <v>4.7102692765606919</v>
      </c>
      <c r="M52" s="289">
        <f t="shared" si="51"/>
        <v>1.8841077106242765</v>
      </c>
      <c r="N52" s="289">
        <f t="shared" si="51"/>
        <v>1.8841077106242765</v>
      </c>
      <c r="O52" s="289">
        <f t="shared" si="51"/>
        <v>1.8841077106242765</v>
      </c>
      <c r="P52" s="289">
        <f t="shared" si="51"/>
        <v>4.7102692765606919</v>
      </c>
      <c r="Q52" s="289">
        <f t="shared" si="51"/>
        <v>14.130807829682077</v>
      </c>
      <c r="R52" s="289">
        <f t="shared" si="51"/>
        <v>9.4205385531213839</v>
      </c>
      <c r="S52" s="289">
        <f t="shared" si="51"/>
        <v>4.7102692765606919</v>
      </c>
      <c r="T52" s="289">
        <f t="shared" si="51"/>
        <v>9.4205385531213839</v>
      </c>
      <c r="U52" s="289">
        <f t="shared" si="51"/>
        <v>1.8841077106242765</v>
      </c>
      <c r="V52" s="289">
        <f t="shared" si="51"/>
        <v>1.8841077106242765</v>
      </c>
      <c r="W52" s="289">
        <f t="shared" si="51"/>
        <v>1.8841077106242765</v>
      </c>
      <c r="X52" s="289">
        <f t="shared" si="51"/>
        <v>1.8841077106242765</v>
      </c>
      <c r="Y52" s="289">
        <f t="shared" si="51"/>
        <v>1.8841077106242765</v>
      </c>
      <c r="Z52" s="289">
        <f t="shared" si="51"/>
        <v>1.8841077106242765</v>
      </c>
      <c r="AA52" s="289">
        <f t="shared" si="51"/>
        <v>1.8841077106242765</v>
      </c>
      <c r="AB52" s="289">
        <f t="shared" si="51"/>
        <v>1.8841077106242765</v>
      </c>
      <c r="AC52" s="289">
        <f t="shared" si="51"/>
        <v>1.8841077106242765</v>
      </c>
      <c r="AD52" s="289">
        <f t="shared" si="51"/>
        <v>1.8841077106242765</v>
      </c>
      <c r="AE52" s="289">
        <f t="shared" si="51"/>
        <v>1.8841077106242765</v>
      </c>
      <c r="AF52" s="289">
        <f t="shared" si="51"/>
        <v>1.8841077106242765</v>
      </c>
      <c r="AG52" s="289">
        <f t="shared" si="51"/>
        <v>1.8841077106242765</v>
      </c>
      <c r="AH52" s="289">
        <f t="shared" ref="AH52:AK52" si="52">AH48*AH50/10^7</f>
        <v>1.8841077106242765</v>
      </c>
      <c r="AI52" s="289">
        <f t="shared" si="52"/>
        <v>1.8841077106242765</v>
      </c>
      <c r="AJ52" s="289">
        <f t="shared" si="52"/>
        <v>1.8841077106242765</v>
      </c>
      <c r="AK52" s="289">
        <f t="shared" si="52"/>
        <v>1.8841077106242765</v>
      </c>
    </row>
    <row r="53" spans="1:37" x14ac:dyDescent="0.25">
      <c r="A53" s="302"/>
      <c r="B53" s="312" t="s">
        <v>31</v>
      </c>
      <c r="C53" s="322">
        <f t="shared" si="43"/>
        <v>1</v>
      </c>
      <c r="D53" s="323"/>
      <c r="E53" s="299"/>
      <c r="F53" s="299"/>
      <c r="G53" s="299"/>
      <c r="H53" s="299"/>
      <c r="I53" s="299"/>
      <c r="J53" s="299"/>
      <c r="K53" s="299">
        <f>K14</f>
        <v>0.1</v>
      </c>
      <c r="L53" s="299">
        <f t="shared" ref="L53:AB53" si="53">L14</f>
        <v>0.05</v>
      </c>
      <c r="M53" s="299">
        <f t="shared" si="53"/>
        <v>0</v>
      </c>
      <c r="N53" s="299">
        <f t="shared" si="53"/>
        <v>0.1</v>
      </c>
      <c r="O53" s="299">
        <f t="shared" si="53"/>
        <v>0</v>
      </c>
      <c r="P53" s="299">
        <f t="shared" si="53"/>
        <v>0.12</v>
      </c>
      <c r="Q53" s="299">
        <f t="shared" si="53"/>
        <v>0</v>
      </c>
      <c r="R53" s="299">
        <f t="shared" si="53"/>
        <v>0</v>
      </c>
      <c r="S53" s="299">
        <f t="shared" si="53"/>
        <v>0.12</v>
      </c>
      <c r="T53" s="299">
        <f t="shared" si="53"/>
        <v>0</v>
      </c>
      <c r="U53" s="299">
        <f t="shared" si="53"/>
        <v>0.12</v>
      </c>
      <c r="V53" s="299">
        <f t="shared" si="53"/>
        <v>0</v>
      </c>
      <c r="W53" s="299">
        <f t="shared" si="53"/>
        <v>0.12</v>
      </c>
      <c r="X53" s="299">
        <f t="shared" si="53"/>
        <v>0.12</v>
      </c>
      <c r="Y53" s="299">
        <f t="shared" si="53"/>
        <v>0</v>
      </c>
      <c r="Z53" s="299">
        <f t="shared" si="53"/>
        <v>0.15</v>
      </c>
      <c r="AA53" s="299">
        <f t="shared" si="53"/>
        <v>0</v>
      </c>
      <c r="AB53" s="299">
        <f t="shared" si="53"/>
        <v>0</v>
      </c>
      <c r="AC53" s="299"/>
      <c r="AD53" s="299"/>
      <c r="AE53" s="299"/>
      <c r="AF53" s="299"/>
      <c r="AG53" s="299"/>
      <c r="AH53" s="299"/>
      <c r="AI53" s="299"/>
      <c r="AJ53" s="299"/>
      <c r="AK53" s="299"/>
    </row>
    <row r="54" spans="1:37" x14ac:dyDescent="0.25">
      <c r="A54" s="287"/>
      <c r="B54" s="285" t="s">
        <v>32</v>
      </c>
      <c r="C54" s="288">
        <f t="shared" si="43"/>
        <v>94.205385531213864</v>
      </c>
      <c r="D54" s="289"/>
      <c r="E54" s="309">
        <f>E52*SUM($D$53:E53)+SUM($D$52:D52)*E53</f>
        <v>0</v>
      </c>
      <c r="F54" s="309">
        <f>F52*SUM($D$53:F53)+SUM($D$52:E52)*F53</f>
        <v>0</v>
      </c>
      <c r="G54" s="309">
        <f>G52*SUM($D$53:G53)+SUM($D$52:F52)*G53</f>
        <v>0</v>
      </c>
      <c r="H54" s="309">
        <f>H52*SUM($D$53:H53)+SUM($D$52:G52)*H53</f>
        <v>0</v>
      </c>
      <c r="I54" s="309">
        <f>I52*SUM($D$53:I53)+SUM($D$52:H52)*I53</f>
        <v>0</v>
      </c>
      <c r="J54" s="309">
        <f>J52*SUM($D$53:J53)+SUM($D$52:I52)*J53</f>
        <v>0</v>
      </c>
      <c r="K54" s="309">
        <f>K52*SUM($D$53:K53)+SUM($D$52:J52)*K53</f>
        <v>0.94205385531213848</v>
      </c>
      <c r="L54" s="309">
        <f>L52*SUM($D$53:L53)+SUM($D$52:K52)*L53</f>
        <v>1.1775673191401732</v>
      </c>
      <c r="M54" s="309">
        <f>M52*SUM($D$53:M53)+SUM($D$52:L52)*M53</f>
        <v>0.28261615659364153</v>
      </c>
      <c r="N54" s="309">
        <f>N52*SUM($D$53:N53)+SUM($D$52:M52)*N53</f>
        <v>2.0725184816867048</v>
      </c>
      <c r="O54" s="309">
        <f>O52*SUM($D$53:O53)+SUM($D$52:N52)*O53</f>
        <v>0.47102692765606913</v>
      </c>
      <c r="P54" s="309">
        <f>P52*SUM($D$53:P53)+SUM($D$52:O52)*P53</f>
        <v>4.1167753477140447</v>
      </c>
      <c r="Q54" s="309">
        <f>Q52*SUM($D$53:Q53)+SUM($D$52:P52)*Q53</f>
        <v>5.2283988969823687</v>
      </c>
      <c r="R54" s="309">
        <f>R52*SUM($D$53:R53)+SUM($D$52:Q52)*R53</f>
        <v>3.4855992646549119</v>
      </c>
      <c r="S54" s="309">
        <f>S52*SUM($D$53:S53)+SUM($D$52:R52)*S53</f>
        <v>8.0734015400250279</v>
      </c>
      <c r="T54" s="309">
        <f>T52*SUM($D$53:T53)+SUM($D$52:S52)*T53</f>
        <v>4.6160638910294782</v>
      </c>
      <c r="U54" s="309">
        <f>U52*SUM($D$53:U53)+SUM($D$52:T52)*U53</f>
        <v>8.6103722375529443</v>
      </c>
      <c r="V54" s="309">
        <f>V52*SUM($D$53:V53)+SUM($D$52:U52)*V53</f>
        <v>1.1493057034808087</v>
      </c>
      <c r="W54" s="309">
        <f>W52*SUM($D$53:W53)+SUM($D$52:V52)*W53</f>
        <v>9.2886510133776845</v>
      </c>
      <c r="X54" s="309">
        <f>X52*SUM($D$53:X53)+SUM($D$52:W52)*X53</f>
        <v>9.7408368639275125</v>
      </c>
      <c r="Y54" s="309">
        <f>Y52*SUM($D$53:Y53)+SUM($D$52:X52)*Y53</f>
        <v>1.6014915540306349</v>
      </c>
      <c r="Z54" s="309">
        <f>Z52*SUM($D$53:Z53)+SUM($D$52:Y52)*Z53</f>
        <v>12.623521661182656</v>
      </c>
      <c r="AA54" s="309">
        <f>AA52*SUM($D$53:AA53)+SUM($D$52:Z52)*AA53</f>
        <v>1.8841077106242765</v>
      </c>
      <c r="AB54" s="309">
        <f>AB52*SUM($D$53:AB53)+SUM($D$52:AA52)*AB53</f>
        <v>1.8841077106242765</v>
      </c>
      <c r="AC54" s="309">
        <f>AC52*SUM($D$53:AC53)+SUM($D$52:AB52)*AC53</f>
        <v>1.8841077106242765</v>
      </c>
      <c r="AD54" s="309">
        <f>AD52*SUM($D$53:AD53)+SUM($D$52:AC52)*AD53</f>
        <v>1.8841077106242765</v>
      </c>
      <c r="AE54" s="309">
        <f>AE52*SUM($D$53:AE53)+SUM($D$52:AD52)*AE53</f>
        <v>1.8841077106242765</v>
      </c>
      <c r="AF54" s="309">
        <f>AF52*SUM($D$53:AF53)+SUM($D$52:AE52)*AF53</f>
        <v>1.8841077106242765</v>
      </c>
      <c r="AG54" s="309">
        <f>AG52*SUM($D$53:AG53)+SUM($D$52:AF52)*AG53</f>
        <v>1.8841077106242765</v>
      </c>
      <c r="AH54" s="309">
        <f>AH52*SUM($D$53:AH53)+SUM($D$52:AG52)*AH53</f>
        <v>1.8841077106242765</v>
      </c>
      <c r="AI54" s="309">
        <f>AI52*SUM($D$53:AI53)+SUM($D$52:AH52)*AI53</f>
        <v>1.8841077106242765</v>
      </c>
      <c r="AJ54" s="309">
        <f>AJ52*SUM($D$53:AJ53)+SUM($D$52:AI52)*AJ53</f>
        <v>1.8841077106242765</v>
      </c>
      <c r="AK54" s="309">
        <f>AK52*SUM($D$53:AK53)+SUM($D$52:AJ52)*AK53</f>
        <v>1.8841077106242765</v>
      </c>
    </row>
    <row r="55" spans="1:37" x14ac:dyDescent="0.25">
      <c r="A55" s="287"/>
      <c r="B55" s="285"/>
      <c r="C55" s="288">
        <f t="shared" si="43"/>
        <v>0</v>
      </c>
      <c r="D55" s="289"/>
      <c r="E55" s="289"/>
      <c r="F55" s="289"/>
      <c r="G55" s="289"/>
      <c r="H55" s="289"/>
      <c r="I55" s="289"/>
      <c r="J55" s="289"/>
      <c r="K55" s="289"/>
      <c r="L55" s="289"/>
      <c r="M55" s="289"/>
      <c r="N55" s="289"/>
      <c r="O55" s="289"/>
      <c r="P55" s="289"/>
      <c r="Q55" s="289"/>
      <c r="R55" s="289"/>
      <c r="S55" s="289"/>
      <c r="T55" s="289"/>
      <c r="U55" s="289"/>
      <c r="V55" s="289"/>
      <c r="W55" s="289"/>
      <c r="X55" s="289"/>
      <c r="Y55" s="289"/>
      <c r="Z55" s="289"/>
      <c r="AA55" s="289"/>
      <c r="AB55" s="289"/>
      <c r="AC55" s="289"/>
      <c r="AD55" s="289"/>
      <c r="AE55" s="289"/>
      <c r="AF55" s="289"/>
      <c r="AG55" s="289"/>
      <c r="AH55" s="289"/>
      <c r="AI55" s="289"/>
      <c r="AJ55" s="289"/>
      <c r="AK55" s="289"/>
    </row>
    <row r="56" spans="1:37" x14ac:dyDescent="0.25">
      <c r="A56" s="315"/>
      <c r="B56" s="285" t="s">
        <v>541</v>
      </c>
      <c r="C56" s="288">
        <f t="shared" si="43"/>
        <v>2013627.2070648011</v>
      </c>
      <c r="D56" s="289"/>
      <c r="E56" s="289">
        <f t="shared" ref="E56:AG56" si="54">E48+E35+E22+E9</f>
        <v>0</v>
      </c>
      <c r="F56" s="311">
        <f t="shared" si="54"/>
        <v>0</v>
      </c>
      <c r="G56" s="311">
        <f t="shared" si="54"/>
        <v>0</v>
      </c>
      <c r="H56" s="311">
        <f t="shared" si="54"/>
        <v>0</v>
      </c>
      <c r="I56" s="311">
        <f t="shared" si="54"/>
        <v>0</v>
      </c>
      <c r="J56" s="311">
        <f t="shared" si="54"/>
        <v>0</v>
      </c>
      <c r="K56" s="311">
        <f t="shared" si="54"/>
        <v>201362.72070648</v>
      </c>
      <c r="L56" s="311">
        <f t="shared" si="54"/>
        <v>100681.36035324</v>
      </c>
      <c r="M56" s="311">
        <f t="shared" si="54"/>
        <v>40272.544141296006</v>
      </c>
      <c r="N56" s="311">
        <f t="shared" si="54"/>
        <v>40272.544141296006</v>
      </c>
      <c r="O56" s="311">
        <f t="shared" si="54"/>
        <v>40272.544141296006</v>
      </c>
      <c r="P56" s="311">
        <f t="shared" si="54"/>
        <v>100681.36035324</v>
      </c>
      <c r="Q56" s="311">
        <f t="shared" si="54"/>
        <v>302044.08105972002</v>
      </c>
      <c r="R56" s="311">
        <f t="shared" si="54"/>
        <v>201362.72070648</v>
      </c>
      <c r="S56" s="311">
        <f t="shared" si="54"/>
        <v>100681.36035324</v>
      </c>
      <c r="T56" s="311">
        <f t="shared" si="54"/>
        <v>201362.72070648</v>
      </c>
      <c r="U56" s="311">
        <f t="shared" si="54"/>
        <v>40272.544141296006</v>
      </c>
      <c r="V56" s="311">
        <f t="shared" si="54"/>
        <v>40272.544141296006</v>
      </c>
      <c r="W56" s="311">
        <f t="shared" si="54"/>
        <v>40272.544141296006</v>
      </c>
      <c r="X56" s="311">
        <f t="shared" si="54"/>
        <v>40272.544141296006</v>
      </c>
      <c r="Y56" s="311">
        <f t="shared" si="54"/>
        <v>40272.544141296006</v>
      </c>
      <c r="Z56" s="311">
        <f t="shared" si="54"/>
        <v>40272.544141296006</v>
      </c>
      <c r="AA56" s="311">
        <f t="shared" si="54"/>
        <v>40272.544141296006</v>
      </c>
      <c r="AB56" s="311">
        <f t="shared" si="54"/>
        <v>40272.544141296006</v>
      </c>
      <c r="AC56" s="311">
        <f t="shared" si="54"/>
        <v>40272.544141296006</v>
      </c>
      <c r="AD56" s="311">
        <f t="shared" si="54"/>
        <v>40272.544141296006</v>
      </c>
      <c r="AE56" s="311">
        <f t="shared" si="54"/>
        <v>40272.544141296006</v>
      </c>
      <c r="AF56" s="311">
        <f t="shared" si="54"/>
        <v>40272.544141296006</v>
      </c>
      <c r="AG56" s="311">
        <f t="shared" si="54"/>
        <v>40272.544141296006</v>
      </c>
      <c r="AH56" s="311">
        <f t="shared" ref="AH56:AK56" si="55">AH48+AH35+AH22+AH9</f>
        <v>40272.544141296006</v>
      </c>
      <c r="AI56" s="311">
        <f t="shared" si="55"/>
        <v>40272.544141296006</v>
      </c>
      <c r="AJ56" s="311">
        <f t="shared" si="55"/>
        <v>40272.544141296006</v>
      </c>
      <c r="AK56" s="311">
        <f t="shared" si="55"/>
        <v>40272.544141296006</v>
      </c>
    </row>
    <row r="57" spans="1:37" x14ac:dyDescent="0.25">
      <c r="A57" s="315"/>
      <c r="B57" s="285"/>
      <c r="C57" s="318">
        <f t="shared" si="43"/>
        <v>0.99999999999999989</v>
      </c>
      <c r="D57" s="289"/>
      <c r="E57" s="289"/>
      <c r="F57" s="324">
        <f t="shared" ref="F57:AG57" si="56">F56/$C$56</f>
        <v>0</v>
      </c>
      <c r="G57" s="324">
        <f t="shared" si="56"/>
        <v>0</v>
      </c>
      <c r="H57" s="324">
        <f t="shared" si="56"/>
        <v>0</v>
      </c>
      <c r="I57" s="324">
        <f t="shared" si="56"/>
        <v>0</v>
      </c>
      <c r="J57" s="324">
        <f t="shared" si="56"/>
        <v>0</v>
      </c>
      <c r="K57" s="324">
        <f t="shared" si="56"/>
        <v>9.999999999999995E-2</v>
      </c>
      <c r="L57" s="324">
        <f t="shared" si="56"/>
        <v>4.9999999999999975E-2</v>
      </c>
      <c r="M57" s="324">
        <f t="shared" si="56"/>
        <v>1.9999999999999993E-2</v>
      </c>
      <c r="N57" s="324">
        <f t="shared" si="56"/>
        <v>1.9999999999999993E-2</v>
      </c>
      <c r="O57" s="324">
        <f t="shared" si="56"/>
        <v>1.9999999999999993E-2</v>
      </c>
      <c r="P57" s="324">
        <f t="shared" si="56"/>
        <v>4.9999999999999975E-2</v>
      </c>
      <c r="Q57" s="324">
        <f t="shared" si="56"/>
        <v>0.14999999999999991</v>
      </c>
      <c r="R57" s="324">
        <f t="shared" si="56"/>
        <v>9.999999999999995E-2</v>
      </c>
      <c r="S57" s="324">
        <f t="shared" si="56"/>
        <v>4.9999999999999975E-2</v>
      </c>
      <c r="T57" s="324">
        <f t="shared" si="56"/>
        <v>9.999999999999995E-2</v>
      </c>
      <c r="U57" s="324">
        <f t="shared" si="56"/>
        <v>1.9999999999999993E-2</v>
      </c>
      <c r="V57" s="324">
        <f t="shared" si="56"/>
        <v>1.9999999999999993E-2</v>
      </c>
      <c r="W57" s="324">
        <f t="shared" si="56"/>
        <v>1.9999999999999993E-2</v>
      </c>
      <c r="X57" s="324">
        <f t="shared" si="56"/>
        <v>1.9999999999999993E-2</v>
      </c>
      <c r="Y57" s="324">
        <f t="shared" si="56"/>
        <v>1.9999999999999993E-2</v>
      </c>
      <c r="Z57" s="324">
        <f t="shared" si="56"/>
        <v>1.9999999999999993E-2</v>
      </c>
      <c r="AA57" s="324">
        <f t="shared" si="56"/>
        <v>1.9999999999999993E-2</v>
      </c>
      <c r="AB57" s="324">
        <f t="shared" si="56"/>
        <v>1.9999999999999993E-2</v>
      </c>
      <c r="AC57" s="324">
        <f t="shared" si="56"/>
        <v>1.9999999999999993E-2</v>
      </c>
      <c r="AD57" s="324">
        <f t="shared" si="56"/>
        <v>1.9999999999999993E-2</v>
      </c>
      <c r="AE57" s="324">
        <f t="shared" si="56"/>
        <v>1.9999999999999993E-2</v>
      </c>
      <c r="AF57" s="324">
        <f t="shared" si="56"/>
        <v>1.9999999999999993E-2</v>
      </c>
      <c r="AG57" s="324">
        <f t="shared" si="56"/>
        <v>1.9999999999999993E-2</v>
      </c>
      <c r="AH57" s="324">
        <f t="shared" ref="AH57:AK57" si="57">AH56/$C$56</f>
        <v>1.9999999999999993E-2</v>
      </c>
      <c r="AI57" s="324">
        <f t="shared" si="57"/>
        <v>1.9999999999999993E-2</v>
      </c>
      <c r="AJ57" s="324">
        <f t="shared" si="57"/>
        <v>1.9999999999999993E-2</v>
      </c>
      <c r="AK57" s="324">
        <f t="shared" si="57"/>
        <v>1.9999999999999993E-2</v>
      </c>
    </row>
    <row r="58" spans="1:37" x14ac:dyDescent="0.25">
      <c r="A58" s="315"/>
      <c r="B58" s="291" t="s">
        <v>33</v>
      </c>
      <c r="C58" s="292">
        <f t="shared" si="43"/>
        <v>1429.4621363312131</v>
      </c>
      <c r="D58" s="325"/>
      <c r="E58" s="292">
        <f t="shared" ref="E58:AG58" si="58">E15+E28+E41+E54</f>
        <v>0</v>
      </c>
      <c r="F58" s="292">
        <f t="shared" si="58"/>
        <v>0</v>
      </c>
      <c r="G58" s="292">
        <f t="shared" si="58"/>
        <v>0</v>
      </c>
      <c r="H58" s="292">
        <f t="shared" si="58"/>
        <v>0</v>
      </c>
      <c r="I58" s="292">
        <f t="shared" si="58"/>
        <v>0</v>
      </c>
      <c r="J58" s="292">
        <f t="shared" si="58"/>
        <v>0</v>
      </c>
      <c r="K58" s="292">
        <f t="shared" si="58"/>
        <v>15.00165675531214</v>
      </c>
      <c r="L58" s="292">
        <f t="shared" si="58"/>
        <v>18.752070944140172</v>
      </c>
      <c r="M58" s="292">
        <f t="shared" si="58"/>
        <v>4.5004970265936421</v>
      </c>
      <c r="N58" s="292">
        <f t="shared" si="58"/>
        <v>35.661066941686713</v>
      </c>
      <c r="O58" s="292">
        <f t="shared" si="58"/>
        <v>7.7805570176560703</v>
      </c>
      <c r="P58" s="292">
        <f t="shared" si="58"/>
        <v>68.438445012714041</v>
      </c>
      <c r="Q58" s="292">
        <f t="shared" si="58"/>
        <v>86.615938671982377</v>
      </c>
      <c r="R58" s="292">
        <f t="shared" si="58"/>
        <v>57.743959114654913</v>
      </c>
      <c r="S58" s="292">
        <f t="shared" si="58"/>
        <v>134.38255410502504</v>
      </c>
      <c r="T58" s="292">
        <f t="shared" si="58"/>
        <v>76.585133141029488</v>
      </c>
      <c r="U58" s="292">
        <f t="shared" si="58"/>
        <v>133.92623624755296</v>
      </c>
      <c r="V58" s="292">
        <f t="shared" si="58"/>
        <v>18.805532793480811</v>
      </c>
      <c r="W58" s="292">
        <f t="shared" si="58"/>
        <v>144.39175474337767</v>
      </c>
      <c r="X58" s="292">
        <f t="shared" si="58"/>
        <v>126.62864547392751</v>
      </c>
      <c r="Y58" s="292">
        <f t="shared" si="58"/>
        <v>21.182885604030631</v>
      </c>
      <c r="Z58" s="292">
        <f t="shared" si="58"/>
        <v>184.27777684118266</v>
      </c>
      <c r="AA58" s="292">
        <f t="shared" si="58"/>
        <v>24.89862871062428</v>
      </c>
      <c r="AB58" s="292">
        <f t="shared" si="58"/>
        <v>24.89862871062428</v>
      </c>
      <c r="AC58" s="292">
        <f t="shared" si="58"/>
        <v>45.365682790624277</v>
      </c>
      <c r="AD58" s="292">
        <f t="shared" si="58"/>
        <v>24.953060710624278</v>
      </c>
      <c r="AE58" s="292">
        <f t="shared" si="58"/>
        <v>24.953060710624278</v>
      </c>
      <c r="AF58" s="292">
        <f t="shared" si="58"/>
        <v>24.953060710624278</v>
      </c>
      <c r="AG58" s="292">
        <f t="shared" si="58"/>
        <v>24.953060710624278</v>
      </c>
      <c r="AH58" s="292">
        <f t="shared" ref="AH58:AK58" si="59">AH15+AH28+AH41+AH54</f>
        <v>24.953060710624278</v>
      </c>
      <c r="AI58" s="292">
        <f t="shared" si="59"/>
        <v>24.953060710624278</v>
      </c>
      <c r="AJ58" s="292">
        <f t="shared" si="59"/>
        <v>24.953060710624278</v>
      </c>
      <c r="AK58" s="292">
        <f t="shared" si="59"/>
        <v>24.953060710624278</v>
      </c>
    </row>
    <row r="59" spans="1:37" x14ac:dyDescent="0.25">
      <c r="A59" s="315"/>
      <c r="B59" s="285"/>
      <c r="C59" s="288">
        <f t="shared" si="43"/>
        <v>0</v>
      </c>
      <c r="D59" s="289"/>
      <c r="E59" s="289"/>
      <c r="F59" s="289"/>
      <c r="G59" s="289"/>
      <c r="H59" s="289"/>
      <c r="I59" s="289"/>
      <c r="J59" s="289"/>
      <c r="K59" s="289"/>
      <c r="L59" s="289"/>
      <c r="M59" s="289"/>
      <c r="N59" s="289"/>
      <c r="O59" s="285"/>
      <c r="P59" s="289"/>
      <c r="Q59" s="289"/>
      <c r="R59" s="289"/>
      <c r="S59" s="289"/>
      <c r="T59" s="289"/>
      <c r="U59" s="289"/>
      <c r="V59" s="289"/>
      <c r="W59" s="289"/>
      <c r="X59" s="289"/>
      <c r="Y59" s="289"/>
      <c r="Z59" s="289"/>
      <c r="AA59" s="289"/>
      <c r="AB59" s="289"/>
      <c r="AC59" s="289"/>
      <c r="AD59" s="289"/>
      <c r="AE59" s="289"/>
      <c r="AF59" s="289"/>
      <c r="AG59" s="289"/>
      <c r="AH59" s="289"/>
      <c r="AI59" s="289"/>
      <c r="AJ59" s="289"/>
      <c r="AK59" s="289"/>
    </row>
    <row r="60" spans="1:37" x14ac:dyDescent="0.25">
      <c r="A60" s="290"/>
      <c r="B60" s="312" t="s">
        <v>30</v>
      </c>
      <c r="C60" s="322">
        <f t="shared" ca="1" si="43"/>
        <v>0.99999999999999944</v>
      </c>
      <c r="D60" s="290"/>
      <c r="E60" s="510">
        <f t="shared" ref="E60:AG60" ca="1" si="60">E66/$C$66</f>
        <v>0</v>
      </c>
      <c r="F60" s="510">
        <f t="shared" ca="1" si="60"/>
        <v>0</v>
      </c>
      <c r="G60" s="510">
        <f t="shared" ca="1" si="60"/>
        <v>0</v>
      </c>
      <c r="H60" s="510">
        <f t="shared" ca="1" si="60"/>
        <v>0</v>
      </c>
      <c r="I60" s="510">
        <f t="shared" ca="1" si="60"/>
        <v>1.6137206410788251E-3</v>
      </c>
      <c r="J60" s="510">
        <f t="shared" ca="1" si="60"/>
        <v>0</v>
      </c>
      <c r="K60" s="510">
        <f t="shared" ca="1" si="60"/>
        <v>6.5198692819671319E-2</v>
      </c>
      <c r="L60" s="510">
        <f t="shared" ca="1" si="60"/>
        <v>1.7956661968358975E-2</v>
      </c>
      <c r="M60" s="510">
        <f t="shared" ca="1" si="60"/>
        <v>1.7245733270944277E-2</v>
      </c>
      <c r="N60" s="510">
        <f t="shared" ca="1" si="60"/>
        <v>3.2011622355959106E-2</v>
      </c>
      <c r="O60" s="510">
        <f t="shared" ca="1" si="60"/>
        <v>8.3771401002730214E-2</v>
      </c>
      <c r="P60" s="510">
        <f t="shared" ca="1" si="60"/>
        <v>0.12019094397271393</v>
      </c>
      <c r="Q60" s="510">
        <f t="shared" ca="1" si="60"/>
        <v>0.12315862115000251</v>
      </c>
      <c r="R60" s="510">
        <f t="shared" ca="1" si="60"/>
        <v>0.14623313045854727</v>
      </c>
      <c r="S60" s="510">
        <f t="shared" ca="1" si="60"/>
        <v>6.7177022960305477E-2</v>
      </c>
      <c r="T60" s="510">
        <f t="shared" ca="1" si="60"/>
        <v>0.11334793385601019</v>
      </c>
      <c r="U60" s="510">
        <f t="shared" ca="1" si="60"/>
        <v>0.12980917814264401</v>
      </c>
      <c r="V60" s="510">
        <f t="shared" ca="1" si="60"/>
        <v>5.5833131720680655E-2</v>
      </c>
      <c r="W60" s="510">
        <f t="shared" ca="1" si="60"/>
        <v>2.5555388145308746E-3</v>
      </c>
      <c r="X60" s="510">
        <f t="shared" ca="1" si="60"/>
        <v>1.2015790328211654E-3</v>
      </c>
      <c r="Y60" s="510">
        <f t="shared" ca="1" si="60"/>
        <v>2.5555388145308746E-3</v>
      </c>
      <c r="Z60" s="510">
        <f t="shared" ca="1" si="60"/>
        <v>1.2015790328211654E-3</v>
      </c>
      <c r="AA60" s="510">
        <f t="shared" ca="1" si="60"/>
        <v>2.5555388145308746E-3</v>
      </c>
      <c r="AB60" s="510">
        <f t="shared" ca="1" si="60"/>
        <v>1.2015790328211654E-3</v>
      </c>
      <c r="AC60" s="510">
        <f t="shared" ca="1" si="60"/>
        <v>2.5555388145308746E-3</v>
      </c>
      <c r="AD60" s="510">
        <f t="shared" ca="1" si="60"/>
        <v>1.2015790328211654E-3</v>
      </c>
      <c r="AE60" s="510">
        <f t="shared" ca="1" si="60"/>
        <v>2.5555388145308746E-3</v>
      </c>
      <c r="AF60" s="510">
        <f t="shared" ca="1" si="60"/>
        <v>1.2015790328211654E-3</v>
      </c>
      <c r="AG60" s="510">
        <f t="shared" ca="1" si="60"/>
        <v>2.5555388145308746E-3</v>
      </c>
      <c r="AH60" s="510">
        <f t="shared" ref="AH60:AK60" ca="1" si="61">AH66/$C$66</f>
        <v>6.0078951641058271E-4</v>
      </c>
      <c r="AI60" s="510">
        <f t="shared" ca="1" si="61"/>
        <v>1.9547492981202923E-3</v>
      </c>
      <c r="AJ60" s="510">
        <f t="shared" ca="1" si="61"/>
        <v>6.0078951641058271E-4</v>
      </c>
      <c r="AK60" s="510">
        <f t="shared" ca="1" si="61"/>
        <v>1.9547492981202923E-3</v>
      </c>
    </row>
    <row r="61" spans="1:37" x14ac:dyDescent="0.25">
      <c r="A61" s="315"/>
      <c r="B61" s="285" t="s">
        <v>29</v>
      </c>
      <c r="C61" s="288">
        <f t="shared" ca="1" si="43"/>
        <v>465.84638290539863</v>
      </c>
      <c r="D61" s="289"/>
      <c r="E61" s="289">
        <f ca="1">'Cost Schedule '!H116</f>
        <v>0</v>
      </c>
      <c r="F61" s="289">
        <f ca="1">'Cost Schedule '!I116</f>
        <v>0</v>
      </c>
      <c r="G61" s="289">
        <f ca="1">'Cost Schedule '!J116</f>
        <v>0</v>
      </c>
      <c r="H61" s="289">
        <f ca="1">'Cost Schedule '!K116</f>
        <v>0</v>
      </c>
      <c r="I61" s="289">
        <f ca="1">'Cost Schedule '!L116</f>
        <v>0</v>
      </c>
      <c r="J61" s="289">
        <f ca="1">'Cost Schedule '!M116</f>
        <v>0</v>
      </c>
      <c r="K61" s="289">
        <f ca="1">'Cost Schedule '!N116</f>
        <v>23.293599772355059</v>
      </c>
      <c r="L61" s="289">
        <f ca="1">'Cost Schedule '!O116</f>
        <v>0</v>
      </c>
      <c r="M61" s="289">
        <f ca="1">'Cost Schedule '!P116</f>
        <v>0</v>
      </c>
      <c r="N61" s="289">
        <f ca="1">'Cost Schedule '!Q116</f>
        <v>9.1499999999999986</v>
      </c>
      <c r="O61" s="289">
        <f ca="1">'Cost Schedule '!R116</f>
        <v>40.294757238175862</v>
      </c>
      <c r="P61" s="289">
        <f ca="1">'Cost Schedule '!S116</f>
        <v>53.528986339925112</v>
      </c>
      <c r="Q61" s="289">
        <f ca="1">'Cost Schedule '!T116</f>
        <v>60.671743311156433</v>
      </c>
      <c r="R61" s="289">
        <f ca="1">'Cost Schedule '!U116</f>
        <v>66.406374454309486</v>
      </c>
      <c r="S61" s="289">
        <f ca="1">'Cost Schedule '!V116</f>
        <v>43.801063188529525</v>
      </c>
      <c r="T61" s="289">
        <f ca="1">'Cost Schedule '!W116</f>
        <v>56.927954377122717</v>
      </c>
      <c r="U61" s="289">
        <f ca="1">'Cost Schedule '!X116</f>
        <v>72.187083910605452</v>
      </c>
      <c r="V61" s="289">
        <f ca="1">'Cost Schedule '!Y116</f>
        <v>39.584820313218984</v>
      </c>
      <c r="W61" s="289">
        <f ca="1">'Cost Schedule '!Z116</f>
        <v>0</v>
      </c>
      <c r="X61" s="289">
        <f ca="1">'Cost Schedule '!AA116</f>
        <v>0</v>
      </c>
      <c r="Y61" s="289">
        <f ca="1">'Cost Schedule '!AB116</f>
        <v>0</v>
      </c>
      <c r="Z61" s="289">
        <f ca="1">'Cost Schedule '!AC116</f>
        <v>0</v>
      </c>
      <c r="AA61" s="289">
        <f ca="1">'Cost Schedule '!AD116</f>
        <v>0</v>
      </c>
      <c r="AB61" s="289">
        <f ca="1">'Cost Schedule '!AE116</f>
        <v>0</v>
      </c>
      <c r="AC61" s="289">
        <f ca="1">'Cost Schedule '!AF116</f>
        <v>0</v>
      </c>
      <c r="AD61" s="289">
        <f ca="1">'Cost Schedule '!AG116</f>
        <v>0</v>
      </c>
      <c r="AE61" s="289">
        <f ca="1">'Cost Schedule '!AH116</f>
        <v>0</v>
      </c>
      <c r="AF61" s="289">
        <f ca="1">'Cost Schedule '!AI116</f>
        <v>0</v>
      </c>
      <c r="AG61" s="289">
        <f ca="1">'Cost Schedule '!AJ116</f>
        <v>0</v>
      </c>
      <c r="AH61" s="289">
        <f ca="1">'Cost Schedule '!AK116</f>
        <v>0</v>
      </c>
      <c r="AI61" s="289">
        <f ca="1">'Cost Schedule '!AL116</f>
        <v>0</v>
      </c>
      <c r="AJ61" s="289">
        <f ca="1">'Cost Schedule '!AM116</f>
        <v>0</v>
      </c>
      <c r="AK61" s="289">
        <f ca="1">'Cost Schedule '!AN116</f>
        <v>0</v>
      </c>
    </row>
    <row r="62" spans="1:37" x14ac:dyDescent="0.25">
      <c r="A62" s="321"/>
      <c r="B62" s="285" t="s">
        <v>250</v>
      </c>
      <c r="C62" s="288">
        <f t="shared" ca="1" si="43"/>
        <v>69.691565948647849</v>
      </c>
      <c r="D62" s="289"/>
      <c r="E62" s="289">
        <f ca="1">'Cost Schedule '!H117</f>
        <v>0</v>
      </c>
      <c r="F62" s="289">
        <f ca="1">'Cost Schedule '!I117</f>
        <v>0</v>
      </c>
      <c r="G62" s="289">
        <f ca="1">'Cost Schedule '!J117</f>
        <v>0</v>
      </c>
      <c r="H62" s="289">
        <f ca="1">'Cost Schedule '!K117</f>
        <v>0</v>
      </c>
      <c r="I62" s="289">
        <f ca="1">'Cost Schedule '!L117</f>
        <v>0.79</v>
      </c>
      <c r="J62" s="289">
        <f ca="1">'Cost Schedule '!M117</f>
        <v>0</v>
      </c>
      <c r="K62" s="289">
        <f ca="1">'Cost Schedule '!N117</f>
        <v>2.7952319726826067</v>
      </c>
      <c r="L62" s="289">
        <f ca="1">'Cost Schedule '!O117</f>
        <v>0</v>
      </c>
      <c r="M62" s="289">
        <f ca="1">'Cost Schedule '!P117</f>
        <v>0</v>
      </c>
      <c r="N62" s="289">
        <f ca="1">'Cost Schedule '!Q117</f>
        <v>1.0979999999999999</v>
      </c>
      <c r="O62" s="289">
        <f ca="1">'Cost Schedule '!R117</f>
        <v>4.8353708685811023</v>
      </c>
      <c r="P62" s="289">
        <f ca="1">'Cost Schedule '!S117</f>
        <v>6.4234783607910142</v>
      </c>
      <c r="Q62" s="289">
        <f ca="1">'Cost Schedule '!T117</f>
        <v>7.2806091973387801</v>
      </c>
      <c r="R62" s="289">
        <f ca="1">'Cost Schedule '!U117</f>
        <v>7.9687649345171394</v>
      </c>
      <c r="S62" s="289">
        <f ca="1">'Cost Schedule '!V117</f>
        <v>5.256127582623531</v>
      </c>
      <c r="T62" s="289">
        <f ca="1">'Cost Schedule '!W117</f>
        <v>6.8313545252547314</v>
      </c>
      <c r="U62" s="289">
        <f ca="1">'Cost Schedule '!X117</f>
        <v>8.6624500692726585</v>
      </c>
      <c r="V62" s="289">
        <f ca="1">'Cost Schedule '!Y117</f>
        <v>4.7501784375862854</v>
      </c>
      <c r="W62" s="289">
        <f>'Cost Schedule '!Z117</f>
        <v>1</v>
      </c>
      <c r="X62" s="289">
        <f>'Cost Schedule '!AA117</f>
        <v>1</v>
      </c>
      <c r="Y62" s="289">
        <f>'Cost Schedule '!AB117</f>
        <v>1</v>
      </c>
      <c r="Z62" s="289">
        <f>'Cost Schedule '!AC117</f>
        <v>1</v>
      </c>
      <c r="AA62" s="289">
        <f>'Cost Schedule '!AD117</f>
        <v>1</v>
      </c>
      <c r="AB62" s="289">
        <f>'Cost Schedule '!AE117</f>
        <v>1</v>
      </c>
      <c r="AC62" s="289">
        <f>'Cost Schedule '!AF117</f>
        <v>1</v>
      </c>
      <c r="AD62" s="289">
        <f>'Cost Schedule '!AG117</f>
        <v>1</v>
      </c>
      <c r="AE62" s="289">
        <f>'Cost Schedule '!AH117</f>
        <v>1</v>
      </c>
      <c r="AF62" s="289">
        <f>'Cost Schedule '!AI117</f>
        <v>1</v>
      </c>
      <c r="AG62" s="289">
        <f>'Cost Schedule '!AJ117</f>
        <v>1</v>
      </c>
      <c r="AH62" s="289">
        <f>'Cost Schedule '!AK117</f>
        <v>0.5</v>
      </c>
      <c r="AI62" s="289">
        <f>'Cost Schedule '!AL117</f>
        <v>0.5</v>
      </c>
      <c r="AJ62" s="289">
        <f>'Cost Schedule '!AM117</f>
        <v>0.5</v>
      </c>
      <c r="AK62" s="289">
        <f>'Cost Schedule '!AN117</f>
        <v>0.5</v>
      </c>
    </row>
    <row r="63" spans="1:37" x14ac:dyDescent="0.25">
      <c r="A63" s="321"/>
      <c r="B63" s="285" t="s">
        <v>255</v>
      </c>
      <c r="C63" s="288">
        <f t="shared" ca="1" si="43"/>
        <v>26.370379408879018</v>
      </c>
      <c r="D63" s="289"/>
      <c r="E63" s="289">
        <f ca="1">'Cost Schedule '!H118</f>
        <v>0</v>
      </c>
      <c r="F63" s="289">
        <f ca="1">'Cost Schedule '!I118</f>
        <v>0</v>
      </c>
      <c r="G63" s="289">
        <f ca="1">'Cost Schedule '!J118</f>
        <v>0</v>
      </c>
      <c r="H63" s="289">
        <f ca="1">'Cost Schedule '!K118</f>
        <v>0</v>
      </c>
      <c r="I63" s="289">
        <f ca="1">'Cost Schedule '!L118</f>
        <v>0</v>
      </c>
      <c r="J63" s="289">
        <f ca="1">'Cost Schedule '!M118</f>
        <v>0</v>
      </c>
      <c r="K63" s="289">
        <f ca="1">'Cost Schedule '!N118</f>
        <v>3.9072524398590125</v>
      </c>
      <c r="L63" s="289">
        <f ca="1">'Cost Schedule '!O118</f>
        <v>1.9536262199295062</v>
      </c>
      <c r="M63" s="289">
        <f ca="1">'Cost Schedule '!P118</f>
        <v>0</v>
      </c>
      <c r="N63" s="289">
        <f ca="1">'Cost Schedule '!Q118</f>
        <v>1.9536262199295062</v>
      </c>
      <c r="O63" s="289">
        <f ca="1">'Cost Schedule '!R118</f>
        <v>1.1268170837924594</v>
      </c>
      <c r="P63" s="289">
        <f ca="1">'Cost Schedule '!S118</f>
        <v>2.7804353560665533</v>
      </c>
      <c r="Q63" s="289">
        <f ca="1">'Cost Schedule '!T118</f>
        <v>0</v>
      </c>
      <c r="R63" s="289">
        <f ca="1">'Cost Schedule '!U118</f>
        <v>1.1268170837924594</v>
      </c>
      <c r="S63" s="289">
        <f ca="1">'Cost Schedule '!V118</f>
        <v>1.1268170837924594</v>
      </c>
      <c r="T63" s="289">
        <f ca="1">'Cost Schedule '!W118</f>
        <v>1.1268170837924594</v>
      </c>
      <c r="U63" s="289">
        <f ca="1">'Cost Schedule '!X118</f>
        <v>1.1268170837924594</v>
      </c>
      <c r="V63" s="289">
        <f ca="1">'Cost Schedule '!Y118</f>
        <v>1.1268170837924594</v>
      </c>
      <c r="W63" s="289">
        <f ca="1">'Cost Schedule '!Z118</f>
        <v>1.1268170837924594</v>
      </c>
      <c r="X63" s="289">
        <f ca="1">'Cost Schedule '!AA118</f>
        <v>0</v>
      </c>
      <c r="Y63" s="289">
        <f ca="1">'Cost Schedule '!AB118</f>
        <v>1.1268170837924594</v>
      </c>
      <c r="Z63" s="289">
        <f ca="1">'Cost Schedule '!AC118</f>
        <v>0</v>
      </c>
      <c r="AA63" s="289">
        <f ca="1">'Cost Schedule '!AD118</f>
        <v>1.1268170837924594</v>
      </c>
      <c r="AB63" s="289">
        <f ca="1">'Cost Schedule '!AE118</f>
        <v>0</v>
      </c>
      <c r="AC63" s="289">
        <f ca="1">'Cost Schedule '!AF118</f>
        <v>1.1268170837924594</v>
      </c>
      <c r="AD63" s="289">
        <f ca="1">'Cost Schedule '!AG118</f>
        <v>0</v>
      </c>
      <c r="AE63" s="289">
        <f ca="1">'Cost Schedule '!AH118</f>
        <v>1.1268170837924594</v>
      </c>
      <c r="AF63" s="289">
        <f ca="1">'Cost Schedule '!AI118</f>
        <v>0</v>
      </c>
      <c r="AG63" s="289">
        <f ca="1">'Cost Schedule '!AJ118</f>
        <v>1.1268170837924594</v>
      </c>
      <c r="AH63" s="289">
        <f ca="1">'Cost Schedule '!AK118</f>
        <v>0</v>
      </c>
      <c r="AI63" s="289">
        <f ca="1">'Cost Schedule '!AL118</f>
        <v>1.1268170837924594</v>
      </c>
      <c r="AJ63" s="289">
        <f ca="1">'Cost Schedule '!AM118</f>
        <v>0</v>
      </c>
      <c r="AK63" s="289">
        <f ca="1">'Cost Schedule '!AN118</f>
        <v>1.1268170837924594</v>
      </c>
    </row>
    <row r="64" spans="1:37" ht="24" x14ac:dyDescent="0.25">
      <c r="A64" s="321"/>
      <c r="B64" s="296" t="s">
        <v>598</v>
      </c>
      <c r="C64" s="288">
        <f t="shared" ca="1" si="43"/>
        <v>270.32989551176695</v>
      </c>
      <c r="D64" s="289"/>
      <c r="E64" s="289">
        <f ca="1">'Cost Schedule '!H131+'Cost Schedule '!H141</f>
        <v>0</v>
      </c>
      <c r="F64" s="289">
        <f ca="1">'Cost Schedule '!I131+'Cost Schedule '!I141</f>
        <v>0</v>
      </c>
      <c r="G64" s="289">
        <f ca="1">'Cost Schedule '!J131+'Cost Schedule '!J141</f>
        <v>0</v>
      </c>
      <c r="H64" s="289">
        <f ca="1">'Cost Schedule '!K131+'Cost Schedule '!K141</f>
        <v>0</v>
      </c>
      <c r="I64" s="289">
        <f ca="1">'Cost Schedule '!L131+'Cost Schedule '!L141</f>
        <v>0.55299999999999994</v>
      </c>
      <c r="J64" s="289">
        <f ca="1">'Cost Schedule '!M131+'Cost Schedule '!M141</f>
        <v>0</v>
      </c>
      <c r="K64" s="289">
        <f ca="1">'Cost Schedule '!N131+'Cost Schedule '!N141</f>
        <v>24.264760119778401</v>
      </c>
      <c r="L64" s="289">
        <f ca="1">'Cost Schedule '!O131+'Cost Schedule '!O141</f>
        <v>12.990594241540146</v>
      </c>
      <c r="M64" s="289">
        <f ca="1">'Cost Schedule '!P131+'Cost Schedule '!P141</f>
        <v>14.352558425102787</v>
      </c>
      <c r="N64" s="289">
        <f ca="1">'Cost Schedule '!Q131+'Cost Schedule '!Q141</f>
        <v>14.439669509740149</v>
      </c>
      <c r="O64" s="289">
        <f ca="1">'Cost Schedule '!R131+'Cost Schedule '!R141</f>
        <v>23.460816783080286</v>
      </c>
      <c r="P64" s="289">
        <f ca="1">'Cost Schedule '!S131+'Cost Schedule '!S141</f>
        <v>37.294597668872377</v>
      </c>
      <c r="Q64" s="289">
        <f ca="1">'Cost Schedule '!T131+'Cost Schedule '!T141</f>
        <v>34.544959599923189</v>
      </c>
      <c r="R64" s="289">
        <f ca="1">'Cost Schedule '!U131+'Cost Schedule '!U141</f>
        <v>46.198844277215215</v>
      </c>
      <c r="S64" s="289">
        <f ca="1">'Cost Schedule '!V131+'Cost Schedule '!V141</f>
        <v>5.7232784120108615</v>
      </c>
      <c r="T64" s="289">
        <f ca="1">'Cost Schedule '!W131+'Cost Schedule '!W141</f>
        <v>29.446357154687369</v>
      </c>
      <c r="U64" s="289">
        <f ca="1">'Cost Schedule '!X131+'Cost Schedule '!X141</f>
        <v>26.055808783416147</v>
      </c>
      <c r="V64" s="289">
        <f ca="1">'Cost Schedule '!Y131+'Cost Schedule '!Y141</f>
        <v>1.0046505363999927</v>
      </c>
      <c r="W64" s="289">
        <f ca="1">'Cost Schedule '!Z131+'Cost Schedule '!Z141</f>
        <v>0</v>
      </c>
      <c r="X64" s="289">
        <f ca="1">'Cost Schedule '!AA131+'Cost Schedule '!AA141</f>
        <v>0</v>
      </c>
      <c r="Y64" s="289">
        <f ca="1">'Cost Schedule '!AB131+'Cost Schedule '!AB141</f>
        <v>0</v>
      </c>
      <c r="Z64" s="289">
        <f ca="1">'Cost Schedule '!AC131+'Cost Schedule '!AC141</f>
        <v>0</v>
      </c>
      <c r="AA64" s="289">
        <f ca="1">'Cost Schedule '!AD131+'Cost Schedule '!AD141</f>
        <v>0</v>
      </c>
      <c r="AB64" s="289">
        <f ca="1">'Cost Schedule '!AE131+'Cost Schedule '!AE141</f>
        <v>0</v>
      </c>
      <c r="AC64" s="289">
        <f ca="1">'Cost Schedule '!AF131+'Cost Schedule '!AF141</f>
        <v>0</v>
      </c>
      <c r="AD64" s="289">
        <f ca="1">'Cost Schedule '!AG131+'Cost Schedule '!AG141</f>
        <v>0</v>
      </c>
      <c r="AE64" s="289">
        <f ca="1">'Cost Schedule '!AH131+'Cost Schedule '!AH141</f>
        <v>0</v>
      </c>
      <c r="AF64" s="289">
        <f ca="1">'Cost Schedule '!AI131+'Cost Schedule '!AI141</f>
        <v>0</v>
      </c>
      <c r="AG64" s="289">
        <f ca="1">'Cost Schedule '!AJ131+'Cost Schedule '!AJ141</f>
        <v>0</v>
      </c>
      <c r="AH64" s="289">
        <f ca="1">'Cost Schedule '!AK131+'Cost Schedule '!AK141</f>
        <v>0</v>
      </c>
      <c r="AI64" s="289">
        <f ca="1">'Cost Schedule '!AL131+'Cost Schedule '!AL141</f>
        <v>0</v>
      </c>
      <c r="AJ64" s="289">
        <f ca="1">'Cost Schedule '!AM131+'Cost Schedule '!AM141</f>
        <v>0</v>
      </c>
      <c r="AK64" s="289">
        <f ca="1">'Cost Schedule '!AN131+'Cost Schedule '!AN141</f>
        <v>0</v>
      </c>
    </row>
    <row r="65" spans="1:37" x14ac:dyDescent="0.25">
      <c r="A65" s="321"/>
      <c r="B65" s="285"/>
      <c r="C65" s="288">
        <f t="shared" si="43"/>
        <v>0</v>
      </c>
      <c r="D65" s="289"/>
      <c r="E65" s="289"/>
      <c r="F65" s="289"/>
      <c r="G65" s="289"/>
      <c r="H65" s="289"/>
      <c r="I65" s="289"/>
      <c r="J65" s="289"/>
      <c r="K65" s="289"/>
      <c r="L65" s="289"/>
      <c r="M65" s="289"/>
      <c r="N65" s="289"/>
      <c r="O65" s="289"/>
      <c r="P65" s="289"/>
      <c r="Q65" s="289"/>
      <c r="R65" s="289"/>
      <c r="S65" s="289"/>
      <c r="T65" s="289"/>
      <c r="U65" s="289"/>
      <c r="V65" s="289"/>
      <c r="W65" s="289"/>
      <c r="X65" s="289"/>
      <c r="Y65" s="289"/>
      <c r="Z65" s="289"/>
      <c r="AA65" s="289"/>
      <c r="AB65" s="289"/>
      <c r="AC65" s="289"/>
      <c r="AD65" s="289"/>
      <c r="AE65" s="289"/>
      <c r="AF65" s="289"/>
      <c r="AG65" s="289"/>
      <c r="AH65" s="289"/>
      <c r="AI65" s="289"/>
      <c r="AJ65" s="289"/>
      <c r="AK65" s="289"/>
    </row>
    <row r="66" spans="1:37" x14ac:dyDescent="0.25">
      <c r="A66" s="321"/>
      <c r="B66" s="291" t="s">
        <v>34</v>
      </c>
      <c r="C66" s="292">
        <f t="shared" ca="1" si="43"/>
        <v>832.23822377469276</v>
      </c>
      <c r="D66" s="325"/>
      <c r="E66" s="292">
        <f t="shared" ref="E66:AG66" ca="1" si="62">SUM(E61:E65)</f>
        <v>0</v>
      </c>
      <c r="F66" s="292">
        <f t="shared" ca="1" si="62"/>
        <v>0</v>
      </c>
      <c r="G66" s="292">
        <f t="shared" ca="1" si="62"/>
        <v>0</v>
      </c>
      <c r="H66" s="292">
        <f t="shared" ca="1" si="62"/>
        <v>0</v>
      </c>
      <c r="I66" s="292">
        <f t="shared" ca="1" si="62"/>
        <v>1.343</v>
      </c>
      <c r="J66" s="292">
        <f t="shared" ca="1" si="62"/>
        <v>0</v>
      </c>
      <c r="K66" s="292">
        <f t="shared" ca="1" si="62"/>
        <v>54.260844304675075</v>
      </c>
      <c r="L66" s="292">
        <f t="shared" ca="1" si="62"/>
        <v>14.944220461469651</v>
      </c>
      <c r="M66" s="292">
        <f t="shared" ca="1" si="62"/>
        <v>14.352558425102787</v>
      </c>
      <c r="N66" s="292">
        <f t="shared" ca="1" si="62"/>
        <v>26.64129572966965</v>
      </c>
      <c r="O66" s="292">
        <f t="shared" ca="1" si="62"/>
        <v>69.717761973629706</v>
      </c>
      <c r="P66" s="292">
        <f t="shared" ca="1" si="62"/>
        <v>100.02749772565505</v>
      </c>
      <c r="Q66" s="292">
        <f t="shared" ca="1" si="62"/>
        <v>102.4973121084184</v>
      </c>
      <c r="R66" s="292">
        <f t="shared" ca="1" si="62"/>
        <v>121.7008007498343</v>
      </c>
      <c r="S66" s="292">
        <f t="shared" ca="1" si="62"/>
        <v>55.907286266956383</v>
      </c>
      <c r="T66" s="292">
        <f t="shared" ca="1" si="62"/>
        <v>94.332483140857278</v>
      </c>
      <c r="U66" s="292">
        <f t="shared" ca="1" si="62"/>
        <v>108.03215984708672</v>
      </c>
      <c r="V66" s="292">
        <f t="shared" ca="1" si="62"/>
        <v>46.466466370997722</v>
      </c>
      <c r="W66" s="292">
        <f t="shared" ca="1" si="62"/>
        <v>2.1268170837924592</v>
      </c>
      <c r="X66" s="292">
        <f t="shared" ca="1" si="62"/>
        <v>1</v>
      </c>
      <c r="Y66" s="292">
        <f t="shared" ca="1" si="62"/>
        <v>2.1268170837924592</v>
      </c>
      <c r="Z66" s="292">
        <f t="shared" ca="1" si="62"/>
        <v>1</v>
      </c>
      <c r="AA66" s="292">
        <f t="shared" ca="1" si="62"/>
        <v>2.1268170837924592</v>
      </c>
      <c r="AB66" s="292">
        <f t="shared" ca="1" si="62"/>
        <v>1</v>
      </c>
      <c r="AC66" s="292">
        <f t="shared" ca="1" si="62"/>
        <v>2.1268170837924592</v>
      </c>
      <c r="AD66" s="292">
        <f t="shared" ca="1" si="62"/>
        <v>1</v>
      </c>
      <c r="AE66" s="292">
        <f t="shared" ca="1" si="62"/>
        <v>2.1268170837924592</v>
      </c>
      <c r="AF66" s="292">
        <f t="shared" ca="1" si="62"/>
        <v>1</v>
      </c>
      <c r="AG66" s="292">
        <f t="shared" ca="1" si="62"/>
        <v>2.1268170837924592</v>
      </c>
      <c r="AH66" s="292">
        <f t="shared" ref="AH66:AK66" ca="1" si="63">SUM(AH61:AH65)</f>
        <v>0.5</v>
      </c>
      <c r="AI66" s="292">
        <f t="shared" ca="1" si="63"/>
        <v>1.6268170837924594</v>
      </c>
      <c r="AJ66" s="292">
        <f t="shared" ca="1" si="63"/>
        <v>0.5</v>
      </c>
      <c r="AK66" s="292">
        <f t="shared" ca="1" si="63"/>
        <v>1.6268170837924594</v>
      </c>
    </row>
    <row r="67" spans="1:37" x14ac:dyDescent="0.25">
      <c r="A67" s="299"/>
      <c r="B67" s="285"/>
      <c r="C67" s="288">
        <f t="shared" si="43"/>
        <v>0</v>
      </c>
      <c r="D67" s="289"/>
      <c r="E67" s="289"/>
      <c r="F67" s="289"/>
      <c r="G67" s="289"/>
      <c r="H67" s="289"/>
      <c r="I67" s="289"/>
      <c r="J67" s="289"/>
      <c r="K67" s="289"/>
      <c r="L67" s="289"/>
      <c r="M67" s="289"/>
      <c r="N67" s="289"/>
      <c r="O67" s="289"/>
      <c r="P67" s="289"/>
      <c r="Q67" s="289"/>
      <c r="R67" s="289"/>
      <c r="S67" s="289"/>
      <c r="T67" s="289"/>
      <c r="U67" s="289"/>
      <c r="V67" s="289"/>
      <c r="W67" s="289"/>
      <c r="X67" s="289"/>
      <c r="Y67" s="289"/>
      <c r="Z67" s="289"/>
      <c r="AA67" s="289"/>
      <c r="AB67" s="289"/>
      <c r="AC67" s="289"/>
      <c r="AD67" s="289"/>
      <c r="AE67" s="289"/>
      <c r="AF67" s="289"/>
      <c r="AG67" s="289"/>
      <c r="AH67" s="289"/>
      <c r="AI67" s="289"/>
      <c r="AJ67" s="289"/>
      <c r="AK67" s="289"/>
    </row>
    <row r="68" spans="1:37" x14ac:dyDescent="0.25">
      <c r="A68" s="287"/>
      <c r="B68" s="297" t="s">
        <v>27</v>
      </c>
      <c r="C68" s="298">
        <f t="shared" ca="1" si="43"/>
        <v>597.22391255652144</v>
      </c>
      <c r="D68" s="326"/>
      <c r="E68" s="298">
        <f ca="1">E58-E66</f>
        <v>0</v>
      </c>
      <c r="F68" s="298">
        <f t="shared" ref="F68:AG68" ca="1" si="64">F58-F66</f>
        <v>0</v>
      </c>
      <c r="G68" s="298">
        <f t="shared" ca="1" si="64"/>
        <v>0</v>
      </c>
      <c r="H68" s="298">
        <f t="shared" ca="1" si="64"/>
        <v>0</v>
      </c>
      <c r="I68" s="298">
        <f t="shared" ca="1" si="64"/>
        <v>-1.343</v>
      </c>
      <c r="J68" s="298">
        <f t="shared" ca="1" si="64"/>
        <v>0</v>
      </c>
      <c r="K68" s="298">
        <f t="shared" ca="1" si="64"/>
        <v>-39.259187549362935</v>
      </c>
      <c r="L68" s="298">
        <f t="shared" ca="1" si="64"/>
        <v>3.8078504826705206</v>
      </c>
      <c r="M68" s="298">
        <f t="shared" ca="1" si="64"/>
        <v>-9.8520613985091448</v>
      </c>
      <c r="N68" s="298">
        <f t="shared" ca="1" si="64"/>
        <v>9.0197712120170621</v>
      </c>
      <c r="O68" s="298">
        <f t="shared" ca="1" si="64"/>
        <v>-61.937204955973634</v>
      </c>
      <c r="P68" s="298">
        <f t="shared" ca="1" si="64"/>
        <v>-31.589052712941012</v>
      </c>
      <c r="Q68" s="298">
        <f t="shared" ca="1" si="64"/>
        <v>-15.881373436436022</v>
      </c>
      <c r="R68" s="298">
        <f t="shared" ca="1" si="64"/>
        <v>-63.956841635179387</v>
      </c>
      <c r="S68" s="298">
        <f t="shared" ca="1" si="64"/>
        <v>78.475267838068646</v>
      </c>
      <c r="T68" s="298">
        <f t="shared" ca="1" si="64"/>
        <v>-17.74734999982779</v>
      </c>
      <c r="U68" s="298">
        <f t="shared" ca="1" si="64"/>
        <v>25.894076400466247</v>
      </c>
      <c r="V68" s="298">
        <f t="shared" ca="1" si="64"/>
        <v>-27.660933577516911</v>
      </c>
      <c r="W68" s="298">
        <f t="shared" ca="1" si="64"/>
        <v>142.26493765958523</v>
      </c>
      <c r="X68" s="298">
        <f t="shared" ca="1" si="64"/>
        <v>125.62864547392751</v>
      </c>
      <c r="Y68" s="298">
        <f t="shared" ca="1" si="64"/>
        <v>19.056068520238171</v>
      </c>
      <c r="Z68" s="298">
        <f t="shared" ca="1" si="64"/>
        <v>183.27777684118266</v>
      </c>
      <c r="AA68" s="298">
        <f t="shared" ca="1" si="64"/>
        <v>22.77181162683182</v>
      </c>
      <c r="AB68" s="298">
        <f t="shared" ca="1" si="64"/>
        <v>23.89862871062428</v>
      </c>
      <c r="AC68" s="298">
        <f t="shared" ca="1" si="64"/>
        <v>43.238865706831817</v>
      </c>
      <c r="AD68" s="298">
        <f t="shared" ca="1" si="64"/>
        <v>23.953060710624278</v>
      </c>
      <c r="AE68" s="298">
        <f t="shared" ca="1" si="64"/>
        <v>22.826243626831818</v>
      </c>
      <c r="AF68" s="298">
        <f t="shared" ca="1" si="64"/>
        <v>23.953060710624278</v>
      </c>
      <c r="AG68" s="298">
        <f t="shared" ca="1" si="64"/>
        <v>22.826243626831818</v>
      </c>
      <c r="AH68" s="298">
        <f t="shared" ref="AH68:AK68" ca="1" si="65">AH58-AH66</f>
        <v>24.453060710624278</v>
      </c>
      <c r="AI68" s="298">
        <f t="shared" ca="1" si="65"/>
        <v>23.326243626831818</v>
      </c>
      <c r="AJ68" s="298">
        <f t="shared" ca="1" si="65"/>
        <v>24.453060710624278</v>
      </c>
      <c r="AK68" s="298">
        <f t="shared" ca="1" si="65"/>
        <v>23.326243626831818</v>
      </c>
    </row>
    <row r="69" spans="1:37" x14ac:dyDescent="0.25">
      <c r="A69" s="287"/>
      <c r="B69" s="293"/>
      <c r="C69" s="288">
        <f t="shared" si="43"/>
        <v>0</v>
      </c>
      <c r="D69" s="288"/>
      <c r="E69" s="288"/>
      <c r="F69" s="288"/>
      <c r="G69" s="288"/>
      <c r="H69" s="288"/>
      <c r="I69" s="288"/>
      <c r="J69" s="288"/>
      <c r="K69" s="288"/>
      <c r="L69" s="288"/>
      <c r="M69" s="288"/>
      <c r="N69" s="288"/>
      <c r="O69" s="288"/>
      <c r="P69" s="288"/>
      <c r="Q69" s="288"/>
      <c r="R69" s="288"/>
      <c r="S69" s="288"/>
      <c r="T69" s="288"/>
      <c r="U69" s="288"/>
      <c r="V69" s="288"/>
      <c r="W69" s="288"/>
      <c r="X69" s="288"/>
      <c r="Y69" s="288"/>
      <c r="Z69" s="288"/>
      <c r="AA69" s="288"/>
      <c r="AB69" s="288"/>
      <c r="AC69" s="288"/>
      <c r="AD69" s="288"/>
      <c r="AE69" s="288"/>
      <c r="AF69" s="288"/>
      <c r="AG69" s="288"/>
      <c r="AH69" s="288"/>
      <c r="AI69" s="288"/>
      <c r="AJ69" s="288"/>
      <c r="AK69" s="288"/>
    </row>
    <row r="70" spans="1:37" x14ac:dyDescent="0.25">
      <c r="A70" s="299"/>
      <c r="B70" s="297" t="s">
        <v>28</v>
      </c>
      <c r="C70" s="298">
        <f t="shared" ca="1" si="43"/>
        <v>597.22391255652144</v>
      </c>
      <c r="D70" s="298">
        <f>+D68</f>
        <v>0</v>
      </c>
      <c r="E70" s="298">
        <f t="shared" ref="E70:AG70" ca="1" si="66">E68</f>
        <v>0</v>
      </c>
      <c r="F70" s="298">
        <f t="shared" ca="1" si="66"/>
        <v>0</v>
      </c>
      <c r="G70" s="298">
        <f t="shared" ca="1" si="66"/>
        <v>0</v>
      </c>
      <c r="H70" s="298">
        <f t="shared" ca="1" si="66"/>
        <v>0</v>
      </c>
      <c r="I70" s="298">
        <f t="shared" ca="1" si="66"/>
        <v>-1.343</v>
      </c>
      <c r="J70" s="298">
        <f t="shared" ca="1" si="66"/>
        <v>0</v>
      </c>
      <c r="K70" s="298">
        <f t="shared" ca="1" si="66"/>
        <v>-39.259187549362935</v>
      </c>
      <c r="L70" s="298">
        <f t="shared" ca="1" si="66"/>
        <v>3.8078504826705206</v>
      </c>
      <c r="M70" s="298">
        <f t="shared" ca="1" si="66"/>
        <v>-9.8520613985091448</v>
      </c>
      <c r="N70" s="298">
        <f t="shared" ca="1" si="66"/>
        <v>9.0197712120170621</v>
      </c>
      <c r="O70" s="298">
        <f t="shared" ca="1" si="66"/>
        <v>-61.937204955973634</v>
      </c>
      <c r="P70" s="298">
        <f t="shared" ca="1" si="66"/>
        <v>-31.589052712941012</v>
      </c>
      <c r="Q70" s="298">
        <f t="shared" ca="1" si="66"/>
        <v>-15.881373436436022</v>
      </c>
      <c r="R70" s="298">
        <f t="shared" ca="1" si="66"/>
        <v>-63.956841635179387</v>
      </c>
      <c r="S70" s="298">
        <f t="shared" ca="1" si="66"/>
        <v>78.475267838068646</v>
      </c>
      <c r="T70" s="298">
        <f t="shared" ca="1" si="66"/>
        <v>-17.74734999982779</v>
      </c>
      <c r="U70" s="298">
        <f t="shared" ca="1" si="66"/>
        <v>25.894076400466247</v>
      </c>
      <c r="V70" s="298">
        <f t="shared" ca="1" si="66"/>
        <v>-27.660933577516911</v>
      </c>
      <c r="W70" s="298">
        <f t="shared" ca="1" si="66"/>
        <v>142.26493765958523</v>
      </c>
      <c r="X70" s="298">
        <f t="shared" ca="1" si="66"/>
        <v>125.62864547392751</v>
      </c>
      <c r="Y70" s="298">
        <f t="shared" ca="1" si="66"/>
        <v>19.056068520238171</v>
      </c>
      <c r="Z70" s="298">
        <f t="shared" ca="1" si="66"/>
        <v>183.27777684118266</v>
      </c>
      <c r="AA70" s="298">
        <f t="shared" ca="1" si="66"/>
        <v>22.77181162683182</v>
      </c>
      <c r="AB70" s="298">
        <f t="shared" ca="1" si="66"/>
        <v>23.89862871062428</v>
      </c>
      <c r="AC70" s="298">
        <f t="shared" ca="1" si="66"/>
        <v>43.238865706831817</v>
      </c>
      <c r="AD70" s="298">
        <f t="shared" ca="1" si="66"/>
        <v>23.953060710624278</v>
      </c>
      <c r="AE70" s="298">
        <f t="shared" ca="1" si="66"/>
        <v>22.826243626831818</v>
      </c>
      <c r="AF70" s="298">
        <f t="shared" ca="1" si="66"/>
        <v>23.953060710624278</v>
      </c>
      <c r="AG70" s="298">
        <f t="shared" ca="1" si="66"/>
        <v>22.826243626831818</v>
      </c>
      <c r="AH70" s="298">
        <f t="shared" ref="AH70:AK70" ca="1" si="67">AH68</f>
        <v>24.453060710624278</v>
      </c>
      <c r="AI70" s="298">
        <f t="shared" ca="1" si="67"/>
        <v>23.326243626831818</v>
      </c>
      <c r="AJ70" s="298">
        <f t="shared" ca="1" si="67"/>
        <v>24.453060710624278</v>
      </c>
      <c r="AK70" s="298">
        <f t="shared" ca="1" si="67"/>
        <v>23.326243626831818</v>
      </c>
    </row>
    <row r="71" spans="1:37" x14ac:dyDescent="0.25">
      <c r="A71" s="287"/>
      <c r="B71" s="285"/>
      <c r="C71" s="285"/>
      <c r="D71" s="285"/>
      <c r="E71" s="285"/>
      <c r="F71" s="285"/>
      <c r="G71" s="285"/>
      <c r="H71" s="285"/>
      <c r="I71" s="285"/>
      <c r="J71" s="285"/>
      <c r="K71" s="285"/>
      <c r="L71" s="285"/>
      <c r="M71" s="285"/>
      <c r="N71" s="285"/>
      <c r="O71" s="285"/>
      <c r="P71" s="285"/>
      <c r="Q71" s="285"/>
      <c r="R71" s="285"/>
      <c r="S71" s="285"/>
      <c r="T71" s="285"/>
      <c r="U71" s="285"/>
      <c r="V71" s="285"/>
      <c r="W71" s="285"/>
      <c r="X71" s="285"/>
      <c r="Y71" s="285"/>
      <c r="Z71" s="285"/>
      <c r="AA71" s="285"/>
      <c r="AB71" s="285"/>
      <c r="AC71" s="285"/>
      <c r="AD71" s="285"/>
      <c r="AE71" s="285"/>
      <c r="AF71" s="285"/>
      <c r="AG71" s="285"/>
      <c r="AH71" s="285"/>
      <c r="AI71" s="285"/>
      <c r="AJ71" s="285"/>
      <c r="AK71" s="285"/>
    </row>
    <row r="72" spans="1:37" x14ac:dyDescent="0.25">
      <c r="A72" s="287"/>
      <c r="B72" s="285"/>
      <c r="C72" s="285"/>
      <c r="D72" s="285"/>
      <c r="E72" s="285"/>
      <c r="F72" s="285">
        <v>1</v>
      </c>
      <c r="G72" s="285">
        <f t="shared" ref="G72:AK72" si="68">F72+1</f>
        <v>2</v>
      </c>
      <c r="H72" s="285">
        <f t="shared" si="68"/>
        <v>3</v>
      </c>
      <c r="I72" s="285">
        <f t="shared" si="68"/>
        <v>4</v>
      </c>
      <c r="J72" s="285">
        <f t="shared" si="68"/>
        <v>5</v>
      </c>
      <c r="K72" s="285">
        <f t="shared" si="68"/>
        <v>6</v>
      </c>
      <c r="L72" s="285">
        <f t="shared" si="68"/>
        <v>7</v>
      </c>
      <c r="M72" s="285">
        <f t="shared" si="68"/>
        <v>8</v>
      </c>
      <c r="N72" s="285">
        <f t="shared" si="68"/>
        <v>9</v>
      </c>
      <c r="O72" s="285">
        <f t="shared" si="68"/>
        <v>10</v>
      </c>
      <c r="P72" s="285">
        <f t="shared" si="68"/>
        <v>11</v>
      </c>
      <c r="Q72" s="285">
        <f t="shared" si="68"/>
        <v>12</v>
      </c>
      <c r="R72" s="285">
        <f t="shared" si="68"/>
        <v>13</v>
      </c>
      <c r="S72" s="285">
        <f t="shared" si="68"/>
        <v>14</v>
      </c>
      <c r="T72" s="285">
        <f t="shared" si="68"/>
        <v>15</v>
      </c>
      <c r="U72" s="285">
        <f t="shared" si="68"/>
        <v>16</v>
      </c>
      <c r="V72" s="285">
        <f t="shared" si="68"/>
        <v>17</v>
      </c>
      <c r="W72" s="285">
        <f t="shared" si="68"/>
        <v>18</v>
      </c>
      <c r="X72" s="285">
        <f t="shared" si="68"/>
        <v>19</v>
      </c>
      <c r="Y72" s="285">
        <f t="shared" si="68"/>
        <v>20</v>
      </c>
      <c r="Z72" s="285">
        <f t="shared" si="68"/>
        <v>21</v>
      </c>
      <c r="AA72" s="285">
        <f t="shared" si="68"/>
        <v>22</v>
      </c>
      <c r="AB72" s="285">
        <f t="shared" si="68"/>
        <v>23</v>
      </c>
      <c r="AC72" s="285">
        <f t="shared" si="68"/>
        <v>24</v>
      </c>
      <c r="AD72" s="285">
        <f t="shared" si="68"/>
        <v>25</v>
      </c>
      <c r="AE72" s="285">
        <f t="shared" si="68"/>
        <v>26</v>
      </c>
      <c r="AF72" s="285">
        <f t="shared" si="68"/>
        <v>27</v>
      </c>
      <c r="AG72" s="285">
        <f t="shared" si="68"/>
        <v>28</v>
      </c>
      <c r="AH72" s="285">
        <f t="shared" si="68"/>
        <v>29</v>
      </c>
      <c r="AI72" s="285">
        <f t="shared" si="68"/>
        <v>30</v>
      </c>
      <c r="AJ72" s="285">
        <f t="shared" si="68"/>
        <v>31</v>
      </c>
      <c r="AK72" s="285">
        <f t="shared" si="68"/>
        <v>32</v>
      </c>
    </row>
    <row r="73" spans="1:37" x14ac:dyDescent="0.25">
      <c r="A73" s="287"/>
      <c r="B73" s="335" t="s">
        <v>117</v>
      </c>
      <c r="C73" s="340" t="s">
        <v>3</v>
      </c>
      <c r="D73" s="341">
        <f>+D2</f>
        <v>44561</v>
      </c>
      <c r="E73" s="341">
        <f t="shared" ref="E73:AK73" si="69">EOMONTH(D73,3)</f>
        <v>44651</v>
      </c>
      <c r="F73" s="341">
        <f t="shared" si="69"/>
        <v>44742</v>
      </c>
      <c r="G73" s="341">
        <f t="shared" si="69"/>
        <v>44834</v>
      </c>
      <c r="H73" s="341">
        <f t="shared" si="69"/>
        <v>44926</v>
      </c>
      <c r="I73" s="341">
        <f t="shared" si="69"/>
        <v>45016</v>
      </c>
      <c r="J73" s="341">
        <f t="shared" si="69"/>
        <v>45107</v>
      </c>
      <c r="K73" s="341">
        <f t="shared" si="69"/>
        <v>45199</v>
      </c>
      <c r="L73" s="341">
        <f t="shared" si="69"/>
        <v>45291</v>
      </c>
      <c r="M73" s="341">
        <f t="shared" si="69"/>
        <v>45382</v>
      </c>
      <c r="N73" s="341">
        <f t="shared" si="69"/>
        <v>45473</v>
      </c>
      <c r="O73" s="341">
        <f t="shared" si="69"/>
        <v>45565</v>
      </c>
      <c r="P73" s="341">
        <f t="shared" si="69"/>
        <v>45657</v>
      </c>
      <c r="Q73" s="341">
        <f t="shared" si="69"/>
        <v>45747</v>
      </c>
      <c r="R73" s="341">
        <f t="shared" si="69"/>
        <v>45838</v>
      </c>
      <c r="S73" s="341">
        <f t="shared" si="69"/>
        <v>45930</v>
      </c>
      <c r="T73" s="341">
        <f t="shared" si="69"/>
        <v>46022</v>
      </c>
      <c r="U73" s="341">
        <f t="shared" si="69"/>
        <v>46112</v>
      </c>
      <c r="V73" s="341">
        <f t="shared" si="69"/>
        <v>46203</v>
      </c>
      <c r="W73" s="341">
        <f t="shared" si="69"/>
        <v>46295</v>
      </c>
      <c r="X73" s="341">
        <f t="shared" si="69"/>
        <v>46387</v>
      </c>
      <c r="Y73" s="341">
        <f t="shared" si="69"/>
        <v>46477</v>
      </c>
      <c r="Z73" s="341">
        <f t="shared" si="69"/>
        <v>46568</v>
      </c>
      <c r="AA73" s="341">
        <f t="shared" si="69"/>
        <v>46660</v>
      </c>
      <c r="AB73" s="341">
        <f t="shared" si="69"/>
        <v>46752</v>
      </c>
      <c r="AC73" s="341">
        <f t="shared" si="69"/>
        <v>46843</v>
      </c>
      <c r="AD73" s="341">
        <f t="shared" si="69"/>
        <v>46934</v>
      </c>
      <c r="AE73" s="341">
        <f t="shared" si="69"/>
        <v>47026</v>
      </c>
      <c r="AF73" s="341">
        <f t="shared" si="69"/>
        <v>47118</v>
      </c>
      <c r="AG73" s="341">
        <f t="shared" si="69"/>
        <v>47208</v>
      </c>
      <c r="AH73" s="341">
        <f t="shared" si="69"/>
        <v>47299</v>
      </c>
      <c r="AI73" s="341">
        <f t="shared" si="69"/>
        <v>47391</v>
      </c>
      <c r="AJ73" s="341">
        <f t="shared" si="69"/>
        <v>47483</v>
      </c>
      <c r="AK73" s="341">
        <f t="shared" si="69"/>
        <v>47573</v>
      </c>
    </row>
    <row r="74" spans="1:37" x14ac:dyDescent="0.25">
      <c r="A74" s="287"/>
      <c r="B74" s="313"/>
      <c r="C74" s="318">
        <f t="shared" ref="C74:C98" si="70">SUM(E74:AK74)</f>
        <v>1.0000000000000002</v>
      </c>
      <c r="D74" s="342"/>
      <c r="E74" s="343">
        <v>0</v>
      </c>
      <c r="F74" s="343">
        <v>0</v>
      </c>
      <c r="G74" s="343">
        <v>0</v>
      </c>
      <c r="H74" s="343">
        <v>0</v>
      </c>
      <c r="I74" s="343">
        <v>0</v>
      </c>
      <c r="J74" s="343">
        <f t="shared" ref="J74:AK74" si="71">J$6</f>
        <v>0</v>
      </c>
      <c r="K74" s="343">
        <f t="shared" si="71"/>
        <v>0.1</v>
      </c>
      <c r="L74" s="343">
        <f t="shared" si="71"/>
        <v>0.05</v>
      </c>
      <c r="M74" s="343">
        <f t="shared" si="71"/>
        <v>0.02</v>
      </c>
      <c r="N74" s="343">
        <f t="shared" si="71"/>
        <v>0.02</v>
      </c>
      <c r="O74" s="343">
        <f t="shared" si="71"/>
        <v>0.02</v>
      </c>
      <c r="P74" s="343">
        <f t="shared" si="71"/>
        <v>0.05</v>
      </c>
      <c r="Q74" s="343">
        <f t="shared" si="71"/>
        <v>0.15</v>
      </c>
      <c r="R74" s="343">
        <f t="shared" si="71"/>
        <v>0.1</v>
      </c>
      <c r="S74" s="343">
        <f t="shared" si="71"/>
        <v>0.05</v>
      </c>
      <c r="T74" s="343">
        <f t="shared" si="71"/>
        <v>0.1</v>
      </c>
      <c r="U74" s="343">
        <f t="shared" si="71"/>
        <v>0.02</v>
      </c>
      <c r="V74" s="343">
        <f t="shared" si="71"/>
        <v>0.02</v>
      </c>
      <c r="W74" s="343">
        <f t="shared" si="71"/>
        <v>0.02</v>
      </c>
      <c r="X74" s="343">
        <f t="shared" si="71"/>
        <v>0.02</v>
      </c>
      <c r="Y74" s="343">
        <f t="shared" si="71"/>
        <v>0.02</v>
      </c>
      <c r="Z74" s="343">
        <f t="shared" si="71"/>
        <v>0.02</v>
      </c>
      <c r="AA74" s="343">
        <f t="shared" si="71"/>
        <v>0.02</v>
      </c>
      <c r="AB74" s="343">
        <f t="shared" si="71"/>
        <v>0.02</v>
      </c>
      <c r="AC74" s="343">
        <f t="shared" si="71"/>
        <v>0.02</v>
      </c>
      <c r="AD74" s="343">
        <f t="shared" si="71"/>
        <v>0.02</v>
      </c>
      <c r="AE74" s="343">
        <f t="shared" si="71"/>
        <v>0.02</v>
      </c>
      <c r="AF74" s="343">
        <f t="shared" si="71"/>
        <v>0.02</v>
      </c>
      <c r="AG74" s="343">
        <f t="shared" si="71"/>
        <v>0.02</v>
      </c>
      <c r="AH74" s="343">
        <f t="shared" si="71"/>
        <v>0.02</v>
      </c>
      <c r="AI74" s="343">
        <f t="shared" si="71"/>
        <v>0.02</v>
      </c>
      <c r="AJ74" s="343">
        <f t="shared" si="71"/>
        <v>0.02</v>
      </c>
      <c r="AK74" s="343">
        <f t="shared" si="71"/>
        <v>0.02</v>
      </c>
    </row>
    <row r="75" spans="1:37" x14ac:dyDescent="0.25">
      <c r="A75" s="344">
        <v>666</v>
      </c>
      <c r="B75" s="285" t="s">
        <v>21</v>
      </c>
      <c r="C75" s="288">
        <f t="shared" si="70"/>
        <v>666.00000000000057</v>
      </c>
      <c r="D75" s="316"/>
      <c r="E75" s="315">
        <f t="shared" ref="E75:AK75" si="72">$A75*E$74</f>
        <v>0</v>
      </c>
      <c r="F75" s="315">
        <f t="shared" si="72"/>
        <v>0</v>
      </c>
      <c r="G75" s="315">
        <f t="shared" si="72"/>
        <v>0</v>
      </c>
      <c r="H75" s="315">
        <f t="shared" si="72"/>
        <v>0</v>
      </c>
      <c r="I75" s="315">
        <f t="shared" si="72"/>
        <v>0</v>
      </c>
      <c r="J75" s="315">
        <f t="shared" si="72"/>
        <v>0</v>
      </c>
      <c r="K75" s="315">
        <f t="shared" si="72"/>
        <v>66.600000000000009</v>
      </c>
      <c r="L75" s="315">
        <f t="shared" si="72"/>
        <v>33.300000000000004</v>
      </c>
      <c r="M75" s="315">
        <f t="shared" si="72"/>
        <v>13.32</v>
      </c>
      <c r="N75" s="315">
        <f t="shared" si="72"/>
        <v>13.32</v>
      </c>
      <c r="O75" s="315">
        <f t="shared" si="72"/>
        <v>13.32</v>
      </c>
      <c r="P75" s="315">
        <f t="shared" si="72"/>
        <v>33.300000000000004</v>
      </c>
      <c r="Q75" s="315">
        <f t="shared" si="72"/>
        <v>99.899999999999991</v>
      </c>
      <c r="R75" s="315">
        <f t="shared" si="72"/>
        <v>66.600000000000009</v>
      </c>
      <c r="S75" s="315">
        <f t="shared" si="72"/>
        <v>33.300000000000004</v>
      </c>
      <c r="T75" s="315">
        <f t="shared" si="72"/>
        <v>66.600000000000009</v>
      </c>
      <c r="U75" s="315">
        <f t="shared" si="72"/>
        <v>13.32</v>
      </c>
      <c r="V75" s="315">
        <f t="shared" si="72"/>
        <v>13.32</v>
      </c>
      <c r="W75" s="315">
        <f t="shared" si="72"/>
        <v>13.32</v>
      </c>
      <c r="X75" s="315">
        <f t="shared" si="72"/>
        <v>13.32</v>
      </c>
      <c r="Y75" s="315">
        <f t="shared" si="72"/>
        <v>13.32</v>
      </c>
      <c r="Z75" s="315">
        <f t="shared" si="72"/>
        <v>13.32</v>
      </c>
      <c r="AA75" s="315">
        <f t="shared" si="72"/>
        <v>13.32</v>
      </c>
      <c r="AB75" s="315">
        <f t="shared" si="72"/>
        <v>13.32</v>
      </c>
      <c r="AC75" s="315">
        <f t="shared" si="72"/>
        <v>13.32</v>
      </c>
      <c r="AD75" s="315">
        <f t="shared" si="72"/>
        <v>13.32</v>
      </c>
      <c r="AE75" s="315">
        <f t="shared" si="72"/>
        <v>13.32</v>
      </c>
      <c r="AF75" s="315">
        <f t="shared" si="72"/>
        <v>13.32</v>
      </c>
      <c r="AG75" s="315">
        <f t="shared" si="72"/>
        <v>13.32</v>
      </c>
      <c r="AH75" s="315">
        <f t="shared" si="72"/>
        <v>13.32</v>
      </c>
      <c r="AI75" s="315">
        <f t="shared" si="72"/>
        <v>13.32</v>
      </c>
      <c r="AJ75" s="315">
        <f t="shared" si="72"/>
        <v>13.32</v>
      </c>
      <c r="AK75" s="315">
        <f t="shared" si="72"/>
        <v>13.32</v>
      </c>
    </row>
    <row r="76" spans="1:37" x14ac:dyDescent="0.25">
      <c r="A76" s="347">
        <f>+A77/A75</f>
        <v>398.19203783783774</v>
      </c>
      <c r="B76" s="285" t="s">
        <v>22</v>
      </c>
      <c r="C76" s="288"/>
      <c r="D76" s="316"/>
      <c r="E76" s="289">
        <f t="shared" ref="E76:AK76" si="73">$A$76</f>
        <v>398.19203783783774</v>
      </c>
      <c r="F76" s="289">
        <f t="shared" si="73"/>
        <v>398.19203783783774</v>
      </c>
      <c r="G76" s="289">
        <f t="shared" si="73"/>
        <v>398.19203783783774</v>
      </c>
      <c r="H76" s="289">
        <f t="shared" si="73"/>
        <v>398.19203783783774</v>
      </c>
      <c r="I76" s="289">
        <f t="shared" si="73"/>
        <v>398.19203783783774</v>
      </c>
      <c r="J76" s="289">
        <f t="shared" si="73"/>
        <v>398.19203783783774</v>
      </c>
      <c r="K76" s="289">
        <f t="shared" si="73"/>
        <v>398.19203783783774</v>
      </c>
      <c r="L76" s="289">
        <f t="shared" si="73"/>
        <v>398.19203783783774</v>
      </c>
      <c r="M76" s="289">
        <f t="shared" si="73"/>
        <v>398.19203783783774</v>
      </c>
      <c r="N76" s="289">
        <f t="shared" si="73"/>
        <v>398.19203783783774</v>
      </c>
      <c r="O76" s="289">
        <f t="shared" si="73"/>
        <v>398.19203783783774</v>
      </c>
      <c r="P76" s="289">
        <f t="shared" si="73"/>
        <v>398.19203783783774</v>
      </c>
      <c r="Q76" s="289">
        <f t="shared" si="73"/>
        <v>398.19203783783774</v>
      </c>
      <c r="R76" s="289">
        <f t="shared" si="73"/>
        <v>398.19203783783774</v>
      </c>
      <c r="S76" s="289">
        <f t="shared" si="73"/>
        <v>398.19203783783774</v>
      </c>
      <c r="T76" s="289">
        <f t="shared" si="73"/>
        <v>398.19203783783774</v>
      </c>
      <c r="U76" s="289">
        <f t="shared" si="73"/>
        <v>398.19203783783774</v>
      </c>
      <c r="V76" s="289">
        <f t="shared" si="73"/>
        <v>398.19203783783774</v>
      </c>
      <c r="W76" s="289">
        <f t="shared" si="73"/>
        <v>398.19203783783774</v>
      </c>
      <c r="X76" s="289">
        <f t="shared" si="73"/>
        <v>398.19203783783774</v>
      </c>
      <c r="Y76" s="289">
        <f t="shared" si="73"/>
        <v>398.19203783783774</v>
      </c>
      <c r="Z76" s="289">
        <f t="shared" si="73"/>
        <v>398.19203783783774</v>
      </c>
      <c r="AA76" s="289">
        <f t="shared" si="73"/>
        <v>398.19203783783774</v>
      </c>
      <c r="AB76" s="289">
        <f t="shared" si="73"/>
        <v>398.19203783783774</v>
      </c>
      <c r="AC76" s="289">
        <f t="shared" si="73"/>
        <v>398.19203783783774</v>
      </c>
      <c r="AD76" s="289">
        <f t="shared" si="73"/>
        <v>398.19203783783774</v>
      </c>
      <c r="AE76" s="289">
        <f t="shared" si="73"/>
        <v>398.19203783783774</v>
      </c>
      <c r="AF76" s="289">
        <f t="shared" si="73"/>
        <v>398.19203783783774</v>
      </c>
      <c r="AG76" s="289">
        <f t="shared" si="73"/>
        <v>398.19203783783774</v>
      </c>
      <c r="AH76" s="289">
        <f t="shared" si="73"/>
        <v>398.19203783783774</v>
      </c>
      <c r="AI76" s="289">
        <f t="shared" si="73"/>
        <v>398.19203783783774</v>
      </c>
      <c r="AJ76" s="289">
        <f t="shared" si="73"/>
        <v>398.19203783783774</v>
      </c>
      <c r="AK76" s="289">
        <f t="shared" si="73"/>
        <v>398.19203783783774</v>
      </c>
    </row>
    <row r="77" spans="1:37" x14ac:dyDescent="0.25">
      <c r="A77" s="345">
        <f>'Project Summary'!E13</f>
        <v>265195.89719999995</v>
      </c>
      <c r="B77" s="285" t="s">
        <v>23</v>
      </c>
      <c r="C77" s="288">
        <f t="shared" si="70"/>
        <v>265195.89719999972</v>
      </c>
      <c r="D77" s="316"/>
      <c r="E77" s="289">
        <f t="shared" ref="E77:AG77" si="74">E75*E76</f>
        <v>0</v>
      </c>
      <c r="F77" s="289">
        <f t="shared" si="74"/>
        <v>0</v>
      </c>
      <c r="G77" s="289">
        <f t="shared" si="74"/>
        <v>0</v>
      </c>
      <c r="H77" s="289">
        <f t="shared" si="74"/>
        <v>0</v>
      </c>
      <c r="I77" s="289">
        <f t="shared" si="74"/>
        <v>0</v>
      </c>
      <c r="J77" s="289">
        <f t="shared" si="74"/>
        <v>0</v>
      </c>
      <c r="K77" s="289">
        <f t="shared" si="74"/>
        <v>26519.589719999996</v>
      </c>
      <c r="L77" s="289">
        <f t="shared" si="74"/>
        <v>13259.794859999998</v>
      </c>
      <c r="M77" s="289">
        <f t="shared" si="74"/>
        <v>5303.9179439999989</v>
      </c>
      <c r="N77" s="289">
        <f t="shared" si="74"/>
        <v>5303.9179439999989</v>
      </c>
      <c r="O77" s="289">
        <f t="shared" si="74"/>
        <v>5303.9179439999989</v>
      </c>
      <c r="P77" s="289">
        <f t="shared" si="74"/>
        <v>13259.794859999998</v>
      </c>
      <c r="Q77" s="289">
        <f t="shared" si="74"/>
        <v>39779.384579999991</v>
      </c>
      <c r="R77" s="289">
        <f t="shared" si="74"/>
        <v>26519.589719999996</v>
      </c>
      <c r="S77" s="289">
        <f t="shared" si="74"/>
        <v>13259.794859999998</v>
      </c>
      <c r="T77" s="289">
        <f t="shared" si="74"/>
        <v>26519.589719999996</v>
      </c>
      <c r="U77" s="289">
        <f t="shared" si="74"/>
        <v>5303.9179439999989</v>
      </c>
      <c r="V77" s="289">
        <f t="shared" si="74"/>
        <v>5303.9179439999989</v>
      </c>
      <c r="W77" s="289">
        <f t="shared" si="74"/>
        <v>5303.9179439999989</v>
      </c>
      <c r="X77" s="289">
        <f t="shared" si="74"/>
        <v>5303.9179439999989</v>
      </c>
      <c r="Y77" s="289">
        <f t="shared" si="74"/>
        <v>5303.9179439999989</v>
      </c>
      <c r="Z77" s="289">
        <f t="shared" si="74"/>
        <v>5303.9179439999989</v>
      </c>
      <c r="AA77" s="289">
        <f t="shared" si="74"/>
        <v>5303.9179439999989</v>
      </c>
      <c r="AB77" s="289">
        <f t="shared" si="74"/>
        <v>5303.9179439999989</v>
      </c>
      <c r="AC77" s="289">
        <f t="shared" si="74"/>
        <v>5303.9179439999989</v>
      </c>
      <c r="AD77" s="289">
        <f t="shared" si="74"/>
        <v>5303.9179439999989</v>
      </c>
      <c r="AE77" s="289">
        <f t="shared" si="74"/>
        <v>5303.9179439999989</v>
      </c>
      <c r="AF77" s="289">
        <f t="shared" si="74"/>
        <v>5303.9179439999989</v>
      </c>
      <c r="AG77" s="289">
        <f t="shared" si="74"/>
        <v>5303.9179439999989</v>
      </c>
      <c r="AH77" s="289">
        <f t="shared" ref="AH77:AK77" si="75">AH75*AH76</f>
        <v>5303.9179439999989</v>
      </c>
      <c r="AI77" s="289">
        <f t="shared" si="75"/>
        <v>5303.9179439999989</v>
      </c>
      <c r="AJ77" s="289">
        <f t="shared" si="75"/>
        <v>5303.9179439999989</v>
      </c>
      <c r="AK77" s="289">
        <f t="shared" si="75"/>
        <v>5303.9179439999989</v>
      </c>
    </row>
    <row r="78" spans="1:37" x14ac:dyDescent="0.25">
      <c r="A78" s="315"/>
      <c r="B78" s="285" t="s">
        <v>24</v>
      </c>
      <c r="C78" s="318">
        <f t="shared" si="70"/>
        <v>1.0000000000000009</v>
      </c>
      <c r="D78" s="316"/>
      <c r="E78" s="316">
        <f t="shared" ref="E78:AG78" si="76">E77/$C77</f>
        <v>0</v>
      </c>
      <c r="F78" s="316">
        <f t="shared" si="76"/>
        <v>0</v>
      </c>
      <c r="G78" s="316">
        <f t="shared" si="76"/>
        <v>0</v>
      </c>
      <c r="H78" s="316">
        <f t="shared" si="76"/>
        <v>0</v>
      </c>
      <c r="I78" s="316">
        <f t="shared" si="76"/>
        <v>0</v>
      </c>
      <c r="J78" s="316">
        <f t="shared" si="76"/>
        <v>0</v>
      </c>
      <c r="K78" s="316">
        <f t="shared" si="76"/>
        <v>0.10000000000000009</v>
      </c>
      <c r="L78" s="316">
        <f t="shared" si="76"/>
        <v>5.0000000000000044E-2</v>
      </c>
      <c r="M78" s="316">
        <f t="shared" si="76"/>
        <v>2.0000000000000018E-2</v>
      </c>
      <c r="N78" s="316">
        <f t="shared" si="76"/>
        <v>2.0000000000000018E-2</v>
      </c>
      <c r="O78" s="316">
        <f t="shared" si="76"/>
        <v>2.0000000000000018E-2</v>
      </c>
      <c r="P78" s="316">
        <f t="shared" si="76"/>
        <v>5.0000000000000044E-2</v>
      </c>
      <c r="Q78" s="316">
        <f t="shared" si="76"/>
        <v>0.15000000000000013</v>
      </c>
      <c r="R78" s="316">
        <f t="shared" si="76"/>
        <v>0.10000000000000009</v>
      </c>
      <c r="S78" s="316">
        <f t="shared" si="76"/>
        <v>5.0000000000000044E-2</v>
      </c>
      <c r="T78" s="316">
        <f t="shared" si="76"/>
        <v>0.10000000000000009</v>
      </c>
      <c r="U78" s="316">
        <f t="shared" si="76"/>
        <v>2.0000000000000018E-2</v>
      </c>
      <c r="V78" s="316">
        <f t="shared" si="76"/>
        <v>2.0000000000000018E-2</v>
      </c>
      <c r="W78" s="316">
        <f t="shared" si="76"/>
        <v>2.0000000000000018E-2</v>
      </c>
      <c r="X78" s="316">
        <f t="shared" si="76"/>
        <v>2.0000000000000018E-2</v>
      </c>
      <c r="Y78" s="316">
        <f t="shared" si="76"/>
        <v>2.0000000000000018E-2</v>
      </c>
      <c r="Z78" s="316">
        <f t="shared" si="76"/>
        <v>2.0000000000000018E-2</v>
      </c>
      <c r="AA78" s="316">
        <f t="shared" si="76"/>
        <v>2.0000000000000018E-2</v>
      </c>
      <c r="AB78" s="316">
        <f t="shared" si="76"/>
        <v>2.0000000000000018E-2</v>
      </c>
      <c r="AC78" s="316">
        <f t="shared" si="76"/>
        <v>2.0000000000000018E-2</v>
      </c>
      <c r="AD78" s="316">
        <f t="shared" si="76"/>
        <v>2.0000000000000018E-2</v>
      </c>
      <c r="AE78" s="316">
        <f t="shared" si="76"/>
        <v>2.0000000000000018E-2</v>
      </c>
      <c r="AF78" s="316">
        <f t="shared" si="76"/>
        <v>2.0000000000000018E-2</v>
      </c>
      <c r="AG78" s="316">
        <f t="shared" si="76"/>
        <v>2.0000000000000018E-2</v>
      </c>
      <c r="AH78" s="316">
        <f t="shared" ref="AH78:AK78" si="77">AH77/$C77</f>
        <v>2.0000000000000018E-2</v>
      </c>
      <c r="AI78" s="316">
        <f t="shared" si="77"/>
        <v>2.0000000000000018E-2</v>
      </c>
      <c r="AJ78" s="316">
        <f t="shared" si="77"/>
        <v>2.0000000000000018E-2</v>
      </c>
      <c r="AK78" s="316">
        <f t="shared" si="77"/>
        <v>2.0000000000000018E-2</v>
      </c>
    </row>
    <row r="79" spans="1:37" x14ac:dyDescent="0.25">
      <c r="A79" s="344">
        <v>7850</v>
      </c>
      <c r="B79" s="285" t="s">
        <v>25</v>
      </c>
      <c r="C79" s="288"/>
      <c r="D79" s="316"/>
      <c r="E79" s="311"/>
      <c r="F79" s="311">
        <f>A79</f>
        <v>7850</v>
      </c>
      <c r="G79" s="311">
        <f t="shared" ref="G79:AK79" si="78">F79*(1+G80)</f>
        <v>7850</v>
      </c>
      <c r="H79" s="311">
        <f t="shared" si="78"/>
        <v>7850</v>
      </c>
      <c r="I79" s="311">
        <f t="shared" si="78"/>
        <v>7850</v>
      </c>
      <c r="J79" s="311">
        <f t="shared" si="78"/>
        <v>7850</v>
      </c>
      <c r="K79" s="311">
        <f t="shared" si="78"/>
        <v>7850</v>
      </c>
      <c r="L79" s="311">
        <f t="shared" si="78"/>
        <v>7850</v>
      </c>
      <c r="M79" s="311">
        <f t="shared" si="78"/>
        <v>7850</v>
      </c>
      <c r="N79" s="311">
        <f t="shared" si="78"/>
        <v>7850</v>
      </c>
      <c r="O79" s="311">
        <f t="shared" si="78"/>
        <v>7850</v>
      </c>
      <c r="P79" s="311">
        <f t="shared" si="78"/>
        <v>7850</v>
      </c>
      <c r="Q79" s="311">
        <f t="shared" si="78"/>
        <v>7850</v>
      </c>
      <c r="R79" s="311">
        <f t="shared" si="78"/>
        <v>7850</v>
      </c>
      <c r="S79" s="311">
        <f t="shared" si="78"/>
        <v>7850</v>
      </c>
      <c r="T79" s="311">
        <f t="shared" si="78"/>
        <v>7850</v>
      </c>
      <c r="U79" s="311">
        <f t="shared" si="78"/>
        <v>7850</v>
      </c>
      <c r="V79" s="311">
        <f t="shared" si="78"/>
        <v>7850</v>
      </c>
      <c r="W79" s="311">
        <f t="shared" si="78"/>
        <v>7850</v>
      </c>
      <c r="X79" s="311">
        <f t="shared" si="78"/>
        <v>7850</v>
      </c>
      <c r="Y79" s="311">
        <f t="shared" si="78"/>
        <v>7850</v>
      </c>
      <c r="Z79" s="311">
        <f t="shared" si="78"/>
        <v>7850</v>
      </c>
      <c r="AA79" s="311">
        <f t="shared" si="78"/>
        <v>7850</v>
      </c>
      <c r="AB79" s="311">
        <f t="shared" si="78"/>
        <v>7850</v>
      </c>
      <c r="AC79" s="311">
        <f t="shared" si="78"/>
        <v>7850</v>
      </c>
      <c r="AD79" s="311">
        <f t="shared" si="78"/>
        <v>7850</v>
      </c>
      <c r="AE79" s="311">
        <f t="shared" si="78"/>
        <v>7850</v>
      </c>
      <c r="AF79" s="311">
        <f t="shared" si="78"/>
        <v>7850</v>
      </c>
      <c r="AG79" s="311">
        <f t="shared" si="78"/>
        <v>7850</v>
      </c>
      <c r="AH79" s="311">
        <f t="shared" si="78"/>
        <v>7850</v>
      </c>
      <c r="AI79" s="311">
        <f t="shared" si="78"/>
        <v>7850</v>
      </c>
      <c r="AJ79" s="311">
        <f t="shared" si="78"/>
        <v>7850</v>
      </c>
      <c r="AK79" s="311">
        <f t="shared" si="78"/>
        <v>7850</v>
      </c>
    </row>
    <row r="80" spans="1:37" x14ac:dyDescent="0.25">
      <c r="A80" s="287"/>
      <c r="B80" s="285" t="s">
        <v>37</v>
      </c>
      <c r="C80" s="327">
        <f t="shared" si="70"/>
        <v>0</v>
      </c>
      <c r="D80" s="316"/>
      <c r="E80" s="320"/>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299"/>
      <c r="AE80" s="299"/>
      <c r="AF80" s="299"/>
      <c r="AG80" s="299"/>
      <c r="AH80" s="299"/>
      <c r="AI80" s="299"/>
      <c r="AJ80" s="299"/>
      <c r="AK80" s="299"/>
    </row>
    <row r="81" spans="1:37" x14ac:dyDescent="0.25">
      <c r="A81" s="321">
        <f>C81/A77*10^7</f>
        <v>7849.9999999999982</v>
      </c>
      <c r="B81" s="285" t="s">
        <v>26</v>
      </c>
      <c r="C81" s="288">
        <f t="shared" si="70"/>
        <v>208.1787793019999</v>
      </c>
      <c r="D81" s="289"/>
      <c r="E81" s="289">
        <f t="shared" ref="E81:AG81" si="79">E77*E79/10^7</f>
        <v>0</v>
      </c>
      <c r="F81" s="289">
        <f t="shared" si="79"/>
        <v>0</v>
      </c>
      <c r="G81" s="289">
        <f t="shared" si="79"/>
        <v>0</v>
      </c>
      <c r="H81" s="289">
        <f t="shared" si="79"/>
        <v>0</v>
      </c>
      <c r="I81" s="289">
        <f t="shared" si="79"/>
        <v>0</v>
      </c>
      <c r="J81" s="289">
        <f t="shared" si="79"/>
        <v>0</v>
      </c>
      <c r="K81" s="289">
        <f t="shared" si="79"/>
        <v>20.817877930199995</v>
      </c>
      <c r="L81" s="289">
        <f t="shared" si="79"/>
        <v>10.408938965099997</v>
      </c>
      <c r="M81" s="289">
        <f t="shared" si="79"/>
        <v>4.1635755860399994</v>
      </c>
      <c r="N81" s="289">
        <f t="shared" si="79"/>
        <v>4.1635755860399994</v>
      </c>
      <c r="O81" s="289">
        <f t="shared" si="79"/>
        <v>4.1635755860399994</v>
      </c>
      <c r="P81" s="289">
        <f t="shared" si="79"/>
        <v>10.408938965099997</v>
      </c>
      <c r="Q81" s="289">
        <f t="shared" si="79"/>
        <v>31.226816895299994</v>
      </c>
      <c r="R81" s="289">
        <f t="shared" si="79"/>
        <v>20.817877930199995</v>
      </c>
      <c r="S81" s="289">
        <f t="shared" si="79"/>
        <v>10.408938965099997</v>
      </c>
      <c r="T81" s="289">
        <f t="shared" si="79"/>
        <v>20.817877930199995</v>
      </c>
      <c r="U81" s="289">
        <f t="shared" si="79"/>
        <v>4.1635755860399994</v>
      </c>
      <c r="V81" s="289">
        <f t="shared" si="79"/>
        <v>4.1635755860399994</v>
      </c>
      <c r="W81" s="289">
        <f t="shared" si="79"/>
        <v>4.1635755860399994</v>
      </c>
      <c r="X81" s="289">
        <f t="shared" si="79"/>
        <v>4.1635755860399994</v>
      </c>
      <c r="Y81" s="289">
        <f t="shared" si="79"/>
        <v>4.1635755860399994</v>
      </c>
      <c r="Z81" s="289">
        <f t="shared" si="79"/>
        <v>4.1635755860399994</v>
      </c>
      <c r="AA81" s="289">
        <f t="shared" si="79"/>
        <v>4.1635755860399994</v>
      </c>
      <c r="AB81" s="289">
        <f t="shared" si="79"/>
        <v>4.1635755860399994</v>
      </c>
      <c r="AC81" s="289">
        <f t="shared" si="79"/>
        <v>4.1635755860399994</v>
      </c>
      <c r="AD81" s="289">
        <f t="shared" si="79"/>
        <v>4.1635755860399994</v>
      </c>
      <c r="AE81" s="289">
        <f t="shared" si="79"/>
        <v>4.1635755860399994</v>
      </c>
      <c r="AF81" s="289">
        <f t="shared" si="79"/>
        <v>4.1635755860399994</v>
      </c>
      <c r="AG81" s="289">
        <f t="shared" si="79"/>
        <v>4.1635755860399994</v>
      </c>
      <c r="AH81" s="289">
        <f t="shared" ref="AH81:AK81" si="80">AH77*AH79/10^7</f>
        <v>4.1635755860399994</v>
      </c>
      <c r="AI81" s="289">
        <f t="shared" si="80"/>
        <v>4.1635755860399994</v>
      </c>
      <c r="AJ81" s="289">
        <f t="shared" si="80"/>
        <v>4.1635755860399994</v>
      </c>
      <c r="AK81" s="289">
        <f t="shared" si="80"/>
        <v>4.1635755860399994</v>
      </c>
    </row>
    <row r="82" spans="1:37" x14ac:dyDescent="0.25">
      <c r="A82" s="302"/>
      <c r="B82" s="312" t="s">
        <v>31</v>
      </c>
      <c r="C82" s="322">
        <f t="shared" si="70"/>
        <v>1</v>
      </c>
      <c r="D82" s="328"/>
      <c r="E82" s="299"/>
      <c r="F82" s="299"/>
      <c r="G82" s="299"/>
      <c r="H82" s="299"/>
      <c r="I82" s="299"/>
      <c r="J82" s="299"/>
      <c r="K82" s="299">
        <v>0.1</v>
      </c>
      <c r="L82" s="299">
        <v>0.05</v>
      </c>
      <c r="M82" s="299"/>
      <c r="N82" s="299"/>
      <c r="O82" s="299">
        <v>0.1</v>
      </c>
      <c r="P82" s="299"/>
      <c r="Q82" s="299"/>
      <c r="R82" s="299">
        <v>0.12</v>
      </c>
      <c r="S82" s="299">
        <v>0</v>
      </c>
      <c r="T82" s="299">
        <v>0.12</v>
      </c>
      <c r="U82" s="299">
        <v>0</v>
      </c>
      <c r="V82" s="299"/>
      <c r="W82" s="299">
        <v>0.12</v>
      </c>
      <c r="X82" s="299"/>
      <c r="Y82" s="299">
        <v>0.12</v>
      </c>
      <c r="Z82" s="299"/>
      <c r="AA82" s="299">
        <v>0.12</v>
      </c>
      <c r="AB82" s="299">
        <v>0</v>
      </c>
      <c r="AC82" s="299">
        <v>0.15</v>
      </c>
      <c r="AD82" s="299"/>
      <c r="AE82" s="299"/>
      <c r="AF82" s="299"/>
      <c r="AG82" s="299"/>
      <c r="AH82" s="299"/>
      <c r="AI82" s="299"/>
      <c r="AJ82" s="299"/>
      <c r="AK82" s="299"/>
    </row>
    <row r="83" spans="1:37" x14ac:dyDescent="0.25">
      <c r="A83" s="287"/>
      <c r="B83" s="285" t="s">
        <v>32</v>
      </c>
      <c r="C83" s="288">
        <f t="shared" si="70"/>
        <v>208.17877930199992</v>
      </c>
      <c r="D83" s="289"/>
      <c r="E83" s="289">
        <f>E81*SUM($D$82:E82)+SUM($D$81:D81)*E82</f>
        <v>0</v>
      </c>
      <c r="F83" s="289">
        <f>F81*SUM($D$82:F82)+SUM($D$81:E81)*F82</f>
        <v>0</v>
      </c>
      <c r="G83" s="289">
        <f>G81*SUM($D$82:G82)+SUM($D$81:F81)*G82</f>
        <v>0</v>
      </c>
      <c r="H83" s="289">
        <f>H81*SUM($D$82:H82)+SUM($D$81:G81)*H82</f>
        <v>0</v>
      </c>
      <c r="I83" s="289">
        <f>I81*SUM($D$82:I82)+SUM($D$81:H81)*I82</f>
        <v>0</v>
      </c>
      <c r="J83" s="289">
        <f>J81*SUM($D$82:J82)+SUM($D$81:I81)*J82</f>
        <v>0</v>
      </c>
      <c r="K83" s="289">
        <f>K81*SUM($D$82:K82)+SUM($D$81:J81)*K82</f>
        <v>2.0817877930199997</v>
      </c>
      <c r="L83" s="289">
        <f>L81*SUM($D$82:L82)+SUM($D$81:K81)*L82</f>
        <v>2.6022347412749998</v>
      </c>
      <c r="M83" s="289">
        <f>M81*SUM($D$82:M82)+SUM($D$81:L81)*M82</f>
        <v>0.62453633790600005</v>
      </c>
      <c r="N83" s="289">
        <f>N81*SUM($D$82:N82)+SUM($D$81:M81)*N82</f>
        <v>0.62453633790600005</v>
      </c>
      <c r="O83" s="289">
        <f>O81*SUM($D$82:O82)+SUM($D$81:N81)*O82</f>
        <v>4.9962907032479986</v>
      </c>
      <c r="P83" s="289">
        <f>P81*SUM($D$82:P82)+SUM($D$81:O81)*P82</f>
        <v>2.6022347412749993</v>
      </c>
      <c r="Q83" s="289">
        <f>Q81*SUM($D$82:Q82)+SUM($D$81:P81)*Q82</f>
        <v>7.8067042238249984</v>
      </c>
      <c r="R83" s="289">
        <f>R81*SUM($D$82:R82)+SUM($D$81:Q81)*R82</f>
        <v>17.945010775832394</v>
      </c>
      <c r="S83" s="289">
        <f>S81*SUM($D$82:S82)+SUM($D$81:R81)*S82</f>
        <v>3.851307417086999</v>
      </c>
      <c r="T83" s="289">
        <f>T81*SUM($D$82:T82)+SUM($D$81:S81)*T82</f>
        <v>24.190374154892393</v>
      </c>
      <c r="U83" s="289">
        <f>U81*SUM($D$82:U82)+SUM($D$81:T81)*U82</f>
        <v>2.0401520371595998</v>
      </c>
      <c r="V83" s="289">
        <f>V81*SUM($D$82:V82)+SUM($D$81:U81)*V82</f>
        <v>2.0401520371595998</v>
      </c>
      <c r="W83" s="289">
        <f>W81*SUM($D$82:W82)+SUM($D$81:V81)*W82</f>
        <v>20.026798568852392</v>
      </c>
      <c r="X83" s="289">
        <f>X81*SUM($D$82:X82)+SUM($D$81:W81)*X82</f>
        <v>2.5397811074843997</v>
      </c>
      <c r="Y83" s="289">
        <f>Y81*SUM($D$82:Y82)+SUM($D$81:X81)*Y82</f>
        <v>21.525685779826791</v>
      </c>
      <c r="Z83" s="289">
        <f>Z81*SUM($D$82:Z82)+SUM($D$81:Y81)*Z82</f>
        <v>3.0394101778091995</v>
      </c>
      <c r="AA83" s="289">
        <f>AA81*SUM($D$82:AA82)+SUM($D$81:Z81)*AA82</f>
        <v>23.02457299080119</v>
      </c>
      <c r="AB83" s="289">
        <f>AB81*SUM($D$82:AB82)+SUM($D$81:AA81)*AB82</f>
        <v>3.5390392481339994</v>
      </c>
      <c r="AC83" s="289">
        <f>AC81*SUM($D$82:AC82)+SUM($D$81:AB81)*AC82</f>
        <v>29.769565440185989</v>
      </c>
      <c r="AD83" s="289">
        <f>AD81*SUM($D$82:AD82)+SUM($D$81:AC81)*AD82</f>
        <v>4.1635755860399994</v>
      </c>
      <c r="AE83" s="289">
        <f>AE81*SUM($D$82:AE82)+SUM($D$81:AD81)*AE82</f>
        <v>4.1635755860399994</v>
      </c>
      <c r="AF83" s="289">
        <f>AF81*SUM($D$82:AF82)+SUM($D$81:AE81)*AF82</f>
        <v>4.1635755860399994</v>
      </c>
      <c r="AG83" s="289">
        <f>AG81*SUM($D$82:AG82)+SUM($D$81:AF81)*AG82</f>
        <v>4.1635755860399994</v>
      </c>
      <c r="AH83" s="289">
        <f>AH81*SUM($D$82:AH82)+SUM($D$81:AG81)*AH82</f>
        <v>4.1635755860399994</v>
      </c>
      <c r="AI83" s="289">
        <f>AI81*SUM($D$82:AI82)+SUM($D$81:AH81)*AI82</f>
        <v>4.1635755860399994</v>
      </c>
      <c r="AJ83" s="289">
        <f>AJ81*SUM($D$82:AJ82)+SUM($D$81:AI81)*AJ82</f>
        <v>4.1635755860399994</v>
      </c>
      <c r="AK83" s="289">
        <f>AK81*SUM($D$82:AK82)+SUM($D$81:AJ81)*AK82</f>
        <v>4.1635755860399994</v>
      </c>
    </row>
    <row r="84" spans="1:37" x14ac:dyDescent="0.25">
      <c r="A84" s="315"/>
      <c r="B84" s="285"/>
      <c r="C84" s="288">
        <f t="shared" si="70"/>
        <v>0</v>
      </c>
      <c r="D84" s="289"/>
      <c r="E84" s="289"/>
      <c r="F84" s="289"/>
      <c r="G84" s="289"/>
      <c r="H84" s="289"/>
      <c r="I84" s="289"/>
      <c r="J84" s="289"/>
      <c r="K84" s="289"/>
      <c r="L84" s="289"/>
      <c r="M84" s="289"/>
      <c r="N84" s="289"/>
      <c r="O84" s="285"/>
      <c r="P84" s="289"/>
      <c r="Q84" s="289"/>
      <c r="R84" s="289"/>
      <c r="S84" s="289"/>
      <c r="T84" s="289"/>
      <c r="U84" s="289"/>
      <c r="V84" s="289"/>
      <c r="W84" s="289"/>
      <c r="X84" s="289"/>
      <c r="Y84" s="289"/>
      <c r="Z84" s="289"/>
      <c r="AA84" s="289"/>
      <c r="AB84" s="289"/>
      <c r="AC84" s="289"/>
      <c r="AD84" s="289"/>
      <c r="AE84" s="289"/>
      <c r="AF84" s="289"/>
      <c r="AG84" s="289"/>
      <c r="AH84" s="289"/>
      <c r="AI84" s="289"/>
      <c r="AJ84" s="289"/>
      <c r="AK84" s="289"/>
    </row>
    <row r="85" spans="1:37" x14ac:dyDescent="0.25">
      <c r="A85" s="315"/>
      <c r="B85" s="291" t="s">
        <v>33</v>
      </c>
      <c r="C85" s="292">
        <f t="shared" si="70"/>
        <v>208.17877930199992</v>
      </c>
      <c r="D85" s="325"/>
      <c r="E85" s="292">
        <f t="shared" ref="E85:AG85" si="81">E83</f>
        <v>0</v>
      </c>
      <c r="F85" s="292">
        <f t="shared" si="81"/>
        <v>0</v>
      </c>
      <c r="G85" s="292">
        <f t="shared" si="81"/>
        <v>0</v>
      </c>
      <c r="H85" s="292">
        <f t="shared" si="81"/>
        <v>0</v>
      </c>
      <c r="I85" s="292">
        <f t="shared" si="81"/>
        <v>0</v>
      </c>
      <c r="J85" s="292">
        <f t="shared" si="81"/>
        <v>0</v>
      </c>
      <c r="K85" s="292">
        <f t="shared" si="81"/>
        <v>2.0817877930199997</v>
      </c>
      <c r="L85" s="292">
        <f t="shared" si="81"/>
        <v>2.6022347412749998</v>
      </c>
      <c r="M85" s="292">
        <f t="shared" si="81"/>
        <v>0.62453633790600005</v>
      </c>
      <c r="N85" s="292">
        <f t="shared" si="81"/>
        <v>0.62453633790600005</v>
      </c>
      <c r="O85" s="292">
        <f t="shared" si="81"/>
        <v>4.9962907032479986</v>
      </c>
      <c r="P85" s="292">
        <f t="shared" si="81"/>
        <v>2.6022347412749993</v>
      </c>
      <c r="Q85" s="292">
        <f t="shared" si="81"/>
        <v>7.8067042238249984</v>
      </c>
      <c r="R85" s="292">
        <f t="shared" si="81"/>
        <v>17.945010775832394</v>
      </c>
      <c r="S85" s="292">
        <f t="shared" si="81"/>
        <v>3.851307417086999</v>
      </c>
      <c r="T85" s="292">
        <f t="shared" si="81"/>
        <v>24.190374154892393</v>
      </c>
      <c r="U85" s="292">
        <f t="shared" si="81"/>
        <v>2.0401520371595998</v>
      </c>
      <c r="V85" s="292">
        <f t="shared" si="81"/>
        <v>2.0401520371595998</v>
      </c>
      <c r="W85" s="292">
        <f t="shared" si="81"/>
        <v>20.026798568852392</v>
      </c>
      <c r="X85" s="292">
        <f t="shared" si="81"/>
        <v>2.5397811074843997</v>
      </c>
      <c r="Y85" s="292">
        <f t="shared" si="81"/>
        <v>21.525685779826791</v>
      </c>
      <c r="Z85" s="292">
        <f t="shared" si="81"/>
        <v>3.0394101778091995</v>
      </c>
      <c r="AA85" s="292">
        <f t="shared" si="81"/>
        <v>23.02457299080119</v>
      </c>
      <c r="AB85" s="292">
        <f t="shared" si="81"/>
        <v>3.5390392481339994</v>
      </c>
      <c r="AC85" s="292">
        <f t="shared" si="81"/>
        <v>29.769565440185989</v>
      </c>
      <c r="AD85" s="292">
        <f t="shared" si="81"/>
        <v>4.1635755860399994</v>
      </c>
      <c r="AE85" s="292">
        <f t="shared" si="81"/>
        <v>4.1635755860399994</v>
      </c>
      <c r="AF85" s="292">
        <f t="shared" si="81"/>
        <v>4.1635755860399994</v>
      </c>
      <c r="AG85" s="292">
        <f t="shared" si="81"/>
        <v>4.1635755860399994</v>
      </c>
      <c r="AH85" s="292">
        <f t="shared" ref="AH85:AK85" si="82">AH83</f>
        <v>4.1635755860399994</v>
      </c>
      <c r="AI85" s="292">
        <f t="shared" si="82"/>
        <v>4.1635755860399994</v>
      </c>
      <c r="AJ85" s="292">
        <f t="shared" si="82"/>
        <v>4.1635755860399994</v>
      </c>
      <c r="AK85" s="292">
        <f t="shared" si="82"/>
        <v>4.1635755860399994</v>
      </c>
    </row>
    <row r="86" spans="1:37" x14ac:dyDescent="0.25">
      <c r="A86" s="315"/>
      <c r="B86" s="285"/>
      <c r="C86" s="288">
        <f t="shared" si="70"/>
        <v>0</v>
      </c>
      <c r="D86" s="289"/>
      <c r="E86" s="289"/>
      <c r="F86" s="289"/>
      <c r="G86" s="289"/>
      <c r="H86" s="289"/>
      <c r="I86" s="289"/>
      <c r="J86" s="289"/>
      <c r="K86" s="289"/>
      <c r="L86" s="289"/>
      <c r="M86" s="289"/>
      <c r="N86" s="289"/>
      <c r="O86" s="285"/>
      <c r="P86" s="289"/>
      <c r="Q86" s="289"/>
      <c r="R86" s="289"/>
      <c r="S86" s="289"/>
      <c r="T86" s="289"/>
      <c r="U86" s="289"/>
      <c r="V86" s="289"/>
      <c r="W86" s="289"/>
      <c r="X86" s="289"/>
      <c r="Y86" s="289"/>
      <c r="Z86" s="289"/>
      <c r="AA86" s="289"/>
      <c r="AB86" s="289"/>
      <c r="AC86" s="289"/>
      <c r="AD86" s="289"/>
      <c r="AE86" s="289"/>
      <c r="AF86" s="289"/>
      <c r="AG86" s="289"/>
      <c r="AH86" s="289"/>
      <c r="AI86" s="289"/>
      <c r="AJ86" s="289"/>
      <c r="AK86" s="289"/>
    </row>
    <row r="87" spans="1:37" x14ac:dyDescent="0.25">
      <c r="A87" s="290"/>
      <c r="B87" s="312" t="s">
        <v>30</v>
      </c>
      <c r="C87" s="322">
        <f t="shared" ca="1" si="70"/>
        <v>0.99999999999999922</v>
      </c>
      <c r="D87" s="290"/>
      <c r="E87" s="329">
        <f t="shared" ref="E87:AG87" ca="1" si="83">E94/$C$94</f>
        <v>0</v>
      </c>
      <c r="F87" s="329">
        <f t="shared" ca="1" si="83"/>
        <v>0</v>
      </c>
      <c r="G87" s="329">
        <f t="shared" ca="1" si="83"/>
        <v>0</v>
      </c>
      <c r="H87" s="329">
        <f t="shared" ca="1" si="83"/>
        <v>0</v>
      </c>
      <c r="I87" s="329">
        <f t="shared" ca="1" si="83"/>
        <v>6.9832490311482094E-4</v>
      </c>
      <c r="J87" s="329">
        <f t="shared" ca="1" si="83"/>
        <v>0</v>
      </c>
      <c r="K87" s="329">
        <f t="shared" ca="1" si="83"/>
        <v>3.5094056156929253E-2</v>
      </c>
      <c r="L87" s="329">
        <f t="shared" ca="1" si="83"/>
        <v>1.8630775520152083E-2</v>
      </c>
      <c r="M87" s="329">
        <f t="shared" ca="1" si="83"/>
        <v>1.8124320021084467E-2</v>
      </c>
      <c r="N87" s="329">
        <f t="shared" ca="1" si="83"/>
        <v>2.0460658605634629E-2</v>
      </c>
      <c r="O87" s="329">
        <f t="shared" ca="1" si="83"/>
        <v>6.1504450523986662E-2</v>
      </c>
      <c r="P87" s="329">
        <f t="shared" ca="1" si="83"/>
        <v>8.0858110388104254E-2</v>
      </c>
      <c r="Q87" s="329">
        <f t="shared" ca="1" si="83"/>
        <v>4.3623156538375701E-2</v>
      </c>
      <c r="R87" s="329">
        <f t="shared" ca="1" si="83"/>
        <v>5.9623719253855942E-2</v>
      </c>
      <c r="S87" s="329">
        <f t="shared" ca="1" si="83"/>
        <v>8.511430625761221E-3</v>
      </c>
      <c r="T87" s="329">
        <f t="shared" ca="1" si="83"/>
        <v>6.137634602232829E-2</v>
      </c>
      <c r="U87" s="329">
        <f t="shared" ca="1" si="83"/>
        <v>3.4187221406395484E-2</v>
      </c>
      <c r="V87" s="329">
        <f t="shared" ca="1" si="83"/>
        <v>2.5527771825951191E-3</v>
      </c>
      <c r="W87" s="329">
        <f t="shared" ca="1" si="83"/>
        <v>9.4504091857467373E-2</v>
      </c>
      <c r="X87" s="329">
        <f t="shared" ca="1" si="83"/>
        <v>0.10228395677023243</v>
      </c>
      <c r="Y87" s="329">
        <f t="shared" ca="1" si="83"/>
        <v>0.1556315893160492</v>
      </c>
      <c r="Z87" s="329">
        <f t="shared" ca="1" si="83"/>
        <v>6.4835724408748643E-2</v>
      </c>
      <c r="AA87" s="329">
        <f t="shared" ca="1" si="83"/>
        <v>3.5892107805242768E-2</v>
      </c>
      <c r="AB87" s="329">
        <f t="shared" ca="1" si="83"/>
        <v>6.1188337212463584E-2</v>
      </c>
      <c r="AC87" s="329">
        <f t="shared" ca="1" si="83"/>
        <v>8.0837690962955438E-3</v>
      </c>
      <c r="AD87" s="329">
        <f t="shared" ca="1" si="83"/>
        <v>6.7996582581774179E-3</v>
      </c>
      <c r="AE87" s="329">
        <f t="shared" ca="1" si="83"/>
        <v>8.0837690962955438E-3</v>
      </c>
      <c r="AF87" s="329">
        <f t="shared" ca="1" si="83"/>
        <v>6.7996582581774179E-3</v>
      </c>
      <c r="AG87" s="329">
        <f t="shared" ca="1" si="83"/>
        <v>8.0837690962955438E-3</v>
      </c>
      <c r="AH87" s="329">
        <f t="shared" ref="AH87:AK87" ca="1" si="84">AH94/$C$94</f>
        <v>0</v>
      </c>
      <c r="AI87" s="329">
        <f t="shared" ca="1" si="84"/>
        <v>1.2841108381181252E-3</v>
      </c>
      <c r="AJ87" s="329">
        <f t="shared" ca="1" si="84"/>
        <v>0</v>
      </c>
      <c r="AK87" s="329">
        <f t="shared" ca="1" si="84"/>
        <v>1.2841108381181252E-3</v>
      </c>
    </row>
    <row r="88" spans="1:37" x14ac:dyDescent="0.25">
      <c r="A88" s="315"/>
      <c r="B88" s="285" t="s">
        <v>29</v>
      </c>
      <c r="C88" s="288">
        <f t="shared" ca="1" si="70"/>
        <v>78.073694381996006</v>
      </c>
      <c r="D88" s="289"/>
      <c r="E88" s="289">
        <f ca="1">'Cost Schedule '!H121</f>
        <v>0</v>
      </c>
      <c r="F88" s="289">
        <f ca="1">'Cost Schedule '!I121</f>
        <v>0</v>
      </c>
      <c r="G88" s="289">
        <f ca="1">'Cost Schedule '!J121</f>
        <v>0</v>
      </c>
      <c r="H88" s="289">
        <f ca="1">'Cost Schedule '!K121</f>
        <v>0</v>
      </c>
      <c r="I88" s="289">
        <f ca="1">'Cost Schedule '!L121</f>
        <v>0</v>
      </c>
      <c r="J88" s="289">
        <f ca="1">'Cost Schedule '!M121</f>
        <v>0</v>
      </c>
      <c r="K88" s="289">
        <f ca="1">'Cost Schedule '!N121</f>
        <v>0</v>
      </c>
      <c r="L88" s="289">
        <f ca="1">'Cost Schedule '!O121</f>
        <v>0</v>
      </c>
      <c r="M88" s="289">
        <f ca="1">'Cost Schedule '!P121</f>
        <v>0</v>
      </c>
      <c r="N88" s="289">
        <f ca="1">'Cost Schedule '!Q121</f>
        <v>0</v>
      </c>
      <c r="O88" s="289">
        <f ca="1">'Cost Schedule '!R121</f>
        <v>4.0172933598535998</v>
      </c>
      <c r="P88" s="289">
        <f ca="1">'Cost Schedule '!S121</f>
        <v>4.0172933598535998</v>
      </c>
      <c r="Q88" s="289">
        <f ca="1">'Cost Schedule '!T121</f>
        <v>0</v>
      </c>
      <c r="R88" s="289">
        <f ca="1">'Cost Schedule '!U121</f>
        <v>0</v>
      </c>
      <c r="S88" s="289">
        <f ca="1">'Cost Schedule '!V121</f>
        <v>0</v>
      </c>
      <c r="T88" s="289">
        <f ca="1">'Cost Schedule '!W121</f>
        <v>3.0079717537395201</v>
      </c>
      <c r="U88" s="289">
        <f ca="1">'Cost Schedule '!X121</f>
        <v>0</v>
      </c>
      <c r="V88" s="289">
        <f ca="1">'Cost Schedule '!Y121</f>
        <v>0</v>
      </c>
      <c r="W88" s="289">
        <f ca="1">'Cost Schedule '!Z121</f>
        <v>12.240633683323198</v>
      </c>
      <c r="X88" s="289">
        <f ca="1">'Cost Schedule '!AA121</f>
        <v>13.430816363772966</v>
      </c>
      <c r="Y88" s="289">
        <f ca="1">'Cost Schedule '!AB121</f>
        <v>20.267231588481124</v>
      </c>
      <c r="Z88" s="289">
        <f ca="1">'Cost Schedule '!AC121</f>
        <v>8.5135219231127977</v>
      </c>
      <c r="AA88" s="289">
        <f ca="1">'Cost Schedule '!AD121</f>
        <v>4.5443456301520087</v>
      </c>
      <c r="AB88" s="289">
        <f ca="1">'Cost Schedule '!AE121</f>
        <v>8.0345867197071925</v>
      </c>
      <c r="AC88" s="289">
        <f ca="1">'Cost Schedule '!AF121</f>
        <v>0</v>
      </c>
      <c r="AD88" s="289">
        <f ca="1">'Cost Schedule '!AG121</f>
        <v>0</v>
      </c>
      <c r="AE88" s="289">
        <f ca="1">'Cost Schedule '!AH121</f>
        <v>0</v>
      </c>
      <c r="AF88" s="289">
        <f ca="1">'Cost Schedule '!AI121</f>
        <v>0</v>
      </c>
      <c r="AG88" s="289">
        <f ca="1">'Cost Schedule '!AJ121</f>
        <v>0</v>
      </c>
      <c r="AH88" s="289">
        <f ca="1">'Cost Schedule '!AK121</f>
        <v>0</v>
      </c>
      <c r="AI88" s="289">
        <f ca="1">'Cost Schedule '!AL121</f>
        <v>0</v>
      </c>
      <c r="AJ88" s="289">
        <f ca="1">'Cost Schedule '!AM121</f>
        <v>0</v>
      </c>
      <c r="AK88" s="289">
        <f ca="1">'Cost Schedule '!AN121</f>
        <v>0</v>
      </c>
    </row>
    <row r="89" spans="1:37" x14ac:dyDescent="0.25">
      <c r="A89" s="315"/>
      <c r="B89" s="285" t="s">
        <v>250</v>
      </c>
      <c r="C89" s="288">
        <f t="shared" ca="1" si="70"/>
        <v>14.368843325839521</v>
      </c>
      <c r="D89" s="289"/>
      <c r="E89" s="289">
        <f ca="1">'Cost Schedule '!H122</f>
        <v>0</v>
      </c>
      <c r="F89" s="289">
        <f ca="1">'Cost Schedule '!I122</f>
        <v>0</v>
      </c>
      <c r="G89" s="289">
        <f ca="1">'Cost Schedule '!J122</f>
        <v>0</v>
      </c>
      <c r="H89" s="289">
        <f ca="1">'Cost Schedule '!K122</f>
        <v>0</v>
      </c>
      <c r="I89" s="289">
        <f ca="1">'Cost Schedule '!L122</f>
        <v>0</v>
      </c>
      <c r="J89" s="289">
        <f ca="1">'Cost Schedule '!M122</f>
        <v>0</v>
      </c>
      <c r="K89" s="289">
        <f ca="1">'Cost Schedule '!N122</f>
        <v>0</v>
      </c>
      <c r="L89" s="289">
        <f ca="1">'Cost Schedule '!O122</f>
        <v>0</v>
      </c>
      <c r="M89" s="289">
        <f ca="1">'Cost Schedule '!P122</f>
        <v>0</v>
      </c>
      <c r="N89" s="289">
        <f ca="1">'Cost Schedule '!Q122</f>
        <v>0</v>
      </c>
      <c r="O89" s="289">
        <f ca="1">'Cost Schedule '!R122</f>
        <v>0.48207520318243197</v>
      </c>
      <c r="P89" s="289">
        <f ca="1">'Cost Schedule '!S122</f>
        <v>0.48207520318243197</v>
      </c>
      <c r="Q89" s="289">
        <f ca="1">'Cost Schedule '!T122</f>
        <v>0</v>
      </c>
      <c r="R89" s="289">
        <f ca="1">'Cost Schedule '!U122</f>
        <v>0</v>
      </c>
      <c r="S89" s="289">
        <f ca="1">'Cost Schedule '!V122</f>
        <v>0</v>
      </c>
      <c r="T89" s="289">
        <f ca="1">'Cost Schedule '!W122</f>
        <v>0.36095661044874239</v>
      </c>
      <c r="U89" s="289">
        <f ca="1">'Cost Schedule '!X122</f>
        <v>0</v>
      </c>
      <c r="V89" s="289">
        <f ca="1">'Cost Schedule '!Y122</f>
        <v>0</v>
      </c>
      <c r="W89" s="289">
        <f ca="1">'Cost Schedule '!Z122</f>
        <v>1.4688760419987841</v>
      </c>
      <c r="X89" s="289">
        <f ca="1">'Cost Schedule '!AA122</f>
        <v>1.6116979636527553</v>
      </c>
      <c r="Y89" s="289">
        <f ca="1">'Cost Schedule '!AB122</f>
        <v>2.4320677906177339</v>
      </c>
      <c r="Z89" s="289">
        <f ca="1">'Cost Schedule '!AC122</f>
        <v>1.0216226307735363</v>
      </c>
      <c r="AA89" s="289">
        <f ca="1">'Cost Schedule '!AD122</f>
        <v>0.54532147561824118</v>
      </c>
      <c r="AB89" s="289">
        <f ca="1">'Cost Schedule '!AE122</f>
        <v>0.9641504063648636</v>
      </c>
      <c r="AC89" s="289">
        <f>'Cost Schedule '!AF122</f>
        <v>1</v>
      </c>
      <c r="AD89" s="289">
        <f>'Cost Schedule '!AG122</f>
        <v>1</v>
      </c>
      <c r="AE89" s="289">
        <f>'Cost Schedule '!AH122</f>
        <v>1</v>
      </c>
      <c r="AF89" s="289">
        <f>'Cost Schedule '!AI122</f>
        <v>1</v>
      </c>
      <c r="AG89" s="289">
        <f>'Cost Schedule '!AJ122</f>
        <v>1</v>
      </c>
      <c r="AH89" s="289">
        <f>'Cost Schedule '!AK122</f>
        <v>0</v>
      </c>
      <c r="AI89" s="289">
        <f>'Cost Schedule '!AL122</f>
        <v>0</v>
      </c>
      <c r="AJ89" s="289">
        <f>'Cost Schedule '!AM122</f>
        <v>0</v>
      </c>
      <c r="AK89" s="289">
        <f>'Cost Schedule '!AN122</f>
        <v>0</v>
      </c>
    </row>
    <row r="90" spans="1:37" x14ac:dyDescent="0.25">
      <c r="A90" s="315"/>
      <c r="B90" s="285" t="s">
        <v>255</v>
      </c>
      <c r="C90" s="288">
        <f t="shared" ca="1" si="70"/>
        <v>4.4195533511831426</v>
      </c>
      <c r="D90" s="289"/>
      <c r="E90" s="289">
        <f ca="1">'Cost Schedule '!H123</f>
        <v>0</v>
      </c>
      <c r="F90" s="289">
        <f ca="1">'Cost Schedule '!I123</f>
        <v>0</v>
      </c>
      <c r="G90" s="289">
        <f ca="1">'Cost Schedule '!J123</f>
        <v>0</v>
      </c>
      <c r="H90" s="289">
        <f ca="1">'Cost Schedule '!K123</f>
        <v>0</v>
      </c>
      <c r="I90" s="289">
        <f ca="1">'Cost Schedule '!L123</f>
        <v>0</v>
      </c>
      <c r="J90" s="289">
        <f ca="1">'Cost Schedule '!M123</f>
        <v>0</v>
      </c>
      <c r="K90" s="289">
        <f ca="1">'Cost Schedule '!N123</f>
        <v>0.65483739717006517</v>
      </c>
      <c r="L90" s="289">
        <f ca="1">'Cost Schedule '!O123</f>
        <v>0.32741869858503259</v>
      </c>
      <c r="M90" s="289">
        <f ca="1">'Cost Schedule '!P123</f>
        <v>0</v>
      </c>
      <c r="N90" s="289">
        <f ca="1">'Cost Schedule '!Q123</f>
        <v>0.32741869858503259</v>
      </c>
      <c r="O90" s="289">
        <f ca="1">'Cost Schedule '!R123</f>
        <v>0.18884931997484217</v>
      </c>
      <c r="P90" s="289">
        <f ca="1">'Cost Schedule '!S123</f>
        <v>0.46598807719522317</v>
      </c>
      <c r="Q90" s="289">
        <f ca="1">'Cost Schedule '!T123</f>
        <v>0</v>
      </c>
      <c r="R90" s="289">
        <f ca="1">'Cost Schedule '!U123</f>
        <v>0.18884931997484217</v>
      </c>
      <c r="S90" s="289">
        <f ca="1">'Cost Schedule '!V123</f>
        <v>0.18884931997484217</v>
      </c>
      <c r="T90" s="289">
        <f ca="1">'Cost Schedule '!W123</f>
        <v>0.18884931997484217</v>
      </c>
      <c r="U90" s="289">
        <f ca="1">'Cost Schedule '!X123</f>
        <v>0.18884931997484217</v>
      </c>
      <c r="V90" s="289">
        <f ca="1">'Cost Schedule '!Y123</f>
        <v>0.18884931997484217</v>
      </c>
      <c r="W90" s="289">
        <f ca="1">'Cost Schedule '!Z123</f>
        <v>0.18884931997484217</v>
      </c>
      <c r="X90" s="289">
        <f ca="1">'Cost Schedule '!AA123</f>
        <v>0</v>
      </c>
      <c r="Y90" s="289">
        <f ca="1">'Cost Schedule '!AB123</f>
        <v>0.18884931997484217</v>
      </c>
      <c r="Z90" s="289">
        <f ca="1">'Cost Schedule '!AC123</f>
        <v>0</v>
      </c>
      <c r="AA90" s="289">
        <f ca="1">'Cost Schedule '!AD123</f>
        <v>0.18884931997484217</v>
      </c>
      <c r="AB90" s="289">
        <f ca="1">'Cost Schedule '!AE123</f>
        <v>0</v>
      </c>
      <c r="AC90" s="289">
        <f ca="1">'Cost Schedule '!AF123</f>
        <v>0.18884931997484217</v>
      </c>
      <c r="AD90" s="289">
        <f ca="1">'Cost Schedule '!AG123</f>
        <v>0</v>
      </c>
      <c r="AE90" s="289">
        <f ca="1">'Cost Schedule '!AH123</f>
        <v>0.18884931997484217</v>
      </c>
      <c r="AF90" s="289">
        <f ca="1">'Cost Schedule '!AI123</f>
        <v>0</v>
      </c>
      <c r="AG90" s="289">
        <f ca="1">'Cost Schedule '!AJ123</f>
        <v>0.18884931997484217</v>
      </c>
      <c r="AH90" s="289">
        <f ca="1">'Cost Schedule '!AK123</f>
        <v>0</v>
      </c>
      <c r="AI90" s="289">
        <f ca="1">'Cost Schedule '!AL123</f>
        <v>0.18884931997484217</v>
      </c>
      <c r="AJ90" s="289">
        <f ca="1">'Cost Schedule '!AM123</f>
        <v>0</v>
      </c>
      <c r="AK90" s="289">
        <f ca="1">'Cost Schedule '!AN123</f>
        <v>0.18884931997484217</v>
      </c>
    </row>
    <row r="91" spans="1:37" ht="36" x14ac:dyDescent="0.25">
      <c r="A91" s="315"/>
      <c r="B91" s="296" t="s">
        <v>369</v>
      </c>
      <c r="C91" s="288">
        <f t="shared" ca="1" si="70"/>
        <v>50.204123452185286</v>
      </c>
      <c r="D91" s="289"/>
      <c r="E91" s="289">
        <f ca="1">'Cost Schedule '!H132+'Cost Schedule '!H142</f>
        <v>0</v>
      </c>
      <c r="F91" s="289">
        <f ca="1">'Cost Schedule '!I132+'Cost Schedule '!I142</f>
        <v>0</v>
      </c>
      <c r="G91" s="289">
        <f ca="1">'Cost Schedule '!J132+'Cost Schedule '!J142</f>
        <v>0</v>
      </c>
      <c r="H91" s="289">
        <f ca="1">'Cost Schedule '!K132+'Cost Schedule '!K142</f>
        <v>0</v>
      </c>
      <c r="I91" s="289">
        <f ca="1">'Cost Schedule '!L132+'Cost Schedule '!L142</f>
        <v>0.10270000000000001</v>
      </c>
      <c r="J91" s="289">
        <f ca="1">'Cost Schedule '!M132+'Cost Schedule '!M142</f>
        <v>0</v>
      </c>
      <c r="K91" s="289">
        <f ca="1">'Cost Schedule '!N132+'Cost Schedule '!N142</f>
        <v>4.5063125936731314</v>
      </c>
      <c r="L91" s="289">
        <f ca="1">'Cost Schedule '!O132+'Cost Schedule '!O142</f>
        <v>2.412538930571742</v>
      </c>
      <c r="M91" s="289">
        <f ca="1">'Cost Schedule '!P132+'Cost Schedule '!P142</f>
        <v>2.6654751360905178</v>
      </c>
      <c r="N91" s="289">
        <f ca="1">'Cost Schedule '!Q132+'Cost Schedule '!Q142</f>
        <v>2.681652908951742</v>
      </c>
      <c r="O91" s="289">
        <f ca="1">'Cost Schedule '!R132+'Cost Schedule '!R142</f>
        <v>4.3570088311434825</v>
      </c>
      <c r="P91" s="289">
        <f ca="1">'Cost Schedule '!S132+'Cost Schedule '!S142</f>
        <v>6.9261395670762989</v>
      </c>
      <c r="Q91" s="289">
        <f ca="1">'Cost Schedule '!T132+'Cost Schedule '!T142</f>
        <v>6.4154924971285929</v>
      </c>
      <c r="R91" s="289">
        <f ca="1">'Cost Schedule '!U132+'Cost Schedule '!U142</f>
        <v>8.5797853657685401</v>
      </c>
      <c r="S91" s="289">
        <f ca="1">'Cost Schedule '!V132+'Cost Schedule '!V142</f>
        <v>1.0628945622305888</v>
      </c>
      <c r="T91" s="289">
        <f ca="1">'Cost Schedule '!W132+'Cost Schedule '!W142</f>
        <v>5.4686091858705117</v>
      </c>
      <c r="U91" s="289">
        <f ca="1">'Cost Schedule '!X132+'Cost Schedule '!X142</f>
        <v>4.8389359169201418</v>
      </c>
      <c r="V91" s="289">
        <f ca="1">'Cost Schedule '!Y132+'Cost Schedule '!Y142</f>
        <v>0.18657795675999864</v>
      </c>
      <c r="W91" s="289">
        <f ca="1">'Cost Schedule '!Z132+'Cost Schedule '!Z142</f>
        <v>0</v>
      </c>
      <c r="X91" s="289">
        <f ca="1">'Cost Schedule '!AA132+'Cost Schedule '!AA142</f>
        <v>0</v>
      </c>
      <c r="Y91" s="289">
        <f ca="1">'Cost Schedule '!AB132+'Cost Schedule '!AB142</f>
        <v>0</v>
      </c>
      <c r="Z91" s="289">
        <f ca="1">'Cost Schedule '!AC132+'Cost Schedule '!AC142</f>
        <v>0</v>
      </c>
      <c r="AA91" s="289">
        <f ca="1">'Cost Schedule '!AD132+'Cost Schedule '!AD142</f>
        <v>0</v>
      </c>
      <c r="AB91" s="289">
        <f ca="1">'Cost Schedule '!AE132+'Cost Schedule '!AE142</f>
        <v>0</v>
      </c>
      <c r="AC91" s="289">
        <f ca="1">'Cost Schedule '!AF132+'Cost Schedule '!AF142</f>
        <v>0</v>
      </c>
      <c r="AD91" s="289">
        <f ca="1">'Cost Schedule '!AG132+'Cost Schedule '!AG142</f>
        <v>0</v>
      </c>
      <c r="AE91" s="289">
        <f ca="1">'Cost Schedule '!AH132+'Cost Schedule '!AH142</f>
        <v>0</v>
      </c>
      <c r="AF91" s="289">
        <f ca="1">'Cost Schedule '!AI132+'Cost Schedule '!AI142</f>
        <v>0</v>
      </c>
      <c r="AG91" s="289">
        <f ca="1">'Cost Schedule '!AJ132+'Cost Schedule '!AJ142</f>
        <v>0</v>
      </c>
      <c r="AH91" s="289">
        <f ca="1">'Cost Schedule '!AK132+'Cost Schedule '!AK142</f>
        <v>0</v>
      </c>
      <c r="AI91" s="289">
        <f ca="1">'Cost Schedule '!AL132+'Cost Schedule '!AL142</f>
        <v>0</v>
      </c>
      <c r="AJ91" s="289">
        <f ca="1">'Cost Schedule '!AM132+'Cost Schedule '!AM142</f>
        <v>0</v>
      </c>
      <c r="AK91" s="289">
        <f ca="1">'Cost Schedule '!AN132+'Cost Schedule '!AN142</f>
        <v>0</v>
      </c>
    </row>
    <row r="92" spans="1:37" x14ac:dyDescent="0.25">
      <c r="A92" s="315"/>
      <c r="B92" s="285"/>
      <c r="C92" s="288">
        <f t="shared" si="70"/>
        <v>0</v>
      </c>
      <c r="D92" s="289"/>
      <c r="E92" s="289"/>
      <c r="F92" s="289"/>
      <c r="G92" s="289"/>
      <c r="H92" s="289"/>
      <c r="I92" s="289"/>
      <c r="J92" s="289"/>
      <c r="K92" s="289"/>
      <c r="L92" s="289"/>
      <c r="M92" s="289"/>
      <c r="N92" s="289"/>
      <c r="O92" s="289"/>
      <c r="P92" s="289"/>
      <c r="Q92" s="289"/>
      <c r="R92" s="289"/>
      <c r="S92" s="289"/>
      <c r="T92" s="289"/>
      <c r="U92" s="289"/>
      <c r="V92" s="289"/>
      <c r="W92" s="289"/>
      <c r="X92" s="289"/>
      <c r="Y92" s="289"/>
      <c r="Z92" s="289"/>
      <c r="AA92" s="289"/>
      <c r="AB92" s="289"/>
      <c r="AC92" s="289"/>
      <c r="AD92" s="289"/>
      <c r="AE92" s="289"/>
      <c r="AF92" s="289"/>
      <c r="AG92" s="289"/>
      <c r="AH92" s="289"/>
      <c r="AI92" s="289"/>
      <c r="AJ92" s="289"/>
      <c r="AK92" s="289"/>
    </row>
    <row r="93" spans="1:37" x14ac:dyDescent="0.25">
      <c r="A93" s="321"/>
      <c r="B93" s="285"/>
      <c r="C93" s="288">
        <f t="shared" si="70"/>
        <v>0</v>
      </c>
      <c r="D93" s="289"/>
      <c r="E93" s="289"/>
      <c r="F93" s="289"/>
      <c r="G93" s="289"/>
      <c r="H93" s="289"/>
      <c r="I93" s="289"/>
      <c r="J93" s="289"/>
      <c r="K93" s="289"/>
      <c r="L93" s="289"/>
      <c r="M93" s="289"/>
      <c r="N93" s="289"/>
      <c r="O93" s="289"/>
      <c r="P93" s="289"/>
      <c r="Q93" s="289"/>
      <c r="R93" s="289"/>
      <c r="S93" s="289"/>
      <c r="T93" s="289"/>
      <c r="U93" s="289"/>
      <c r="V93" s="289"/>
      <c r="W93" s="289"/>
      <c r="X93" s="289"/>
      <c r="Y93" s="289"/>
      <c r="Z93" s="289"/>
      <c r="AA93" s="289"/>
      <c r="AB93" s="289"/>
      <c r="AC93" s="289"/>
      <c r="AD93" s="289"/>
      <c r="AE93" s="289"/>
      <c r="AF93" s="289"/>
      <c r="AG93" s="289"/>
      <c r="AH93" s="289"/>
      <c r="AI93" s="289"/>
      <c r="AJ93" s="289"/>
      <c r="AK93" s="289"/>
    </row>
    <row r="94" spans="1:37" x14ac:dyDescent="0.25">
      <c r="A94" s="321"/>
      <c r="B94" s="291" t="s">
        <v>34</v>
      </c>
      <c r="C94" s="292">
        <f t="shared" ca="1" si="70"/>
        <v>147.06621451120401</v>
      </c>
      <c r="D94" s="325"/>
      <c r="E94" s="292">
        <f t="shared" ref="E94:AG94" ca="1" si="85">SUM(E88:E93)</f>
        <v>0</v>
      </c>
      <c r="F94" s="292">
        <f t="shared" ca="1" si="85"/>
        <v>0</v>
      </c>
      <c r="G94" s="292">
        <f t="shared" ca="1" si="85"/>
        <v>0</v>
      </c>
      <c r="H94" s="292">
        <f t="shared" ca="1" si="85"/>
        <v>0</v>
      </c>
      <c r="I94" s="292">
        <f t="shared" ca="1" si="85"/>
        <v>0.10270000000000001</v>
      </c>
      <c r="J94" s="292">
        <f t="shared" ca="1" si="85"/>
        <v>0</v>
      </c>
      <c r="K94" s="292">
        <f t="shared" ca="1" si="85"/>
        <v>5.1611499908431968</v>
      </c>
      <c r="L94" s="292">
        <f t="shared" ca="1" si="85"/>
        <v>2.7399576291567747</v>
      </c>
      <c r="M94" s="292">
        <f t="shared" ca="1" si="85"/>
        <v>2.6654751360905178</v>
      </c>
      <c r="N94" s="292">
        <f t="shared" ca="1" si="85"/>
        <v>3.0090716075367747</v>
      </c>
      <c r="O94" s="292">
        <f t="shared" ca="1" si="85"/>
        <v>9.0452267141543565</v>
      </c>
      <c r="P94" s="292">
        <f t="shared" ca="1" si="85"/>
        <v>11.891496207307554</v>
      </c>
      <c r="Q94" s="292">
        <f t="shared" ca="1" si="85"/>
        <v>6.4154924971285929</v>
      </c>
      <c r="R94" s="292">
        <f t="shared" ca="1" si="85"/>
        <v>8.7686346857433826</v>
      </c>
      <c r="S94" s="292">
        <f t="shared" ca="1" si="85"/>
        <v>1.251743882205431</v>
      </c>
      <c r="T94" s="292">
        <f t="shared" ca="1" si="85"/>
        <v>9.0263868700336154</v>
      </c>
      <c r="U94" s="292">
        <f t="shared" ca="1" si="85"/>
        <v>5.0277852368949842</v>
      </c>
      <c r="V94" s="292">
        <f t="shared" ca="1" si="85"/>
        <v>0.37542727673484078</v>
      </c>
      <c r="W94" s="292">
        <f t="shared" ca="1" si="85"/>
        <v>13.898359045296825</v>
      </c>
      <c r="X94" s="292">
        <f t="shared" ca="1" si="85"/>
        <v>15.042514327425721</v>
      </c>
      <c r="Y94" s="292">
        <f t="shared" ca="1" si="85"/>
        <v>22.8881486990737</v>
      </c>
      <c r="Z94" s="292">
        <f t="shared" ca="1" si="85"/>
        <v>9.5351445538863331</v>
      </c>
      <c r="AA94" s="292">
        <f t="shared" ca="1" si="85"/>
        <v>5.2785164257450923</v>
      </c>
      <c r="AB94" s="292">
        <f t="shared" ca="1" si="85"/>
        <v>8.9987371260720561</v>
      </c>
      <c r="AC94" s="292">
        <f t="shared" ca="1" si="85"/>
        <v>1.1888493199748422</v>
      </c>
      <c r="AD94" s="292">
        <f t="shared" ca="1" si="85"/>
        <v>1</v>
      </c>
      <c r="AE94" s="292">
        <f t="shared" ca="1" si="85"/>
        <v>1.1888493199748422</v>
      </c>
      <c r="AF94" s="292">
        <f t="shared" ca="1" si="85"/>
        <v>1</v>
      </c>
      <c r="AG94" s="292">
        <f t="shared" ca="1" si="85"/>
        <v>1.1888493199748422</v>
      </c>
      <c r="AH94" s="292">
        <f t="shared" ref="AH94:AK94" ca="1" si="86">SUM(AH88:AH93)</f>
        <v>0</v>
      </c>
      <c r="AI94" s="292">
        <f t="shared" ca="1" si="86"/>
        <v>0.18884931997484217</v>
      </c>
      <c r="AJ94" s="292">
        <f t="shared" ca="1" si="86"/>
        <v>0</v>
      </c>
      <c r="AK94" s="292">
        <f t="shared" ca="1" si="86"/>
        <v>0.18884931997484217</v>
      </c>
    </row>
    <row r="95" spans="1:37" x14ac:dyDescent="0.25">
      <c r="A95" s="299"/>
      <c r="B95" s="285"/>
      <c r="C95" s="288">
        <f t="shared" si="70"/>
        <v>0</v>
      </c>
      <c r="D95" s="289"/>
      <c r="E95" s="289"/>
      <c r="F95" s="289"/>
      <c r="G95" s="289"/>
      <c r="H95" s="289"/>
      <c r="I95" s="289"/>
      <c r="J95" s="289"/>
      <c r="K95" s="289"/>
      <c r="L95" s="289"/>
      <c r="M95" s="289"/>
      <c r="N95" s="289"/>
      <c r="O95" s="289"/>
      <c r="P95" s="289"/>
      <c r="Q95" s="289"/>
      <c r="R95" s="289"/>
      <c r="S95" s="289"/>
      <c r="T95" s="289"/>
      <c r="U95" s="289"/>
      <c r="V95" s="289"/>
      <c r="W95" s="289"/>
      <c r="X95" s="289"/>
      <c r="Y95" s="289"/>
      <c r="Z95" s="289"/>
      <c r="AA95" s="289"/>
      <c r="AB95" s="289"/>
      <c r="AC95" s="289"/>
      <c r="AD95" s="289"/>
      <c r="AE95" s="289"/>
      <c r="AF95" s="289"/>
      <c r="AG95" s="289"/>
      <c r="AH95" s="289"/>
      <c r="AI95" s="289"/>
      <c r="AJ95" s="289"/>
      <c r="AK95" s="289"/>
    </row>
    <row r="96" spans="1:37" x14ac:dyDescent="0.25">
      <c r="A96" s="287"/>
      <c r="B96" s="297" t="s">
        <v>27</v>
      </c>
      <c r="C96" s="298">
        <f t="shared" ca="1" si="70"/>
        <v>61.112564790795957</v>
      </c>
      <c r="D96" s="298"/>
      <c r="E96" s="298">
        <f t="shared" ref="E96:AG96" ca="1" si="87">E85-E94</f>
        <v>0</v>
      </c>
      <c r="F96" s="298">
        <f t="shared" ca="1" si="87"/>
        <v>0</v>
      </c>
      <c r="G96" s="298">
        <f t="shared" ca="1" si="87"/>
        <v>0</v>
      </c>
      <c r="H96" s="298">
        <f t="shared" ca="1" si="87"/>
        <v>0</v>
      </c>
      <c r="I96" s="298">
        <f t="shared" ca="1" si="87"/>
        <v>-0.10270000000000001</v>
      </c>
      <c r="J96" s="298">
        <f t="shared" ca="1" si="87"/>
        <v>0</v>
      </c>
      <c r="K96" s="298">
        <f t="shared" ca="1" si="87"/>
        <v>-3.0793621978231971</v>
      </c>
      <c r="L96" s="298">
        <f t="shared" ca="1" si="87"/>
        <v>-0.13772288788177489</v>
      </c>
      <c r="M96" s="298">
        <f t="shared" ca="1" si="87"/>
        <v>-2.0409387981845177</v>
      </c>
      <c r="N96" s="298">
        <f t="shared" ca="1" si="87"/>
        <v>-2.3845352696307747</v>
      </c>
      <c r="O96" s="298">
        <f t="shared" ca="1" si="87"/>
        <v>-4.0489360109063579</v>
      </c>
      <c r="P96" s="298">
        <f t="shared" ca="1" si="87"/>
        <v>-9.2892614660325545</v>
      </c>
      <c r="Q96" s="298">
        <f t="shared" ca="1" si="87"/>
        <v>1.3912117266964055</v>
      </c>
      <c r="R96" s="298">
        <f t="shared" ca="1" si="87"/>
        <v>9.1763760900890112</v>
      </c>
      <c r="S96" s="298">
        <f t="shared" ca="1" si="87"/>
        <v>2.5995635348815682</v>
      </c>
      <c r="T96" s="298">
        <f t="shared" ca="1" si="87"/>
        <v>15.163987284858777</v>
      </c>
      <c r="U96" s="298">
        <f t="shared" ca="1" si="87"/>
        <v>-2.9876331997353844</v>
      </c>
      <c r="V96" s="298">
        <f t="shared" ca="1" si="87"/>
        <v>1.664724760424759</v>
      </c>
      <c r="W96" s="298">
        <f t="shared" ca="1" si="87"/>
        <v>6.1284395235555671</v>
      </c>
      <c r="X96" s="298">
        <f t="shared" ca="1" si="87"/>
        <v>-12.502733219941321</v>
      </c>
      <c r="Y96" s="298">
        <f t="shared" ca="1" si="87"/>
        <v>-1.3624629192469087</v>
      </c>
      <c r="Z96" s="298">
        <f t="shared" ca="1" si="87"/>
        <v>-6.4957343760771336</v>
      </c>
      <c r="AA96" s="298">
        <f t="shared" ca="1" si="87"/>
        <v>17.746056565056097</v>
      </c>
      <c r="AB96" s="298">
        <f t="shared" ca="1" si="87"/>
        <v>-5.4596978779380567</v>
      </c>
      <c r="AC96" s="298">
        <f t="shared" ca="1" si="87"/>
        <v>28.580716120211147</v>
      </c>
      <c r="AD96" s="298">
        <f t="shared" ca="1" si="87"/>
        <v>3.1635755860399994</v>
      </c>
      <c r="AE96" s="298">
        <f t="shared" ca="1" si="87"/>
        <v>2.974726266065157</v>
      </c>
      <c r="AF96" s="298">
        <f t="shared" ca="1" si="87"/>
        <v>3.1635755860399994</v>
      </c>
      <c r="AG96" s="298">
        <f t="shared" ca="1" si="87"/>
        <v>2.974726266065157</v>
      </c>
      <c r="AH96" s="298">
        <f t="shared" ref="AH96:AK96" ca="1" si="88">AH85-AH94</f>
        <v>4.1635755860399994</v>
      </c>
      <c r="AI96" s="298">
        <f t="shared" ca="1" si="88"/>
        <v>3.9747262660651574</v>
      </c>
      <c r="AJ96" s="298">
        <f t="shared" ca="1" si="88"/>
        <v>4.1635755860399994</v>
      </c>
      <c r="AK96" s="298">
        <f t="shared" ca="1" si="88"/>
        <v>3.9747262660651574</v>
      </c>
    </row>
    <row r="97" spans="1:37" x14ac:dyDescent="0.25">
      <c r="A97" s="287"/>
      <c r="B97" s="293"/>
      <c r="C97" s="288">
        <f t="shared" si="70"/>
        <v>0</v>
      </c>
      <c r="D97" s="288"/>
      <c r="E97" s="288"/>
      <c r="F97" s="288"/>
      <c r="G97" s="288"/>
      <c r="H97" s="288"/>
      <c r="I97" s="288"/>
      <c r="J97" s="288"/>
      <c r="K97" s="288"/>
      <c r="L97" s="288"/>
      <c r="M97" s="288"/>
      <c r="N97" s="288"/>
      <c r="O97" s="288"/>
      <c r="P97" s="288"/>
      <c r="Q97" s="288"/>
      <c r="R97" s="288"/>
      <c r="S97" s="288"/>
      <c r="T97" s="288"/>
      <c r="U97" s="288"/>
      <c r="V97" s="288"/>
      <c r="W97" s="288"/>
      <c r="X97" s="288"/>
      <c r="Y97" s="288"/>
      <c r="Z97" s="288"/>
      <c r="AA97" s="288"/>
      <c r="AB97" s="288"/>
      <c r="AC97" s="288"/>
      <c r="AD97" s="288"/>
      <c r="AE97" s="288"/>
      <c r="AF97" s="288"/>
      <c r="AG97" s="288"/>
      <c r="AH97" s="288"/>
      <c r="AI97" s="288"/>
      <c r="AJ97" s="288"/>
      <c r="AK97" s="288"/>
    </row>
    <row r="98" spans="1:37" x14ac:dyDescent="0.25">
      <c r="A98" s="299"/>
      <c r="B98" s="297" t="s">
        <v>28</v>
      </c>
      <c r="C98" s="298">
        <f t="shared" ca="1" si="70"/>
        <v>61.112564790795957</v>
      </c>
      <c r="D98" s="298">
        <f>D76+D96</f>
        <v>0</v>
      </c>
      <c r="E98" s="298">
        <f t="shared" ref="E98:AG98" ca="1" si="89">E96</f>
        <v>0</v>
      </c>
      <c r="F98" s="298">
        <f t="shared" ca="1" si="89"/>
        <v>0</v>
      </c>
      <c r="G98" s="298">
        <f t="shared" ca="1" si="89"/>
        <v>0</v>
      </c>
      <c r="H98" s="298">
        <f t="shared" ca="1" si="89"/>
        <v>0</v>
      </c>
      <c r="I98" s="298">
        <f t="shared" ca="1" si="89"/>
        <v>-0.10270000000000001</v>
      </c>
      <c r="J98" s="298">
        <f t="shared" ca="1" si="89"/>
        <v>0</v>
      </c>
      <c r="K98" s="298">
        <f t="shared" ca="1" si="89"/>
        <v>-3.0793621978231971</v>
      </c>
      <c r="L98" s="298">
        <f t="shared" ca="1" si="89"/>
        <v>-0.13772288788177489</v>
      </c>
      <c r="M98" s="298">
        <f t="shared" ca="1" si="89"/>
        <v>-2.0409387981845177</v>
      </c>
      <c r="N98" s="298">
        <f t="shared" ca="1" si="89"/>
        <v>-2.3845352696307747</v>
      </c>
      <c r="O98" s="298">
        <f t="shared" ca="1" si="89"/>
        <v>-4.0489360109063579</v>
      </c>
      <c r="P98" s="298">
        <f t="shared" ca="1" si="89"/>
        <v>-9.2892614660325545</v>
      </c>
      <c r="Q98" s="298">
        <f t="shared" ca="1" si="89"/>
        <v>1.3912117266964055</v>
      </c>
      <c r="R98" s="298">
        <f t="shared" ca="1" si="89"/>
        <v>9.1763760900890112</v>
      </c>
      <c r="S98" s="298">
        <f t="shared" ca="1" si="89"/>
        <v>2.5995635348815682</v>
      </c>
      <c r="T98" s="298">
        <f t="shared" ca="1" si="89"/>
        <v>15.163987284858777</v>
      </c>
      <c r="U98" s="298">
        <f t="shared" ca="1" si="89"/>
        <v>-2.9876331997353844</v>
      </c>
      <c r="V98" s="298">
        <f t="shared" ca="1" si="89"/>
        <v>1.664724760424759</v>
      </c>
      <c r="W98" s="298">
        <f t="shared" ca="1" si="89"/>
        <v>6.1284395235555671</v>
      </c>
      <c r="X98" s="298">
        <f t="shared" ca="1" si="89"/>
        <v>-12.502733219941321</v>
      </c>
      <c r="Y98" s="298">
        <f t="shared" ca="1" si="89"/>
        <v>-1.3624629192469087</v>
      </c>
      <c r="Z98" s="298">
        <f t="shared" ca="1" si="89"/>
        <v>-6.4957343760771336</v>
      </c>
      <c r="AA98" s="298">
        <f t="shared" ca="1" si="89"/>
        <v>17.746056565056097</v>
      </c>
      <c r="AB98" s="298">
        <f t="shared" ca="1" si="89"/>
        <v>-5.4596978779380567</v>
      </c>
      <c r="AC98" s="298">
        <f t="shared" ca="1" si="89"/>
        <v>28.580716120211147</v>
      </c>
      <c r="AD98" s="298">
        <f t="shared" ca="1" si="89"/>
        <v>3.1635755860399994</v>
      </c>
      <c r="AE98" s="298">
        <f t="shared" ca="1" si="89"/>
        <v>2.974726266065157</v>
      </c>
      <c r="AF98" s="298">
        <f t="shared" ca="1" si="89"/>
        <v>3.1635755860399994</v>
      </c>
      <c r="AG98" s="298">
        <f t="shared" ca="1" si="89"/>
        <v>2.974726266065157</v>
      </c>
      <c r="AH98" s="298">
        <f t="shared" ref="AH98:AK98" ca="1" si="90">AH96</f>
        <v>4.1635755860399994</v>
      </c>
      <c r="AI98" s="298">
        <f t="shared" ca="1" si="90"/>
        <v>3.9747262660651574</v>
      </c>
      <c r="AJ98" s="298">
        <f t="shared" ca="1" si="90"/>
        <v>4.1635755860399994</v>
      </c>
      <c r="AK98" s="298">
        <f t="shared" ca="1" si="90"/>
        <v>3.9747262660651574</v>
      </c>
    </row>
    <row r="99" spans="1:37" x14ac:dyDescent="0.25">
      <c r="A99" s="287"/>
      <c r="B99" s="285"/>
      <c r="C99" s="285"/>
      <c r="D99" s="285"/>
      <c r="E99" s="285"/>
      <c r="F99" s="285"/>
      <c r="G99" s="285"/>
      <c r="H99" s="285"/>
      <c r="I99" s="285"/>
      <c r="J99" s="285"/>
      <c r="K99" s="285"/>
      <c r="L99" s="285"/>
      <c r="M99" s="285"/>
      <c r="N99" s="285"/>
      <c r="O99" s="285"/>
      <c r="P99" s="285"/>
      <c r="Q99" s="285"/>
      <c r="R99" s="285"/>
      <c r="S99" s="285"/>
      <c r="T99" s="285"/>
      <c r="U99" s="285"/>
      <c r="V99" s="285"/>
      <c r="W99" s="285"/>
      <c r="X99" s="285"/>
      <c r="Y99" s="285"/>
      <c r="Z99" s="285"/>
      <c r="AA99" s="285"/>
      <c r="AB99" s="285"/>
      <c r="AC99" s="285"/>
      <c r="AD99" s="285"/>
      <c r="AE99" s="285"/>
      <c r="AF99" s="285"/>
      <c r="AG99" s="285"/>
      <c r="AH99" s="285"/>
      <c r="AI99" s="285"/>
      <c r="AJ99" s="285"/>
      <c r="AK99" s="285"/>
    </row>
    <row r="100" spans="1:37" x14ac:dyDescent="0.25">
      <c r="A100" s="287"/>
      <c r="B100" s="285"/>
      <c r="C100" s="285"/>
      <c r="D100" s="285"/>
      <c r="E100" s="285"/>
      <c r="F100" s="285">
        <v>1</v>
      </c>
      <c r="G100" s="285">
        <v>2</v>
      </c>
      <c r="H100" s="285">
        <f t="shared" ref="H100:AK100" si="91">G100+1</f>
        <v>3</v>
      </c>
      <c r="I100" s="285">
        <f t="shared" si="91"/>
        <v>4</v>
      </c>
      <c r="J100" s="285">
        <f t="shared" si="91"/>
        <v>5</v>
      </c>
      <c r="K100" s="285">
        <f t="shared" si="91"/>
        <v>6</v>
      </c>
      <c r="L100" s="285">
        <f t="shared" si="91"/>
        <v>7</v>
      </c>
      <c r="M100" s="285">
        <f t="shared" si="91"/>
        <v>8</v>
      </c>
      <c r="N100" s="285">
        <f t="shared" si="91"/>
        <v>9</v>
      </c>
      <c r="O100" s="285">
        <f t="shared" si="91"/>
        <v>10</v>
      </c>
      <c r="P100" s="285">
        <f t="shared" si="91"/>
        <v>11</v>
      </c>
      <c r="Q100" s="285">
        <f t="shared" si="91"/>
        <v>12</v>
      </c>
      <c r="R100" s="285">
        <f t="shared" si="91"/>
        <v>13</v>
      </c>
      <c r="S100" s="285">
        <f t="shared" si="91"/>
        <v>14</v>
      </c>
      <c r="T100" s="285">
        <f t="shared" si="91"/>
        <v>15</v>
      </c>
      <c r="U100" s="285">
        <f t="shared" si="91"/>
        <v>16</v>
      </c>
      <c r="V100" s="285">
        <f t="shared" si="91"/>
        <v>17</v>
      </c>
      <c r="W100" s="285">
        <f t="shared" si="91"/>
        <v>18</v>
      </c>
      <c r="X100" s="285">
        <f t="shared" si="91"/>
        <v>19</v>
      </c>
      <c r="Y100" s="285">
        <f t="shared" si="91"/>
        <v>20</v>
      </c>
      <c r="Z100" s="285">
        <f t="shared" si="91"/>
        <v>21</v>
      </c>
      <c r="AA100" s="285">
        <f t="shared" si="91"/>
        <v>22</v>
      </c>
      <c r="AB100" s="285">
        <f t="shared" si="91"/>
        <v>23</v>
      </c>
      <c r="AC100" s="285">
        <f t="shared" si="91"/>
        <v>24</v>
      </c>
      <c r="AD100" s="285">
        <f t="shared" si="91"/>
        <v>25</v>
      </c>
      <c r="AE100" s="285">
        <f t="shared" si="91"/>
        <v>26</v>
      </c>
      <c r="AF100" s="285">
        <f t="shared" si="91"/>
        <v>27</v>
      </c>
      <c r="AG100" s="285">
        <f t="shared" si="91"/>
        <v>28</v>
      </c>
      <c r="AH100" s="285">
        <f t="shared" si="91"/>
        <v>29</v>
      </c>
      <c r="AI100" s="285">
        <f t="shared" si="91"/>
        <v>30</v>
      </c>
      <c r="AJ100" s="285">
        <f t="shared" si="91"/>
        <v>31</v>
      </c>
      <c r="AK100" s="285">
        <f t="shared" si="91"/>
        <v>32</v>
      </c>
    </row>
    <row r="101" spans="1:37" x14ac:dyDescent="0.25">
      <c r="A101" s="287"/>
      <c r="B101" s="335" t="s">
        <v>243</v>
      </c>
      <c r="C101" s="340" t="s">
        <v>3</v>
      </c>
      <c r="D101" s="341">
        <f>D73</f>
        <v>44561</v>
      </c>
      <c r="E101" s="341">
        <f t="shared" ref="E101:AK101" si="92">EOMONTH(D101,3)</f>
        <v>44651</v>
      </c>
      <c r="F101" s="341">
        <f t="shared" si="92"/>
        <v>44742</v>
      </c>
      <c r="G101" s="341">
        <f t="shared" si="92"/>
        <v>44834</v>
      </c>
      <c r="H101" s="341">
        <f t="shared" si="92"/>
        <v>44926</v>
      </c>
      <c r="I101" s="341">
        <f t="shared" si="92"/>
        <v>45016</v>
      </c>
      <c r="J101" s="341">
        <f t="shared" si="92"/>
        <v>45107</v>
      </c>
      <c r="K101" s="341">
        <f t="shared" si="92"/>
        <v>45199</v>
      </c>
      <c r="L101" s="341">
        <f t="shared" si="92"/>
        <v>45291</v>
      </c>
      <c r="M101" s="341">
        <f t="shared" si="92"/>
        <v>45382</v>
      </c>
      <c r="N101" s="341">
        <f t="shared" si="92"/>
        <v>45473</v>
      </c>
      <c r="O101" s="341">
        <f t="shared" si="92"/>
        <v>45565</v>
      </c>
      <c r="P101" s="341">
        <f t="shared" si="92"/>
        <v>45657</v>
      </c>
      <c r="Q101" s="341">
        <f t="shared" si="92"/>
        <v>45747</v>
      </c>
      <c r="R101" s="341">
        <f t="shared" si="92"/>
        <v>45838</v>
      </c>
      <c r="S101" s="341">
        <f t="shared" si="92"/>
        <v>45930</v>
      </c>
      <c r="T101" s="341">
        <f t="shared" si="92"/>
        <v>46022</v>
      </c>
      <c r="U101" s="341">
        <f t="shared" si="92"/>
        <v>46112</v>
      </c>
      <c r="V101" s="341">
        <f t="shared" si="92"/>
        <v>46203</v>
      </c>
      <c r="W101" s="341">
        <f t="shared" si="92"/>
        <v>46295</v>
      </c>
      <c r="X101" s="341">
        <f t="shared" si="92"/>
        <v>46387</v>
      </c>
      <c r="Y101" s="341">
        <f t="shared" si="92"/>
        <v>46477</v>
      </c>
      <c r="Z101" s="341">
        <f t="shared" si="92"/>
        <v>46568</v>
      </c>
      <c r="AA101" s="341">
        <f t="shared" si="92"/>
        <v>46660</v>
      </c>
      <c r="AB101" s="341">
        <f t="shared" si="92"/>
        <v>46752</v>
      </c>
      <c r="AC101" s="341">
        <f t="shared" si="92"/>
        <v>46843</v>
      </c>
      <c r="AD101" s="341">
        <f t="shared" si="92"/>
        <v>46934</v>
      </c>
      <c r="AE101" s="341">
        <f t="shared" si="92"/>
        <v>47026</v>
      </c>
      <c r="AF101" s="341">
        <f t="shared" si="92"/>
        <v>47118</v>
      </c>
      <c r="AG101" s="341">
        <f t="shared" si="92"/>
        <v>47208</v>
      </c>
      <c r="AH101" s="341">
        <f t="shared" si="92"/>
        <v>47299</v>
      </c>
      <c r="AI101" s="341">
        <f t="shared" si="92"/>
        <v>47391</v>
      </c>
      <c r="AJ101" s="341">
        <f t="shared" si="92"/>
        <v>47483</v>
      </c>
      <c r="AK101" s="341">
        <f t="shared" si="92"/>
        <v>47573</v>
      </c>
    </row>
    <row r="102" spans="1:37" x14ac:dyDescent="0.25">
      <c r="A102" s="287"/>
      <c r="B102" s="313"/>
      <c r="C102" s="318">
        <f t="shared" ref="C102:C125" si="93">SUM(E102:AK102)</f>
        <v>1.0000000000000002</v>
      </c>
      <c r="D102" s="342"/>
      <c r="E102" s="343">
        <v>0</v>
      </c>
      <c r="F102" s="343">
        <v>0</v>
      </c>
      <c r="G102" s="343">
        <v>0</v>
      </c>
      <c r="H102" s="343">
        <v>0</v>
      </c>
      <c r="I102" s="343">
        <v>0</v>
      </c>
      <c r="J102" s="343">
        <f t="shared" ref="J102:AK102" si="94">J74</f>
        <v>0</v>
      </c>
      <c r="K102" s="343">
        <f t="shared" si="94"/>
        <v>0.1</v>
      </c>
      <c r="L102" s="343">
        <f t="shared" si="94"/>
        <v>0.05</v>
      </c>
      <c r="M102" s="343">
        <f t="shared" si="94"/>
        <v>0.02</v>
      </c>
      <c r="N102" s="343">
        <f t="shared" si="94"/>
        <v>0.02</v>
      </c>
      <c r="O102" s="343">
        <f t="shared" si="94"/>
        <v>0.02</v>
      </c>
      <c r="P102" s="343">
        <f t="shared" si="94"/>
        <v>0.05</v>
      </c>
      <c r="Q102" s="343">
        <f t="shared" si="94"/>
        <v>0.15</v>
      </c>
      <c r="R102" s="343">
        <f t="shared" si="94"/>
        <v>0.1</v>
      </c>
      <c r="S102" s="343">
        <f t="shared" si="94"/>
        <v>0.05</v>
      </c>
      <c r="T102" s="343">
        <f t="shared" si="94"/>
        <v>0.1</v>
      </c>
      <c r="U102" s="343">
        <f t="shared" si="94"/>
        <v>0.02</v>
      </c>
      <c r="V102" s="343">
        <f t="shared" si="94"/>
        <v>0.02</v>
      </c>
      <c r="W102" s="343">
        <f t="shared" si="94"/>
        <v>0.02</v>
      </c>
      <c r="X102" s="343">
        <f t="shared" si="94"/>
        <v>0.02</v>
      </c>
      <c r="Y102" s="343">
        <f t="shared" si="94"/>
        <v>0.02</v>
      </c>
      <c r="Z102" s="343">
        <f t="shared" si="94"/>
        <v>0.02</v>
      </c>
      <c r="AA102" s="343">
        <f t="shared" si="94"/>
        <v>0.02</v>
      </c>
      <c r="AB102" s="343">
        <f t="shared" si="94"/>
        <v>0.02</v>
      </c>
      <c r="AC102" s="343">
        <f t="shared" si="94"/>
        <v>0.02</v>
      </c>
      <c r="AD102" s="343">
        <f t="shared" si="94"/>
        <v>0.02</v>
      </c>
      <c r="AE102" s="343">
        <f t="shared" si="94"/>
        <v>0.02</v>
      </c>
      <c r="AF102" s="343">
        <f t="shared" si="94"/>
        <v>0.02</v>
      </c>
      <c r="AG102" s="343">
        <f t="shared" si="94"/>
        <v>0.02</v>
      </c>
      <c r="AH102" s="343">
        <f t="shared" si="94"/>
        <v>0.02</v>
      </c>
      <c r="AI102" s="343">
        <f t="shared" si="94"/>
        <v>0.02</v>
      </c>
      <c r="AJ102" s="343">
        <f t="shared" si="94"/>
        <v>0.02</v>
      </c>
      <c r="AK102" s="343">
        <f t="shared" si="94"/>
        <v>0.02</v>
      </c>
    </row>
    <row r="103" spans="1:37" x14ac:dyDescent="0.25">
      <c r="A103" s="344">
        <v>248</v>
      </c>
      <c r="B103" s="285" t="s">
        <v>21</v>
      </c>
      <c r="C103" s="288">
        <f t="shared" si="93"/>
        <v>248.00000000000014</v>
      </c>
      <c r="D103" s="316"/>
      <c r="E103" s="315">
        <f t="shared" ref="E103:AK103" si="95">$A103*E$102</f>
        <v>0</v>
      </c>
      <c r="F103" s="315">
        <f t="shared" si="95"/>
        <v>0</v>
      </c>
      <c r="G103" s="315">
        <f t="shared" si="95"/>
        <v>0</v>
      </c>
      <c r="H103" s="315">
        <f t="shared" si="95"/>
        <v>0</v>
      </c>
      <c r="I103" s="315">
        <f t="shared" si="95"/>
        <v>0</v>
      </c>
      <c r="J103" s="315">
        <f t="shared" si="95"/>
        <v>0</v>
      </c>
      <c r="K103" s="315">
        <f t="shared" si="95"/>
        <v>24.8</v>
      </c>
      <c r="L103" s="315">
        <f t="shared" si="95"/>
        <v>12.4</v>
      </c>
      <c r="M103" s="315">
        <f t="shared" si="95"/>
        <v>4.96</v>
      </c>
      <c r="N103" s="315">
        <f t="shared" si="95"/>
        <v>4.96</v>
      </c>
      <c r="O103" s="315">
        <f t="shared" si="95"/>
        <v>4.96</v>
      </c>
      <c r="P103" s="315">
        <f t="shared" si="95"/>
        <v>12.4</v>
      </c>
      <c r="Q103" s="315">
        <f t="shared" si="95"/>
        <v>37.199999999999996</v>
      </c>
      <c r="R103" s="315">
        <f t="shared" si="95"/>
        <v>24.8</v>
      </c>
      <c r="S103" s="315">
        <f t="shared" si="95"/>
        <v>12.4</v>
      </c>
      <c r="T103" s="315">
        <f t="shared" si="95"/>
        <v>24.8</v>
      </c>
      <c r="U103" s="315">
        <f t="shared" si="95"/>
        <v>4.96</v>
      </c>
      <c r="V103" s="315">
        <f t="shared" si="95"/>
        <v>4.96</v>
      </c>
      <c r="W103" s="315">
        <f t="shared" si="95"/>
        <v>4.96</v>
      </c>
      <c r="X103" s="315">
        <f t="shared" si="95"/>
        <v>4.96</v>
      </c>
      <c r="Y103" s="315">
        <f t="shared" si="95"/>
        <v>4.96</v>
      </c>
      <c r="Z103" s="315">
        <f t="shared" si="95"/>
        <v>4.96</v>
      </c>
      <c r="AA103" s="315">
        <f t="shared" si="95"/>
        <v>4.96</v>
      </c>
      <c r="AB103" s="315">
        <f t="shared" si="95"/>
        <v>4.96</v>
      </c>
      <c r="AC103" s="315">
        <f t="shared" si="95"/>
        <v>4.96</v>
      </c>
      <c r="AD103" s="315">
        <f t="shared" si="95"/>
        <v>4.96</v>
      </c>
      <c r="AE103" s="315">
        <f t="shared" si="95"/>
        <v>4.96</v>
      </c>
      <c r="AF103" s="315">
        <f t="shared" si="95"/>
        <v>4.96</v>
      </c>
      <c r="AG103" s="315">
        <f t="shared" si="95"/>
        <v>4.96</v>
      </c>
      <c r="AH103" s="315">
        <f t="shared" si="95"/>
        <v>4.96</v>
      </c>
      <c r="AI103" s="315">
        <f t="shared" si="95"/>
        <v>4.96</v>
      </c>
      <c r="AJ103" s="315">
        <f t="shared" si="95"/>
        <v>4.96</v>
      </c>
      <c r="AK103" s="315">
        <f t="shared" si="95"/>
        <v>4.96</v>
      </c>
    </row>
    <row r="104" spans="1:37" x14ac:dyDescent="0.25">
      <c r="A104" s="345">
        <f>+A105/A103</f>
        <v>1993.8234718161286</v>
      </c>
      <c r="B104" s="285" t="s">
        <v>22</v>
      </c>
      <c r="C104" s="288"/>
      <c r="D104" s="316"/>
      <c r="E104" s="289">
        <f t="shared" ref="E104:AK104" si="96">$A104</f>
        <v>1993.8234718161286</v>
      </c>
      <c r="F104" s="289">
        <f t="shared" si="96"/>
        <v>1993.8234718161286</v>
      </c>
      <c r="G104" s="289">
        <f t="shared" si="96"/>
        <v>1993.8234718161286</v>
      </c>
      <c r="H104" s="289">
        <f t="shared" si="96"/>
        <v>1993.8234718161286</v>
      </c>
      <c r="I104" s="289">
        <f t="shared" si="96"/>
        <v>1993.8234718161286</v>
      </c>
      <c r="J104" s="289">
        <f t="shared" si="96"/>
        <v>1993.8234718161286</v>
      </c>
      <c r="K104" s="289">
        <f t="shared" si="96"/>
        <v>1993.8234718161286</v>
      </c>
      <c r="L104" s="289">
        <f t="shared" si="96"/>
        <v>1993.8234718161286</v>
      </c>
      <c r="M104" s="289">
        <f t="shared" si="96"/>
        <v>1993.8234718161286</v>
      </c>
      <c r="N104" s="289">
        <f t="shared" si="96"/>
        <v>1993.8234718161286</v>
      </c>
      <c r="O104" s="289">
        <f t="shared" si="96"/>
        <v>1993.8234718161286</v>
      </c>
      <c r="P104" s="289">
        <f t="shared" si="96"/>
        <v>1993.8234718161286</v>
      </c>
      <c r="Q104" s="289">
        <f t="shared" si="96"/>
        <v>1993.8234718161286</v>
      </c>
      <c r="R104" s="289">
        <f t="shared" si="96"/>
        <v>1993.8234718161286</v>
      </c>
      <c r="S104" s="289">
        <f t="shared" si="96"/>
        <v>1993.8234718161286</v>
      </c>
      <c r="T104" s="289">
        <f t="shared" si="96"/>
        <v>1993.8234718161286</v>
      </c>
      <c r="U104" s="289">
        <f t="shared" si="96"/>
        <v>1993.8234718161286</v>
      </c>
      <c r="V104" s="289">
        <f t="shared" si="96"/>
        <v>1993.8234718161286</v>
      </c>
      <c r="W104" s="289">
        <f t="shared" si="96"/>
        <v>1993.8234718161286</v>
      </c>
      <c r="X104" s="289">
        <f t="shared" si="96"/>
        <v>1993.8234718161286</v>
      </c>
      <c r="Y104" s="289">
        <f t="shared" si="96"/>
        <v>1993.8234718161286</v>
      </c>
      <c r="Z104" s="289">
        <f t="shared" si="96"/>
        <v>1993.8234718161286</v>
      </c>
      <c r="AA104" s="289">
        <f t="shared" si="96"/>
        <v>1993.8234718161286</v>
      </c>
      <c r="AB104" s="289">
        <f t="shared" si="96"/>
        <v>1993.8234718161286</v>
      </c>
      <c r="AC104" s="289">
        <f t="shared" si="96"/>
        <v>1993.8234718161286</v>
      </c>
      <c r="AD104" s="289">
        <f t="shared" si="96"/>
        <v>1993.8234718161286</v>
      </c>
      <c r="AE104" s="289">
        <f t="shared" si="96"/>
        <v>1993.8234718161286</v>
      </c>
      <c r="AF104" s="289">
        <f t="shared" si="96"/>
        <v>1993.8234718161286</v>
      </c>
      <c r="AG104" s="289">
        <f t="shared" si="96"/>
        <v>1993.8234718161286</v>
      </c>
      <c r="AH104" s="289">
        <f t="shared" si="96"/>
        <v>1993.8234718161286</v>
      </c>
      <c r="AI104" s="289">
        <f t="shared" si="96"/>
        <v>1993.8234718161286</v>
      </c>
      <c r="AJ104" s="289">
        <f t="shared" si="96"/>
        <v>1993.8234718161286</v>
      </c>
      <c r="AK104" s="289">
        <f t="shared" si="96"/>
        <v>1993.8234718161286</v>
      </c>
    </row>
    <row r="105" spans="1:37" x14ac:dyDescent="0.25">
      <c r="A105" s="345">
        <f>'Project Summary'!F13</f>
        <v>494468.22101039992</v>
      </c>
      <c r="B105" s="285" t="s">
        <v>23</v>
      </c>
      <c r="C105" s="288">
        <f t="shared" si="93"/>
        <v>494468.22101039952</v>
      </c>
      <c r="D105" s="316"/>
      <c r="E105" s="289">
        <f t="shared" ref="E105:AG105" si="97">E103*E104</f>
        <v>0</v>
      </c>
      <c r="F105" s="289">
        <f t="shared" si="97"/>
        <v>0</v>
      </c>
      <c r="G105" s="289">
        <f t="shared" si="97"/>
        <v>0</v>
      </c>
      <c r="H105" s="289">
        <f t="shared" si="97"/>
        <v>0</v>
      </c>
      <c r="I105" s="289">
        <f t="shared" si="97"/>
        <v>0</v>
      </c>
      <c r="J105" s="289">
        <f t="shared" si="97"/>
        <v>0</v>
      </c>
      <c r="K105" s="289">
        <f t="shared" si="97"/>
        <v>49446.822101039994</v>
      </c>
      <c r="L105" s="289">
        <f t="shared" si="97"/>
        <v>24723.411050519997</v>
      </c>
      <c r="M105" s="289">
        <f t="shared" si="97"/>
        <v>9889.3644202079977</v>
      </c>
      <c r="N105" s="289">
        <f t="shared" si="97"/>
        <v>9889.3644202079977</v>
      </c>
      <c r="O105" s="289">
        <f t="shared" si="97"/>
        <v>9889.3644202079977</v>
      </c>
      <c r="P105" s="289">
        <f t="shared" si="97"/>
        <v>24723.411050519997</v>
      </c>
      <c r="Q105" s="289">
        <f t="shared" si="97"/>
        <v>74170.23315155998</v>
      </c>
      <c r="R105" s="289">
        <f t="shared" si="97"/>
        <v>49446.822101039994</v>
      </c>
      <c r="S105" s="289">
        <f t="shared" si="97"/>
        <v>24723.411050519997</v>
      </c>
      <c r="T105" s="289">
        <f t="shared" si="97"/>
        <v>49446.822101039994</v>
      </c>
      <c r="U105" s="289">
        <f t="shared" si="97"/>
        <v>9889.3644202079977</v>
      </c>
      <c r="V105" s="289">
        <f t="shared" si="97"/>
        <v>9889.3644202079977</v>
      </c>
      <c r="W105" s="289">
        <f t="shared" si="97"/>
        <v>9889.3644202079977</v>
      </c>
      <c r="X105" s="289">
        <f t="shared" si="97"/>
        <v>9889.3644202079977</v>
      </c>
      <c r="Y105" s="289">
        <f t="shared" si="97"/>
        <v>9889.3644202079977</v>
      </c>
      <c r="Z105" s="289">
        <f t="shared" si="97"/>
        <v>9889.3644202079977</v>
      </c>
      <c r="AA105" s="289">
        <f t="shared" si="97"/>
        <v>9889.3644202079977</v>
      </c>
      <c r="AB105" s="289">
        <f t="shared" si="97"/>
        <v>9889.3644202079977</v>
      </c>
      <c r="AC105" s="289">
        <f t="shared" si="97"/>
        <v>9889.3644202079977</v>
      </c>
      <c r="AD105" s="289">
        <f t="shared" si="97"/>
        <v>9889.3644202079977</v>
      </c>
      <c r="AE105" s="289">
        <f t="shared" si="97"/>
        <v>9889.3644202079977</v>
      </c>
      <c r="AF105" s="289">
        <f t="shared" si="97"/>
        <v>9889.3644202079977</v>
      </c>
      <c r="AG105" s="289">
        <f t="shared" si="97"/>
        <v>9889.3644202079977</v>
      </c>
      <c r="AH105" s="289">
        <f t="shared" ref="AH105:AK105" si="98">AH103*AH104</f>
        <v>9889.3644202079977</v>
      </c>
      <c r="AI105" s="289">
        <f t="shared" si="98"/>
        <v>9889.3644202079977</v>
      </c>
      <c r="AJ105" s="289">
        <f t="shared" si="98"/>
        <v>9889.3644202079977</v>
      </c>
      <c r="AK105" s="289">
        <f t="shared" si="98"/>
        <v>9889.3644202079977</v>
      </c>
    </row>
    <row r="106" spans="1:37" x14ac:dyDescent="0.25">
      <c r="A106" s="315"/>
      <c r="B106" s="285" t="s">
        <v>24</v>
      </c>
      <c r="C106" s="318">
        <f t="shared" si="93"/>
        <v>1.0000000000000009</v>
      </c>
      <c r="D106" s="316"/>
      <c r="E106" s="316">
        <f t="shared" ref="E106:AG106" si="99">E105/$C105</f>
        <v>0</v>
      </c>
      <c r="F106" s="316">
        <f t="shared" si="99"/>
        <v>0</v>
      </c>
      <c r="G106" s="316">
        <f t="shared" si="99"/>
        <v>0</v>
      </c>
      <c r="H106" s="316">
        <f t="shared" si="99"/>
        <v>0</v>
      </c>
      <c r="I106" s="316">
        <f t="shared" si="99"/>
        <v>0</v>
      </c>
      <c r="J106" s="316">
        <f t="shared" si="99"/>
        <v>0</v>
      </c>
      <c r="K106" s="316">
        <f t="shared" si="99"/>
        <v>0.10000000000000009</v>
      </c>
      <c r="L106" s="316">
        <f t="shared" si="99"/>
        <v>5.0000000000000044E-2</v>
      </c>
      <c r="M106" s="316">
        <f t="shared" si="99"/>
        <v>2.0000000000000014E-2</v>
      </c>
      <c r="N106" s="316">
        <f t="shared" si="99"/>
        <v>2.0000000000000014E-2</v>
      </c>
      <c r="O106" s="316">
        <f t="shared" si="99"/>
        <v>2.0000000000000014E-2</v>
      </c>
      <c r="P106" s="316">
        <f t="shared" si="99"/>
        <v>5.0000000000000044E-2</v>
      </c>
      <c r="Q106" s="316">
        <f t="shared" si="99"/>
        <v>0.15000000000000011</v>
      </c>
      <c r="R106" s="316">
        <f t="shared" si="99"/>
        <v>0.10000000000000009</v>
      </c>
      <c r="S106" s="316">
        <f t="shared" si="99"/>
        <v>5.0000000000000044E-2</v>
      </c>
      <c r="T106" s="316">
        <f t="shared" si="99"/>
        <v>0.10000000000000009</v>
      </c>
      <c r="U106" s="316">
        <f t="shared" si="99"/>
        <v>2.0000000000000014E-2</v>
      </c>
      <c r="V106" s="316">
        <f t="shared" si="99"/>
        <v>2.0000000000000014E-2</v>
      </c>
      <c r="W106" s="316">
        <f t="shared" si="99"/>
        <v>2.0000000000000014E-2</v>
      </c>
      <c r="X106" s="316">
        <f t="shared" si="99"/>
        <v>2.0000000000000014E-2</v>
      </c>
      <c r="Y106" s="316">
        <f t="shared" si="99"/>
        <v>2.0000000000000014E-2</v>
      </c>
      <c r="Z106" s="316">
        <f t="shared" si="99"/>
        <v>2.0000000000000014E-2</v>
      </c>
      <c r="AA106" s="316">
        <f t="shared" si="99"/>
        <v>2.0000000000000014E-2</v>
      </c>
      <c r="AB106" s="316">
        <f t="shared" si="99"/>
        <v>2.0000000000000014E-2</v>
      </c>
      <c r="AC106" s="316">
        <f t="shared" si="99"/>
        <v>2.0000000000000014E-2</v>
      </c>
      <c r="AD106" s="316">
        <f t="shared" si="99"/>
        <v>2.0000000000000014E-2</v>
      </c>
      <c r="AE106" s="316">
        <f t="shared" si="99"/>
        <v>2.0000000000000014E-2</v>
      </c>
      <c r="AF106" s="316">
        <f t="shared" si="99"/>
        <v>2.0000000000000014E-2</v>
      </c>
      <c r="AG106" s="316">
        <f t="shared" si="99"/>
        <v>2.0000000000000014E-2</v>
      </c>
      <c r="AH106" s="316">
        <f t="shared" ref="AH106:AK106" si="100">AH105/$C105</f>
        <v>2.0000000000000014E-2</v>
      </c>
      <c r="AI106" s="316">
        <f t="shared" si="100"/>
        <v>2.0000000000000014E-2</v>
      </c>
      <c r="AJ106" s="316">
        <f t="shared" si="100"/>
        <v>2.0000000000000014E-2</v>
      </c>
      <c r="AK106" s="316">
        <f t="shared" si="100"/>
        <v>2.0000000000000014E-2</v>
      </c>
    </row>
    <row r="107" spans="1:37" x14ac:dyDescent="0.25">
      <c r="A107" s="344">
        <v>11283</v>
      </c>
      <c r="B107" s="285" t="s">
        <v>25</v>
      </c>
      <c r="C107" s="288"/>
      <c r="D107" s="316"/>
      <c r="E107" s="311"/>
      <c r="F107" s="311">
        <f>A107</f>
        <v>11283</v>
      </c>
      <c r="G107" s="311">
        <f t="shared" ref="G107:AK107" si="101">F107*(1+G108)</f>
        <v>11283</v>
      </c>
      <c r="H107" s="311">
        <f t="shared" si="101"/>
        <v>11283</v>
      </c>
      <c r="I107" s="311">
        <f t="shared" si="101"/>
        <v>11283</v>
      </c>
      <c r="J107" s="311">
        <f t="shared" si="101"/>
        <v>11283</v>
      </c>
      <c r="K107" s="311">
        <f t="shared" si="101"/>
        <v>11283</v>
      </c>
      <c r="L107" s="311">
        <f t="shared" si="101"/>
        <v>11283</v>
      </c>
      <c r="M107" s="311">
        <f t="shared" si="101"/>
        <v>11283</v>
      </c>
      <c r="N107" s="311">
        <f t="shared" si="101"/>
        <v>11283</v>
      </c>
      <c r="O107" s="311">
        <f t="shared" si="101"/>
        <v>11283</v>
      </c>
      <c r="P107" s="311">
        <f t="shared" si="101"/>
        <v>11283</v>
      </c>
      <c r="Q107" s="311">
        <f t="shared" si="101"/>
        <v>11283</v>
      </c>
      <c r="R107" s="311">
        <f t="shared" si="101"/>
        <v>11283</v>
      </c>
      <c r="S107" s="311">
        <f t="shared" si="101"/>
        <v>11283</v>
      </c>
      <c r="T107" s="311">
        <f t="shared" si="101"/>
        <v>11283</v>
      </c>
      <c r="U107" s="311">
        <f t="shared" si="101"/>
        <v>11283</v>
      </c>
      <c r="V107" s="311">
        <f t="shared" si="101"/>
        <v>11283</v>
      </c>
      <c r="W107" s="311">
        <f t="shared" si="101"/>
        <v>11283</v>
      </c>
      <c r="X107" s="311">
        <f t="shared" si="101"/>
        <v>11283</v>
      </c>
      <c r="Y107" s="311">
        <f t="shared" si="101"/>
        <v>11283</v>
      </c>
      <c r="Z107" s="311">
        <f t="shared" si="101"/>
        <v>11283</v>
      </c>
      <c r="AA107" s="311">
        <f t="shared" si="101"/>
        <v>11283</v>
      </c>
      <c r="AB107" s="311">
        <f t="shared" si="101"/>
        <v>11283</v>
      </c>
      <c r="AC107" s="311">
        <f t="shared" si="101"/>
        <v>11283</v>
      </c>
      <c r="AD107" s="311">
        <f t="shared" si="101"/>
        <v>11283</v>
      </c>
      <c r="AE107" s="311">
        <f t="shared" si="101"/>
        <v>11283</v>
      </c>
      <c r="AF107" s="311">
        <f t="shared" si="101"/>
        <v>11283</v>
      </c>
      <c r="AG107" s="311">
        <f t="shared" si="101"/>
        <v>11283</v>
      </c>
      <c r="AH107" s="311">
        <f t="shared" si="101"/>
        <v>11283</v>
      </c>
      <c r="AI107" s="311">
        <f t="shared" si="101"/>
        <v>11283</v>
      </c>
      <c r="AJ107" s="311">
        <f t="shared" si="101"/>
        <v>11283</v>
      </c>
      <c r="AK107" s="311">
        <f t="shared" si="101"/>
        <v>11283</v>
      </c>
    </row>
    <row r="108" spans="1:37" x14ac:dyDescent="0.25">
      <c r="A108" s="287"/>
      <c r="B108" s="285" t="s">
        <v>37</v>
      </c>
      <c r="C108" s="327">
        <f t="shared" si="93"/>
        <v>0</v>
      </c>
      <c r="D108" s="316"/>
      <c r="E108" s="320"/>
      <c r="F108" s="299"/>
      <c r="G108" s="299"/>
      <c r="H108" s="299"/>
      <c r="I108" s="299"/>
      <c r="J108" s="299"/>
      <c r="K108" s="299"/>
      <c r="L108" s="299"/>
      <c r="M108" s="299"/>
      <c r="N108" s="299"/>
      <c r="O108" s="299"/>
      <c r="P108" s="299"/>
      <c r="Q108" s="299"/>
      <c r="R108" s="299"/>
      <c r="S108" s="299"/>
      <c r="T108" s="299"/>
      <c r="U108" s="299"/>
      <c r="V108" s="299"/>
      <c r="W108" s="299"/>
      <c r="X108" s="299"/>
      <c r="Y108" s="299"/>
      <c r="Z108" s="299"/>
      <c r="AA108" s="299"/>
      <c r="AB108" s="299"/>
      <c r="AC108" s="299"/>
      <c r="AD108" s="299"/>
      <c r="AE108" s="299"/>
      <c r="AF108" s="299"/>
      <c r="AG108" s="299"/>
      <c r="AH108" s="299"/>
      <c r="AI108" s="299"/>
      <c r="AJ108" s="299"/>
      <c r="AK108" s="299"/>
    </row>
    <row r="109" spans="1:37" x14ac:dyDescent="0.25">
      <c r="A109" s="321">
        <f>C109/A105*10^7</f>
        <v>11283.000000000009</v>
      </c>
      <c r="B109" s="285" t="s">
        <v>26</v>
      </c>
      <c r="C109" s="288">
        <f t="shared" si="93"/>
        <v>557.90849376603467</v>
      </c>
      <c r="D109" s="289"/>
      <c r="E109" s="289">
        <f t="shared" ref="E109:AG109" si="102">E105*E107/10^7</f>
        <v>0</v>
      </c>
      <c r="F109" s="289">
        <f t="shared" si="102"/>
        <v>0</v>
      </c>
      <c r="G109" s="289">
        <f t="shared" si="102"/>
        <v>0</v>
      </c>
      <c r="H109" s="289">
        <f t="shared" si="102"/>
        <v>0</v>
      </c>
      <c r="I109" s="289">
        <f t="shared" si="102"/>
        <v>0</v>
      </c>
      <c r="J109" s="289">
        <f t="shared" si="102"/>
        <v>0</v>
      </c>
      <c r="K109" s="289">
        <f t="shared" si="102"/>
        <v>55.790849376603425</v>
      </c>
      <c r="L109" s="289">
        <f t="shared" si="102"/>
        <v>27.895424688301713</v>
      </c>
      <c r="M109" s="289">
        <f t="shared" si="102"/>
        <v>11.158169875320683</v>
      </c>
      <c r="N109" s="289">
        <f t="shared" si="102"/>
        <v>11.158169875320683</v>
      </c>
      <c r="O109" s="289">
        <f t="shared" si="102"/>
        <v>11.158169875320683</v>
      </c>
      <c r="P109" s="289">
        <f t="shared" si="102"/>
        <v>27.895424688301713</v>
      </c>
      <c r="Q109" s="289">
        <f t="shared" si="102"/>
        <v>83.686274064905135</v>
      </c>
      <c r="R109" s="289">
        <f t="shared" si="102"/>
        <v>55.790849376603425</v>
      </c>
      <c r="S109" s="289">
        <f t="shared" si="102"/>
        <v>27.895424688301713</v>
      </c>
      <c r="T109" s="289">
        <f t="shared" si="102"/>
        <v>55.790849376603425</v>
      </c>
      <c r="U109" s="289">
        <f t="shared" si="102"/>
        <v>11.158169875320683</v>
      </c>
      <c r="V109" s="289">
        <f t="shared" si="102"/>
        <v>11.158169875320683</v>
      </c>
      <c r="W109" s="289">
        <f t="shared" si="102"/>
        <v>11.158169875320683</v>
      </c>
      <c r="X109" s="289">
        <f t="shared" si="102"/>
        <v>11.158169875320683</v>
      </c>
      <c r="Y109" s="289">
        <f t="shared" si="102"/>
        <v>11.158169875320683</v>
      </c>
      <c r="Z109" s="289">
        <f t="shared" si="102"/>
        <v>11.158169875320683</v>
      </c>
      <c r="AA109" s="289">
        <f t="shared" si="102"/>
        <v>11.158169875320683</v>
      </c>
      <c r="AB109" s="289">
        <f t="shared" si="102"/>
        <v>11.158169875320683</v>
      </c>
      <c r="AC109" s="289">
        <f t="shared" si="102"/>
        <v>11.158169875320683</v>
      </c>
      <c r="AD109" s="289">
        <f t="shared" si="102"/>
        <v>11.158169875320683</v>
      </c>
      <c r="AE109" s="289">
        <f t="shared" si="102"/>
        <v>11.158169875320683</v>
      </c>
      <c r="AF109" s="289">
        <f t="shared" si="102"/>
        <v>11.158169875320683</v>
      </c>
      <c r="AG109" s="289">
        <f t="shared" si="102"/>
        <v>11.158169875320683</v>
      </c>
      <c r="AH109" s="289">
        <f t="shared" ref="AH109:AK109" si="103">AH105*AH107/10^7</f>
        <v>11.158169875320683</v>
      </c>
      <c r="AI109" s="289">
        <f t="shared" si="103"/>
        <v>11.158169875320683</v>
      </c>
      <c r="AJ109" s="289">
        <f t="shared" si="103"/>
        <v>11.158169875320683</v>
      </c>
      <c r="AK109" s="289">
        <f t="shared" si="103"/>
        <v>11.158169875320683</v>
      </c>
    </row>
    <row r="110" spans="1:37" x14ac:dyDescent="0.25">
      <c r="A110" s="302"/>
      <c r="B110" s="312" t="s">
        <v>31</v>
      </c>
      <c r="C110" s="322">
        <f t="shared" si="93"/>
        <v>1</v>
      </c>
      <c r="D110" s="328"/>
      <c r="E110" s="299"/>
      <c r="F110" s="299"/>
      <c r="G110" s="299"/>
      <c r="H110" s="299"/>
      <c r="I110" s="299"/>
      <c r="J110" s="299"/>
      <c r="K110" s="299">
        <v>0.1</v>
      </c>
      <c r="L110" s="299">
        <v>0.05</v>
      </c>
      <c r="M110" s="299">
        <v>0.1</v>
      </c>
      <c r="N110" s="299"/>
      <c r="O110" s="299"/>
      <c r="P110" s="299">
        <v>0.12</v>
      </c>
      <c r="Q110" s="299">
        <v>0</v>
      </c>
      <c r="R110" s="299">
        <v>0.12</v>
      </c>
      <c r="S110" s="299"/>
      <c r="T110" s="299">
        <v>0</v>
      </c>
      <c r="U110" s="299"/>
      <c r="V110" s="299"/>
      <c r="W110" s="299">
        <v>0.12</v>
      </c>
      <c r="X110" s="299">
        <v>0</v>
      </c>
      <c r="Y110" s="299">
        <v>0.12</v>
      </c>
      <c r="Z110" s="299"/>
      <c r="AA110" s="299">
        <v>0.12</v>
      </c>
      <c r="AB110" s="299">
        <v>0</v>
      </c>
      <c r="AC110" s="299">
        <v>0.15</v>
      </c>
      <c r="AD110" s="299"/>
      <c r="AE110" s="299"/>
      <c r="AF110" s="299"/>
      <c r="AG110" s="299"/>
      <c r="AH110" s="299"/>
      <c r="AI110" s="299"/>
      <c r="AJ110" s="299"/>
      <c r="AK110" s="299"/>
    </row>
    <row r="111" spans="1:37" x14ac:dyDescent="0.25">
      <c r="A111" s="287"/>
      <c r="B111" s="285" t="s">
        <v>32</v>
      </c>
      <c r="C111" s="288">
        <f t="shared" si="93"/>
        <v>557.90849376603444</v>
      </c>
      <c r="D111" s="289"/>
      <c r="E111" s="289">
        <f>E109*SUM($D$110:E110)+SUM($D$109:D109)*E110</f>
        <v>0</v>
      </c>
      <c r="F111" s="289">
        <f>F109*SUM($D$110:F110)+SUM($D$109:E109)*F110</f>
        <v>0</v>
      </c>
      <c r="G111" s="289">
        <f>G109*SUM($D$110:G110)+SUM($D$109:F109)*G110</f>
        <v>0</v>
      </c>
      <c r="H111" s="289">
        <f>H109*SUM($D$110:H110)+SUM($D$109:G109)*H110</f>
        <v>0</v>
      </c>
      <c r="I111" s="289">
        <f>I109*SUM($D$110:I110)+SUM($D$109:H109)*I110</f>
        <v>0</v>
      </c>
      <c r="J111" s="289">
        <f>J109*SUM($D$110:J110)+SUM($D$109:I109)*J110</f>
        <v>0</v>
      </c>
      <c r="K111" s="289">
        <f>K109*SUM($D$110:K110)+SUM($D$109:J109)*K110</f>
        <v>5.5790849376603431</v>
      </c>
      <c r="L111" s="289">
        <f>L109*SUM($D$110:L110)+SUM($D$109:K109)*L110</f>
        <v>6.9738561720754291</v>
      </c>
      <c r="M111" s="289">
        <f>M109*SUM($D$110:M110)+SUM($D$109:L109)*M110</f>
        <v>11.158169875320684</v>
      </c>
      <c r="N111" s="289">
        <f>N109*SUM($D$110:N110)+SUM($D$109:M109)*N110</f>
        <v>2.7895424688301707</v>
      </c>
      <c r="O111" s="289">
        <f>O109*SUM($D$110:O110)+SUM($D$109:N109)*O110</f>
        <v>2.7895424688301707</v>
      </c>
      <c r="P111" s="289">
        <f>P109*SUM($D$110:P110)+SUM($D$109:O109)*P110</f>
        <v>24.380601177575691</v>
      </c>
      <c r="Q111" s="289">
        <f>Q109*SUM($D$110:Q110)+SUM($D$109:P109)*Q110</f>
        <v>30.963921404014901</v>
      </c>
      <c r="R111" s="289">
        <f>R109*SUM($D$110:R110)+SUM($D$109:Q109)*R110</f>
        <v>54.78661408782456</v>
      </c>
      <c r="S111" s="289">
        <f>S109*SUM($D$110:S110)+SUM($D$109:R109)*S110</f>
        <v>13.668758097267839</v>
      </c>
      <c r="T111" s="289">
        <f>T109*SUM($D$110:T110)+SUM($D$109:S109)*T110</f>
        <v>27.337516194535677</v>
      </c>
      <c r="U111" s="289">
        <f>U109*SUM($D$110:U110)+SUM($D$109:T109)*U110</f>
        <v>5.4675032389071347</v>
      </c>
      <c r="V111" s="289">
        <f>V109*SUM($D$110:V110)+SUM($D$109:U109)*V110</f>
        <v>5.4675032389071347</v>
      </c>
      <c r="W111" s="289">
        <f>W109*SUM($D$110:W110)+SUM($D$109:V109)*W110</f>
        <v>53.670797100292496</v>
      </c>
      <c r="X111" s="289">
        <f>X109*SUM($D$110:X110)+SUM($D$109:W109)*X110</f>
        <v>6.8064836239456161</v>
      </c>
      <c r="Y111" s="289">
        <f>Y109*SUM($D$110:Y110)+SUM($D$109:X109)*Y110</f>
        <v>57.68773825540795</v>
      </c>
      <c r="Z111" s="289">
        <f>Z109*SUM($D$110:Z110)+SUM($D$109:Y109)*Z110</f>
        <v>8.1454640089840975</v>
      </c>
      <c r="AA111" s="289">
        <f>AA109*SUM($D$110:AA110)+SUM($D$109:Z109)*AA110</f>
        <v>61.704679410523404</v>
      </c>
      <c r="AB111" s="289">
        <f>AB109*SUM($D$110:AB110)+SUM($D$109:AA109)*AB110</f>
        <v>9.4844443940225798</v>
      </c>
      <c r="AC111" s="289">
        <f>AC109*SUM($D$110:AC110)+SUM($D$109:AB109)*AC110</f>
        <v>79.780914608542915</v>
      </c>
      <c r="AD111" s="289">
        <f>AD109*SUM($D$110:AD110)+SUM($D$109:AC109)*AD110</f>
        <v>11.158169875320683</v>
      </c>
      <c r="AE111" s="289">
        <f>AE109*SUM($D$110:AE110)+SUM($D$109:AD109)*AE110</f>
        <v>11.158169875320683</v>
      </c>
      <c r="AF111" s="289">
        <f>AF109*SUM($D$110:AF110)+SUM($D$109:AE109)*AF110</f>
        <v>11.158169875320683</v>
      </c>
      <c r="AG111" s="289">
        <f>AG109*SUM($D$110:AG110)+SUM($D$109:AF109)*AG110</f>
        <v>11.158169875320683</v>
      </c>
      <c r="AH111" s="289">
        <f>AH109*SUM($D$110:AH110)+SUM($D$109:AG109)*AH110</f>
        <v>11.158169875320683</v>
      </c>
      <c r="AI111" s="289">
        <f>AI109*SUM($D$110:AI110)+SUM($D$109:AH109)*AI110</f>
        <v>11.158169875320683</v>
      </c>
      <c r="AJ111" s="289">
        <f>AJ109*SUM($D$110:AJ110)+SUM($D$109:AI109)*AJ110</f>
        <v>11.158169875320683</v>
      </c>
      <c r="AK111" s="289">
        <f>AK109*SUM($D$110:AK110)+SUM($D$109:AJ109)*AK110</f>
        <v>11.158169875320683</v>
      </c>
    </row>
    <row r="112" spans="1:37" x14ac:dyDescent="0.25">
      <c r="A112" s="315"/>
      <c r="B112" s="285"/>
      <c r="C112" s="288">
        <f t="shared" si="93"/>
        <v>0</v>
      </c>
      <c r="D112" s="289"/>
      <c r="E112" s="289"/>
      <c r="F112" s="289"/>
      <c r="G112" s="289"/>
      <c r="H112" s="289"/>
      <c r="I112" s="289"/>
      <c r="J112" s="289"/>
      <c r="K112" s="289"/>
      <c r="L112" s="289"/>
      <c r="M112" s="289"/>
      <c r="N112" s="289"/>
      <c r="O112" s="285"/>
      <c r="P112" s="289"/>
      <c r="Q112" s="289"/>
      <c r="R112" s="289"/>
      <c r="S112" s="289"/>
      <c r="T112" s="289"/>
      <c r="U112" s="289"/>
      <c r="V112" s="289"/>
      <c r="W112" s="289"/>
      <c r="X112" s="289"/>
      <c r="Y112" s="289"/>
      <c r="Z112" s="289"/>
      <c r="AA112" s="289"/>
      <c r="AB112" s="289"/>
      <c r="AC112" s="289"/>
      <c r="AD112" s="289"/>
      <c r="AE112" s="289"/>
      <c r="AF112" s="289"/>
      <c r="AG112" s="289"/>
      <c r="AH112" s="289"/>
      <c r="AI112" s="289"/>
      <c r="AJ112" s="289"/>
      <c r="AK112" s="289"/>
    </row>
    <row r="113" spans="1:37" x14ac:dyDescent="0.25">
      <c r="A113" s="315"/>
      <c r="B113" s="291" t="s">
        <v>33</v>
      </c>
      <c r="C113" s="292">
        <f t="shared" si="93"/>
        <v>557.90849376603444</v>
      </c>
      <c r="D113" s="325"/>
      <c r="E113" s="292">
        <f t="shared" ref="E113:AG113" si="104">E111</f>
        <v>0</v>
      </c>
      <c r="F113" s="292">
        <f t="shared" si="104"/>
        <v>0</v>
      </c>
      <c r="G113" s="292">
        <f t="shared" si="104"/>
        <v>0</v>
      </c>
      <c r="H113" s="292">
        <f t="shared" si="104"/>
        <v>0</v>
      </c>
      <c r="I113" s="292">
        <f t="shared" si="104"/>
        <v>0</v>
      </c>
      <c r="J113" s="292">
        <f t="shared" si="104"/>
        <v>0</v>
      </c>
      <c r="K113" s="292">
        <f t="shared" si="104"/>
        <v>5.5790849376603431</v>
      </c>
      <c r="L113" s="292">
        <f t="shared" si="104"/>
        <v>6.9738561720754291</v>
      </c>
      <c r="M113" s="292">
        <f t="shared" si="104"/>
        <v>11.158169875320684</v>
      </c>
      <c r="N113" s="292">
        <f t="shared" si="104"/>
        <v>2.7895424688301707</v>
      </c>
      <c r="O113" s="292">
        <f t="shared" si="104"/>
        <v>2.7895424688301707</v>
      </c>
      <c r="P113" s="292">
        <f t="shared" si="104"/>
        <v>24.380601177575691</v>
      </c>
      <c r="Q113" s="292">
        <f t="shared" si="104"/>
        <v>30.963921404014901</v>
      </c>
      <c r="R113" s="292">
        <f t="shared" si="104"/>
        <v>54.78661408782456</v>
      </c>
      <c r="S113" s="292">
        <f t="shared" si="104"/>
        <v>13.668758097267839</v>
      </c>
      <c r="T113" s="292">
        <f t="shared" si="104"/>
        <v>27.337516194535677</v>
      </c>
      <c r="U113" s="292">
        <f t="shared" si="104"/>
        <v>5.4675032389071347</v>
      </c>
      <c r="V113" s="292">
        <f t="shared" si="104"/>
        <v>5.4675032389071347</v>
      </c>
      <c r="W113" s="292">
        <f t="shared" si="104"/>
        <v>53.670797100292496</v>
      </c>
      <c r="X113" s="292">
        <f t="shared" si="104"/>
        <v>6.8064836239456161</v>
      </c>
      <c r="Y113" s="292">
        <f t="shared" si="104"/>
        <v>57.68773825540795</v>
      </c>
      <c r="Z113" s="292">
        <f t="shared" si="104"/>
        <v>8.1454640089840975</v>
      </c>
      <c r="AA113" s="292">
        <f t="shared" si="104"/>
        <v>61.704679410523404</v>
      </c>
      <c r="AB113" s="292">
        <f t="shared" si="104"/>
        <v>9.4844443940225798</v>
      </c>
      <c r="AC113" s="292">
        <f t="shared" si="104"/>
        <v>79.780914608542915</v>
      </c>
      <c r="AD113" s="292">
        <f t="shared" si="104"/>
        <v>11.158169875320683</v>
      </c>
      <c r="AE113" s="292">
        <f t="shared" si="104"/>
        <v>11.158169875320683</v>
      </c>
      <c r="AF113" s="292">
        <f t="shared" si="104"/>
        <v>11.158169875320683</v>
      </c>
      <c r="AG113" s="292">
        <f t="shared" si="104"/>
        <v>11.158169875320683</v>
      </c>
      <c r="AH113" s="292">
        <f t="shared" ref="AH113:AK113" si="105">AH111</f>
        <v>11.158169875320683</v>
      </c>
      <c r="AI113" s="292">
        <f t="shared" si="105"/>
        <v>11.158169875320683</v>
      </c>
      <c r="AJ113" s="292">
        <f t="shared" si="105"/>
        <v>11.158169875320683</v>
      </c>
      <c r="AK113" s="292">
        <f t="shared" si="105"/>
        <v>11.158169875320683</v>
      </c>
    </row>
    <row r="114" spans="1:37" x14ac:dyDescent="0.25">
      <c r="A114" s="315"/>
      <c r="B114" s="285"/>
      <c r="C114" s="288">
        <f t="shared" si="93"/>
        <v>0</v>
      </c>
      <c r="D114" s="289"/>
      <c r="E114" s="289"/>
      <c r="F114" s="289"/>
      <c r="G114" s="289"/>
      <c r="H114" s="289"/>
      <c r="I114" s="289"/>
      <c r="J114" s="289"/>
      <c r="K114" s="289"/>
      <c r="L114" s="289"/>
      <c r="M114" s="289"/>
      <c r="N114" s="289"/>
      <c r="O114" s="285"/>
      <c r="P114" s="289"/>
      <c r="Q114" s="289"/>
      <c r="R114" s="289"/>
      <c r="S114" s="289"/>
      <c r="T114" s="289"/>
      <c r="U114" s="289"/>
      <c r="V114" s="289"/>
      <c r="W114" s="289"/>
      <c r="X114" s="289"/>
      <c r="Y114" s="289"/>
      <c r="Z114" s="289"/>
      <c r="AA114" s="289"/>
      <c r="AB114" s="289"/>
      <c r="AC114" s="289"/>
      <c r="AD114" s="289"/>
      <c r="AE114" s="289"/>
      <c r="AF114" s="289"/>
      <c r="AG114" s="289"/>
      <c r="AH114" s="289"/>
      <c r="AI114" s="289"/>
      <c r="AJ114" s="289"/>
      <c r="AK114" s="289"/>
    </row>
    <row r="115" spans="1:37" x14ac:dyDescent="0.25">
      <c r="A115" s="290"/>
      <c r="B115" s="312" t="s">
        <v>30</v>
      </c>
      <c r="C115" s="322">
        <f t="shared" ca="1" si="93"/>
        <v>0.99999999999999956</v>
      </c>
      <c r="D115" s="290"/>
      <c r="E115" s="299">
        <f t="shared" ref="E115:AG115" ca="1" si="106">E121/$C$121</f>
        <v>0</v>
      </c>
      <c r="F115" s="299">
        <f t="shared" ca="1" si="106"/>
        <v>0</v>
      </c>
      <c r="G115" s="299">
        <f t="shared" ca="1" si="106"/>
        <v>0</v>
      </c>
      <c r="H115" s="299">
        <f t="shared" ca="1" si="106"/>
        <v>0</v>
      </c>
      <c r="I115" s="299">
        <f t="shared" ca="1" si="106"/>
        <v>5.947814091067892E-4</v>
      </c>
      <c r="J115" s="299">
        <f t="shared" ca="1" si="106"/>
        <v>0</v>
      </c>
      <c r="K115" s="299">
        <f t="shared" ca="1" si="106"/>
        <v>3.102762609285644E-2</v>
      </c>
      <c r="L115" s="299">
        <f t="shared" ca="1" si="106"/>
        <v>1.6436868815465796E-2</v>
      </c>
      <c r="M115" s="299">
        <f t="shared" ca="1" si="106"/>
        <v>1.5436952846962308E-2</v>
      </c>
      <c r="N115" s="299">
        <f t="shared" ca="1" si="106"/>
        <v>1.7995427639917509E-2</v>
      </c>
      <c r="O115" s="299">
        <f t="shared" ca="1" si="106"/>
        <v>5.9569343488123282E-2</v>
      </c>
      <c r="P115" s="299">
        <f t="shared" ca="1" si="106"/>
        <v>4.362027832881727E-2</v>
      </c>
      <c r="Q115" s="299">
        <f t="shared" ca="1" si="106"/>
        <v>7.3377980246003907E-2</v>
      </c>
      <c r="R115" s="299">
        <f t="shared" ca="1" si="106"/>
        <v>5.1110998462393337E-2</v>
      </c>
      <c r="S115" s="299">
        <f t="shared" ca="1" si="106"/>
        <v>7.5773382459360097E-3</v>
      </c>
      <c r="T115" s="299">
        <f t="shared" ca="1" si="106"/>
        <v>6.2870952458186982E-2</v>
      </c>
      <c r="U115" s="299">
        <f t="shared" ca="1" si="106"/>
        <v>5.9224234306452031E-2</v>
      </c>
      <c r="V115" s="299">
        <f t="shared" ca="1" si="106"/>
        <v>5.8079880425120356E-2</v>
      </c>
      <c r="W115" s="299">
        <f t="shared" ca="1" si="106"/>
        <v>7.2193408500981687E-2</v>
      </c>
      <c r="X115" s="299">
        <f t="shared" ca="1" si="106"/>
        <v>7.7430878951349424E-2</v>
      </c>
      <c r="Y115" s="299">
        <f t="shared" ca="1" si="106"/>
        <v>8.0515807238692325E-2</v>
      </c>
      <c r="Z115" s="299">
        <f t="shared" ca="1" si="106"/>
        <v>8.3030121691726078E-2</v>
      </c>
      <c r="AA115" s="299">
        <f t="shared" ca="1" si="106"/>
        <v>8.8929857548592867E-2</v>
      </c>
      <c r="AB115" s="299">
        <f t="shared" ca="1" si="106"/>
        <v>4.9710513786225971E-2</v>
      </c>
      <c r="AC115" s="299">
        <f t="shared" ca="1" si="106"/>
        <v>2.7865169978226412E-2</v>
      </c>
      <c r="AD115" s="299">
        <f t="shared" ca="1" si="106"/>
        <v>4.4287521154638063E-3</v>
      </c>
      <c r="AE115" s="299">
        <f t="shared" ca="1" si="106"/>
        <v>5.850394884715753E-3</v>
      </c>
      <c r="AF115" s="299">
        <f t="shared" ca="1" si="106"/>
        <v>4.4287521154638063E-3</v>
      </c>
      <c r="AG115" s="299">
        <f t="shared" ca="1" si="106"/>
        <v>5.850394884715753E-3</v>
      </c>
      <c r="AH115" s="299">
        <f t="shared" ref="AH115:AK115" ca="1" si="107">AH121/$C$121</f>
        <v>0</v>
      </c>
      <c r="AI115" s="299">
        <f t="shared" ca="1" si="107"/>
        <v>1.4216427692519463E-3</v>
      </c>
      <c r="AJ115" s="299">
        <f t="shared" ca="1" si="107"/>
        <v>0</v>
      </c>
      <c r="AK115" s="299">
        <f t="shared" ca="1" si="107"/>
        <v>1.4216427692519463E-3</v>
      </c>
    </row>
    <row r="116" spans="1:37" x14ac:dyDescent="0.25">
      <c r="A116" s="315"/>
      <c r="B116" s="285" t="s">
        <v>29</v>
      </c>
      <c r="C116" s="288">
        <f t="shared" ca="1" si="93"/>
        <v>132.70839985971526</v>
      </c>
      <c r="D116" s="289"/>
      <c r="E116" s="289">
        <f ca="1">'Cost Schedule '!H126</f>
        <v>0</v>
      </c>
      <c r="F116" s="289">
        <f ca="1">'Cost Schedule '!I126</f>
        <v>0</v>
      </c>
      <c r="G116" s="289">
        <f ca="1">'Cost Schedule '!J126</f>
        <v>0</v>
      </c>
      <c r="H116" s="289">
        <f ca="1">'Cost Schedule '!K126</f>
        <v>0</v>
      </c>
      <c r="I116" s="289">
        <f ca="1">'Cost Schedule '!L126</f>
        <v>0</v>
      </c>
      <c r="J116" s="289">
        <f ca="1">'Cost Schedule '!M126</f>
        <v>0</v>
      </c>
      <c r="K116" s="289">
        <f ca="1">'Cost Schedule '!N126</f>
        <v>0</v>
      </c>
      <c r="L116" s="289">
        <f ca="1">'Cost Schedule '!O126</f>
        <v>0</v>
      </c>
      <c r="M116" s="289">
        <f ca="1">'Cost Schedule '!P126</f>
        <v>0</v>
      </c>
      <c r="N116" s="289">
        <f ca="1">'Cost Schedule '!Q126</f>
        <v>0</v>
      </c>
      <c r="O116" s="289">
        <f ca="1">'Cost Schedule '!R126</f>
        <v>6.6356815580067208</v>
      </c>
      <c r="P116" s="289">
        <f ca="1">'Cost Schedule '!S126</f>
        <v>0</v>
      </c>
      <c r="Q116" s="289">
        <f ca="1">'Cost Schedule '!T126</f>
        <v>7.3027278180905606</v>
      </c>
      <c r="R116" s="289">
        <f ca="1">'Cost Schedule '!U126</f>
        <v>0</v>
      </c>
      <c r="S116" s="289">
        <f ca="1">'Cost Schedule '!V126</f>
        <v>0</v>
      </c>
      <c r="T116" s="289">
        <f ca="1">'Cost Schedule '!W126</f>
        <v>6.0034163407545602</v>
      </c>
      <c r="U116" s="289">
        <f ca="1">'Cost Schedule '!X126</f>
        <v>6.0034163407545584</v>
      </c>
      <c r="V116" s="289">
        <f ca="1">'Cost Schedule '!Y126</f>
        <v>11.204720599915014</v>
      </c>
      <c r="W116" s="289">
        <f ca="1">'Cost Schedule '!Z126</f>
        <v>14.267919020699068</v>
      </c>
      <c r="X116" s="289">
        <f ca="1">'Cost Schedule '!AA126</f>
        <v>15.610427395117128</v>
      </c>
      <c r="Y116" s="289">
        <f ca="1">'Cost Schedule '!AB126</f>
        <v>15.945753535917135</v>
      </c>
      <c r="Z116" s="289">
        <f ca="1">'Cost Schedule '!AC126</f>
        <v>16.739260923162249</v>
      </c>
      <c r="AA116" s="289">
        <f ca="1">'Cost Schedule '!AD126</f>
        <v>17.642065436807371</v>
      </c>
      <c r="AB116" s="289">
        <f ca="1">'Cost Schedule '!AE126</f>
        <v>10.021872110239372</v>
      </c>
      <c r="AC116" s="289">
        <f ca="1">'Cost Schedule '!AF126</f>
        <v>5.3311387802515213</v>
      </c>
      <c r="AD116" s="289">
        <f ca="1">'Cost Schedule '!AG126</f>
        <v>0</v>
      </c>
      <c r="AE116" s="289">
        <f ca="1">'Cost Schedule '!AH126</f>
        <v>0</v>
      </c>
      <c r="AF116" s="289">
        <f ca="1">'Cost Schedule '!AI126</f>
        <v>0</v>
      </c>
      <c r="AG116" s="289">
        <f ca="1">'Cost Schedule '!AJ126</f>
        <v>0</v>
      </c>
      <c r="AH116" s="289">
        <f ca="1">'Cost Schedule '!AK126</f>
        <v>0</v>
      </c>
      <c r="AI116" s="289">
        <f ca="1">'Cost Schedule '!AL126</f>
        <v>0</v>
      </c>
      <c r="AJ116" s="289">
        <f ca="1">'Cost Schedule '!AM126</f>
        <v>0</v>
      </c>
      <c r="AK116" s="289">
        <f ca="1">'Cost Schedule '!AN126</f>
        <v>0</v>
      </c>
    </row>
    <row r="117" spans="1:37" x14ac:dyDescent="0.25">
      <c r="A117" s="315"/>
      <c r="B117" s="285" t="s">
        <v>250</v>
      </c>
      <c r="C117" s="288">
        <f t="shared" ca="1" si="93"/>
        <v>19.925007983165823</v>
      </c>
      <c r="D117" s="289"/>
      <c r="E117" s="289">
        <f ca="1">'Cost Schedule '!H127</f>
        <v>0</v>
      </c>
      <c r="F117" s="289">
        <f ca="1">'Cost Schedule '!I127</f>
        <v>0</v>
      </c>
      <c r="G117" s="289">
        <f ca="1">'Cost Schedule '!J127</f>
        <v>0</v>
      </c>
      <c r="H117" s="289">
        <f ca="1">'Cost Schedule '!K127</f>
        <v>0</v>
      </c>
      <c r="I117" s="289">
        <f ca="1">'Cost Schedule '!L127</f>
        <v>0</v>
      </c>
      <c r="J117" s="289">
        <f ca="1">'Cost Schedule '!M127</f>
        <v>0</v>
      </c>
      <c r="K117" s="289">
        <f ca="1">'Cost Schedule '!N127</f>
        <v>0</v>
      </c>
      <c r="L117" s="289">
        <f ca="1">'Cost Schedule '!O127</f>
        <v>0</v>
      </c>
      <c r="M117" s="289">
        <f ca="1">'Cost Schedule '!P127</f>
        <v>0</v>
      </c>
      <c r="N117" s="289">
        <f ca="1">'Cost Schedule '!Q127</f>
        <v>0</v>
      </c>
      <c r="O117" s="289">
        <f ca="1">'Cost Schedule '!R127</f>
        <v>0.79628178696080643</v>
      </c>
      <c r="P117" s="289">
        <f ca="1">'Cost Schedule '!S127</f>
        <v>0</v>
      </c>
      <c r="Q117" s="289">
        <f ca="1">'Cost Schedule '!T127</f>
        <v>0.87632733817086705</v>
      </c>
      <c r="R117" s="289">
        <f ca="1">'Cost Schedule '!U127</f>
        <v>0</v>
      </c>
      <c r="S117" s="289">
        <f ca="1">'Cost Schedule '!V127</f>
        <v>0</v>
      </c>
      <c r="T117" s="289">
        <f ca="1">'Cost Schedule '!W127</f>
        <v>0.72040996089054676</v>
      </c>
      <c r="U117" s="289">
        <f ca="1">'Cost Schedule '!X127</f>
        <v>0.72040996089054765</v>
      </c>
      <c r="V117" s="289">
        <f ca="1">'Cost Schedule '!Y127</f>
        <v>1.3445664719898005</v>
      </c>
      <c r="W117" s="289">
        <f ca="1">'Cost Schedule '!Z127</f>
        <v>1.7121502824838881</v>
      </c>
      <c r="X117" s="289">
        <f ca="1">'Cost Schedule '!AA127</f>
        <v>1.8732512874140541</v>
      </c>
      <c r="Y117" s="289">
        <f ca="1">'Cost Schedule '!AB127</f>
        <v>1.913490424310055</v>
      </c>
      <c r="Z117" s="289">
        <f ca="1">'Cost Schedule '!AC127</f>
        <v>2.0087113107794696</v>
      </c>
      <c r="AA117" s="289">
        <f ca="1">'Cost Schedule '!AD127</f>
        <v>2.1170478524168832</v>
      </c>
      <c r="AB117" s="289">
        <f ca="1">'Cost Schedule '!AE127</f>
        <v>1.2026246532287228</v>
      </c>
      <c r="AC117" s="289">
        <f ca="1">'Cost Schedule '!AF127</f>
        <v>0.63973665363018206</v>
      </c>
      <c r="AD117" s="289">
        <f>'Cost Schedule '!AG127</f>
        <v>1</v>
      </c>
      <c r="AE117" s="289">
        <f>'Cost Schedule '!AH127</f>
        <v>1</v>
      </c>
      <c r="AF117" s="289">
        <f>'Cost Schedule '!AI127</f>
        <v>1</v>
      </c>
      <c r="AG117" s="289">
        <f>'Cost Schedule '!AJ127</f>
        <v>1</v>
      </c>
      <c r="AH117" s="289">
        <f>'Cost Schedule '!AK127</f>
        <v>0</v>
      </c>
      <c r="AI117" s="289">
        <f>'Cost Schedule '!AL127</f>
        <v>0</v>
      </c>
      <c r="AJ117" s="289">
        <f>'Cost Schedule '!AM127</f>
        <v>0</v>
      </c>
      <c r="AK117" s="289">
        <f>'Cost Schedule '!AN127</f>
        <v>0</v>
      </c>
    </row>
    <row r="118" spans="1:37" x14ac:dyDescent="0.25">
      <c r="A118" s="315"/>
      <c r="B118" s="285" t="s">
        <v>255</v>
      </c>
      <c r="C118" s="288">
        <f t="shared" ca="1" si="93"/>
        <v>7.5122851297454236</v>
      </c>
      <c r="D118" s="289"/>
      <c r="E118" s="289">
        <f ca="1">'Cost Schedule '!H128</f>
        <v>0</v>
      </c>
      <c r="F118" s="289">
        <f ca="1">'Cost Schedule '!I128</f>
        <v>0</v>
      </c>
      <c r="G118" s="289">
        <f ca="1">'Cost Schedule '!J128</f>
        <v>0</v>
      </c>
      <c r="H118" s="289">
        <f ca="1">'Cost Schedule '!K128</f>
        <v>0</v>
      </c>
      <c r="I118" s="289">
        <f ca="1">'Cost Schedule '!L128</f>
        <v>0</v>
      </c>
      <c r="J118" s="289">
        <f ca="1">'Cost Schedule '!M128</f>
        <v>0</v>
      </c>
      <c r="K118" s="289">
        <f ca="1">'Cost Schedule '!N128</f>
        <v>1.1130819904787304</v>
      </c>
      <c r="L118" s="289">
        <f ca="1">'Cost Schedule '!O128</f>
        <v>0.55654099523936518</v>
      </c>
      <c r="M118" s="289">
        <f ca="1">'Cost Schedule '!P128</f>
        <v>0</v>
      </c>
      <c r="N118" s="289">
        <f ca="1">'Cost Schedule '!Q128</f>
        <v>0.55654099523936518</v>
      </c>
      <c r="O118" s="289">
        <f ca="1">'Cost Schedule '!R128</f>
        <v>0.32100301217763305</v>
      </c>
      <c r="P118" s="289">
        <f ca="1">'Cost Schedule '!S128</f>
        <v>0.79207897830109752</v>
      </c>
      <c r="Q118" s="289">
        <f ca="1">'Cost Schedule '!T128</f>
        <v>0</v>
      </c>
      <c r="R118" s="289">
        <f ca="1">'Cost Schedule '!U128</f>
        <v>0.32100301217763305</v>
      </c>
      <c r="S118" s="289">
        <f ca="1">'Cost Schedule '!V128</f>
        <v>0.32100301217763305</v>
      </c>
      <c r="T118" s="289">
        <f ca="1">'Cost Schedule '!W128</f>
        <v>0.32100301217763305</v>
      </c>
      <c r="U118" s="289">
        <f ca="1">'Cost Schedule '!X128</f>
        <v>0.32100301217763305</v>
      </c>
      <c r="V118" s="289">
        <f ca="1">'Cost Schedule '!Y128</f>
        <v>0.32100301217763305</v>
      </c>
      <c r="W118" s="289">
        <f ca="1">'Cost Schedule '!Z128</f>
        <v>0.32100301217763305</v>
      </c>
      <c r="X118" s="289">
        <f ca="1">'Cost Schedule '!AA128</f>
        <v>0</v>
      </c>
      <c r="Y118" s="289">
        <f ca="1">'Cost Schedule '!AB128</f>
        <v>0.32100301217763305</v>
      </c>
      <c r="Z118" s="289">
        <f ca="1">'Cost Schedule '!AC128</f>
        <v>0</v>
      </c>
      <c r="AA118" s="289">
        <f ca="1">'Cost Schedule '!AD128</f>
        <v>0.32100301217763305</v>
      </c>
      <c r="AB118" s="289">
        <f ca="1">'Cost Schedule '!AE128</f>
        <v>0</v>
      </c>
      <c r="AC118" s="289">
        <f ca="1">'Cost Schedule '!AF128</f>
        <v>0.32100301217763305</v>
      </c>
      <c r="AD118" s="289">
        <f ca="1">'Cost Schedule '!AG128</f>
        <v>0</v>
      </c>
      <c r="AE118" s="289">
        <f ca="1">'Cost Schedule '!AH128</f>
        <v>0.32100301217763305</v>
      </c>
      <c r="AF118" s="289">
        <f ca="1">'Cost Schedule '!AI128</f>
        <v>0</v>
      </c>
      <c r="AG118" s="289">
        <f ca="1">'Cost Schedule '!AJ128</f>
        <v>0.32100301217763305</v>
      </c>
      <c r="AH118" s="289">
        <f ca="1">'Cost Schedule '!AK128</f>
        <v>0</v>
      </c>
      <c r="AI118" s="289">
        <f ca="1">'Cost Schedule '!AL128</f>
        <v>0.32100301217763305</v>
      </c>
      <c r="AJ118" s="289">
        <f ca="1">'Cost Schedule '!AM128</f>
        <v>0</v>
      </c>
      <c r="AK118" s="289">
        <f ca="1">'Cost Schedule '!AN128</f>
        <v>0.32100301217763305</v>
      </c>
    </row>
    <row r="119" spans="1:37" ht="36" x14ac:dyDescent="0.25">
      <c r="A119" s="315"/>
      <c r="B119" s="296" t="s">
        <v>369</v>
      </c>
      <c r="C119" s="288">
        <f t="shared" ca="1" si="93"/>
        <v>65.651546052857682</v>
      </c>
      <c r="D119" s="289"/>
      <c r="E119" s="289">
        <f ca="1">'Cost Schedule '!H133+'Cost Schedule '!H143</f>
        <v>0</v>
      </c>
      <c r="F119" s="289">
        <f ca="1">'Cost Schedule '!I133+'Cost Schedule '!I143</f>
        <v>0</v>
      </c>
      <c r="G119" s="289">
        <f ca="1">'Cost Schedule '!J133+'Cost Schedule '!J143</f>
        <v>0</v>
      </c>
      <c r="H119" s="289">
        <f ca="1">'Cost Schedule '!K133+'Cost Schedule '!K143</f>
        <v>0</v>
      </c>
      <c r="I119" s="289">
        <f ca="1">'Cost Schedule '!L133+'Cost Schedule '!L143</f>
        <v>0.1343</v>
      </c>
      <c r="J119" s="289">
        <f ca="1">'Cost Schedule '!M133+'Cost Schedule '!M143</f>
        <v>0</v>
      </c>
      <c r="K119" s="289">
        <f ca="1">'Cost Schedule '!N133+'Cost Schedule '!N143</f>
        <v>5.8928703148033268</v>
      </c>
      <c r="L119" s="289">
        <f ca="1">'Cost Schedule '!O133+'Cost Schedule '!O143</f>
        <v>3.1548586015168931</v>
      </c>
      <c r="M119" s="289">
        <f ca="1">'Cost Schedule '!P133+'Cost Schedule '!P143</f>
        <v>3.4856213318106777</v>
      </c>
      <c r="N119" s="289">
        <f ca="1">'Cost Schedule '!Q133+'Cost Schedule '!Q143</f>
        <v>3.506776880936894</v>
      </c>
      <c r="O119" s="289">
        <f ca="1">'Cost Schedule '!R133+'Cost Schedule '!R143</f>
        <v>5.697626933033785</v>
      </c>
      <c r="P119" s="289">
        <f ca="1">'Cost Schedule '!S133+'Cost Schedule '!S143</f>
        <v>9.0572594338690067</v>
      </c>
      <c r="Q119" s="289">
        <f ca="1">'Cost Schedule '!T133+'Cost Schedule '!T143</f>
        <v>8.3894901885527755</v>
      </c>
      <c r="R119" s="289">
        <f ca="1">'Cost Schedule '!U133+'Cost Schedule '!U143</f>
        <v>11.219719324466553</v>
      </c>
      <c r="S119" s="289">
        <f ca="1">'Cost Schedule '!V133+'Cost Schedule '!V143</f>
        <v>1.3899390429169236</v>
      </c>
      <c r="T119" s="289">
        <f ca="1">'Cost Schedule '!W133+'Cost Schedule '!W143</f>
        <v>7.1512581661383621</v>
      </c>
      <c r="U119" s="289">
        <f ca="1">'Cost Schedule '!X133+'Cost Schedule '!X143</f>
        <v>6.3278392759724937</v>
      </c>
      <c r="V119" s="289">
        <f ca="1">'Cost Schedule '!Y133+'Cost Schedule '!Y143</f>
        <v>0.24398655883999823</v>
      </c>
      <c r="W119" s="289">
        <f ca="1">'Cost Schedule '!Z133+'Cost Schedule '!Z143</f>
        <v>0</v>
      </c>
      <c r="X119" s="289">
        <f ca="1">'Cost Schedule '!AA133+'Cost Schedule '!AA143</f>
        <v>0</v>
      </c>
      <c r="Y119" s="289">
        <f ca="1">'Cost Schedule '!AB133+'Cost Schedule '!AB143</f>
        <v>0</v>
      </c>
      <c r="Z119" s="289">
        <f ca="1">'Cost Schedule '!AC133+'Cost Schedule '!AC143</f>
        <v>0</v>
      </c>
      <c r="AA119" s="289">
        <f ca="1">'Cost Schedule '!AD133+'Cost Schedule '!AD143</f>
        <v>0</v>
      </c>
      <c r="AB119" s="289">
        <f ca="1">'Cost Schedule '!AE133+'Cost Schedule '!AE143</f>
        <v>0</v>
      </c>
      <c r="AC119" s="289">
        <f ca="1">'Cost Schedule '!AF133+'Cost Schedule '!AF143</f>
        <v>0</v>
      </c>
      <c r="AD119" s="289">
        <f ca="1">'Cost Schedule '!AG133+'Cost Schedule '!AG143</f>
        <v>0</v>
      </c>
      <c r="AE119" s="289">
        <f ca="1">'Cost Schedule '!AH133+'Cost Schedule '!AH143</f>
        <v>0</v>
      </c>
      <c r="AF119" s="289">
        <f ca="1">'Cost Schedule '!AI133+'Cost Schedule '!AI143</f>
        <v>0</v>
      </c>
      <c r="AG119" s="289">
        <f ca="1">'Cost Schedule '!AJ133+'Cost Schedule '!AJ143</f>
        <v>0</v>
      </c>
      <c r="AH119" s="289">
        <f ca="1">'Cost Schedule '!AK133+'Cost Schedule '!AK143</f>
        <v>0</v>
      </c>
      <c r="AI119" s="289">
        <f ca="1">'Cost Schedule '!AL133+'Cost Schedule '!AL143</f>
        <v>0</v>
      </c>
      <c r="AJ119" s="289">
        <f ca="1">'Cost Schedule '!AM133+'Cost Schedule '!AM143</f>
        <v>0</v>
      </c>
      <c r="AK119" s="289">
        <f ca="1">'Cost Schedule '!AN133+'Cost Schedule '!AN143</f>
        <v>0</v>
      </c>
    </row>
    <row r="120" spans="1:37" x14ac:dyDescent="0.25">
      <c r="A120" s="321"/>
      <c r="B120" s="285"/>
      <c r="C120" s="288">
        <f t="shared" si="93"/>
        <v>0</v>
      </c>
      <c r="D120" s="289"/>
      <c r="E120" s="289"/>
      <c r="F120" s="289"/>
      <c r="G120" s="289"/>
      <c r="H120" s="289"/>
      <c r="I120" s="289"/>
      <c r="J120" s="289"/>
      <c r="K120" s="289"/>
      <c r="L120" s="289"/>
      <c r="M120" s="289"/>
      <c r="N120" s="289"/>
      <c r="O120" s="289"/>
      <c r="P120" s="289"/>
      <c r="Q120" s="289"/>
      <c r="R120" s="289"/>
      <c r="S120" s="289"/>
      <c r="T120" s="289"/>
      <c r="U120" s="289"/>
      <c r="V120" s="289"/>
      <c r="W120" s="289"/>
      <c r="X120" s="289"/>
      <c r="Y120" s="289"/>
      <c r="Z120" s="289"/>
      <c r="AA120" s="289"/>
      <c r="AB120" s="289"/>
      <c r="AC120" s="289"/>
      <c r="AD120" s="289"/>
      <c r="AE120" s="289"/>
      <c r="AF120" s="289"/>
      <c r="AG120" s="289"/>
      <c r="AH120" s="289"/>
      <c r="AI120" s="289"/>
      <c r="AJ120" s="289"/>
      <c r="AK120" s="289"/>
    </row>
    <row r="121" spans="1:37" x14ac:dyDescent="0.25">
      <c r="A121" s="321"/>
      <c r="B121" s="291" t="s">
        <v>34</v>
      </c>
      <c r="C121" s="292">
        <f t="shared" ca="1" si="93"/>
        <v>225.79723902548423</v>
      </c>
      <c r="D121" s="325"/>
      <c r="E121" s="292">
        <f t="shared" ref="E121:AG121" ca="1" si="108">SUM(E116:E120)</f>
        <v>0</v>
      </c>
      <c r="F121" s="292">
        <f t="shared" ca="1" si="108"/>
        <v>0</v>
      </c>
      <c r="G121" s="292">
        <f t="shared" ca="1" si="108"/>
        <v>0</v>
      </c>
      <c r="H121" s="292">
        <f t="shared" ca="1" si="108"/>
        <v>0</v>
      </c>
      <c r="I121" s="292">
        <f t="shared" ca="1" si="108"/>
        <v>0.1343</v>
      </c>
      <c r="J121" s="292">
        <f t="shared" ca="1" si="108"/>
        <v>0</v>
      </c>
      <c r="K121" s="292">
        <f t="shared" ca="1" si="108"/>
        <v>7.0059523052820571</v>
      </c>
      <c r="L121" s="292">
        <f t="shared" ca="1" si="108"/>
        <v>3.7113995967562583</v>
      </c>
      <c r="M121" s="292">
        <f t="shared" ca="1" si="108"/>
        <v>3.4856213318106777</v>
      </c>
      <c r="N121" s="292">
        <f t="shared" ca="1" si="108"/>
        <v>4.0633178761762592</v>
      </c>
      <c r="O121" s="292">
        <f t="shared" ca="1" si="108"/>
        <v>13.450593290178945</v>
      </c>
      <c r="P121" s="292">
        <f t="shared" ca="1" si="108"/>
        <v>9.8493384121701038</v>
      </c>
      <c r="Q121" s="292">
        <f t="shared" ca="1" si="108"/>
        <v>16.568545344814204</v>
      </c>
      <c r="R121" s="292">
        <f t="shared" ca="1" si="108"/>
        <v>11.540722336644185</v>
      </c>
      <c r="S121" s="292">
        <f t="shared" ca="1" si="108"/>
        <v>1.7109420550945567</v>
      </c>
      <c r="T121" s="292">
        <f t="shared" ca="1" si="108"/>
        <v>14.196087479961102</v>
      </c>
      <c r="U121" s="292">
        <f t="shared" ca="1" si="108"/>
        <v>13.372668589795232</v>
      </c>
      <c r="V121" s="292">
        <f t="shared" ca="1" si="108"/>
        <v>13.114276642922444</v>
      </c>
      <c r="W121" s="292">
        <f t="shared" ca="1" si="108"/>
        <v>16.301072315360589</v>
      </c>
      <c r="X121" s="292">
        <f t="shared" ca="1" si="108"/>
        <v>17.483678682531181</v>
      </c>
      <c r="Y121" s="292">
        <f t="shared" ca="1" si="108"/>
        <v>18.180246972404824</v>
      </c>
      <c r="Z121" s="292">
        <f t="shared" ca="1" si="108"/>
        <v>18.747972233941717</v>
      </c>
      <c r="AA121" s="292">
        <f t="shared" ca="1" si="108"/>
        <v>20.080116301401887</v>
      </c>
      <c r="AB121" s="292">
        <f t="shared" ca="1" si="108"/>
        <v>11.224496763468094</v>
      </c>
      <c r="AC121" s="292">
        <f t="shared" ca="1" si="108"/>
        <v>6.2918784460593367</v>
      </c>
      <c r="AD121" s="292">
        <f t="shared" ca="1" si="108"/>
        <v>1</v>
      </c>
      <c r="AE121" s="292">
        <f t="shared" ca="1" si="108"/>
        <v>1.3210030121776331</v>
      </c>
      <c r="AF121" s="292">
        <f t="shared" ca="1" si="108"/>
        <v>1</v>
      </c>
      <c r="AG121" s="292">
        <f t="shared" ca="1" si="108"/>
        <v>1.3210030121776331</v>
      </c>
      <c r="AH121" s="292">
        <f t="shared" ref="AH121:AK121" ca="1" si="109">SUM(AH116:AH120)</f>
        <v>0</v>
      </c>
      <c r="AI121" s="292">
        <f t="shared" ca="1" si="109"/>
        <v>0.32100301217763305</v>
      </c>
      <c r="AJ121" s="292">
        <f t="shared" ca="1" si="109"/>
        <v>0</v>
      </c>
      <c r="AK121" s="292">
        <f t="shared" ca="1" si="109"/>
        <v>0.32100301217763305</v>
      </c>
    </row>
    <row r="122" spans="1:37" x14ac:dyDescent="0.25">
      <c r="A122" s="299"/>
      <c r="B122" s="285"/>
      <c r="C122" s="288">
        <f t="shared" si="93"/>
        <v>0</v>
      </c>
      <c r="D122" s="289"/>
      <c r="E122" s="289"/>
      <c r="F122" s="289"/>
      <c r="G122" s="289"/>
      <c r="H122" s="289"/>
      <c r="I122" s="289"/>
      <c r="J122" s="289"/>
      <c r="K122" s="289"/>
      <c r="L122" s="289"/>
      <c r="M122" s="289"/>
      <c r="N122" s="289"/>
      <c r="O122" s="289"/>
      <c r="P122" s="289"/>
      <c r="Q122" s="289"/>
      <c r="R122" s="289"/>
      <c r="S122" s="289"/>
      <c r="T122" s="289"/>
      <c r="U122" s="289"/>
      <c r="V122" s="289"/>
      <c r="W122" s="289"/>
      <c r="X122" s="289"/>
      <c r="Y122" s="289"/>
      <c r="Z122" s="289"/>
      <c r="AA122" s="289"/>
      <c r="AB122" s="289"/>
      <c r="AC122" s="289"/>
      <c r="AD122" s="289"/>
      <c r="AE122" s="289"/>
      <c r="AF122" s="289"/>
      <c r="AG122" s="289"/>
      <c r="AH122" s="289"/>
      <c r="AI122" s="289"/>
      <c r="AJ122" s="289"/>
      <c r="AK122" s="289"/>
    </row>
    <row r="123" spans="1:37" x14ac:dyDescent="0.25">
      <c r="A123" s="287"/>
      <c r="B123" s="297" t="s">
        <v>27</v>
      </c>
      <c r="C123" s="298">
        <f t="shared" ca="1" si="93"/>
        <v>332.11125474055018</v>
      </c>
      <c r="D123" s="298"/>
      <c r="E123" s="298">
        <f t="shared" ref="E123:AG123" ca="1" si="110">E113-E121</f>
        <v>0</v>
      </c>
      <c r="F123" s="298">
        <f t="shared" ca="1" si="110"/>
        <v>0</v>
      </c>
      <c r="G123" s="298">
        <f t="shared" ca="1" si="110"/>
        <v>0</v>
      </c>
      <c r="H123" s="298">
        <f t="shared" ca="1" si="110"/>
        <v>0</v>
      </c>
      <c r="I123" s="298">
        <f t="shared" ca="1" si="110"/>
        <v>-0.1343</v>
      </c>
      <c r="J123" s="298">
        <f t="shared" ca="1" si="110"/>
        <v>0</v>
      </c>
      <c r="K123" s="298">
        <f t="shared" ca="1" si="110"/>
        <v>-1.4268673676217141</v>
      </c>
      <c r="L123" s="298">
        <f t="shared" ca="1" si="110"/>
        <v>3.2624565753191708</v>
      </c>
      <c r="M123" s="298">
        <f t="shared" ca="1" si="110"/>
        <v>7.6725485435100067</v>
      </c>
      <c r="N123" s="298">
        <f t="shared" ca="1" si="110"/>
        <v>-1.2737754073460885</v>
      </c>
      <c r="O123" s="298">
        <f t="shared" ca="1" si="110"/>
        <v>-10.661050821348775</v>
      </c>
      <c r="P123" s="298">
        <f t="shared" ca="1" si="110"/>
        <v>14.531262765405588</v>
      </c>
      <c r="Q123" s="298">
        <f t="shared" ca="1" si="110"/>
        <v>14.395376059200697</v>
      </c>
      <c r="R123" s="298">
        <f t="shared" ca="1" si="110"/>
        <v>43.245891751180373</v>
      </c>
      <c r="S123" s="298">
        <f t="shared" ca="1" si="110"/>
        <v>11.957816042173281</v>
      </c>
      <c r="T123" s="298">
        <f t="shared" ca="1" si="110"/>
        <v>13.141428714574575</v>
      </c>
      <c r="U123" s="298">
        <f t="shared" ca="1" si="110"/>
        <v>-7.9051653508880975</v>
      </c>
      <c r="V123" s="298">
        <f t="shared" ca="1" si="110"/>
        <v>-7.6467734040153097</v>
      </c>
      <c r="W123" s="298">
        <f t="shared" ca="1" si="110"/>
        <v>37.369724784931904</v>
      </c>
      <c r="X123" s="298">
        <f t="shared" ca="1" si="110"/>
        <v>-10.677195058585564</v>
      </c>
      <c r="Y123" s="298">
        <f t="shared" ca="1" si="110"/>
        <v>39.507491283003127</v>
      </c>
      <c r="Z123" s="298">
        <f t="shared" ca="1" si="110"/>
        <v>-10.602508224957619</v>
      </c>
      <c r="AA123" s="298">
        <f t="shared" ca="1" si="110"/>
        <v>41.624563109121517</v>
      </c>
      <c r="AB123" s="298">
        <f t="shared" ca="1" si="110"/>
        <v>-1.7400523694455146</v>
      </c>
      <c r="AC123" s="298">
        <f t="shared" ca="1" si="110"/>
        <v>73.489036162483572</v>
      </c>
      <c r="AD123" s="298">
        <f t="shared" ca="1" si="110"/>
        <v>10.158169875320683</v>
      </c>
      <c r="AE123" s="298">
        <f t="shared" ca="1" si="110"/>
        <v>9.8371668631430502</v>
      </c>
      <c r="AF123" s="298">
        <f t="shared" ca="1" si="110"/>
        <v>10.158169875320683</v>
      </c>
      <c r="AG123" s="298">
        <f t="shared" ca="1" si="110"/>
        <v>9.8371668631430502</v>
      </c>
      <c r="AH123" s="298">
        <f t="shared" ref="AH123:AK123" ca="1" si="111">AH113-AH121</f>
        <v>11.158169875320683</v>
      </c>
      <c r="AI123" s="298">
        <f t="shared" ca="1" si="111"/>
        <v>10.83716686314305</v>
      </c>
      <c r="AJ123" s="298">
        <f t="shared" ca="1" si="111"/>
        <v>11.158169875320683</v>
      </c>
      <c r="AK123" s="298">
        <f t="shared" ca="1" si="111"/>
        <v>10.83716686314305</v>
      </c>
    </row>
    <row r="124" spans="1:37" x14ac:dyDescent="0.25">
      <c r="A124" s="287"/>
      <c r="B124" s="293"/>
      <c r="C124" s="288">
        <f t="shared" si="93"/>
        <v>0</v>
      </c>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c r="AF124" s="288"/>
      <c r="AG124" s="288"/>
      <c r="AH124" s="288"/>
      <c r="AI124" s="288"/>
      <c r="AJ124" s="288"/>
      <c r="AK124" s="288"/>
    </row>
    <row r="125" spans="1:37" x14ac:dyDescent="0.25">
      <c r="A125" s="299"/>
      <c r="B125" s="297" t="s">
        <v>28</v>
      </c>
      <c r="C125" s="298">
        <f t="shared" ca="1" si="93"/>
        <v>332.11125474055018</v>
      </c>
      <c r="D125" s="298">
        <f>D104+D123</f>
        <v>0</v>
      </c>
      <c r="E125" s="298">
        <f t="shared" ref="E125:AG125" ca="1" si="112">E123</f>
        <v>0</v>
      </c>
      <c r="F125" s="298">
        <f t="shared" ca="1" si="112"/>
        <v>0</v>
      </c>
      <c r="G125" s="298">
        <f t="shared" ca="1" si="112"/>
        <v>0</v>
      </c>
      <c r="H125" s="298">
        <f t="shared" ca="1" si="112"/>
        <v>0</v>
      </c>
      <c r="I125" s="298">
        <f t="shared" ca="1" si="112"/>
        <v>-0.1343</v>
      </c>
      <c r="J125" s="298">
        <f t="shared" ca="1" si="112"/>
        <v>0</v>
      </c>
      <c r="K125" s="298">
        <f t="shared" ca="1" si="112"/>
        <v>-1.4268673676217141</v>
      </c>
      <c r="L125" s="298">
        <f t="shared" ca="1" si="112"/>
        <v>3.2624565753191708</v>
      </c>
      <c r="M125" s="298">
        <f t="shared" ca="1" si="112"/>
        <v>7.6725485435100067</v>
      </c>
      <c r="N125" s="298">
        <f t="shared" ca="1" si="112"/>
        <v>-1.2737754073460885</v>
      </c>
      <c r="O125" s="298">
        <f t="shared" ca="1" si="112"/>
        <v>-10.661050821348775</v>
      </c>
      <c r="P125" s="298">
        <f t="shared" ca="1" si="112"/>
        <v>14.531262765405588</v>
      </c>
      <c r="Q125" s="298">
        <f t="shared" ca="1" si="112"/>
        <v>14.395376059200697</v>
      </c>
      <c r="R125" s="298">
        <f t="shared" ca="1" si="112"/>
        <v>43.245891751180373</v>
      </c>
      <c r="S125" s="298">
        <f t="shared" ca="1" si="112"/>
        <v>11.957816042173281</v>
      </c>
      <c r="T125" s="298">
        <f t="shared" ca="1" si="112"/>
        <v>13.141428714574575</v>
      </c>
      <c r="U125" s="298">
        <f t="shared" ca="1" si="112"/>
        <v>-7.9051653508880975</v>
      </c>
      <c r="V125" s="298">
        <f t="shared" ca="1" si="112"/>
        <v>-7.6467734040153097</v>
      </c>
      <c r="W125" s="298">
        <f t="shared" ca="1" si="112"/>
        <v>37.369724784931904</v>
      </c>
      <c r="X125" s="298">
        <f t="shared" ca="1" si="112"/>
        <v>-10.677195058585564</v>
      </c>
      <c r="Y125" s="298">
        <f t="shared" ca="1" si="112"/>
        <v>39.507491283003127</v>
      </c>
      <c r="Z125" s="298">
        <f t="shared" ca="1" si="112"/>
        <v>-10.602508224957619</v>
      </c>
      <c r="AA125" s="298">
        <f t="shared" ca="1" si="112"/>
        <v>41.624563109121517</v>
      </c>
      <c r="AB125" s="298">
        <f t="shared" ca="1" si="112"/>
        <v>-1.7400523694455146</v>
      </c>
      <c r="AC125" s="298">
        <f t="shared" ca="1" si="112"/>
        <v>73.489036162483572</v>
      </c>
      <c r="AD125" s="298">
        <f t="shared" ca="1" si="112"/>
        <v>10.158169875320683</v>
      </c>
      <c r="AE125" s="298">
        <f t="shared" ca="1" si="112"/>
        <v>9.8371668631430502</v>
      </c>
      <c r="AF125" s="298">
        <f t="shared" ca="1" si="112"/>
        <v>10.158169875320683</v>
      </c>
      <c r="AG125" s="298">
        <f t="shared" ca="1" si="112"/>
        <v>9.8371668631430502</v>
      </c>
      <c r="AH125" s="298">
        <f t="shared" ref="AH125:AK125" ca="1" si="113">AH123</f>
        <v>11.158169875320683</v>
      </c>
      <c r="AI125" s="298">
        <f t="shared" ca="1" si="113"/>
        <v>10.83716686314305</v>
      </c>
      <c r="AJ125" s="298">
        <f t="shared" ca="1" si="113"/>
        <v>11.158169875320683</v>
      </c>
      <c r="AK125" s="298">
        <f t="shared" ca="1" si="113"/>
        <v>10.83716686314305</v>
      </c>
    </row>
    <row r="126" spans="1:37" x14ac:dyDescent="0.25">
      <c r="A126" s="287"/>
      <c r="B126" s="285"/>
      <c r="C126" s="285"/>
      <c r="D126" s="285"/>
      <c r="E126" s="285"/>
      <c r="F126" s="285"/>
      <c r="G126" s="285"/>
      <c r="H126" s="285"/>
      <c r="I126" s="285"/>
      <c r="J126" s="285"/>
      <c r="K126" s="285"/>
      <c r="L126" s="285"/>
      <c r="M126" s="285"/>
      <c r="N126" s="285"/>
      <c r="O126" s="285"/>
      <c r="P126" s="285"/>
      <c r="Q126" s="285"/>
      <c r="R126" s="285"/>
      <c r="S126" s="285"/>
      <c r="T126" s="285"/>
      <c r="U126" s="285"/>
      <c r="V126" s="285"/>
      <c r="W126" s="285"/>
      <c r="X126" s="285"/>
      <c r="Y126" s="285"/>
      <c r="Z126" s="285"/>
      <c r="AA126" s="285"/>
      <c r="AB126" s="285"/>
      <c r="AC126" s="285"/>
      <c r="AD126" s="285"/>
      <c r="AE126" s="285"/>
      <c r="AF126" s="285"/>
      <c r="AG126" s="285"/>
      <c r="AH126" s="285"/>
      <c r="AI126" s="285"/>
      <c r="AJ126" s="285"/>
      <c r="AK126" s="285"/>
    </row>
    <row r="127" spans="1:37" x14ac:dyDescent="0.25">
      <c r="A127" s="287"/>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285"/>
      <c r="AE127" s="285"/>
      <c r="AF127" s="285"/>
      <c r="AG127" s="285"/>
      <c r="AH127" s="285"/>
      <c r="AI127" s="285"/>
      <c r="AJ127" s="285"/>
      <c r="AK127" s="285"/>
    </row>
    <row r="128" spans="1:37" x14ac:dyDescent="0.25">
      <c r="A128" s="295"/>
      <c r="B128" s="335" t="s">
        <v>283</v>
      </c>
      <c r="C128" s="340" t="s">
        <v>3</v>
      </c>
      <c r="D128" s="341">
        <f>D101</f>
        <v>44561</v>
      </c>
      <c r="E128" s="341">
        <f t="shared" ref="E128:AK128" si="114">EOMONTH(D128,3)</f>
        <v>44651</v>
      </c>
      <c r="F128" s="341">
        <f t="shared" si="114"/>
        <v>44742</v>
      </c>
      <c r="G128" s="341">
        <f t="shared" si="114"/>
        <v>44834</v>
      </c>
      <c r="H128" s="341">
        <f t="shared" si="114"/>
        <v>44926</v>
      </c>
      <c r="I128" s="341">
        <f t="shared" si="114"/>
        <v>45016</v>
      </c>
      <c r="J128" s="341">
        <f t="shared" si="114"/>
        <v>45107</v>
      </c>
      <c r="K128" s="341">
        <f t="shared" si="114"/>
        <v>45199</v>
      </c>
      <c r="L128" s="341">
        <f t="shared" si="114"/>
        <v>45291</v>
      </c>
      <c r="M128" s="341">
        <f t="shared" si="114"/>
        <v>45382</v>
      </c>
      <c r="N128" s="341">
        <f t="shared" si="114"/>
        <v>45473</v>
      </c>
      <c r="O128" s="341">
        <f t="shared" si="114"/>
        <v>45565</v>
      </c>
      <c r="P128" s="341">
        <f t="shared" si="114"/>
        <v>45657</v>
      </c>
      <c r="Q128" s="341">
        <f t="shared" si="114"/>
        <v>45747</v>
      </c>
      <c r="R128" s="341">
        <f t="shared" si="114"/>
        <v>45838</v>
      </c>
      <c r="S128" s="341">
        <f t="shared" si="114"/>
        <v>45930</v>
      </c>
      <c r="T128" s="341">
        <f t="shared" si="114"/>
        <v>46022</v>
      </c>
      <c r="U128" s="341">
        <f t="shared" si="114"/>
        <v>46112</v>
      </c>
      <c r="V128" s="341">
        <f t="shared" si="114"/>
        <v>46203</v>
      </c>
      <c r="W128" s="341">
        <f t="shared" si="114"/>
        <v>46295</v>
      </c>
      <c r="X128" s="341">
        <f t="shared" si="114"/>
        <v>46387</v>
      </c>
      <c r="Y128" s="341">
        <f t="shared" si="114"/>
        <v>46477</v>
      </c>
      <c r="Z128" s="341">
        <f t="shared" si="114"/>
        <v>46568</v>
      </c>
      <c r="AA128" s="341">
        <f t="shared" si="114"/>
        <v>46660</v>
      </c>
      <c r="AB128" s="341">
        <f t="shared" si="114"/>
        <v>46752</v>
      </c>
      <c r="AC128" s="341">
        <f t="shared" si="114"/>
        <v>46843</v>
      </c>
      <c r="AD128" s="341">
        <f t="shared" si="114"/>
        <v>46934</v>
      </c>
      <c r="AE128" s="341">
        <f t="shared" si="114"/>
        <v>47026</v>
      </c>
      <c r="AF128" s="341">
        <f t="shared" si="114"/>
        <v>47118</v>
      </c>
      <c r="AG128" s="341">
        <f t="shared" si="114"/>
        <v>47208</v>
      </c>
      <c r="AH128" s="341">
        <f t="shared" si="114"/>
        <v>47299</v>
      </c>
      <c r="AI128" s="341">
        <f t="shared" si="114"/>
        <v>47391</v>
      </c>
      <c r="AJ128" s="341">
        <f t="shared" si="114"/>
        <v>47483</v>
      </c>
      <c r="AK128" s="341">
        <f t="shared" si="114"/>
        <v>47573</v>
      </c>
    </row>
    <row r="129" spans="1:37" x14ac:dyDescent="0.25">
      <c r="A129" s="295"/>
      <c r="B129" s="348"/>
      <c r="C129" s="318">
        <f t="shared" ref="C129:C137" si="115">SUM(E129:AK129)</f>
        <v>1.0000000000000002</v>
      </c>
      <c r="D129" s="342"/>
      <c r="E129" s="343">
        <v>0</v>
      </c>
      <c r="F129" s="343">
        <v>0</v>
      </c>
      <c r="G129" s="343">
        <v>0</v>
      </c>
      <c r="H129" s="343">
        <v>0</v>
      </c>
      <c r="I129" s="343">
        <v>0</v>
      </c>
      <c r="J129" s="343">
        <v>0</v>
      </c>
      <c r="K129" s="343">
        <v>0.01</v>
      </c>
      <c r="L129" s="343">
        <v>0.01</v>
      </c>
      <c r="M129" s="343">
        <v>0.01</v>
      </c>
      <c r="N129" s="343">
        <v>0.01</v>
      </c>
      <c r="O129" s="343">
        <v>0.01</v>
      </c>
      <c r="P129" s="343">
        <v>0.02</v>
      </c>
      <c r="Q129" s="343">
        <v>0.02</v>
      </c>
      <c r="R129" s="343">
        <v>0.02</v>
      </c>
      <c r="S129" s="343">
        <v>0.02</v>
      </c>
      <c r="T129" s="343">
        <v>0.03</v>
      </c>
      <c r="U129" s="343">
        <v>0.03</v>
      </c>
      <c r="V129" s="343">
        <v>0.03</v>
      </c>
      <c r="W129" s="343">
        <v>0.03</v>
      </c>
      <c r="X129" s="343">
        <v>0.05</v>
      </c>
      <c r="Y129" s="343">
        <v>0.05</v>
      </c>
      <c r="Z129" s="343">
        <v>0.05</v>
      </c>
      <c r="AA129" s="343">
        <v>0.05</v>
      </c>
      <c r="AB129" s="343">
        <v>0.05</v>
      </c>
      <c r="AC129" s="343">
        <v>0.05</v>
      </c>
      <c r="AD129" s="343">
        <v>0.05</v>
      </c>
      <c r="AE129" s="343">
        <v>0.05</v>
      </c>
      <c r="AF129" s="396">
        <v>0.05</v>
      </c>
      <c r="AG129" s="396">
        <v>0.06</v>
      </c>
      <c r="AH129" s="396">
        <v>0.06</v>
      </c>
      <c r="AI129" s="396">
        <v>0.06</v>
      </c>
      <c r="AJ129" s="396">
        <v>0.06</v>
      </c>
      <c r="AK129" s="396">
        <v>0.06</v>
      </c>
    </row>
    <row r="130" spans="1:37" x14ac:dyDescent="0.25">
      <c r="A130" s="315">
        <v>1952</v>
      </c>
      <c r="B130" s="285" t="s">
        <v>21</v>
      </c>
      <c r="C130" s="288">
        <f t="shared" si="115"/>
        <v>1951.9999999999991</v>
      </c>
      <c r="D130" s="316"/>
      <c r="E130" s="315">
        <f t="shared" ref="E130:AK130" si="116">$A130*E$129</f>
        <v>0</v>
      </c>
      <c r="F130" s="315">
        <f t="shared" si="116"/>
        <v>0</v>
      </c>
      <c r="G130" s="315">
        <f t="shared" si="116"/>
        <v>0</v>
      </c>
      <c r="H130" s="315">
        <f t="shared" si="116"/>
        <v>0</v>
      </c>
      <c r="I130" s="315">
        <f t="shared" si="116"/>
        <v>0</v>
      </c>
      <c r="J130" s="315">
        <f t="shared" si="116"/>
        <v>0</v>
      </c>
      <c r="K130" s="315">
        <f t="shared" si="116"/>
        <v>19.52</v>
      </c>
      <c r="L130" s="315">
        <f t="shared" si="116"/>
        <v>19.52</v>
      </c>
      <c r="M130" s="315">
        <f t="shared" si="116"/>
        <v>19.52</v>
      </c>
      <c r="N130" s="315">
        <f t="shared" si="116"/>
        <v>19.52</v>
      </c>
      <c r="O130" s="315">
        <f t="shared" si="116"/>
        <v>19.52</v>
      </c>
      <c r="P130" s="315">
        <f t="shared" si="116"/>
        <v>39.04</v>
      </c>
      <c r="Q130" s="315">
        <f t="shared" si="116"/>
        <v>39.04</v>
      </c>
      <c r="R130" s="315">
        <f t="shared" si="116"/>
        <v>39.04</v>
      </c>
      <c r="S130" s="315">
        <f t="shared" si="116"/>
        <v>39.04</v>
      </c>
      <c r="T130" s="315">
        <f t="shared" si="116"/>
        <v>58.559999999999995</v>
      </c>
      <c r="U130" s="315">
        <f t="shared" si="116"/>
        <v>58.559999999999995</v>
      </c>
      <c r="V130" s="315">
        <f t="shared" si="116"/>
        <v>58.559999999999995</v>
      </c>
      <c r="W130" s="315">
        <f t="shared" si="116"/>
        <v>58.559999999999995</v>
      </c>
      <c r="X130" s="315">
        <f t="shared" si="116"/>
        <v>97.600000000000009</v>
      </c>
      <c r="Y130" s="315">
        <f t="shared" si="116"/>
        <v>97.600000000000009</v>
      </c>
      <c r="Z130" s="315">
        <f t="shared" si="116"/>
        <v>97.600000000000009</v>
      </c>
      <c r="AA130" s="315">
        <f t="shared" si="116"/>
        <v>97.600000000000009</v>
      </c>
      <c r="AB130" s="315">
        <f t="shared" si="116"/>
        <v>97.600000000000009</v>
      </c>
      <c r="AC130" s="315">
        <f t="shared" si="116"/>
        <v>97.600000000000009</v>
      </c>
      <c r="AD130" s="315">
        <f t="shared" si="116"/>
        <v>97.600000000000009</v>
      </c>
      <c r="AE130" s="315">
        <f t="shared" si="116"/>
        <v>97.600000000000009</v>
      </c>
      <c r="AF130" s="315">
        <f t="shared" si="116"/>
        <v>97.600000000000009</v>
      </c>
      <c r="AG130" s="315">
        <f t="shared" si="116"/>
        <v>117.11999999999999</v>
      </c>
      <c r="AH130" s="315">
        <f t="shared" si="116"/>
        <v>117.11999999999999</v>
      </c>
      <c r="AI130" s="315">
        <f t="shared" si="116"/>
        <v>117.11999999999999</v>
      </c>
      <c r="AJ130" s="315">
        <f t="shared" si="116"/>
        <v>117.11999999999999</v>
      </c>
      <c r="AK130" s="315">
        <f t="shared" si="116"/>
        <v>117.11999999999999</v>
      </c>
    </row>
    <row r="131" spans="1:37" x14ac:dyDescent="0.25">
      <c r="A131" s="311">
        <f>A132/A130</f>
        <v>0</v>
      </c>
      <c r="B131" s="285" t="s">
        <v>22</v>
      </c>
      <c r="C131" s="288"/>
      <c r="D131" s="316"/>
      <c r="E131" s="289">
        <f t="shared" ref="E131:AK131" si="117">$A131</f>
        <v>0</v>
      </c>
      <c r="F131" s="289">
        <f t="shared" si="117"/>
        <v>0</v>
      </c>
      <c r="G131" s="289">
        <f t="shared" si="117"/>
        <v>0</v>
      </c>
      <c r="H131" s="289">
        <f t="shared" si="117"/>
        <v>0</v>
      </c>
      <c r="I131" s="289">
        <f t="shared" si="117"/>
        <v>0</v>
      </c>
      <c r="J131" s="289">
        <f t="shared" si="117"/>
        <v>0</v>
      </c>
      <c r="K131" s="289">
        <f t="shared" si="117"/>
        <v>0</v>
      </c>
      <c r="L131" s="289">
        <f t="shared" si="117"/>
        <v>0</v>
      </c>
      <c r="M131" s="289">
        <f t="shared" si="117"/>
        <v>0</v>
      </c>
      <c r="N131" s="289">
        <f t="shared" si="117"/>
        <v>0</v>
      </c>
      <c r="O131" s="289">
        <f t="shared" si="117"/>
        <v>0</v>
      </c>
      <c r="P131" s="289">
        <f t="shared" si="117"/>
        <v>0</v>
      </c>
      <c r="Q131" s="289">
        <f t="shared" si="117"/>
        <v>0</v>
      </c>
      <c r="R131" s="289">
        <f t="shared" si="117"/>
        <v>0</v>
      </c>
      <c r="S131" s="289">
        <f t="shared" si="117"/>
        <v>0</v>
      </c>
      <c r="T131" s="289">
        <f t="shared" si="117"/>
        <v>0</v>
      </c>
      <c r="U131" s="289">
        <f t="shared" si="117"/>
        <v>0</v>
      </c>
      <c r="V131" s="289">
        <f t="shared" si="117"/>
        <v>0</v>
      </c>
      <c r="W131" s="289">
        <f t="shared" si="117"/>
        <v>0</v>
      </c>
      <c r="X131" s="289">
        <f t="shared" si="117"/>
        <v>0</v>
      </c>
      <c r="Y131" s="289">
        <f t="shared" si="117"/>
        <v>0</v>
      </c>
      <c r="Z131" s="289">
        <f t="shared" si="117"/>
        <v>0</v>
      </c>
      <c r="AA131" s="289">
        <f t="shared" si="117"/>
        <v>0</v>
      </c>
      <c r="AB131" s="289">
        <f t="shared" si="117"/>
        <v>0</v>
      </c>
      <c r="AC131" s="289">
        <f t="shared" si="117"/>
        <v>0</v>
      </c>
      <c r="AD131" s="289">
        <f t="shared" si="117"/>
        <v>0</v>
      </c>
      <c r="AE131" s="289">
        <f t="shared" si="117"/>
        <v>0</v>
      </c>
      <c r="AF131" s="289">
        <f t="shared" si="117"/>
        <v>0</v>
      </c>
      <c r="AG131" s="289">
        <f t="shared" si="117"/>
        <v>0</v>
      </c>
      <c r="AH131" s="289">
        <f t="shared" si="117"/>
        <v>0</v>
      </c>
      <c r="AI131" s="289">
        <f t="shared" si="117"/>
        <v>0</v>
      </c>
      <c r="AJ131" s="289">
        <f t="shared" si="117"/>
        <v>0</v>
      </c>
      <c r="AK131" s="289">
        <f t="shared" si="117"/>
        <v>0</v>
      </c>
    </row>
    <row r="132" spans="1:37" x14ac:dyDescent="0.25">
      <c r="A132" s="317">
        <f>'Project Summary'!F39</f>
        <v>0</v>
      </c>
      <c r="B132" s="285" t="s">
        <v>23</v>
      </c>
      <c r="C132" s="288">
        <f t="shared" si="115"/>
        <v>0</v>
      </c>
      <c r="D132" s="316"/>
      <c r="E132" s="289">
        <f t="shared" ref="E132:AG132" si="118">E130*E131</f>
        <v>0</v>
      </c>
      <c r="F132" s="289">
        <f t="shared" si="118"/>
        <v>0</v>
      </c>
      <c r="G132" s="289">
        <f t="shared" si="118"/>
        <v>0</v>
      </c>
      <c r="H132" s="289">
        <f t="shared" si="118"/>
        <v>0</v>
      </c>
      <c r="I132" s="289">
        <f t="shared" si="118"/>
        <v>0</v>
      </c>
      <c r="J132" s="289">
        <f t="shared" si="118"/>
        <v>0</v>
      </c>
      <c r="K132" s="289">
        <f t="shared" si="118"/>
        <v>0</v>
      </c>
      <c r="L132" s="289">
        <f t="shared" si="118"/>
        <v>0</v>
      </c>
      <c r="M132" s="289">
        <f t="shared" si="118"/>
        <v>0</v>
      </c>
      <c r="N132" s="289">
        <f t="shared" si="118"/>
        <v>0</v>
      </c>
      <c r="O132" s="289">
        <f t="shared" si="118"/>
        <v>0</v>
      </c>
      <c r="P132" s="289">
        <f t="shared" si="118"/>
        <v>0</v>
      </c>
      <c r="Q132" s="289">
        <f t="shared" si="118"/>
        <v>0</v>
      </c>
      <c r="R132" s="289">
        <f t="shared" si="118"/>
        <v>0</v>
      </c>
      <c r="S132" s="289">
        <f t="shared" si="118"/>
        <v>0</v>
      </c>
      <c r="T132" s="289">
        <f t="shared" si="118"/>
        <v>0</v>
      </c>
      <c r="U132" s="289">
        <f t="shared" si="118"/>
        <v>0</v>
      </c>
      <c r="V132" s="289">
        <f t="shared" si="118"/>
        <v>0</v>
      </c>
      <c r="W132" s="289">
        <f t="shared" si="118"/>
        <v>0</v>
      </c>
      <c r="X132" s="289">
        <f t="shared" si="118"/>
        <v>0</v>
      </c>
      <c r="Y132" s="289">
        <f t="shared" si="118"/>
        <v>0</v>
      </c>
      <c r="Z132" s="289">
        <f t="shared" si="118"/>
        <v>0</v>
      </c>
      <c r="AA132" s="289">
        <f t="shared" si="118"/>
        <v>0</v>
      </c>
      <c r="AB132" s="289">
        <f t="shared" si="118"/>
        <v>0</v>
      </c>
      <c r="AC132" s="289">
        <f t="shared" si="118"/>
        <v>0</v>
      </c>
      <c r="AD132" s="289">
        <f t="shared" si="118"/>
        <v>0</v>
      </c>
      <c r="AE132" s="289">
        <f t="shared" si="118"/>
        <v>0</v>
      </c>
      <c r="AF132" s="289">
        <f t="shared" si="118"/>
        <v>0</v>
      </c>
      <c r="AG132" s="289">
        <f t="shared" si="118"/>
        <v>0</v>
      </c>
      <c r="AH132" s="289">
        <f t="shared" ref="AH132:AK132" si="119">AH130*AH131</f>
        <v>0</v>
      </c>
      <c r="AI132" s="289">
        <f t="shared" si="119"/>
        <v>0</v>
      </c>
      <c r="AJ132" s="289">
        <f t="shared" si="119"/>
        <v>0</v>
      </c>
      <c r="AK132" s="289">
        <f t="shared" si="119"/>
        <v>0</v>
      </c>
    </row>
    <row r="133" spans="1:37" x14ac:dyDescent="0.25">
      <c r="A133" s="315"/>
      <c r="B133" s="285" t="s">
        <v>24</v>
      </c>
      <c r="C133" s="318">
        <f t="shared" si="115"/>
        <v>0</v>
      </c>
      <c r="D133" s="316"/>
      <c r="E133" s="316"/>
      <c r="F133" s="316"/>
      <c r="G133" s="316"/>
      <c r="H133" s="316"/>
      <c r="I133" s="316"/>
      <c r="J133" s="316"/>
      <c r="K133" s="316"/>
      <c r="L133" s="316"/>
      <c r="M133" s="316"/>
      <c r="N133" s="316"/>
      <c r="O133" s="316"/>
      <c r="P133" s="316"/>
      <c r="Q133" s="316"/>
      <c r="R133" s="316"/>
      <c r="S133" s="316"/>
      <c r="T133" s="316"/>
      <c r="U133" s="316"/>
      <c r="V133" s="316"/>
      <c r="W133" s="316"/>
      <c r="X133" s="316"/>
      <c r="Y133" s="316"/>
      <c r="Z133" s="316"/>
      <c r="AA133" s="316"/>
      <c r="AB133" s="316"/>
      <c r="AC133" s="316"/>
      <c r="AD133" s="316"/>
      <c r="AE133" s="316"/>
      <c r="AF133" s="316"/>
      <c r="AG133" s="316"/>
      <c r="AH133" s="316"/>
      <c r="AI133" s="316"/>
      <c r="AJ133" s="316"/>
      <c r="AK133" s="316"/>
    </row>
    <row r="134" spans="1:37" x14ac:dyDescent="0.25">
      <c r="A134" s="315">
        <f>'Project Summary'!H21</f>
        <v>500000</v>
      </c>
      <c r="B134" s="285" t="s">
        <v>25</v>
      </c>
      <c r="C134" s="288"/>
      <c r="D134" s="316"/>
      <c r="E134" s="311">
        <f>'Project Summary'!H21</f>
        <v>500000</v>
      </c>
      <c r="F134" s="311">
        <f t="shared" ref="F134:AK134" si="120">E134</f>
        <v>500000</v>
      </c>
      <c r="G134" s="311">
        <f t="shared" si="120"/>
        <v>500000</v>
      </c>
      <c r="H134" s="311">
        <f t="shared" si="120"/>
        <v>500000</v>
      </c>
      <c r="I134" s="311">
        <f t="shared" si="120"/>
        <v>500000</v>
      </c>
      <c r="J134" s="311">
        <f t="shared" si="120"/>
        <v>500000</v>
      </c>
      <c r="K134" s="311">
        <f t="shared" si="120"/>
        <v>500000</v>
      </c>
      <c r="L134" s="311">
        <f t="shared" si="120"/>
        <v>500000</v>
      </c>
      <c r="M134" s="311">
        <f t="shared" si="120"/>
        <v>500000</v>
      </c>
      <c r="N134" s="311">
        <f t="shared" si="120"/>
        <v>500000</v>
      </c>
      <c r="O134" s="311">
        <f t="shared" si="120"/>
        <v>500000</v>
      </c>
      <c r="P134" s="311">
        <f t="shared" si="120"/>
        <v>500000</v>
      </c>
      <c r="Q134" s="311">
        <f t="shared" si="120"/>
        <v>500000</v>
      </c>
      <c r="R134" s="311">
        <f t="shared" si="120"/>
        <v>500000</v>
      </c>
      <c r="S134" s="311">
        <f t="shared" si="120"/>
        <v>500000</v>
      </c>
      <c r="T134" s="311">
        <f t="shared" si="120"/>
        <v>500000</v>
      </c>
      <c r="U134" s="311">
        <f t="shared" si="120"/>
        <v>500000</v>
      </c>
      <c r="V134" s="311">
        <f t="shared" si="120"/>
        <v>500000</v>
      </c>
      <c r="W134" s="311">
        <f t="shared" si="120"/>
        <v>500000</v>
      </c>
      <c r="X134" s="311">
        <f t="shared" si="120"/>
        <v>500000</v>
      </c>
      <c r="Y134" s="311">
        <f t="shared" si="120"/>
        <v>500000</v>
      </c>
      <c r="Z134" s="311">
        <f t="shared" si="120"/>
        <v>500000</v>
      </c>
      <c r="AA134" s="311">
        <f t="shared" si="120"/>
        <v>500000</v>
      </c>
      <c r="AB134" s="311">
        <f t="shared" si="120"/>
        <v>500000</v>
      </c>
      <c r="AC134" s="311">
        <f t="shared" si="120"/>
        <v>500000</v>
      </c>
      <c r="AD134" s="311">
        <f t="shared" si="120"/>
        <v>500000</v>
      </c>
      <c r="AE134" s="311">
        <f t="shared" si="120"/>
        <v>500000</v>
      </c>
      <c r="AF134" s="311">
        <f t="shared" si="120"/>
        <v>500000</v>
      </c>
      <c r="AG134" s="311">
        <f t="shared" si="120"/>
        <v>500000</v>
      </c>
      <c r="AH134" s="311">
        <f t="shared" si="120"/>
        <v>500000</v>
      </c>
      <c r="AI134" s="311">
        <f t="shared" si="120"/>
        <v>500000</v>
      </c>
      <c r="AJ134" s="311">
        <f t="shared" si="120"/>
        <v>500000</v>
      </c>
      <c r="AK134" s="311">
        <f t="shared" si="120"/>
        <v>500000</v>
      </c>
    </row>
    <row r="135" spans="1:37" x14ac:dyDescent="0.25">
      <c r="A135" s="321"/>
      <c r="B135" s="285" t="s">
        <v>365</v>
      </c>
      <c r="C135" s="288">
        <f t="shared" si="115"/>
        <v>97.6</v>
      </c>
      <c r="D135" s="289"/>
      <c r="E135" s="289">
        <f t="shared" ref="E135:AG135" si="121">E130*E134/10^7</f>
        <v>0</v>
      </c>
      <c r="F135" s="289">
        <f t="shared" si="121"/>
        <v>0</v>
      </c>
      <c r="G135" s="289">
        <f t="shared" si="121"/>
        <v>0</v>
      </c>
      <c r="H135" s="289">
        <f t="shared" si="121"/>
        <v>0</v>
      </c>
      <c r="I135" s="289">
        <f t="shared" si="121"/>
        <v>0</v>
      </c>
      <c r="J135" s="289">
        <f t="shared" si="121"/>
        <v>0</v>
      </c>
      <c r="K135" s="289">
        <f t="shared" si="121"/>
        <v>0.97599999999999998</v>
      </c>
      <c r="L135" s="289">
        <f t="shared" si="121"/>
        <v>0.97599999999999998</v>
      </c>
      <c r="M135" s="289">
        <f t="shared" si="121"/>
        <v>0.97599999999999998</v>
      </c>
      <c r="N135" s="289">
        <f t="shared" si="121"/>
        <v>0.97599999999999998</v>
      </c>
      <c r="O135" s="289">
        <f t="shared" si="121"/>
        <v>0.97599999999999998</v>
      </c>
      <c r="P135" s="289">
        <f t="shared" si="121"/>
        <v>1.952</v>
      </c>
      <c r="Q135" s="289">
        <f t="shared" si="121"/>
        <v>1.952</v>
      </c>
      <c r="R135" s="289">
        <f t="shared" si="121"/>
        <v>1.952</v>
      </c>
      <c r="S135" s="289">
        <f t="shared" si="121"/>
        <v>1.952</v>
      </c>
      <c r="T135" s="289">
        <f t="shared" si="121"/>
        <v>2.9279999999999995</v>
      </c>
      <c r="U135" s="289">
        <f t="shared" si="121"/>
        <v>2.9279999999999995</v>
      </c>
      <c r="V135" s="289">
        <f t="shared" si="121"/>
        <v>2.9279999999999995</v>
      </c>
      <c r="W135" s="289">
        <f t="shared" si="121"/>
        <v>2.9279999999999995</v>
      </c>
      <c r="X135" s="289">
        <f t="shared" si="121"/>
        <v>4.8800000000000008</v>
      </c>
      <c r="Y135" s="289">
        <f t="shared" si="121"/>
        <v>4.8800000000000008</v>
      </c>
      <c r="Z135" s="289">
        <f t="shared" si="121"/>
        <v>4.8800000000000008</v>
      </c>
      <c r="AA135" s="289">
        <f t="shared" si="121"/>
        <v>4.8800000000000008</v>
      </c>
      <c r="AB135" s="289">
        <f t="shared" si="121"/>
        <v>4.8800000000000008</v>
      </c>
      <c r="AC135" s="289">
        <f t="shared" si="121"/>
        <v>4.8800000000000008</v>
      </c>
      <c r="AD135" s="289">
        <f t="shared" si="121"/>
        <v>4.8800000000000008</v>
      </c>
      <c r="AE135" s="289">
        <f t="shared" si="121"/>
        <v>4.8800000000000008</v>
      </c>
      <c r="AF135" s="289">
        <f t="shared" si="121"/>
        <v>4.8800000000000008</v>
      </c>
      <c r="AG135" s="289">
        <f t="shared" si="121"/>
        <v>5.855999999999999</v>
      </c>
      <c r="AH135" s="289">
        <f t="shared" ref="AH135:AK135" si="122">AH130*AH134/10^7</f>
        <v>5.855999999999999</v>
      </c>
      <c r="AI135" s="289">
        <f t="shared" si="122"/>
        <v>5.855999999999999</v>
      </c>
      <c r="AJ135" s="289">
        <f t="shared" si="122"/>
        <v>5.855999999999999</v>
      </c>
      <c r="AK135" s="289">
        <f t="shared" si="122"/>
        <v>5.855999999999999</v>
      </c>
    </row>
    <row r="136" spans="1:37" x14ac:dyDescent="0.25">
      <c r="A136" s="315"/>
      <c r="B136" s="285"/>
      <c r="C136" s="288"/>
      <c r="D136" s="289"/>
      <c r="E136" s="289"/>
      <c r="F136" s="289"/>
      <c r="G136" s="289"/>
      <c r="H136" s="289"/>
      <c r="I136" s="289"/>
      <c r="J136" s="289"/>
      <c r="K136" s="289"/>
      <c r="L136" s="289"/>
      <c r="M136" s="289"/>
      <c r="N136" s="289"/>
      <c r="O136" s="285"/>
      <c r="P136" s="289"/>
      <c r="Q136" s="289"/>
      <c r="R136" s="289"/>
      <c r="S136" s="289"/>
      <c r="T136" s="289"/>
      <c r="U136" s="289"/>
      <c r="V136" s="289"/>
      <c r="W136" s="289"/>
      <c r="X136" s="289"/>
      <c r="Y136" s="289"/>
      <c r="Z136" s="289"/>
      <c r="AA136" s="289"/>
      <c r="AB136" s="289"/>
      <c r="AC136" s="289"/>
      <c r="AD136" s="289"/>
      <c r="AE136" s="289"/>
      <c r="AF136" s="289"/>
      <c r="AG136" s="289"/>
      <c r="AH136" s="289"/>
      <c r="AI136" s="289"/>
      <c r="AJ136" s="289"/>
      <c r="AK136" s="289"/>
    </row>
    <row r="137" spans="1:37" x14ac:dyDescent="0.25">
      <c r="A137" s="315"/>
      <c r="B137" s="291" t="s">
        <v>33</v>
      </c>
      <c r="C137" s="292">
        <f t="shared" si="115"/>
        <v>97.6</v>
      </c>
      <c r="D137" s="325"/>
      <c r="E137" s="292">
        <f t="shared" ref="E137:AG137" si="123">E135</f>
        <v>0</v>
      </c>
      <c r="F137" s="292">
        <f t="shared" si="123"/>
        <v>0</v>
      </c>
      <c r="G137" s="292">
        <f t="shared" si="123"/>
        <v>0</v>
      </c>
      <c r="H137" s="292">
        <f t="shared" si="123"/>
        <v>0</v>
      </c>
      <c r="I137" s="292">
        <f t="shared" si="123"/>
        <v>0</v>
      </c>
      <c r="J137" s="292">
        <f t="shared" si="123"/>
        <v>0</v>
      </c>
      <c r="K137" s="292">
        <f t="shared" si="123"/>
        <v>0.97599999999999998</v>
      </c>
      <c r="L137" s="292">
        <f t="shared" si="123"/>
        <v>0.97599999999999998</v>
      </c>
      <c r="M137" s="292">
        <f t="shared" si="123"/>
        <v>0.97599999999999998</v>
      </c>
      <c r="N137" s="292">
        <f t="shared" si="123"/>
        <v>0.97599999999999998</v>
      </c>
      <c r="O137" s="292">
        <f t="shared" si="123"/>
        <v>0.97599999999999998</v>
      </c>
      <c r="P137" s="292">
        <f t="shared" si="123"/>
        <v>1.952</v>
      </c>
      <c r="Q137" s="292">
        <f t="shared" si="123"/>
        <v>1.952</v>
      </c>
      <c r="R137" s="292">
        <f t="shared" si="123"/>
        <v>1.952</v>
      </c>
      <c r="S137" s="292">
        <f t="shared" si="123"/>
        <v>1.952</v>
      </c>
      <c r="T137" s="292">
        <f t="shared" si="123"/>
        <v>2.9279999999999995</v>
      </c>
      <c r="U137" s="292">
        <f t="shared" si="123"/>
        <v>2.9279999999999995</v>
      </c>
      <c r="V137" s="292">
        <f t="shared" si="123"/>
        <v>2.9279999999999995</v>
      </c>
      <c r="W137" s="292">
        <f t="shared" si="123"/>
        <v>2.9279999999999995</v>
      </c>
      <c r="X137" s="292">
        <f t="shared" si="123"/>
        <v>4.8800000000000008</v>
      </c>
      <c r="Y137" s="292">
        <f t="shared" si="123"/>
        <v>4.8800000000000008</v>
      </c>
      <c r="Z137" s="292">
        <f t="shared" si="123"/>
        <v>4.8800000000000008</v>
      </c>
      <c r="AA137" s="292">
        <f t="shared" si="123"/>
        <v>4.8800000000000008</v>
      </c>
      <c r="AB137" s="292">
        <f t="shared" si="123"/>
        <v>4.8800000000000008</v>
      </c>
      <c r="AC137" s="292">
        <f t="shared" si="123"/>
        <v>4.8800000000000008</v>
      </c>
      <c r="AD137" s="292">
        <f t="shared" si="123"/>
        <v>4.8800000000000008</v>
      </c>
      <c r="AE137" s="292">
        <f t="shared" si="123"/>
        <v>4.8800000000000008</v>
      </c>
      <c r="AF137" s="292">
        <f t="shared" si="123"/>
        <v>4.8800000000000008</v>
      </c>
      <c r="AG137" s="292">
        <f t="shared" si="123"/>
        <v>5.855999999999999</v>
      </c>
      <c r="AH137" s="292">
        <f t="shared" ref="AH137:AK137" si="124">AH135</f>
        <v>5.855999999999999</v>
      </c>
      <c r="AI137" s="292">
        <f t="shared" si="124"/>
        <v>5.855999999999999</v>
      </c>
      <c r="AJ137" s="292">
        <f t="shared" si="124"/>
        <v>5.855999999999999</v>
      </c>
      <c r="AK137" s="292">
        <f t="shared" si="124"/>
        <v>5.855999999999999</v>
      </c>
    </row>
    <row r="138" spans="1:37" x14ac:dyDescent="0.25">
      <c r="A138" s="315"/>
      <c r="B138" s="285"/>
      <c r="C138" s="288"/>
      <c r="D138" s="289"/>
      <c r="E138" s="289"/>
      <c r="F138" s="289"/>
      <c r="G138" s="289"/>
      <c r="H138" s="289"/>
      <c r="I138" s="289"/>
      <c r="J138" s="289"/>
      <c r="K138" s="289"/>
      <c r="L138" s="289"/>
      <c r="M138" s="289"/>
      <c r="N138" s="289"/>
      <c r="O138" s="285"/>
      <c r="P138" s="289"/>
      <c r="Q138" s="289"/>
      <c r="R138" s="289"/>
      <c r="S138" s="289"/>
      <c r="T138" s="289"/>
      <c r="U138" s="289"/>
      <c r="V138" s="289"/>
      <c r="W138" s="289"/>
      <c r="X138" s="289"/>
      <c r="Y138" s="289"/>
      <c r="Z138" s="289"/>
      <c r="AA138" s="289"/>
      <c r="AB138" s="289"/>
      <c r="AC138" s="289"/>
      <c r="AD138" s="289"/>
      <c r="AE138" s="289"/>
      <c r="AF138" s="289"/>
      <c r="AG138" s="289"/>
      <c r="AH138" s="289"/>
      <c r="AI138" s="289"/>
      <c r="AJ138" s="289"/>
      <c r="AK138" s="289"/>
    </row>
    <row r="139" spans="1:37" x14ac:dyDescent="0.25">
      <c r="A139" s="290"/>
      <c r="B139" s="312" t="s">
        <v>30</v>
      </c>
      <c r="C139" s="322">
        <f t="shared" ref="C139:C140" ca="1" si="125">SUM(E139:AK139)</f>
        <v>0.99999999999999989</v>
      </c>
      <c r="D139" s="290"/>
      <c r="E139" s="299">
        <f t="shared" ref="E139:G139" ca="1" si="126">E142/$C$121</f>
        <v>0</v>
      </c>
      <c r="F139" s="299">
        <f t="shared" ca="1" si="126"/>
        <v>0</v>
      </c>
      <c r="G139" s="299">
        <f t="shared" ca="1" si="126"/>
        <v>0</v>
      </c>
      <c r="H139" s="299">
        <f ca="1">H142/$C$142</f>
        <v>0</v>
      </c>
      <c r="I139" s="299">
        <f ca="1">I142/$C$142</f>
        <v>0</v>
      </c>
      <c r="J139" s="299">
        <f ca="1">J142/$C$142</f>
        <v>0</v>
      </c>
      <c r="K139" s="299">
        <f ca="1">K142/$C$142</f>
        <v>6.3404349965727594E-2</v>
      </c>
      <c r="L139" s="299">
        <f ca="1">L142/$C$142</f>
        <v>0.20762627705879158</v>
      </c>
      <c r="M139" s="299">
        <f t="shared" ref="M139:AG139" ca="1" si="127">M142/$C$142</f>
        <v>0.2493746154954142</v>
      </c>
      <c r="N139" s="299">
        <f t="shared" ca="1" si="127"/>
        <v>0.46294768407716708</v>
      </c>
      <c r="O139" s="299">
        <f t="shared" ca="1" si="127"/>
        <v>0</v>
      </c>
      <c r="P139" s="299">
        <f t="shared" ca="1" si="127"/>
        <v>0</v>
      </c>
      <c r="Q139" s="299">
        <f t="shared" ca="1" si="127"/>
        <v>0</v>
      </c>
      <c r="R139" s="299">
        <f t="shared" ca="1" si="127"/>
        <v>0</v>
      </c>
      <c r="S139" s="299">
        <f t="shared" ca="1" si="127"/>
        <v>0</v>
      </c>
      <c r="T139" s="299">
        <f t="shared" ca="1" si="127"/>
        <v>0</v>
      </c>
      <c r="U139" s="299">
        <f t="shared" ca="1" si="127"/>
        <v>1.6647073402899486E-2</v>
      </c>
      <c r="V139" s="299">
        <f t="shared" ca="1" si="127"/>
        <v>0</v>
      </c>
      <c r="W139" s="299">
        <f t="shared" ca="1" si="127"/>
        <v>0</v>
      </c>
      <c r="X139" s="299">
        <f t="shared" ca="1" si="127"/>
        <v>0</v>
      </c>
      <c r="Y139" s="299">
        <f t="shared" ca="1" si="127"/>
        <v>0</v>
      </c>
      <c r="Z139" s="299">
        <f t="shared" ca="1" si="127"/>
        <v>0</v>
      </c>
      <c r="AA139" s="299">
        <f t="shared" ca="1" si="127"/>
        <v>0</v>
      </c>
      <c r="AB139" s="299">
        <f t="shared" ca="1" si="127"/>
        <v>0</v>
      </c>
      <c r="AC139" s="299">
        <f t="shared" ca="1" si="127"/>
        <v>0</v>
      </c>
      <c r="AD139" s="299">
        <f t="shared" ca="1" si="127"/>
        <v>0</v>
      </c>
      <c r="AE139" s="299">
        <f t="shared" ca="1" si="127"/>
        <v>0</v>
      </c>
      <c r="AF139" s="299">
        <f t="shared" ca="1" si="127"/>
        <v>0</v>
      </c>
      <c r="AG139" s="299">
        <f t="shared" ca="1" si="127"/>
        <v>0</v>
      </c>
      <c r="AH139" s="299">
        <f t="shared" ref="AH139:AK139" ca="1" si="128">AH142/$C$142</f>
        <v>0</v>
      </c>
      <c r="AI139" s="299">
        <f t="shared" ca="1" si="128"/>
        <v>0</v>
      </c>
      <c r="AJ139" s="299">
        <f t="shared" ca="1" si="128"/>
        <v>0</v>
      </c>
      <c r="AK139" s="299">
        <f t="shared" ca="1" si="128"/>
        <v>0</v>
      </c>
    </row>
    <row r="140" spans="1:37" x14ac:dyDescent="0.25">
      <c r="A140" s="315"/>
      <c r="B140" s="285" t="s">
        <v>29</v>
      </c>
      <c r="C140" s="288">
        <f t="shared" ca="1" si="125"/>
        <v>131.51208741103309</v>
      </c>
      <c r="D140" s="289"/>
      <c r="E140" s="289">
        <f ca="1">'Cost Schedule '!H136+'Cost Schedule '!H137</f>
        <v>0</v>
      </c>
      <c r="F140" s="289">
        <f ca="1">'Cost Schedule '!I136+'Cost Schedule '!I137</f>
        <v>0</v>
      </c>
      <c r="G140" s="289">
        <f ca="1">'Cost Schedule '!J136+'Cost Schedule '!J137</f>
        <v>0</v>
      </c>
      <c r="H140" s="289">
        <f ca="1">'Cost Schedule '!K136+'Cost Schedule '!K137</f>
        <v>0</v>
      </c>
      <c r="I140" s="289">
        <f ca="1">'Cost Schedule '!L136+'Cost Schedule '!L137</f>
        <v>0</v>
      </c>
      <c r="J140" s="289">
        <f ca="1">'Cost Schedule '!M136+'Cost Schedule '!M137</f>
        <v>0</v>
      </c>
      <c r="K140" s="289">
        <f ca="1">'Cost Schedule '!N136+'Cost Schedule '!N137</f>
        <v>8.3384384149325008</v>
      </c>
      <c r="L140" s="289">
        <f ca="1">'Cost Schedule '!O136+'Cost Schedule '!O137</f>
        <v>27.305365097383174</v>
      </c>
      <c r="M140" s="289">
        <f ca="1">'Cost Schedule '!P136+'Cost Schedule '!P137</f>
        <v>32.795776231125679</v>
      </c>
      <c r="N140" s="289">
        <f ca="1">'Cost Schedule '!Q136+'Cost Schedule '!Q137</f>
        <v>60.883216295091728</v>
      </c>
      <c r="O140" s="289">
        <f ca="1">'Cost Schedule '!R136+'Cost Schedule '!R137</f>
        <v>0</v>
      </c>
      <c r="P140" s="289">
        <f ca="1">'Cost Schedule '!S136+'Cost Schedule '!S137</f>
        <v>0</v>
      </c>
      <c r="Q140" s="289">
        <f ca="1">'Cost Schedule '!T136+'Cost Schedule '!T137</f>
        <v>0</v>
      </c>
      <c r="R140" s="289">
        <f ca="1">'Cost Schedule '!U136+'Cost Schedule '!U137</f>
        <v>0</v>
      </c>
      <c r="S140" s="289">
        <f ca="1">'Cost Schedule '!V136+'Cost Schedule '!V137</f>
        <v>0</v>
      </c>
      <c r="T140" s="289">
        <f ca="1">'Cost Schedule '!W136+'Cost Schedule '!W137</f>
        <v>0</v>
      </c>
      <c r="U140" s="289">
        <f ca="1">'Cost Schedule '!X136+'Cost Schedule '!X137</f>
        <v>2.1892913725000014</v>
      </c>
      <c r="V140" s="289">
        <f ca="1">'Cost Schedule '!Y136+'Cost Schedule '!Y137</f>
        <v>0</v>
      </c>
      <c r="W140" s="289">
        <f ca="1">'Cost Schedule '!Z136+'Cost Schedule '!Z137</f>
        <v>0</v>
      </c>
      <c r="X140" s="289">
        <f ca="1">'Cost Schedule '!AA136+'Cost Schedule '!AA137</f>
        <v>0</v>
      </c>
      <c r="Y140" s="289">
        <f ca="1">'Cost Schedule '!AB136+'Cost Schedule '!AB137</f>
        <v>0</v>
      </c>
      <c r="Z140" s="289">
        <f ca="1">'Cost Schedule '!AC136+'Cost Schedule '!AC137</f>
        <v>0</v>
      </c>
      <c r="AA140" s="289">
        <f ca="1">'Cost Schedule '!AD136+'Cost Schedule '!AD137</f>
        <v>0</v>
      </c>
      <c r="AB140" s="289">
        <f ca="1">'Cost Schedule '!AE136+'Cost Schedule '!AE137</f>
        <v>0</v>
      </c>
      <c r="AC140" s="289">
        <f ca="1">'Cost Schedule '!AF136+'Cost Schedule '!AF137</f>
        <v>0</v>
      </c>
      <c r="AD140" s="289">
        <f ca="1">'Cost Schedule '!AG136+'Cost Schedule '!AG137</f>
        <v>0</v>
      </c>
      <c r="AE140" s="289">
        <f ca="1">'Cost Schedule '!AH136+'Cost Schedule '!AH137</f>
        <v>0</v>
      </c>
      <c r="AF140" s="289">
        <f ca="1">'Cost Schedule '!AI136+'Cost Schedule '!AI137</f>
        <v>0</v>
      </c>
      <c r="AG140" s="289">
        <f ca="1">'Cost Schedule '!AJ136+'Cost Schedule '!AJ137</f>
        <v>0</v>
      </c>
      <c r="AH140" s="289">
        <f ca="1">'Cost Schedule '!AK136+'Cost Schedule '!AK137</f>
        <v>0</v>
      </c>
      <c r="AI140" s="289">
        <f ca="1">'Cost Schedule '!AL136+'Cost Schedule '!AL137</f>
        <v>0</v>
      </c>
      <c r="AJ140" s="289">
        <f ca="1">'Cost Schedule '!AM136+'Cost Schedule '!AM137</f>
        <v>0</v>
      </c>
      <c r="AK140" s="289">
        <f ca="1">'Cost Schedule '!AN136+'Cost Schedule '!AN137</f>
        <v>0</v>
      </c>
    </row>
    <row r="141" spans="1:37" x14ac:dyDescent="0.25">
      <c r="A141" s="321"/>
      <c r="B141" s="285"/>
      <c r="C141" s="288"/>
      <c r="D141" s="289"/>
      <c r="E141" s="289"/>
      <c r="F141" s="289"/>
      <c r="G141" s="289"/>
      <c r="H141" s="289"/>
      <c r="I141" s="289"/>
      <c r="J141" s="289"/>
      <c r="K141" s="289"/>
      <c r="L141" s="289"/>
      <c r="M141" s="289"/>
      <c r="N141" s="289"/>
      <c r="O141" s="289"/>
      <c r="P141" s="289"/>
      <c r="Q141" s="289"/>
      <c r="R141" s="289"/>
      <c r="S141" s="289"/>
      <c r="T141" s="289"/>
      <c r="U141" s="289"/>
      <c r="V141" s="289"/>
      <c r="W141" s="289"/>
      <c r="X141" s="289"/>
      <c r="Y141" s="289"/>
      <c r="Z141" s="289"/>
      <c r="AA141" s="289"/>
      <c r="AB141" s="289"/>
      <c r="AC141" s="289"/>
      <c r="AD141" s="289"/>
      <c r="AE141" s="289"/>
      <c r="AF141" s="289"/>
      <c r="AG141" s="289"/>
      <c r="AH141" s="289"/>
      <c r="AI141" s="289"/>
      <c r="AJ141" s="289"/>
      <c r="AK141" s="289"/>
    </row>
    <row r="142" spans="1:37" x14ac:dyDescent="0.25">
      <c r="A142" s="321"/>
      <c r="B142" s="291" t="s">
        <v>34</v>
      </c>
      <c r="C142" s="292">
        <f t="shared" ref="C142" ca="1" si="129">SUM(E142:AK142)</f>
        <v>131.51208741103309</v>
      </c>
      <c r="D142" s="325"/>
      <c r="E142" s="292">
        <f t="shared" ref="E142:AG142" ca="1" si="130">SUM(E140:E141)</f>
        <v>0</v>
      </c>
      <c r="F142" s="292">
        <f t="shared" ca="1" si="130"/>
        <v>0</v>
      </c>
      <c r="G142" s="292">
        <f t="shared" ca="1" si="130"/>
        <v>0</v>
      </c>
      <c r="H142" s="292">
        <f t="shared" ca="1" si="130"/>
        <v>0</v>
      </c>
      <c r="I142" s="292">
        <f t="shared" ca="1" si="130"/>
        <v>0</v>
      </c>
      <c r="J142" s="292">
        <f t="shared" ca="1" si="130"/>
        <v>0</v>
      </c>
      <c r="K142" s="292">
        <f t="shared" ca="1" si="130"/>
        <v>8.3384384149325008</v>
      </c>
      <c r="L142" s="292">
        <f t="shared" ca="1" si="130"/>
        <v>27.305365097383174</v>
      </c>
      <c r="M142" s="292">
        <f t="shared" ca="1" si="130"/>
        <v>32.795776231125679</v>
      </c>
      <c r="N142" s="292">
        <f t="shared" ca="1" si="130"/>
        <v>60.883216295091728</v>
      </c>
      <c r="O142" s="292">
        <f t="shared" ca="1" si="130"/>
        <v>0</v>
      </c>
      <c r="P142" s="292">
        <f t="shared" ca="1" si="130"/>
        <v>0</v>
      </c>
      <c r="Q142" s="292">
        <f t="shared" ca="1" si="130"/>
        <v>0</v>
      </c>
      <c r="R142" s="292">
        <f t="shared" ca="1" si="130"/>
        <v>0</v>
      </c>
      <c r="S142" s="292">
        <f t="shared" ca="1" si="130"/>
        <v>0</v>
      </c>
      <c r="T142" s="292">
        <f t="shared" ca="1" si="130"/>
        <v>0</v>
      </c>
      <c r="U142" s="292">
        <f t="shared" ca="1" si="130"/>
        <v>2.1892913725000014</v>
      </c>
      <c r="V142" s="292">
        <f t="shared" ca="1" si="130"/>
        <v>0</v>
      </c>
      <c r="W142" s="292">
        <f t="shared" ca="1" si="130"/>
        <v>0</v>
      </c>
      <c r="X142" s="292">
        <f t="shared" ca="1" si="130"/>
        <v>0</v>
      </c>
      <c r="Y142" s="292">
        <f t="shared" ca="1" si="130"/>
        <v>0</v>
      </c>
      <c r="Z142" s="292">
        <f t="shared" ca="1" si="130"/>
        <v>0</v>
      </c>
      <c r="AA142" s="292">
        <f t="shared" ca="1" si="130"/>
        <v>0</v>
      </c>
      <c r="AB142" s="292">
        <f t="shared" ca="1" si="130"/>
        <v>0</v>
      </c>
      <c r="AC142" s="292">
        <f t="shared" ca="1" si="130"/>
        <v>0</v>
      </c>
      <c r="AD142" s="292">
        <f t="shared" ca="1" si="130"/>
        <v>0</v>
      </c>
      <c r="AE142" s="292">
        <f t="shared" ca="1" si="130"/>
        <v>0</v>
      </c>
      <c r="AF142" s="292">
        <f t="shared" ca="1" si="130"/>
        <v>0</v>
      </c>
      <c r="AG142" s="292">
        <f t="shared" ca="1" si="130"/>
        <v>0</v>
      </c>
      <c r="AH142" s="292">
        <f t="shared" ref="AH142:AK142" ca="1" si="131">SUM(AH140:AH141)</f>
        <v>0</v>
      </c>
      <c r="AI142" s="292">
        <f t="shared" ca="1" si="131"/>
        <v>0</v>
      </c>
      <c r="AJ142" s="292">
        <f t="shared" ca="1" si="131"/>
        <v>0</v>
      </c>
      <c r="AK142" s="292">
        <f t="shared" ca="1" si="131"/>
        <v>0</v>
      </c>
    </row>
    <row r="143" spans="1:37" x14ac:dyDescent="0.25">
      <c r="A143" s="299"/>
      <c r="B143" s="285"/>
      <c r="C143" s="288"/>
      <c r="D143" s="289"/>
      <c r="E143" s="289"/>
      <c r="F143" s="289"/>
      <c r="G143" s="289"/>
      <c r="H143" s="289"/>
      <c r="I143" s="289"/>
      <c r="J143" s="289"/>
      <c r="K143" s="289"/>
      <c r="L143" s="289"/>
      <c r="M143" s="289"/>
      <c r="N143" s="289"/>
      <c r="O143" s="289"/>
      <c r="P143" s="289"/>
      <c r="Q143" s="289"/>
      <c r="R143" s="289"/>
      <c r="S143" s="289"/>
      <c r="T143" s="289"/>
      <c r="U143" s="289"/>
      <c r="V143" s="289"/>
      <c r="W143" s="289"/>
      <c r="X143" s="289"/>
      <c r="Y143" s="289"/>
      <c r="Z143" s="289"/>
      <c r="AA143" s="289"/>
      <c r="AB143" s="289"/>
      <c r="AC143" s="289"/>
      <c r="AD143" s="289"/>
      <c r="AE143" s="289"/>
      <c r="AF143" s="289"/>
      <c r="AG143" s="289"/>
      <c r="AH143" s="289"/>
      <c r="AI143" s="289"/>
      <c r="AJ143" s="289"/>
      <c r="AK143" s="289"/>
    </row>
    <row r="144" spans="1:37" x14ac:dyDescent="0.25">
      <c r="A144" s="287"/>
      <c r="B144" s="285"/>
      <c r="C144" s="285"/>
      <c r="D144" s="285"/>
      <c r="E144" s="285"/>
      <c r="F144" s="285"/>
      <c r="G144" s="285"/>
      <c r="H144" s="285"/>
      <c r="I144" s="285"/>
      <c r="J144" s="285"/>
      <c r="K144" s="285"/>
      <c r="L144" s="285"/>
      <c r="M144" s="285"/>
      <c r="N144" s="285"/>
      <c r="O144" s="285"/>
      <c r="P144" s="285"/>
      <c r="Q144" s="285"/>
      <c r="R144" s="285"/>
      <c r="S144" s="285"/>
      <c r="T144" s="285"/>
      <c r="U144" s="285"/>
      <c r="V144" s="285"/>
      <c r="W144" s="285"/>
      <c r="X144" s="285"/>
      <c r="Y144" s="285"/>
      <c r="Z144" s="285"/>
      <c r="AA144" s="285"/>
      <c r="AB144" s="285"/>
      <c r="AC144" s="285"/>
      <c r="AD144" s="285"/>
      <c r="AE144" s="285"/>
      <c r="AF144" s="285"/>
      <c r="AG144" s="285"/>
      <c r="AH144" s="285"/>
      <c r="AI144" s="285"/>
      <c r="AJ144" s="285"/>
      <c r="AK144" s="285"/>
    </row>
    <row r="145" spans="1:37" x14ac:dyDescent="0.25">
      <c r="A145" s="287"/>
      <c r="B145" s="285"/>
      <c r="C145" s="285"/>
      <c r="D145" s="285"/>
      <c r="E145" s="285"/>
      <c r="F145" s="285"/>
      <c r="G145" s="285"/>
      <c r="H145" s="285"/>
      <c r="I145" s="285"/>
      <c r="J145" s="285"/>
      <c r="K145" s="285"/>
      <c r="L145" s="285"/>
      <c r="M145" s="285"/>
      <c r="N145" s="285"/>
      <c r="O145" s="285"/>
      <c r="P145" s="285"/>
      <c r="Q145" s="285"/>
      <c r="R145" s="285"/>
      <c r="S145" s="285"/>
      <c r="T145" s="285"/>
      <c r="U145" s="285"/>
      <c r="V145" s="285"/>
      <c r="W145" s="285"/>
      <c r="X145" s="285"/>
      <c r="Y145" s="285"/>
      <c r="Z145" s="285"/>
      <c r="AA145" s="285"/>
      <c r="AB145" s="285"/>
      <c r="AC145" s="285"/>
      <c r="AD145" s="285"/>
      <c r="AE145" s="285"/>
      <c r="AF145" s="285"/>
      <c r="AG145" s="285"/>
      <c r="AH145" s="285"/>
      <c r="AI145" s="285"/>
      <c r="AJ145" s="285"/>
      <c r="AK145" s="285"/>
    </row>
    <row r="146" spans="1:37" x14ac:dyDescent="0.25">
      <c r="A146" s="287"/>
      <c r="B146" s="285"/>
      <c r="C146" s="285"/>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289"/>
      <c r="AE146" s="289"/>
      <c r="AF146" s="289"/>
      <c r="AG146" s="289"/>
      <c r="AH146" s="289"/>
      <c r="AI146" s="289"/>
      <c r="AJ146" s="289"/>
      <c r="AK146" s="289"/>
    </row>
    <row r="147" spans="1:37" x14ac:dyDescent="0.25">
      <c r="A147" s="287"/>
      <c r="B147" s="285"/>
      <c r="C147" s="285"/>
      <c r="D147" s="285"/>
      <c r="E147" s="289"/>
      <c r="F147" s="289"/>
      <c r="G147" s="289"/>
      <c r="H147" s="289"/>
      <c r="I147" s="289"/>
      <c r="J147" s="289"/>
      <c r="K147" s="289"/>
      <c r="L147" s="289"/>
      <c r="M147" s="289"/>
      <c r="N147" s="289"/>
      <c r="O147" s="289"/>
      <c r="P147" s="289"/>
      <c r="Q147" s="289"/>
      <c r="R147" s="289"/>
      <c r="S147" s="289"/>
      <c r="T147" s="289"/>
      <c r="U147" s="289"/>
      <c r="V147" s="289"/>
      <c r="W147" s="289"/>
      <c r="X147" s="289"/>
      <c r="Y147" s="289"/>
      <c r="Z147" s="289"/>
      <c r="AA147" s="289"/>
      <c r="AB147" s="289"/>
      <c r="AC147" s="289"/>
      <c r="AD147" s="289"/>
      <c r="AE147" s="289"/>
      <c r="AF147" s="289"/>
      <c r="AG147" s="289"/>
      <c r="AH147" s="289"/>
      <c r="AI147" s="289"/>
      <c r="AJ147" s="289"/>
      <c r="AK147" s="289"/>
    </row>
    <row r="148" spans="1:37" x14ac:dyDescent="0.25">
      <c r="A148" s="287"/>
      <c r="B148" s="285"/>
      <c r="C148" s="285"/>
      <c r="D148" s="289"/>
      <c r="E148" s="289"/>
      <c r="F148" s="289"/>
      <c r="G148" s="289"/>
      <c r="H148" s="289"/>
      <c r="I148" s="289"/>
      <c r="J148" s="289"/>
      <c r="K148" s="289"/>
      <c r="L148" s="289"/>
      <c r="M148" s="289"/>
      <c r="N148" s="289"/>
      <c r="O148" s="289"/>
      <c r="P148" s="289"/>
      <c r="Q148" s="289"/>
      <c r="R148" s="289"/>
      <c r="S148" s="289"/>
      <c r="T148" s="289"/>
      <c r="U148" s="289"/>
      <c r="V148" s="289"/>
      <c r="W148" s="289"/>
      <c r="X148" s="289"/>
      <c r="Y148" s="289"/>
      <c r="Z148" s="289"/>
      <c r="AA148" s="289"/>
      <c r="AB148" s="289"/>
      <c r="AC148" s="289"/>
      <c r="AD148" s="289"/>
      <c r="AE148" s="289"/>
      <c r="AF148" s="289"/>
      <c r="AG148" s="289"/>
      <c r="AH148" s="289"/>
      <c r="AI148" s="289"/>
      <c r="AJ148" s="289"/>
      <c r="AK148" s="289"/>
    </row>
    <row r="149" spans="1:37" x14ac:dyDescent="0.25">
      <c r="A149" s="287"/>
      <c r="B149" s="285"/>
      <c r="C149" s="285"/>
      <c r="D149" s="285"/>
      <c r="E149" s="285"/>
      <c r="F149" s="410"/>
      <c r="G149" s="410"/>
      <c r="H149" s="410"/>
      <c r="I149" s="410"/>
      <c r="J149" s="410"/>
      <c r="K149" s="410"/>
      <c r="L149" s="410"/>
      <c r="M149" s="410"/>
      <c r="N149" s="410"/>
      <c r="O149" s="410"/>
      <c r="P149" s="410"/>
      <c r="Q149" s="410"/>
      <c r="R149" s="410"/>
      <c r="S149" s="410"/>
      <c r="T149" s="410"/>
      <c r="U149" s="410"/>
      <c r="V149" s="410"/>
      <c r="W149" s="410"/>
      <c r="X149" s="410"/>
      <c r="Y149" s="410"/>
      <c r="Z149" s="410"/>
      <c r="AA149" s="410"/>
      <c r="AB149" s="410"/>
      <c r="AC149" s="410"/>
      <c r="AD149" s="410"/>
      <c r="AE149" s="410"/>
      <c r="AF149" s="410"/>
      <c r="AG149" s="410"/>
      <c r="AH149" s="410"/>
      <c r="AI149" s="410"/>
      <c r="AJ149" s="410"/>
      <c r="AK149" s="410"/>
    </row>
    <row r="150" spans="1:37" x14ac:dyDescent="0.25">
      <c r="A150" s="287"/>
      <c r="B150" s="285"/>
      <c r="C150" s="285"/>
      <c r="D150" s="285"/>
      <c r="E150" s="285"/>
      <c r="F150" s="285"/>
      <c r="G150" s="285"/>
      <c r="H150" s="285"/>
      <c r="I150" s="285"/>
      <c r="J150" s="285"/>
      <c r="K150" s="285"/>
      <c r="L150" s="285"/>
      <c r="M150" s="285"/>
      <c r="N150" s="285"/>
      <c r="O150" s="285"/>
      <c r="P150" s="285"/>
      <c r="Q150" s="285"/>
      <c r="R150" s="285"/>
      <c r="S150" s="285"/>
      <c r="T150" s="285"/>
      <c r="U150" s="285"/>
      <c r="V150" s="285"/>
      <c r="W150" s="285"/>
      <c r="X150" s="285"/>
      <c r="Y150" s="285"/>
      <c r="Z150" s="285"/>
      <c r="AA150" s="285"/>
      <c r="AB150" s="285"/>
      <c r="AC150" s="285"/>
      <c r="AD150" s="285"/>
      <c r="AE150" s="285"/>
      <c r="AF150" s="285"/>
      <c r="AG150" s="285"/>
      <c r="AH150" s="285"/>
      <c r="AI150" s="285"/>
      <c r="AJ150" s="285"/>
      <c r="AK150" s="285"/>
    </row>
    <row r="151" spans="1:37" x14ac:dyDescent="0.25">
      <c r="A151" s="287"/>
      <c r="B151" s="285"/>
      <c r="C151" s="285"/>
      <c r="D151" s="285"/>
      <c r="E151" s="285"/>
      <c r="F151" s="411"/>
      <c r="G151" s="411"/>
      <c r="H151" s="411"/>
      <c r="I151" s="411"/>
      <c r="J151" s="411"/>
      <c r="K151" s="411"/>
      <c r="L151" s="411"/>
      <c r="M151" s="411"/>
      <c r="N151" s="411"/>
      <c r="O151" s="411"/>
      <c r="P151" s="411"/>
      <c r="Q151" s="411"/>
      <c r="R151" s="285"/>
      <c r="S151" s="285"/>
      <c r="T151" s="285"/>
      <c r="U151" s="285"/>
      <c r="V151" s="285"/>
      <c r="W151" s="285"/>
      <c r="X151" s="285"/>
      <c r="Y151" s="285"/>
      <c r="Z151" s="285"/>
      <c r="AA151" s="285"/>
      <c r="AB151" s="285"/>
      <c r="AC151" s="285"/>
      <c r="AD151" s="285"/>
      <c r="AE151" s="285"/>
      <c r="AF151" s="285"/>
      <c r="AG151" s="285"/>
      <c r="AH151" s="285"/>
      <c r="AI151" s="285"/>
      <c r="AJ151" s="285"/>
      <c r="AK151" s="285"/>
    </row>
    <row r="152" spans="1:37" x14ac:dyDescent="0.25">
      <c r="A152" s="287"/>
      <c r="B152" s="285"/>
      <c r="C152" s="285"/>
      <c r="D152" s="285"/>
      <c r="E152" s="285"/>
      <c r="F152" s="412"/>
      <c r="G152" s="412"/>
      <c r="H152" s="412"/>
      <c r="I152" s="412"/>
      <c r="J152" s="412"/>
      <c r="K152" s="412"/>
      <c r="L152" s="412"/>
      <c r="M152" s="412"/>
      <c r="N152" s="412"/>
      <c r="O152" s="412"/>
      <c r="P152" s="412"/>
      <c r="Q152" s="412"/>
      <c r="R152" s="285"/>
      <c r="S152" s="285"/>
      <c r="T152" s="285"/>
      <c r="U152" s="285"/>
      <c r="V152" s="285"/>
      <c r="W152" s="285"/>
      <c r="X152" s="285"/>
      <c r="Y152" s="285"/>
      <c r="Z152" s="285"/>
      <c r="AA152" s="285"/>
      <c r="AB152" s="285"/>
      <c r="AC152" s="285"/>
      <c r="AD152" s="285"/>
      <c r="AE152" s="285"/>
      <c r="AF152" s="285"/>
      <c r="AG152" s="285"/>
      <c r="AH152" s="285"/>
      <c r="AI152" s="285"/>
      <c r="AJ152" s="285"/>
      <c r="AK152" s="285"/>
    </row>
    <row r="153" spans="1:37" x14ac:dyDescent="0.25">
      <c r="A153" s="287"/>
      <c r="B153" s="285"/>
      <c r="C153" s="285"/>
      <c r="D153" s="285"/>
      <c r="E153" s="285"/>
      <c r="F153" s="285"/>
      <c r="G153" s="285"/>
      <c r="H153" s="285"/>
      <c r="I153" s="285"/>
      <c r="J153" s="285"/>
      <c r="K153" s="285"/>
      <c r="L153" s="285"/>
      <c r="M153" s="285"/>
      <c r="N153" s="285"/>
      <c r="O153" s="285"/>
      <c r="P153" s="285"/>
      <c r="Q153" s="285"/>
      <c r="R153" s="285"/>
      <c r="S153" s="285"/>
      <c r="T153" s="285"/>
      <c r="U153" s="285"/>
      <c r="V153" s="285"/>
      <c r="W153" s="285"/>
      <c r="X153" s="285"/>
      <c r="Y153" s="285"/>
      <c r="Z153" s="285"/>
      <c r="AA153" s="285"/>
      <c r="AB153" s="285"/>
      <c r="AC153" s="285"/>
      <c r="AD153" s="285"/>
      <c r="AE153" s="285"/>
      <c r="AF153" s="285"/>
      <c r="AG153" s="285"/>
      <c r="AH153" s="285"/>
      <c r="AI153" s="285"/>
      <c r="AJ153" s="285"/>
      <c r="AK153" s="285"/>
    </row>
    <row r="154" spans="1:37" x14ac:dyDescent="0.25">
      <c r="A154" s="287"/>
      <c r="B154" s="285"/>
      <c r="C154" s="285"/>
      <c r="D154" s="285"/>
      <c r="E154" s="285"/>
      <c r="F154" s="285"/>
      <c r="G154" s="285"/>
      <c r="H154" s="285"/>
      <c r="I154" s="285"/>
      <c r="J154" s="285"/>
      <c r="K154" s="285"/>
      <c r="L154" s="285"/>
      <c r="M154" s="285"/>
      <c r="N154" s="285"/>
      <c r="O154" s="285"/>
      <c r="P154" s="285"/>
      <c r="Q154" s="285"/>
      <c r="R154" s="285"/>
      <c r="S154" s="285"/>
      <c r="T154" s="285"/>
      <c r="U154" s="285"/>
      <c r="V154" s="285"/>
      <c r="W154" s="285"/>
      <c r="X154" s="285"/>
      <c r="Y154" s="285"/>
      <c r="Z154" s="285"/>
      <c r="AA154" s="285"/>
      <c r="AB154" s="285"/>
      <c r="AC154" s="285"/>
      <c r="AD154" s="285"/>
      <c r="AE154" s="285"/>
      <c r="AF154" s="285"/>
      <c r="AG154" s="285"/>
      <c r="AH154" s="285"/>
      <c r="AI154" s="285"/>
      <c r="AJ154" s="285"/>
      <c r="AK154" s="285"/>
    </row>
    <row r="155" spans="1:37" x14ac:dyDescent="0.25">
      <c r="A155" s="287"/>
      <c r="B155" s="285"/>
      <c r="C155" s="285"/>
      <c r="D155" s="285"/>
      <c r="E155" s="285"/>
      <c r="F155" s="285"/>
      <c r="G155" s="285"/>
      <c r="H155" s="285"/>
      <c r="I155" s="285"/>
      <c r="J155" s="285"/>
      <c r="K155" s="285"/>
      <c r="L155" s="285"/>
      <c r="M155" s="285"/>
      <c r="N155" s="285"/>
      <c r="O155" s="285"/>
      <c r="P155" s="285"/>
      <c r="Q155" s="285"/>
      <c r="R155" s="285"/>
      <c r="S155" s="285"/>
      <c r="T155" s="285"/>
      <c r="U155" s="285"/>
      <c r="V155" s="285"/>
      <c r="W155" s="285"/>
      <c r="X155" s="285"/>
      <c r="Y155" s="285"/>
      <c r="Z155" s="285"/>
      <c r="AA155" s="285"/>
      <c r="AB155" s="285"/>
      <c r="AC155" s="285"/>
      <c r="AD155" s="285"/>
      <c r="AE155" s="285"/>
      <c r="AF155" s="285"/>
      <c r="AG155" s="285"/>
      <c r="AH155" s="285"/>
      <c r="AI155" s="285"/>
      <c r="AJ155" s="285"/>
      <c r="AK155" s="285"/>
    </row>
    <row r="156" spans="1:37" x14ac:dyDescent="0.25">
      <c r="A156" s="287"/>
      <c r="B156" s="285"/>
      <c r="C156" s="285"/>
      <c r="D156" s="285"/>
      <c r="E156" s="285"/>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285"/>
      <c r="AG156" s="285"/>
      <c r="AH156" s="285"/>
      <c r="AI156" s="285"/>
      <c r="AJ156" s="285"/>
      <c r="AK156" s="285"/>
    </row>
    <row r="157" spans="1:37" x14ac:dyDescent="0.25">
      <c r="A157" s="287"/>
      <c r="B157" s="285"/>
      <c r="C157" s="285"/>
      <c r="D157" s="285"/>
      <c r="E157" s="285"/>
      <c r="F157" s="285"/>
      <c r="G157" s="285"/>
      <c r="H157" s="285"/>
      <c r="I157" s="285"/>
      <c r="J157" s="285"/>
      <c r="K157" s="285"/>
      <c r="L157" s="285"/>
      <c r="M157" s="285"/>
      <c r="N157" s="285"/>
      <c r="O157" s="285"/>
      <c r="P157" s="285"/>
      <c r="Q157" s="285"/>
      <c r="R157" s="285"/>
      <c r="S157" s="285"/>
      <c r="T157" s="285"/>
      <c r="U157" s="285"/>
      <c r="V157" s="285"/>
      <c r="W157" s="285"/>
      <c r="X157" s="285"/>
      <c r="Y157" s="285"/>
      <c r="Z157" s="285"/>
      <c r="AA157" s="285"/>
      <c r="AB157" s="285"/>
      <c r="AC157" s="285"/>
      <c r="AD157" s="285"/>
      <c r="AE157" s="285"/>
      <c r="AF157" s="285"/>
      <c r="AG157" s="285"/>
      <c r="AH157" s="285"/>
      <c r="AI157" s="285"/>
      <c r="AJ157" s="285"/>
      <c r="AK157" s="285"/>
    </row>
    <row r="158" spans="1:37" x14ac:dyDescent="0.25">
      <c r="A158" s="287"/>
      <c r="B158" s="285"/>
      <c r="C158" s="285"/>
      <c r="D158" s="285"/>
      <c r="E158" s="285"/>
      <c r="F158" s="285"/>
      <c r="G158" s="285"/>
      <c r="H158" s="285"/>
      <c r="I158" s="285"/>
      <c r="J158" s="285"/>
      <c r="K158" s="285"/>
      <c r="L158" s="285"/>
      <c r="M158" s="285"/>
      <c r="N158" s="285"/>
      <c r="O158" s="285"/>
      <c r="P158" s="285"/>
      <c r="Q158" s="285"/>
      <c r="R158" s="285"/>
      <c r="S158" s="285"/>
      <c r="T158" s="285"/>
      <c r="U158" s="285"/>
      <c r="V158" s="285"/>
      <c r="W158" s="285"/>
      <c r="X158" s="285"/>
      <c r="Y158" s="285"/>
      <c r="Z158" s="285"/>
      <c r="AA158" s="285"/>
      <c r="AB158" s="285"/>
      <c r="AC158" s="285"/>
      <c r="AD158" s="285"/>
      <c r="AE158" s="285"/>
      <c r="AF158" s="285"/>
      <c r="AG158" s="285"/>
      <c r="AH158" s="285"/>
      <c r="AI158" s="285"/>
      <c r="AJ158" s="285"/>
      <c r="AK158" s="285"/>
    </row>
    <row r="159" spans="1:37" x14ac:dyDescent="0.25">
      <c r="A159" s="287"/>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285"/>
      <c r="AE159" s="285"/>
      <c r="AF159" s="285"/>
      <c r="AG159" s="285"/>
      <c r="AH159" s="285"/>
      <c r="AI159" s="285"/>
      <c r="AJ159" s="285"/>
      <c r="AK159" s="285"/>
    </row>
    <row r="160" spans="1:37" x14ac:dyDescent="0.25">
      <c r="A160" s="287"/>
      <c r="B160" s="285" t="s">
        <v>515</v>
      </c>
      <c r="C160" s="285"/>
      <c r="D160" s="285"/>
      <c r="E160" s="285"/>
      <c r="F160" s="285"/>
      <c r="G160" s="285"/>
      <c r="H160" s="285"/>
      <c r="I160" s="285"/>
      <c r="J160" s="285"/>
      <c r="K160" s="285"/>
      <c r="L160" s="285"/>
      <c r="M160" s="285"/>
      <c r="N160" s="285"/>
      <c r="O160" s="285"/>
      <c r="P160" s="285"/>
      <c r="Q160" s="285"/>
      <c r="R160" s="285"/>
      <c r="S160" s="285"/>
      <c r="T160" s="285"/>
      <c r="U160" s="285"/>
      <c r="V160" s="285"/>
      <c r="W160" s="285"/>
      <c r="X160" s="285"/>
      <c r="Y160" s="285"/>
      <c r="Z160" s="285"/>
      <c r="AA160" s="285"/>
      <c r="AB160" s="285"/>
      <c r="AC160" s="285"/>
      <c r="AD160" s="285"/>
      <c r="AE160" s="285"/>
      <c r="AF160" s="285"/>
      <c r="AG160" s="285"/>
      <c r="AH160" s="285"/>
      <c r="AI160" s="285"/>
      <c r="AJ160" s="285"/>
      <c r="AK160" s="285"/>
    </row>
    <row r="161" spans="1:37" x14ac:dyDescent="0.25">
      <c r="A161" s="287"/>
      <c r="B161" s="285" t="s">
        <v>145</v>
      </c>
      <c r="C161" s="289">
        <f>C58</f>
        <v>1429.4621363312131</v>
      </c>
      <c r="D161" s="289">
        <f t="shared" ref="D161:AG161" si="132">D58</f>
        <v>0</v>
      </c>
      <c r="E161" s="289">
        <f t="shared" si="132"/>
        <v>0</v>
      </c>
      <c r="F161" s="289">
        <f t="shared" si="132"/>
        <v>0</v>
      </c>
      <c r="G161" s="289">
        <f t="shared" si="132"/>
        <v>0</v>
      </c>
      <c r="H161" s="289">
        <f t="shared" si="132"/>
        <v>0</v>
      </c>
      <c r="I161" s="289">
        <f t="shared" si="132"/>
        <v>0</v>
      </c>
      <c r="J161" s="289">
        <f t="shared" si="132"/>
        <v>0</v>
      </c>
      <c r="K161" s="289">
        <f t="shared" si="132"/>
        <v>15.00165675531214</v>
      </c>
      <c r="L161" s="289">
        <f t="shared" si="132"/>
        <v>18.752070944140172</v>
      </c>
      <c r="M161" s="289">
        <f t="shared" si="132"/>
        <v>4.5004970265936421</v>
      </c>
      <c r="N161" s="289">
        <f t="shared" si="132"/>
        <v>35.661066941686713</v>
      </c>
      <c r="O161" s="289">
        <f t="shared" si="132"/>
        <v>7.7805570176560703</v>
      </c>
      <c r="P161" s="289">
        <f t="shared" si="132"/>
        <v>68.438445012714041</v>
      </c>
      <c r="Q161" s="289">
        <f t="shared" si="132"/>
        <v>86.615938671982377</v>
      </c>
      <c r="R161" s="289">
        <f t="shared" si="132"/>
        <v>57.743959114654913</v>
      </c>
      <c r="S161" s="289">
        <f t="shared" si="132"/>
        <v>134.38255410502504</v>
      </c>
      <c r="T161" s="289">
        <f t="shared" si="132"/>
        <v>76.585133141029488</v>
      </c>
      <c r="U161" s="289">
        <f t="shared" si="132"/>
        <v>133.92623624755296</v>
      </c>
      <c r="V161" s="289">
        <f t="shared" si="132"/>
        <v>18.805532793480811</v>
      </c>
      <c r="W161" s="289">
        <f t="shared" si="132"/>
        <v>144.39175474337767</v>
      </c>
      <c r="X161" s="289">
        <f t="shared" si="132"/>
        <v>126.62864547392751</v>
      </c>
      <c r="Y161" s="289">
        <f t="shared" si="132"/>
        <v>21.182885604030631</v>
      </c>
      <c r="Z161" s="289">
        <f t="shared" si="132"/>
        <v>184.27777684118266</v>
      </c>
      <c r="AA161" s="289">
        <f t="shared" si="132"/>
        <v>24.89862871062428</v>
      </c>
      <c r="AB161" s="289">
        <f t="shared" si="132"/>
        <v>24.89862871062428</v>
      </c>
      <c r="AC161" s="289">
        <f t="shared" si="132"/>
        <v>45.365682790624277</v>
      </c>
      <c r="AD161" s="289">
        <f t="shared" si="132"/>
        <v>24.953060710624278</v>
      </c>
      <c r="AE161" s="289">
        <f t="shared" si="132"/>
        <v>24.953060710624278</v>
      </c>
      <c r="AF161" s="289">
        <f t="shared" si="132"/>
        <v>24.953060710624278</v>
      </c>
      <c r="AG161" s="289">
        <f t="shared" si="132"/>
        <v>24.953060710624278</v>
      </c>
      <c r="AH161" s="289">
        <f t="shared" ref="AH161:AK161" si="133">AH58</f>
        <v>24.953060710624278</v>
      </c>
      <c r="AI161" s="289">
        <f t="shared" si="133"/>
        <v>24.953060710624278</v>
      </c>
      <c r="AJ161" s="289">
        <f t="shared" si="133"/>
        <v>24.953060710624278</v>
      </c>
      <c r="AK161" s="289">
        <f t="shared" si="133"/>
        <v>24.953060710624278</v>
      </c>
    </row>
    <row r="162" spans="1:37" x14ac:dyDescent="0.25">
      <c r="A162" s="287"/>
      <c r="B162" s="285" t="s">
        <v>513</v>
      </c>
      <c r="C162" s="289">
        <f>C85</f>
        <v>208.17877930199992</v>
      </c>
      <c r="D162" s="289">
        <f t="shared" ref="D162:AG162" si="134">D85</f>
        <v>0</v>
      </c>
      <c r="E162" s="289">
        <f t="shared" si="134"/>
        <v>0</v>
      </c>
      <c r="F162" s="289">
        <f t="shared" si="134"/>
        <v>0</v>
      </c>
      <c r="G162" s="289">
        <f t="shared" si="134"/>
        <v>0</v>
      </c>
      <c r="H162" s="289">
        <f t="shared" si="134"/>
        <v>0</v>
      </c>
      <c r="I162" s="289">
        <f t="shared" si="134"/>
        <v>0</v>
      </c>
      <c r="J162" s="289">
        <f t="shared" si="134"/>
        <v>0</v>
      </c>
      <c r="K162" s="289">
        <f t="shared" si="134"/>
        <v>2.0817877930199997</v>
      </c>
      <c r="L162" s="289">
        <f t="shared" si="134"/>
        <v>2.6022347412749998</v>
      </c>
      <c r="M162" s="289">
        <f t="shared" si="134"/>
        <v>0.62453633790600005</v>
      </c>
      <c r="N162" s="289">
        <f t="shared" si="134"/>
        <v>0.62453633790600005</v>
      </c>
      <c r="O162" s="289">
        <f t="shared" si="134"/>
        <v>4.9962907032479986</v>
      </c>
      <c r="P162" s="289">
        <f t="shared" si="134"/>
        <v>2.6022347412749993</v>
      </c>
      <c r="Q162" s="289">
        <f t="shared" si="134"/>
        <v>7.8067042238249984</v>
      </c>
      <c r="R162" s="289">
        <f t="shared" si="134"/>
        <v>17.945010775832394</v>
      </c>
      <c r="S162" s="289">
        <f t="shared" si="134"/>
        <v>3.851307417086999</v>
      </c>
      <c r="T162" s="289">
        <f t="shared" si="134"/>
        <v>24.190374154892393</v>
      </c>
      <c r="U162" s="289">
        <f t="shared" si="134"/>
        <v>2.0401520371595998</v>
      </c>
      <c r="V162" s="289">
        <f t="shared" si="134"/>
        <v>2.0401520371595998</v>
      </c>
      <c r="W162" s="289">
        <f t="shared" si="134"/>
        <v>20.026798568852392</v>
      </c>
      <c r="X162" s="289">
        <f t="shared" si="134"/>
        <v>2.5397811074843997</v>
      </c>
      <c r="Y162" s="289">
        <f t="shared" si="134"/>
        <v>21.525685779826791</v>
      </c>
      <c r="Z162" s="289">
        <f t="shared" si="134"/>
        <v>3.0394101778091995</v>
      </c>
      <c r="AA162" s="289">
        <f t="shared" si="134"/>
        <v>23.02457299080119</v>
      </c>
      <c r="AB162" s="289">
        <f t="shared" si="134"/>
        <v>3.5390392481339994</v>
      </c>
      <c r="AC162" s="289">
        <f t="shared" si="134"/>
        <v>29.769565440185989</v>
      </c>
      <c r="AD162" s="289">
        <f t="shared" si="134"/>
        <v>4.1635755860399994</v>
      </c>
      <c r="AE162" s="289">
        <f t="shared" si="134"/>
        <v>4.1635755860399994</v>
      </c>
      <c r="AF162" s="289">
        <f t="shared" si="134"/>
        <v>4.1635755860399994</v>
      </c>
      <c r="AG162" s="289">
        <f t="shared" si="134"/>
        <v>4.1635755860399994</v>
      </c>
      <c r="AH162" s="289">
        <f t="shared" ref="AH162:AK162" si="135">AH85</f>
        <v>4.1635755860399994</v>
      </c>
      <c r="AI162" s="289">
        <f t="shared" si="135"/>
        <v>4.1635755860399994</v>
      </c>
      <c r="AJ162" s="289">
        <f t="shared" si="135"/>
        <v>4.1635755860399994</v>
      </c>
      <c r="AK162" s="289">
        <f t="shared" si="135"/>
        <v>4.1635755860399994</v>
      </c>
    </row>
    <row r="163" spans="1:37" x14ac:dyDescent="0.25">
      <c r="A163" s="287"/>
      <c r="B163" s="285" t="s">
        <v>514</v>
      </c>
      <c r="C163" s="289">
        <f>C113</f>
        <v>557.90849376603444</v>
      </c>
      <c r="D163" s="289">
        <f t="shared" ref="D163:AG163" si="136">D113</f>
        <v>0</v>
      </c>
      <c r="E163" s="289">
        <f t="shared" si="136"/>
        <v>0</v>
      </c>
      <c r="F163" s="289">
        <f t="shared" si="136"/>
        <v>0</v>
      </c>
      <c r="G163" s="289">
        <f t="shared" si="136"/>
        <v>0</v>
      </c>
      <c r="H163" s="289">
        <f t="shared" si="136"/>
        <v>0</v>
      </c>
      <c r="I163" s="289">
        <f t="shared" si="136"/>
        <v>0</v>
      </c>
      <c r="J163" s="289">
        <f t="shared" si="136"/>
        <v>0</v>
      </c>
      <c r="K163" s="289">
        <f t="shared" si="136"/>
        <v>5.5790849376603431</v>
      </c>
      <c r="L163" s="289">
        <f t="shared" si="136"/>
        <v>6.9738561720754291</v>
      </c>
      <c r="M163" s="289">
        <f t="shared" si="136"/>
        <v>11.158169875320684</v>
      </c>
      <c r="N163" s="289">
        <f t="shared" si="136"/>
        <v>2.7895424688301707</v>
      </c>
      <c r="O163" s="289">
        <f t="shared" si="136"/>
        <v>2.7895424688301707</v>
      </c>
      <c r="P163" s="289">
        <f t="shared" si="136"/>
        <v>24.380601177575691</v>
      </c>
      <c r="Q163" s="289">
        <f t="shared" si="136"/>
        <v>30.963921404014901</v>
      </c>
      <c r="R163" s="289">
        <f t="shared" si="136"/>
        <v>54.78661408782456</v>
      </c>
      <c r="S163" s="289">
        <f t="shared" si="136"/>
        <v>13.668758097267839</v>
      </c>
      <c r="T163" s="289">
        <f t="shared" si="136"/>
        <v>27.337516194535677</v>
      </c>
      <c r="U163" s="289">
        <f t="shared" si="136"/>
        <v>5.4675032389071347</v>
      </c>
      <c r="V163" s="289">
        <f t="shared" si="136"/>
        <v>5.4675032389071347</v>
      </c>
      <c r="W163" s="289">
        <f t="shared" si="136"/>
        <v>53.670797100292496</v>
      </c>
      <c r="X163" s="289">
        <f t="shared" si="136"/>
        <v>6.8064836239456161</v>
      </c>
      <c r="Y163" s="289">
        <f t="shared" si="136"/>
        <v>57.68773825540795</v>
      </c>
      <c r="Z163" s="289">
        <f t="shared" si="136"/>
        <v>8.1454640089840975</v>
      </c>
      <c r="AA163" s="289">
        <f t="shared" si="136"/>
        <v>61.704679410523404</v>
      </c>
      <c r="AB163" s="289">
        <f t="shared" si="136"/>
        <v>9.4844443940225798</v>
      </c>
      <c r="AC163" s="289">
        <f t="shared" si="136"/>
        <v>79.780914608542915</v>
      </c>
      <c r="AD163" s="289">
        <f t="shared" si="136"/>
        <v>11.158169875320683</v>
      </c>
      <c r="AE163" s="289">
        <f t="shared" si="136"/>
        <v>11.158169875320683</v>
      </c>
      <c r="AF163" s="289">
        <f t="shared" si="136"/>
        <v>11.158169875320683</v>
      </c>
      <c r="AG163" s="289">
        <f t="shared" si="136"/>
        <v>11.158169875320683</v>
      </c>
      <c r="AH163" s="289">
        <f t="shared" ref="AH163:AK163" si="137">AH113</f>
        <v>11.158169875320683</v>
      </c>
      <c r="AI163" s="289">
        <f t="shared" si="137"/>
        <v>11.158169875320683</v>
      </c>
      <c r="AJ163" s="289">
        <f t="shared" si="137"/>
        <v>11.158169875320683</v>
      </c>
      <c r="AK163" s="289">
        <f t="shared" si="137"/>
        <v>11.158169875320683</v>
      </c>
    </row>
    <row r="164" spans="1:37" x14ac:dyDescent="0.25">
      <c r="A164" s="287"/>
      <c r="B164" s="285" t="s">
        <v>516</v>
      </c>
      <c r="C164" s="289">
        <f>C137</f>
        <v>97.6</v>
      </c>
      <c r="D164" s="289">
        <f t="shared" ref="D164:AG164" si="138">D137</f>
        <v>0</v>
      </c>
      <c r="E164" s="289">
        <f t="shared" si="138"/>
        <v>0</v>
      </c>
      <c r="F164" s="289">
        <f t="shared" si="138"/>
        <v>0</v>
      </c>
      <c r="G164" s="289">
        <f t="shared" si="138"/>
        <v>0</v>
      </c>
      <c r="H164" s="289">
        <f t="shared" si="138"/>
        <v>0</v>
      </c>
      <c r="I164" s="289">
        <f t="shared" si="138"/>
        <v>0</v>
      </c>
      <c r="J164" s="289">
        <f t="shared" si="138"/>
        <v>0</v>
      </c>
      <c r="K164" s="289">
        <f t="shared" si="138"/>
        <v>0.97599999999999998</v>
      </c>
      <c r="L164" s="289">
        <f t="shared" si="138"/>
        <v>0.97599999999999998</v>
      </c>
      <c r="M164" s="289">
        <f t="shared" si="138"/>
        <v>0.97599999999999998</v>
      </c>
      <c r="N164" s="289">
        <f t="shared" si="138"/>
        <v>0.97599999999999998</v>
      </c>
      <c r="O164" s="289">
        <f t="shared" si="138"/>
        <v>0.97599999999999998</v>
      </c>
      <c r="P164" s="289">
        <f t="shared" si="138"/>
        <v>1.952</v>
      </c>
      <c r="Q164" s="289">
        <f t="shared" si="138"/>
        <v>1.952</v>
      </c>
      <c r="R164" s="289">
        <f t="shared" si="138"/>
        <v>1.952</v>
      </c>
      <c r="S164" s="289">
        <f t="shared" si="138"/>
        <v>1.952</v>
      </c>
      <c r="T164" s="289">
        <f t="shared" si="138"/>
        <v>2.9279999999999995</v>
      </c>
      <c r="U164" s="289">
        <f t="shared" si="138"/>
        <v>2.9279999999999995</v>
      </c>
      <c r="V164" s="289">
        <f t="shared" si="138"/>
        <v>2.9279999999999995</v>
      </c>
      <c r="W164" s="289">
        <f t="shared" si="138"/>
        <v>2.9279999999999995</v>
      </c>
      <c r="X164" s="289">
        <f t="shared" si="138"/>
        <v>4.8800000000000008</v>
      </c>
      <c r="Y164" s="289">
        <f t="shared" si="138"/>
        <v>4.8800000000000008</v>
      </c>
      <c r="Z164" s="289">
        <f t="shared" si="138"/>
        <v>4.8800000000000008</v>
      </c>
      <c r="AA164" s="289">
        <f t="shared" si="138"/>
        <v>4.8800000000000008</v>
      </c>
      <c r="AB164" s="289">
        <f t="shared" si="138"/>
        <v>4.8800000000000008</v>
      </c>
      <c r="AC164" s="289">
        <f t="shared" si="138"/>
        <v>4.8800000000000008</v>
      </c>
      <c r="AD164" s="289">
        <f t="shared" si="138"/>
        <v>4.8800000000000008</v>
      </c>
      <c r="AE164" s="289">
        <f t="shared" si="138"/>
        <v>4.8800000000000008</v>
      </c>
      <c r="AF164" s="289">
        <f t="shared" si="138"/>
        <v>4.8800000000000008</v>
      </c>
      <c r="AG164" s="289">
        <f t="shared" si="138"/>
        <v>5.855999999999999</v>
      </c>
      <c r="AH164" s="289">
        <f t="shared" ref="AH164:AK164" si="139">AH137</f>
        <v>5.855999999999999</v>
      </c>
      <c r="AI164" s="289">
        <f t="shared" si="139"/>
        <v>5.855999999999999</v>
      </c>
      <c r="AJ164" s="289">
        <f t="shared" si="139"/>
        <v>5.855999999999999</v>
      </c>
      <c r="AK164" s="289">
        <f t="shared" si="139"/>
        <v>5.855999999999999</v>
      </c>
    </row>
    <row r="165" spans="1:37" x14ac:dyDescent="0.25">
      <c r="A165" s="391"/>
      <c r="B165" s="293" t="s">
        <v>3</v>
      </c>
      <c r="C165" s="288">
        <f t="shared" ref="C165:AG165" si="140">SUM(C161:C164)</f>
        <v>2293.1494093992474</v>
      </c>
      <c r="D165" s="288">
        <f t="shared" si="140"/>
        <v>0</v>
      </c>
      <c r="E165" s="288">
        <f t="shared" si="140"/>
        <v>0</v>
      </c>
      <c r="F165" s="288">
        <f t="shared" si="140"/>
        <v>0</v>
      </c>
      <c r="G165" s="288">
        <f t="shared" si="140"/>
        <v>0</v>
      </c>
      <c r="H165" s="288">
        <f t="shared" si="140"/>
        <v>0</v>
      </c>
      <c r="I165" s="288">
        <f t="shared" si="140"/>
        <v>0</v>
      </c>
      <c r="J165" s="288">
        <f t="shared" si="140"/>
        <v>0</v>
      </c>
      <c r="K165" s="288">
        <f t="shared" si="140"/>
        <v>23.638529485992482</v>
      </c>
      <c r="L165" s="288">
        <f t="shared" si="140"/>
        <v>29.304161857490598</v>
      </c>
      <c r="M165" s="288">
        <f t="shared" si="140"/>
        <v>17.259203239820327</v>
      </c>
      <c r="N165" s="288">
        <f t="shared" si="140"/>
        <v>40.051145748422883</v>
      </c>
      <c r="O165" s="288">
        <f t="shared" si="140"/>
        <v>16.542390189734238</v>
      </c>
      <c r="P165" s="288">
        <f t="shared" si="140"/>
        <v>97.373280931564722</v>
      </c>
      <c r="Q165" s="288">
        <f t="shared" si="140"/>
        <v>127.33856429982227</v>
      </c>
      <c r="R165" s="288">
        <f t="shared" si="140"/>
        <v>132.42758397831187</v>
      </c>
      <c r="S165" s="288">
        <f t="shared" si="140"/>
        <v>153.85461961937986</v>
      </c>
      <c r="T165" s="288">
        <f t="shared" si="140"/>
        <v>131.04102349045755</v>
      </c>
      <c r="U165" s="288">
        <f t="shared" si="140"/>
        <v>144.3618915236197</v>
      </c>
      <c r="V165" s="288">
        <f t="shared" si="140"/>
        <v>29.241188069547547</v>
      </c>
      <c r="W165" s="288">
        <f t="shared" si="140"/>
        <v>221.01735041252257</v>
      </c>
      <c r="X165" s="288">
        <f t="shared" si="140"/>
        <v>140.8549102053575</v>
      </c>
      <c r="Y165" s="288">
        <f t="shared" si="140"/>
        <v>105.27630963926536</v>
      </c>
      <c r="Z165" s="288">
        <f t="shared" si="140"/>
        <v>200.34265102797596</v>
      </c>
      <c r="AA165" s="288">
        <f t="shared" si="140"/>
        <v>114.50788111194888</v>
      </c>
      <c r="AB165" s="288">
        <f t="shared" si="140"/>
        <v>42.80211235278086</v>
      </c>
      <c r="AC165" s="288">
        <f t="shared" si="140"/>
        <v>159.79616283935317</v>
      </c>
      <c r="AD165" s="288">
        <f t="shared" si="140"/>
        <v>45.154806171984966</v>
      </c>
      <c r="AE165" s="288">
        <f t="shared" si="140"/>
        <v>45.154806171984966</v>
      </c>
      <c r="AF165" s="288">
        <f t="shared" si="140"/>
        <v>45.154806171984966</v>
      </c>
      <c r="AG165" s="288">
        <f t="shared" si="140"/>
        <v>46.130806171984965</v>
      </c>
      <c r="AH165" s="288">
        <f t="shared" ref="AH165:AK165" si="141">SUM(AH161:AH164)</f>
        <v>46.130806171984965</v>
      </c>
      <c r="AI165" s="288">
        <f t="shared" si="141"/>
        <v>46.130806171984965</v>
      </c>
      <c r="AJ165" s="288">
        <f t="shared" si="141"/>
        <v>46.130806171984965</v>
      </c>
      <c r="AK165" s="288">
        <f t="shared" si="141"/>
        <v>46.130806171984965</v>
      </c>
    </row>
    <row r="168" spans="1:37" x14ac:dyDescent="0.25">
      <c r="B168" s="285" t="s">
        <v>145</v>
      </c>
      <c r="C168" s="289">
        <f>SUM(D168:AK168)</f>
        <v>568.99999999999989</v>
      </c>
      <c r="D168" s="534">
        <f>D46+D33+D20+D7</f>
        <v>0</v>
      </c>
      <c r="E168" s="534">
        <f t="shared" ref="E168:AK168" si="142">E46+E33+E20+E7</f>
        <v>0</v>
      </c>
      <c r="F168" s="534">
        <f t="shared" si="142"/>
        <v>0</v>
      </c>
      <c r="G168" s="534">
        <f t="shared" si="142"/>
        <v>0</v>
      </c>
      <c r="H168" s="534">
        <f t="shared" si="142"/>
        <v>0</v>
      </c>
      <c r="I168" s="534">
        <f t="shared" si="142"/>
        <v>0</v>
      </c>
      <c r="J168" s="534">
        <f t="shared" si="142"/>
        <v>0</v>
      </c>
      <c r="K168" s="534">
        <f t="shared" si="142"/>
        <v>56.900000000000006</v>
      </c>
      <c r="L168" s="534">
        <f t="shared" si="142"/>
        <v>28.450000000000003</v>
      </c>
      <c r="M168" s="534">
        <f t="shared" si="142"/>
        <v>11.38</v>
      </c>
      <c r="N168" s="534">
        <f t="shared" si="142"/>
        <v>11.38</v>
      </c>
      <c r="O168" s="534">
        <f t="shared" si="142"/>
        <v>11.38</v>
      </c>
      <c r="P168" s="534">
        <f t="shared" si="142"/>
        <v>28.450000000000003</v>
      </c>
      <c r="Q168" s="534">
        <f t="shared" si="142"/>
        <v>85.35</v>
      </c>
      <c r="R168" s="534">
        <f t="shared" si="142"/>
        <v>56.900000000000006</v>
      </c>
      <c r="S168" s="534">
        <f t="shared" si="142"/>
        <v>28.450000000000003</v>
      </c>
      <c r="T168" s="534">
        <f t="shared" si="142"/>
        <v>56.900000000000006</v>
      </c>
      <c r="U168" s="534">
        <f t="shared" si="142"/>
        <v>11.38</v>
      </c>
      <c r="V168" s="534">
        <f t="shared" si="142"/>
        <v>11.38</v>
      </c>
      <c r="W168" s="534">
        <f t="shared" si="142"/>
        <v>11.38</v>
      </c>
      <c r="X168" s="534">
        <f t="shared" si="142"/>
        <v>11.38</v>
      </c>
      <c r="Y168" s="534">
        <f t="shared" si="142"/>
        <v>11.38</v>
      </c>
      <c r="Z168" s="534">
        <f t="shared" si="142"/>
        <v>11.38</v>
      </c>
      <c r="AA168" s="534">
        <f t="shared" si="142"/>
        <v>11.38</v>
      </c>
      <c r="AB168" s="534">
        <f t="shared" si="142"/>
        <v>11.38</v>
      </c>
      <c r="AC168" s="534">
        <f t="shared" si="142"/>
        <v>11.38</v>
      </c>
      <c r="AD168" s="534">
        <f t="shared" si="142"/>
        <v>11.38</v>
      </c>
      <c r="AE168" s="534">
        <f t="shared" si="142"/>
        <v>11.38</v>
      </c>
      <c r="AF168" s="534">
        <f t="shared" si="142"/>
        <v>11.38</v>
      </c>
      <c r="AG168" s="534">
        <f t="shared" si="142"/>
        <v>11.38</v>
      </c>
      <c r="AH168" s="534">
        <f t="shared" si="142"/>
        <v>11.38</v>
      </c>
      <c r="AI168" s="534">
        <f t="shared" si="142"/>
        <v>11.38</v>
      </c>
      <c r="AJ168" s="534">
        <f t="shared" si="142"/>
        <v>11.38</v>
      </c>
      <c r="AK168" s="534">
        <f t="shared" si="142"/>
        <v>11.38</v>
      </c>
    </row>
    <row r="169" spans="1:37" x14ac:dyDescent="0.25">
      <c r="B169" s="285" t="s">
        <v>513</v>
      </c>
    </row>
    <row r="170" spans="1:37" x14ac:dyDescent="0.25">
      <c r="B170" s="285" t="s">
        <v>514</v>
      </c>
    </row>
    <row r="171" spans="1:37" x14ac:dyDescent="0.25">
      <c r="E171" s="464">
        <f>E128</f>
        <v>44651</v>
      </c>
      <c r="F171" s="464">
        <f t="shared" ref="F171:AK171" si="143">F128</f>
        <v>44742</v>
      </c>
      <c r="G171" s="464">
        <f t="shared" si="143"/>
        <v>44834</v>
      </c>
      <c r="H171" s="464">
        <f t="shared" si="143"/>
        <v>44926</v>
      </c>
      <c r="I171" s="464">
        <f t="shared" si="143"/>
        <v>45016</v>
      </c>
      <c r="J171" s="464">
        <f t="shared" si="143"/>
        <v>45107</v>
      </c>
      <c r="K171" s="464">
        <f t="shared" si="143"/>
        <v>45199</v>
      </c>
      <c r="L171" s="464">
        <f t="shared" si="143"/>
        <v>45291</v>
      </c>
      <c r="M171" s="464">
        <f t="shared" si="143"/>
        <v>45382</v>
      </c>
      <c r="N171" s="464">
        <f t="shared" si="143"/>
        <v>45473</v>
      </c>
      <c r="O171" s="464">
        <f t="shared" si="143"/>
        <v>45565</v>
      </c>
      <c r="P171" s="464">
        <f t="shared" si="143"/>
        <v>45657</v>
      </c>
      <c r="Q171" s="464">
        <f t="shared" si="143"/>
        <v>45747</v>
      </c>
      <c r="R171" s="464">
        <f t="shared" si="143"/>
        <v>45838</v>
      </c>
      <c r="S171" s="464">
        <f t="shared" si="143"/>
        <v>45930</v>
      </c>
      <c r="T171" s="464">
        <f t="shared" si="143"/>
        <v>46022</v>
      </c>
      <c r="U171" s="464">
        <f t="shared" si="143"/>
        <v>46112</v>
      </c>
      <c r="V171" s="464">
        <f t="shared" si="143"/>
        <v>46203</v>
      </c>
      <c r="W171" s="464">
        <f t="shared" si="143"/>
        <v>46295</v>
      </c>
      <c r="X171" s="464">
        <f t="shared" si="143"/>
        <v>46387</v>
      </c>
      <c r="Y171" s="464">
        <f t="shared" si="143"/>
        <v>46477</v>
      </c>
      <c r="Z171" s="464">
        <f t="shared" si="143"/>
        <v>46568</v>
      </c>
      <c r="AA171" s="464">
        <f t="shared" si="143"/>
        <v>46660</v>
      </c>
      <c r="AB171" s="464">
        <f t="shared" si="143"/>
        <v>46752</v>
      </c>
      <c r="AC171" s="464">
        <f t="shared" si="143"/>
        <v>46843</v>
      </c>
      <c r="AD171" s="464">
        <f t="shared" si="143"/>
        <v>46934</v>
      </c>
      <c r="AE171" s="464">
        <f t="shared" si="143"/>
        <v>47026</v>
      </c>
      <c r="AF171" s="464">
        <f t="shared" si="143"/>
        <v>47118</v>
      </c>
      <c r="AG171" s="464">
        <f t="shared" si="143"/>
        <v>47208</v>
      </c>
      <c r="AH171" s="464">
        <f t="shared" si="143"/>
        <v>47299</v>
      </c>
      <c r="AI171" s="464">
        <f t="shared" si="143"/>
        <v>47391</v>
      </c>
      <c r="AJ171" s="464">
        <f t="shared" si="143"/>
        <v>47483</v>
      </c>
      <c r="AK171" s="464">
        <f t="shared" si="143"/>
        <v>47573</v>
      </c>
    </row>
    <row r="172" spans="1:37" x14ac:dyDescent="0.25">
      <c r="B172" s="285" t="s">
        <v>650</v>
      </c>
      <c r="C172" t="s">
        <v>651</v>
      </c>
      <c r="D172" s="536">
        <f>SUM(E172:AC172)</f>
        <v>1025.1671098462198</v>
      </c>
      <c r="E172" s="93">
        <f>E15+E28+E54</f>
        <v>0</v>
      </c>
      <c r="F172" s="93">
        <f t="shared" ref="F172:AK172" si="144">F15+F28+F54</f>
        <v>0</v>
      </c>
      <c r="G172" s="93">
        <f t="shared" si="144"/>
        <v>0</v>
      </c>
      <c r="H172" s="93">
        <f t="shared" si="144"/>
        <v>0</v>
      </c>
      <c r="I172" s="93">
        <f t="shared" si="144"/>
        <v>0</v>
      </c>
      <c r="J172" s="93">
        <f t="shared" si="144"/>
        <v>0</v>
      </c>
      <c r="K172" s="93">
        <f t="shared" si="144"/>
        <v>12.20437035531214</v>
      </c>
      <c r="L172" s="93">
        <f t="shared" si="144"/>
        <v>15.255462944140174</v>
      </c>
      <c r="M172" s="93">
        <f t="shared" si="144"/>
        <v>3.6613111065936423</v>
      </c>
      <c r="N172" s="93">
        <f t="shared" si="144"/>
        <v>26.849614781686707</v>
      </c>
      <c r="O172" s="93">
        <f t="shared" si="144"/>
        <v>6.1021851776560698</v>
      </c>
      <c r="P172" s="93">
        <f t="shared" si="144"/>
        <v>53.333098452714047</v>
      </c>
      <c r="Q172" s="93">
        <f t="shared" si="144"/>
        <v>67.734255471982365</v>
      </c>
      <c r="R172" s="93">
        <f t="shared" si="144"/>
        <v>45.156170314654915</v>
      </c>
      <c r="S172" s="93">
        <f t="shared" si="144"/>
        <v>104.59145394502504</v>
      </c>
      <c r="T172" s="93">
        <f t="shared" si="144"/>
        <v>59.801414741029475</v>
      </c>
      <c r="U172" s="93">
        <f t="shared" si="144"/>
        <v>111.54794504755296</v>
      </c>
      <c r="V172" s="93">
        <f t="shared" si="144"/>
        <v>14.88933183348081</v>
      </c>
      <c r="W172" s="93">
        <f t="shared" si="144"/>
        <v>120.33509170337769</v>
      </c>
      <c r="X172" s="93">
        <f t="shared" si="144"/>
        <v>126.1931894739275</v>
      </c>
      <c r="Y172" s="93">
        <f t="shared" si="144"/>
        <v>20.747429604030632</v>
      </c>
      <c r="Z172" s="93">
        <f t="shared" si="144"/>
        <v>163.53856276118265</v>
      </c>
      <c r="AA172" s="93">
        <f t="shared" si="144"/>
        <v>24.408740710624279</v>
      </c>
      <c r="AB172" s="93">
        <f t="shared" si="144"/>
        <v>24.408740710624279</v>
      </c>
      <c r="AC172" s="93">
        <f t="shared" si="144"/>
        <v>24.408740710624279</v>
      </c>
      <c r="AD172" s="93">
        <f t="shared" si="144"/>
        <v>24.408740710624279</v>
      </c>
      <c r="AE172" s="93">
        <f t="shared" si="144"/>
        <v>24.408740710624279</v>
      </c>
      <c r="AF172" s="93">
        <f t="shared" si="144"/>
        <v>24.408740710624279</v>
      </c>
      <c r="AG172" s="93">
        <f t="shared" si="144"/>
        <v>24.408740710624279</v>
      </c>
      <c r="AH172" s="93">
        <f t="shared" si="144"/>
        <v>24.408740710624279</v>
      </c>
      <c r="AI172" s="93">
        <f t="shared" si="144"/>
        <v>24.408740710624279</v>
      </c>
      <c r="AJ172" s="93">
        <f t="shared" si="144"/>
        <v>24.408740710624279</v>
      </c>
      <c r="AK172" s="93">
        <f t="shared" si="144"/>
        <v>24.408740710624279</v>
      </c>
    </row>
    <row r="173" spans="1:37" x14ac:dyDescent="0.25">
      <c r="C173" t="s">
        <v>652</v>
      </c>
      <c r="D173" s="93">
        <f>SUM(E173:AC173)</f>
        <v>350.2799999999998</v>
      </c>
      <c r="E173" s="535">
        <f>E46+E20+E7</f>
        <v>0</v>
      </c>
      <c r="F173" s="535">
        <f t="shared" ref="F173:AK173" si="145">F46+F20+F7</f>
        <v>0</v>
      </c>
      <c r="G173" s="535">
        <f t="shared" si="145"/>
        <v>0</v>
      </c>
      <c r="H173" s="535">
        <f t="shared" si="145"/>
        <v>0</v>
      </c>
      <c r="I173" s="535">
        <f t="shared" si="145"/>
        <v>0</v>
      </c>
      <c r="J173" s="535">
        <f t="shared" si="145"/>
        <v>0</v>
      </c>
      <c r="K173" s="535">
        <f t="shared" si="145"/>
        <v>41.7</v>
      </c>
      <c r="L173" s="535">
        <f t="shared" si="145"/>
        <v>20.85</v>
      </c>
      <c r="M173" s="535">
        <f t="shared" si="145"/>
        <v>8.34</v>
      </c>
      <c r="N173" s="535">
        <f t="shared" si="145"/>
        <v>8.34</v>
      </c>
      <c r="O173" s="535">
        <f t="shared" si="145"/>
        <v>8.34</v>
      </c>
      <c r="P173" s="535">
        <f t="shared" si="145"/>
        <v>20.85</v>
      </c>
      <c r="Q173" s="535">
        <f t="shared" si="145"/>
        <v>62.55</v>
      </c>
      <c r="R173" s="535">
        <f t="shared" si="145"/>
        <v>41.7</v>
      </c>
      <c r="S173" s="535">
        <f t="shared" si="145"/>
        <v>20.85</v>
      </c>
      <c r="T173" s="535">
        <f t="shared" si="145"/>
        <v>41.7</v>
      </c>
      <c r="U173" s="535">
        <f t="shared" si="145"/>
        <v>8.34</v>
      </c>
      <c r="V173" s="535">
        <f t="shared" si="145"/>
        <v>8.34</v>
      </c>
      <c r="W173" s="535">
        <f t="shared" si="145"/>
        <v>8.34</v>
      </c>
      <c r="X173" s="535">
        <f t="shared" si="145"/>
        <v>8.34</v>
      </c>
      <c r="Y173" s="535">
        <f t="shared" si="145"/>
        <v>8.34</v>
      </c>
      <c r="Z173" s="535">
        <f t="shared" si="145"/>
        <v>8.34</v>
      </c>
      <c r="AA173" s="535">
        <f t="shared" si="145"/>
        <v>8.34</v>
      </c>
      <c r="AB173" s="535">
        <f t="shared" si="145"/>
        <v>8.34</v>
      </c>
      <c r="AC173" s="535">
        <f t="shared" si="145"/>
        <v>8.34</v>
      </c>
      <c r="AD173" s="535">
        <f t="shared" si="145"/>
        <v>8.34</v>
      </c>
      <c r="AE173" s="535">
        <f t="shared" si="145"/>
        <v>8.34</v>
      </c>
      <c r="AF173" s="535">
        <f t="shared" si="145"/>
        <v>8.34</v>
      </c>
      <c r="AG173" s="535">
        <f t="shared" si="145"/>
        <v>8.34</v>
      </c>
      <c r="AH173" s="535">
        <f t="shared" si="145"/>
        <v>8.34</v>
      </c>
      <c r="AI173" s="535">
        <f t="shared" si="145"/>
        <v>8.34</v>
      </c>
      <c r="AJ173" s="535">
        <f t="shared" si="145"/>
        <v>8.34</v>
      </c>
      <c r="AK173" s="535">
        <f t="shared" si="145"/>
        <v>8.34</v>
      </c>
    </row>
    <row r="175" spans="1:37" x14ac:dyDescent="0.25">
      <c r="B175" s="285" t="s">
        <v>653</v>
      </c>
      <c r="D175" s="536">
        <f t="shared" ref="D175:D180" si="146">SUM(E175:AC175)</f>
        <v>518.94897600000002</v>
      </c>
      <c r="E175" s="149">
        <f>E15</f>
        <v>0</v>
      </c>
      <c r="F175" s="149">
        <f t="shared" ref="F175:AK175" si="147">F15</f>
        <v>0</v>
      </c>
      <c r="G175" s="149">
        <f t="shared" si="147"/>
        <v>0</v>
      </c>
      <c r="H175" s="149">
        <f t="shared" si="147"/>
        <v>0</v>
      </c>
      <c r="I175" s="149">
        <f t="shared" si="147"/>
        <v>0</v>
      </c>
      <c r="J175" s="149">
        <f t="shared" si="147"/>
        <v>0</v>
      </c>
      <c r="K175" s="149">
        <f t="shared" si="147"/>
        <v>6.1779640000000002</v>
      </c>
      <c r="L175" s="149">
        <f t="shared" si="147"/>
        <v>7.7224550000000001</v>
      </c>
      <c r="M175" s="149">
        <f t="shared" si="147"/>
        <v>1.8533892000000003</v>
      </c>
      <c r="N175" s="149">
        <f t="shared" si="147"/>
        <v>13.591520800000001</v>
      </c>
      <c r="O175" s="149">
        <f t="shared" si="147"/>
        <v>3.0889820000000001</v>
      </c>
      <c r="P175" s="149">
        <f t="shared" si="147"/>
        <v>26.99770268</v>
      </c>
      <c r="Q175" s="149">
        <f t="shared" si="147"/>
        <v>34.287700200000003</v>
      </c>
      <c r="R175" s="149">
        <f t="shared" si="147"/>
        <v>22.858466799999999</v>
      </c>
      <c r="S175" s="149">
        <f t="shared" si="147"/>
        <v>52.945151480000007</v>
      </c>
      <c r="T175" s="149">
        <f t="shared" si="147"/>
        <v>30.272023600000001</v>
      </c>
      <c r="U175" s="149">
        <f t="shared" si="147"/>
        <v>56.466590960000005</v>
      </c>
      <c r="V175" s="149">
        <f t="shared" si="147"/>
        <v>7.5371160800000006</v>
      </c>
      <c r="W175" s="149">
        <f t="shared" si="147"/>
        <v>60.91472504</v>
      </c>
      <c r="X175" s="149">
        <f t="shared" si="147"/>
        <v>63.88014776</v>
      </c>
      <c r="Y175" s="149">
        <f t="shared" si="147"/>
        <v>10.5025388</v>
      </c>
      <c r="Z175" s="149">
        <f t="shared" si="147"/>
        <v>82.784717600000008</v>
      </c>
      <c r="AA175" s="149">
        <f t="shared" si="147"/>
        <v>12.355928</v>
      </c>
      <c r="AB175" s="149">
        <f t="shared" si="147"/>
        <v>12.355928</v>
      </c>
      <c r="AC175" s="149">
        <f t="shared" si="147"/>
        <v>12.355928</v>
      </c>
      <c r="AD175" s="149">
        <f t="shared" si="147"/>
        <v>12.355928</v>
      </c>
      <c r="AE175" s="149">
        <f t="shared" si="147"/>
        <v>12.355928</v>
      </c>
      <c r="AF175" s="149">
        <f t="shared" si="147"/>
        <v>12.355928</v>
      </c>
      <c r="AG175" s="149">
        <f t="shared" si="147"/>
        <v>12.355928</v>
      </c>
      <c r="AH175" s="149">
        <f t="shared" si="147"/>
        <v>12.355928</v>
      </c>
      <c r="AI175" s="149">
        <f t="shared" si="147"/>
        <v>12.355928</v>
      </c>
      <c r="AJ175" s="149">
        <f t="shared" si="147"/>
        <v>12.355928</v>
      </c>
      <c r="AK175" s="149">
        <f t="shared" si="147"/>
        <v>12.355928</v>
      </c>
    </row>
    <row r="176" spans="1:37" x14ac:dyDescent="0.25">
      <c r="B176" s="285"/>
      <c r="D176" s="93">
        <f t="shared" si="146"/>
        <v>159.60000000000008</v>
      </c>
      <c r="E176" s="149">
        <f>E7</f>
        <v>0</v>
      </c>
      <c r="F176" s="149">
        <f t="shared" ref="F176:AK176" si="148">F7</f>
        <v>0</v>
      </c>
      <c r="G176" s="149">
        <f t="shared" si="148"/>
        <v>0</v>
      </c>
      <c r="H176" s="149">
        <f t="shared" si="148"/>
        <v>0</v>
      </c>
      <c r="I176" s="149">
        <f t="shared" si="148"/>
        <v>0</v>
      </c>
      <c r="J176" s="149">
        <f t="shared" si="148"/>
        <v>0</v>
      </c>
      <c r="K176" s="149">
        <f t="shared" si="148"/>
        <v>19</v>
      </c>
      <c r="L176" s="149">
        <f t="shared" si="148"/>
        <v>9.5</v>
      </c>
      <c r="M176" s="149">
        <f t="shared" si="148"/>
        <v>3.8000000000000003</v>
      </c>
      <c r="N176" s="149">
        <f t="shared" si="148"/>
        <v>3.8000000000000003</v>
      </c>
      <c r="O176" s="149">
        <f t="shared" si="148"/>
        <v>3.8000000000000003</v>
      </c>
      <c r="P176" s="149">
        <f t="shared" si="148"/>
        <v>9.5</v>
      </c>
      <c r="Q176" s="149">
        <f t="shared" si="148"/>
        <v>28.5</v>
      </c>
      <c r="R176" s="149">
        <f t="shared" si="148"/>
        <v>19</v>
      </c>
      <c r="S176" s="149">
        <f t="shared" si="148"/>
        <v>9.5</v>
      </c>
      <c r="T176" s="149">
        <f t="shared" si="148"/>
        <v>19</v>
      </c>
      <c r="U176" s="149">
        <f t="shared" si="148"/>
        <v>3.8000000000000003</v>
      </c>
      <c r="V176" s="149">
        <f t="shared" si="148"/>
        <v>3.8000000000000003</v>
      </c>
      <c r="W176" s="149">
        <f t="shared" si="148"/>
        <v>3.8000000000000003</v>
      </c>
      <c r="X176" s="149">
        <f t="shared" si="148"/>
        <v>3.8000000000000003</v>
      </c>
      <c r="Y176" s="149">
        <f t="shared" si="148"/>
        <v>3.8000000000000003</v>
      </c>
      <c r="Z176" s="149">
        <f t="shared" si="148"/>
        <v>3.8000000000000003</v>
      </c>
      <c r="AA176" s="149">
        <f t="shared" si="148"/>
        <v>3.8000000000000003</v>
      </c>
      <c r="AB176" s="149">
        <f t="shared" si="148"/>
        <v>3.8000000000000003</v>
      </c>
      <c r="AC176" s="149">
        <f t="shared" si="148"/>
        <v>3.8000000000000003</v>
      </c>
      <c r="AD176" s="149">
        <f t="shared" si="148"/>
        <v>3.8000000000000003</v>
      </c>
      <c r="AE176" s="149">
        <f t="shared" si="148"/>
        <v>3.8000000000000003</v>
      </c>
      <c r="AF176" s="149">
        <f t="shared" si="148"/>
        <v>3.8000000000000003</v>
      </c>
      <c r="AG176" s="149">
        <f t="shared" si="148"/>
        <v>3.8000000000000003</v>
      </c>
      <c r="AH176" s="149">
        <f t="shared" si="148"/>
        <v>3.8000000000000003</v>
      </c>
      <c r="AI176" s="149">
        <f t="shared" si="148"/>
        <v>3.8000000000000003</v>
      </c>
      <c r="AJ176" s="149">
        <f t="shared" si="148"/>
        <v>3.8000000000000003</v>
      </c>
      <c r="AK176" s="149">
        <f t="shared" si="148"/>
        <v>3.8000000000000003</v>
      </c>
    </row>
    <row r="177" spans="2:37" x14ac:dyDescent="0.25">
      <c r="B177" s="285" t="s">
        <v>654</v>
      </c>
      <c r="D177" s="536">
        <f t="shared" si="146"/>
        <v>427.08560999999997</v>
      </c>
      <c r="E177" s="149">
        <f>E28</f>
        <v>0</v>
      </c>
      <c r="F177" s="149">
        <f t="shared" ref="F177:AK177" si="149">F28</f>
        <v>0</v>
      </c>
      <c r="G177" s="149">
        <f t="shared" si="149"/>
        <v>0</v>
      </c>
      <c r="H177" s="149">
        <f t="shared" si="149"/>
        <v>0</v>
      </c>
      <c r="I177" s="149">
        <f t="shared" si="149"/>
        <v>0</v>
      </c>
      <c r="J177" s="149">
        <f t="shared" si="149"/>
        <v>0</v>
      </c>
      <c r="K177" s="149">
        <f t="shared" si="149"/>
        <v>5.0843525000000005</v>
      </c>
      <c r="L177" s="149">
        <f t="shared" si="149"/>
        <v>6.3554406250000008</v>
      </c>
      <c r="M177" s="149">
        <f t="shared" si="149"/>
        <v>1.5253057500000005</v>
      </c>
      <c r="N177" s="149">
        <f t="shared" si="149"/>
        <v>11.185575500000001</v>
      </c>
      <c r="O177" s="149">
        <f t="shared" si="149"/>
        <v>2.5421762500000002</v>
      </c>
      <c r="P177" s="149">
        <f t="shared" si="149"/>
        <v>22.218620425000001</v>
      </c>
      <c r="Q177" s="149">
        <f t="shared" si="149"/>
        <v>28.218156375</v>
      </c>
      <c r="R177" s="149">
        <f t="shared" si="149"/>
        <v>18.812104250000001</v>
      </c>
      <c r="S177" s="149">
        <f t="shared" si="149"/>
        <v>43.572900924999999</v>
      </c>
      <c r="T177" s="149">
        <f t="shared" si="149"/>
        <v>24.913327249999998</v>
      </c>
      <c r="U177" s="149">
        <f t="shared" si="149"/>
        <v>46.470981850000001</v>
      </c>
      <c r="V177" s="149">
        <f t="shared" si="149"/>
        <v>6.2029100500000007</v>
      </c>
      <c r="W177" s="149">
        <f t="shared" si="149"/>
        <v>50.131715649999997</v>
      </c>
      <c r="X177" s="149">
        <f t="shared" si="149"/>
        <v>52.572204849999999</v>
      </c>
      <c r="Y177" s="149">
        <f t="shared" si="149"/>
        <v>8.6433992499999999</v>
      </c>
      <c r="Z177" s="149">
        <f t="shared" si="149"/>
        <v>68.130323499999989</v>
      </c>
      <c r="AA177" s="149">
        <f t="shared" si="149"/>
        <v>10.168705000000001</v>
      </c>
      <c r="AB177" s="149">
        <f t="shared" si="149"/>
        <v>10.168705000000001</v>
      </c>
      <c r="AC177" s="149">
        <f t="shared" si="149"/>
        <v>10.168705000000001</v>
      </c>
      <c r="AD177" s="149">
        <f t="shared" si="149"/>
        <v>10.168705000000001</v>
      </c>
      <c r="AE177" s="149">
        <f t="shared" si="149"/>
        <v>10.168705000000001</v>
      </c>
      <c r="AF177" s="149">
        <f t="shared" si="149"/>
        <v>10.168705000000001</v>
      </c>
      <c r="AG177" s="149">
        <f t="shared" si="149"/>
        <v>10.168705000000001</v>
      </c>
      <c r="AH177" s="149">
        <f t="shared" si="149"/>
        <v>10.168705000000001</v>
      </c>
      <c r="AI177" s="149">
        <f t="shared" si="149"/>
        <v>10.168705000000001</v>
      </c>
      <c r="AJ177" s="149">
        <f t="shared" si="149"/>
        <v>10.168705000000001</v>
      </c>
      <c r="AK177" s="149">
        <f t="shared" si="149"/>
        <v>10.168705000000001</v>
      </c>
    </row>
    <row r="178" spans="2:37" x14ac:dyDescent="0.25">
      <c r="B178" s="285"/>
      <c r="D178" s="93">
        <f t="shared" si="146"/>
        <v>159.60000000000008</v>
      </c>
      <c r="E178" s="149">
        <f>E20</f>
        <v>0</v>
      </c>
      <c r="F178" s="149">
        <f t="shared" ref="F178:AK178" si="150">F20</f>
        <v>0</v>
      </c>
      <c r="G178" s="149">
        <f t="shared" si="150"/>
        <v>0</v>
      </c>
      <c r="H178" s="149">
        <f t="shared" si="150"/>
        <v>0</v>
      </c>
      <c r="I178" s="149">
        <f t="shared" si="150"/>
        <v>0</v>
      </c>
      <c r="J178" s="149">
        <f t="shared" si="150"/>
        <v>0</v>
      </c>
      <c r="K178" s="149">
        <f t="shared" si="150"/>
        <v>19</v>
      </c>
      <c r="L178" s="149">
        <f t="shared" si="150"/>
        <v>9.5</v>
      </c>
      <c r="M178" s="149">
        <f t="shared" si="150"/>
        <v>3.8000000000000003</v>
      </c>
      <c r="N178" s="149">
        <f t="shared" si="150"/>
        <v>3.8000000000000003</v>
      </c>
      <c r="O178" s="149">
        <f t="shared" si="150"/>
        <v>3.8000000000000003</v>
      </c>
      <c r="P178" s="149">
        <f t="shared" si="150"/>
        <v>9.5</v>
      </c>
      <c r="Q178" s="149">
        <f t="shared" si="150"/>
        <v>28.5</v>
      </c>
      <c r="R178" s="149">
        <f t="shared" si="150"/>
        <v>19</v>
      </c>
      <c r="S178" s="149">
        <f t="shared" si="150"/>
        <v>9.5</v>
      </c>
      <c r="T178" s="149">
        <f t="shared" si="150"/>
        <v>19</v>
      </c>
      <c r="U178" s="149">
        <f t="shared" si="150"/>
        <v>3.8000000000000003</v>
      </c>
      <c r="V178" s="149">
        <f t="shared" si="150"/>
        <v>3.8000000000000003</v>
      </c>
      <c r="W178" s="149">
        <f t="shared" si="150"/>
        <v>3.8000000000000003</v>
      </c>
      <c r="X178" s="149">
        <f t="shared" si="150"/>
        <v>3.8000000000000003</v>
      </c>
      <c r="Y178" s="149">
        <f t="shared" si="150"/>
        <v>3.8000000000000003</v>
      </c>
      <c r="Z178" s="149">
        <f t="shared" si="150"/>
        <v>3.8000000000000003</v>
      </c>
      <c r="AA178" s="149">
        <f t="shared" si="150"/>
        <v>3.8000000000000003</v>
      </c>
      <c r="AB178" s="149">
        <f t="shared" si="150"/>
        <v>3.8000000000000003</v>
      </c>
      <c r="AC178" s="149">
        <f t="shared" si="150"/>
        <v>3.8000000000000003</v>
      </c>
      <c r="AD178" s="149">
        <f t="shared" si="150"/>
        <v>3.8000000000000003</v>
      </c>
      <c r="AE178" s="149">
        <f t="shared" si="150"/>
        <v>3.8000000000000003</v>
      </c>
      <c r="AF178" s="149">
        <f t="shared" si="150"/>
        <v>3.8000000000000003</v>
      </c>
      <c r="AG178" s="149">
        <f t="shared" si="150"/>
        <v>3.8000000000000003</v>
      </c>
      <c r="AH178" s="149">
        <f t="shared" si="150"/>
        <v>3.8000000000000003</v>
      </c>
      <c r="AI178" s="149">
        <f t="shared" si="150"/>
        <v>3.8000000000000003</v>
      </c>
      <c r="AJ178" s="149">
        <f t="shared" si="150"/>
        <v>3.8000000000000003</v>
      </c>
      <c r="AK178" s="149">
        <f t="shared" si="150"/>
        <v>3.8000000000000003</v>
      </c>
    </row>
    <row r="179" spans="2:37" x14ac:dyDescent="0.25">
      <c r="B179" s="285" t="s">
        <v>655</v>
      </c>
      <c r="D179" s="536">
        <f t="shared" si="146"/>
        <v>79.132523846219641</v>
      </c>
      <c r="E179" s="149">
        <f>E54</f>
        <v>0</v>
      </c>
      <c r="F179" s="149">
        <f t="shared" ref="F179:AK179" si="151">F54</f>
        <v>0</v>
      </c>
      <c r="G179" s="149">
        <f t="shared" si="151"/>
        <v>0</v>
      </c>
      <c r="H179" s="149">
        <f t="shared" si="151"/>
        <v>0</v>
      </c>
      <c r="I179" s="149">
        <f t="shared" si="151"/>
        <v>0</v>
      </c>
      <c r="J179" s="149">
        <f t="shared" si="151"/>
        <v>0</v>
      </c>
      <c r="K179" s="149">
        <f t="shared" si="151"/>
        <v>0.94205385531213848</v>
      </c>
      <c r="L179" s="149">
        <f t="shared" si="151"/>
        <v>1.1775673191401732</v>
      </c>
      <c r="M179" s="149">
        <f t="shared" si="151"/>
        <v>0.28261615659364153</v>
      </c>
      <c r="N179" s="149">
        <f t="shared" si="151"/>
        <v>2.0725184816867048</v>
      </c>
      <c r="O179" s="149">
        <f t="shared" si="151"/>
        <v>0.47102692765606913</v>
      </c>
      <c r="P179" s="149">
        <f t="shared" si="151"/>
        <v>4.1167753477140447</v>
      </c>
      <c r="Q179" s="149">
        <f t="shared" si="151"/>
        <v>5.2283988969823687</v>
      </c>
      <c r="R179" s="149">
        <f t="shared" si="151"/>
        <v>3.4855992646549119</v>
      </c>
      <c r="S179" s="149">
        <f t="shared" si="151"/>
        <v>8.0734015400250279</v>
      </c>
      <c r="T179" s="149">
        <f t="shared" si="151"/>
        <v>4.6160638910294782</v>
      </c>
      <c r="U179" s="149">
        <f t="shared" si="151"/>
        <v>8.6103722375529443</v>
      </c>
      <c r="V179" s="149">
        <f t="shared" si="151"/>
        <v>1.1493057034808087</v>
      </c>
      <c r="W179" s="149">
        <f t="shared" si="151"/>
        <v>9.2886510133776845</v>
      </c>
      <c r="X179" s="149">
        <f t="shared" si="151"/>
        <v>9.7408368639275125</v>
      </c>
      <c r="Y179" s="149">
        <f t="shared" si="151"/>
        <v>1.6014915540306349</v>
      </c>
      <c r="Z179" s="149">
        <f t="shared" si="151"/>
        <v>12.623521661182656</v>
      </c>
      <c r="AA179" s="149">
        <f t="shared" si="151"/>
        <v>1.8841077106242765</v>
      </c>
      <c r="AB179" s="149">
        <f t="shared" si="151"/>
        <v>1.8841077106242765</v>
      </c>
      <c r="AC179" s="149">
        <f t="shared" si="151"/>
        <v>1.8841077106242765</v>
      </c>
      <c r="AD179" s="149">
        <f t="shared" si="151"/>
        <v>1.8841077106242765</v>
      </c>
      <c r="AE179" s="149">
        <f t="shared" si="151"/>
        <v>1.8841077106242765</v>
      </c>
      <c r="AF179" s="149">
        <f t="shared" si="151"/>
        <v>1.8841077106242765</v>
      </c>
      <c r="AG179" s="149">
        <f t="shared" si="151"/>
        <v>1.8841077106242765</v>
      </c>
      <c r="AH179" s="149">
        <f t="shared" si="151"/>
        <v>1.8841077106242765</v>
      </c>
      <c r="AI179" s="149">
        <f t="shared" si="151"/>
        <v>1.8841077106242765</v>
      </c>
      <c r="AJ179" s="149">
        <f t="shared" si="151"/>
        <v>1.8841077106242765</v>
      </c>
      <c r="AK179" s="149">
        <f t="shared" si="151"/>
        <v>1.8841077106242765</v>
      </c>
    </row>
    <row r="180" spans="2:37" x14ac:dyDescent="0.25">
      <c r="D180" s="93">
        <f t="shared" si="146"/>
        <v>31.079999999999988</v>
      </c>
      <c r="E180" s="149">
        <f>E46</f>
        <v>0</v>
      </c>
      <c r="F180" s="149">
        <f t="shared" ref="F180:AK180" si="152">F46</f>
        <v>0</v>
      </c>
      <c r="G180" s="149">
        <f t="shared" si="152"/>
        <v>0</v>
      </c>
      <c r="H180" s="149">
        <f t="shared" si="152"/>
        <v>0</v>
      </c>
      <c r="I180" s="149">
        <f t="shared" si="152"/>
        <v>0</v>
      </c>
      <c r="J180" s="149">
        <f t="shared" si="152"/>
        <v>0</v>
      </c>
      <c r="K180" s="149">
        <f t="shared" si="152"/>
        <v>3.7</v>
      </c>
      <c r="L180" s="149">
        <f t="shared" si="152"/>
        <v>1.85</v>
      </c>
      <c r="M180" s="149">
        <f t="shared" si="152"/>
        <v>0.74</v>
      </c>
      <c r="N180" s="149">
        <f t="shared" si="152"/>
        <v>0.74</v>
      </c>
      <c r="O180" s="149">
        <f t="shared" si="152"/>
        <v>0.74</v>
      </c>
      <c r="P180" s="149">
        <f t="shared" si="152"/>
        <v>1.85</v>
      </c>
      <c r="Q180" s="149">
        <f t="shared" si="152"/>
        <v>5.55</v>
      </c>
      <c r="R180" s="149">
        <f t="shared" si="152"/>
        <v>3.7</v>
      </c>
      <c r="S180" s="149">
        <f t="shared" si="152"/>
        <v>1.85</v>
      </c>
      <c r="T180" s="149">
        <f t="shared" si="152"/>
        <v>3.7</v>
      </c>
      <c r="U180" s="149">
        <f t="shared" si="152"/>
        <v>0.74</v>
      </c>
      <c r="V180" s="149">
        <f t="shared" si="152"/>
        <v>0.74</v>
      </c>
      <c r="W180" s="149">
        <f t="shared" si="152"/>
        <v>0.74</v>
      </c>
      <c r="X180" s="149">
        <f t="shared" si="152"/>
        <v>0.74</v>
      </c>
      <c r="Y180" s="149">
        <f t="shared" si="152"/>
        <v>0.74</v>
      </c>
      <c r="Z180" s="149">
        <f t="shared" si="152"/>
        <v>0.74</v>
      </c>
      <c r="AA180" s="149">
        <f t="shared" si="152"/>
        <v>0.74</v>
      </c>
      <c r="AB180" s="149">
        <f t="shared" si="152"/>
        <v>0.74</v>
      </c>
      <c r="AC180" s="149">
        <f t="shared" si="152"/>
        <v>0.74</v>
      </c>
      <c r="AD180" s="149">
        <f t="shared" si="152"/>
        <v>0.74</v>
      </c>
      <c r="AE180" s="149">
        <f t="shared" si="152"/>
        <v>0.74</v>
      </c>
      <c r="AF180" s="149">
        <f t="shared" si="152"/>
        <v>0.74</v>
      </c>
      <c r="AG180" s="149">
        <f t="shared" si="152"/>
        <v>0.74</v>
      </c>
      <c r="AH180" s="149">
        <f t="shared" si="152"/>
        <v>0.74</v>
      </c>
      <c r="AI180" s="149">
        <f t="shared" si="152"/>
        <v>0.74</v>
      </c>
      <c r="AJ180" s="149">
        <f t="shared" si="152"/>
        <v>0.74</v>
      </c>
      <c r="AK180" s="149">
        <f t="shared" si="152"/>
        <v>0.74</v>
      </c>
    </row>
    <row r="182" spans="2:37" x14ac:dyDescent="0.25">
      <c r="D182" s="93">
        <f>D172/C161</f>
        <v>0.71716982478274172</v>
      </c>
    </row>
    <row r="183" spans="2:37" x14ac:dyDescent="0.25">
      <c r="D183" s="149">
        <f ca="1">C61+C64</f>
        <v>736.17627841716558</v>
      </c>
    </row>
    <row r="184" spans="2:37" x14ac:dyDescent="0.25">
      <c r="D184" s="93">
        <f ca="1">D183*D182</f>
        <v>527.96341260164957</v>
      </c>
    </row>
    <row r="186" spans="2:37" x14ac:dyDescent="0.25">
      <c r="D186" s="149">
        <f>A105+A77+A48+A35+A22+A9</f>
        <v>2773442.4060095996</v>
      </c>
    </row>
  </sheetData>
  <pageMargins left="0.7" right="0.7" top="0.75" bottom="0.75"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CB157-36CC-4345-8C9F-A527DBE7C85D}">
  <dimension ref="A1"/>
  <sheetViews>
    <sheetView workbookViewId="0">
      <selection activeCell="B2" sqref="B2"/>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L35"/>
  <sheetViews>
    <sheetView showGridLines="0" zoomScale="110" zoomScaleNormal="110" workbookViewId="0">
      <pane xSplit="3" ySplit="6" topLeftCell="D7" activePane="bottomRight" state="frozen"/>
      <selection activeCell="Q19" sqref="Q19"/>
      <selection pane="topRight" activeCell="Q19" sqref="Q19"/>
      <selection pane="bottomLeft" activeCell="Q19" sqref="Q19"/>
      <selection pane="bottomRight" activeCell="K9" sqref="K9"/>
    </sheetView>
  </sheetViews>
  <sheetFormatPr defaultColWidth="9.140625" defaultRowHeight="12" outlineLevelRow="1" x14ac:dyDescent="0.2"/>
  <cols>
    <col min="1" max="1" width="4" style="41" bestFit="1" customWidth="1"/>
    <col min="2" max="2" width="27.140625" style="41" customWidth="1"/>
    <col min="3" max="3" width="6.85546875" style="41" customWidth="1"/>
    <col min="4" max="4" width="16.28515625" style="41" customWidth="1"/>
    <col min="5" max="5" width="13.7109375" style="41" customWidth="1"/>
    <col min="6" max="6" width="14.28515625" style="41" customWidth="1"/>
    <col min="7" max="7" width="22.42578125" style="41" customWidth="1"/>
    <col min="8" max="8" width="11.5703125" style="41" customWidth="1"/>
    <col min="9" max="9" width="12" style="41" bestFit="1" customWidth="1"/>
    <col min="10" max="10" width="9.140625" style="41"/>
    <col min="11" max="11" width="14.5703125" style="41" bestFit="1" customWidth="1"/>
    <col min="12" max="16384" width="9.140625" style="41"/>
  </cols>
  <sheetData>
    <row r="1" spans="2:12" ht="15.75" thickBot="1" x14ac:dyDescent="0.3">
      <c r="B1" s="40"/>
    </row>
    <row r="2" spans="2:12" ht="14.65" customHeight="1" x14ac:dyDescent="0.2">
      <c r="B2" s="620" t="s">
        <v>4</v>
      </c>
      <c r="C2" s="621"/>
      <c r="D2" s="622" t="s">
        <v>48</v>
      </c>
      <c r="E2" s="623"/>
      <c r="F2" s="623"/>
      <c r="G2" s="623"/>
      <c r="H2" s="623"/>
      <c r="I2" s="623"/>
    </row>
    <row r="3" spans="2:12" ht="23.45" customHeight="1" x14ac:dyDescent="0.2">
      <c r="B3" s="42" t="s">
        <v>5</v>
      </c>
      <c r="C3" s="43"/>
      <c r="D3" s="84" t="s">
        <v>49</v>
      </c>
      <c r="E3" s="84" t="s">
        <v>50</v>
      </c>
      <c r="F3" s="84" t="s">
        <v>51</v>
      </c>
      <c r="G3" s="85" t="s">
        <v>146</v>
      </c>
      <c r="H3" s="85" t="s">
        <v>283</v>
      </c>
      <c r="I3" s="45"/>
    </row>
    <row r="4" spans="2:12" ht="14.65" customHeight="1" x14ac:dyDescent="0.2">
      <c r="B4" s="42" t="s">
        <v>0</v>
      </c>
      <c r="C4" s="43"/>
      <c r="D4" s="633" t="s">
        <v>52</v>
      </c>
      <c r="E4" s="634"/>
      <c r="F4" s="634"/>
      <c r="G4" s="634"/>
      <c r="H4" s="634"/>
      <c r="I4" s="635"/>
    </row>
    <row r="5" spans="2:12" ht="14.65" customHeight="1" x14ac:dyDescent="0.2">
      <c r="B5" s="46" t="s">
        <v>39</v>
      </c>
      <c r="C5" s="47"/>
      <c r="D5" s="630" t="s">
        <v>2</v>
      </c>
      <c r="E5" s="631"/>
      <c r="F5" s="631"/>
      <c r="G5" s="631"/>
      <c r="H5" s="631"/>
      <c r="I5" s="632"/>
    </row>
    <row r="6" spans="2:12" ht="24" x14ac:dyDescent="0.2">
      <c r="B6" s="46" t="s">
        <v>6</v>
      </c>
      <c r="C6" s="47"/>
      <c r="D6" s="44" t="s">
        <v>53</v>
      </c>
      <c r="E6" s="48" t="s">
        <v>54</v>
      </c>
      <c r="F6" s="49" t="s">
        <v>51</v>
      </c>
      <c r="G6" s="49" t="s">
        <v>59</v>
      </c>
      <c r="H6" s="49" t="s">
        <v>286</v>
      </c>
      <c r="I6" s="48" t="s">
        <v>3</v>
      </c>
    </row>
    <row r="7" spans="2:12" ht="12.75" thickBot="1" x14ac:dyDescent="0.25">
      <c r="B7" s="50" t="s">
        <v>7</v>
      </c>
      <c r="C7" s="51" t="s">
        <v>8</v>
      </c>
      <c r="D7" s="52"/>
      <c r="E7" s="52"/>
      <c r="F7" s="52"/>
      <c r="G7" s="52"/>
      <c r="H7" s="52"/>
      <c r="I7" s="52"/>
    </row>
    <row r="8" spans="2:12" ht="12.75" outlineLevel="1" thickTop="1" x14ac:dyDescent="0.2">
      <c r="B8" s="53" t="s">
        <v>40</v>
      </c>
      <c r="C8" s="54" t="s">
        <v>41</v>
      </c>
      <c r="D8" s="55"/>
      <c r="E8" s="55"/>
      <c r="F8" s="55"/>
      <c r="G8" s="55"/>
      <c r="H8" s="55"/>
      <c r="I8" s="56">
        <v>21.26416</v>
      </c>
    </row>
    <row r="9" spans="2:12" outlineLevel="1" x14ac:dyDescent="0.2">
      <c r="B9" s="53" t="s">
        <v>55</v>
      </c>
      <c r="C9" s="54" t="s">
        <v>10</v>
      </c>
      <c r="D9" s="282">
        <v>2678236.1004671995</v>
      </c>
      <c r="E9" s="282">
        <v>486011</v>
      </c>
      <c r="F9" s="282">
        <v>630254.0724480002</v>
      </c>
      <c r="G9" s="283">
        <v>1467121</v>
      </c>
      <c r="H9" s="283"/>
      <c r="I9" s="58">
        <f>SUM(D9:G9)</f>
        <v>5261622.1729151998</v>
      </c>
      <c r="J9" s="210"/>
      <c r="K9" s="210"/>
      <c r="L9" s="210"/>
    </row>
    <row r="10" spans="2:12" outlineLevel="1" x14ac:dyDescent="0.2">
      <c r="B10" s="53" t="s">
        <v>61</v>
      </c>
      <c r="C10" s="54" t="s">
        <v>10</v>
      </c>
      <c r="D10" s="282">
        <v>2013778.2877991996</v>
      </c>
      <c r="E10" s="282">
        <v>265195.89719999995</v>
      </c>
      <c r="F10" s="282">
        <v>494468.22101039992</v>
      </c>
      <c r="G10" s="284"/>
      <c r="H10" s="284"/>
      <c r="I10" s="58">
        <f>SUM(D10:F10)</f>
        <v>2773442.4060095996</v>
      </c>
      <c r="J10" s="210"/>
      <c r="K10" s="210">
        <f>F10/F16</f>
        <v>1993.8234718161286</v>
      </c>
      <c r="L10" s="210"/>
    </row>
    <row r="11" spans="2:12" outlineLevel="1" x14ac:dyDescent="0.2">
      <c r="B11" s="53" t="s">
        <v>9</v>
      </c>
      <c r="C11" s="54" t="s">
        <v>10</v>
      </c>
      <c r="D11" s="283">
        <v>2316342.0968812788</v>
      </c>
      <c r="E11" s="283">
        <v>301485.86207999993</v>
      </c>
      <c r="F11" s="283">
        <v>681267.3267254401</v>
      </c>
      <c r="G11" s="283"/>
      <c r="H11" s="283"/>
      <c r="I11" s="58">
        <f>SUM(D11:G11)</f>
        <v>3299095.2856867188</v>
      </c>
    </row>
    <row r="12" spans="2:12" outlineLevel="1" x14ac:dyDescent="0.2">
      <c r="B12" s="53"/>
      <c r="C12" s="54"/>
      <c r="D12" s="55"/>
      <c r="E12" s="55"/>
      <c r="F12" s="55"/>
      <c r="G12" s="55"/>
      <c r="H12" s="55"/>
      <c r="I12" s="58"/>
    </row>
    <row r="13" spans="2:12" outlineLevel="1" x14ac:dyDescent="0.2">
      <c r="B13" s="59" t="s">
        <v>42</v>
      </c>
      <c r="C13" s="54" t="s">
        <v>10</v>
      </c>
      <c r="D13" s="86">
        <f>D10</f>
        <v>2013778.2877991996</v>
      </c>
      <c r="E13" s="86">
        <f>E10</f>
        <v>265195.89719999995</v>
      </c>
      <c r="F13" s="86">
        <f>F10</f>
        <v>494468.22101039992</v>
      </c>
      <c r="G13" s="55"/>
      <c r="H13" s="55"/>
      <c r="I13" s="58">
        <f>SUM(D13:G13)</f>
        <v>2773442.4060095996</v>
      </c>
    </row>
    <row r="14" spans="2:12" outlineLevel="1" x14ac:dyDescent="0.2">
      <c r="B14" s="59" t="s">
        <v>11</v>
      </c>
      <c r="C14" s="54" t="s">
        <v>10</v>
      </c>
      <c r="D14" s="55"/>
      <c r="E14" s="55">
        <f>0</f>
        <v>0</v>
      </c>
      <c r="F14" s="55">
        <f>0</f>
        <v>0</v>
      </c>
      <c r="G14" s="55"/>
      <c r="H14" s="55"/>
      <c r="I14" s="58">
        <f>SUM(D14:F14)</f>
        <v>0</v>
      </c>
    </row>
    <row r="15" spans="2:12" outlineLevel="1" x14ac:dyDescent="0.2">
      <c r="B15" s="59" t="s">
        <v>43</v>
      </c>
      <c r="C15" s="54"/>
      <c r="D15" s="60"/>
      <c r="E15" s="60"/>
      <c r="F15" s="60"/>
      <c r="G15" s="60"/>
      <c r="H15" s="60"/>
      <c r="I15" s="61"/>
    </row>
    <row r="16" spans="2:12" outlineLevel="1" x14ac:dyDescent="0.2">
      <c r="B16" s="53" t="s">
        <v>56</v>
      </c>
      <c r="C16" s="54"/>
      <c r="D16" s="57">
        <v>532</v>
      </c>
      <c r="E16" s="57">
        <v>574</v>
      </c>
      <c r="F16" s="57">
        <v>248</v>
      </c>
      <c r="G16" s="57"/>
      <c r="H16" s="57">
        <v>1952</v>
      </c>
      <c r="I16" s="55">
        <f>SUM(D16:F16)</f>
        <v>1354</v>
      </c>
    </row>
    <row r="17" spans="1:11" outlineLevel="1" x14ac:dyDescent="0.2">
      <c r="B17" s="53" t="s">
        <v>57</v>
      </c>
      <c r="C17" s="54"/>
      <c r="D17" s="55">
        <f>D16</f>
        <v>532</v>
      </c>
      <c r="E17" s="55">
        <f>E16</f>
        <v>574</v>
      </c>
      <c r="F17" s="55">
        <f>F16</f>
        <v>248</v>
      </c>
      <c r="G17" s="55"/>
      <c r="H17" s="55"/>
      <c r="I17" s="55">
        <f>SUM(D17:F17)</f>
        <v>1354</v>
      </c>
    </row>
    <row r="18" spans="1:11" outlineLevel="1" x14ac:dyDescent="0.2">
      <c r="B18" s="53" t="s">
        <v>44</v>
      </c>
      <c r="C18" s="54"/>
      <c r="D18" s="55">
        <f>0</f>
        <v>0</v>
      </c>
      <c r="E18" s="55">
        <f>0</f>
        <v>0</v>
      </c>
      <c r="F18" s="55">
        <f>0</f>
        <v>0</v>
      </c>
      <c r="G18" s="55"/>
      <c r="H18" s="55"/>
      <c r="I18" s="55">
        <f>SUM(D18:F18)</f>
        <v>0</v>
      </c>
    </row>
    <row r="19" spans="1:11" outlineLevel="1" x14ac:dyDescent="0.2">
      <c r="B19" s="53" t="s">
        <v>45</v>
      </c>
      <c r="C19" s="54"/>
      <c r="D19" s="55">
        <f>D10/D16</f>
        <v>3785.297533457142</v>
      </c>
      <c r="E19" s="55">
        <f>E10/E16</f>
        <v>462.01375818815325</v>
      </c>
      <c r="F19" s="55">
        <f>F10/F16</f>
        <v>1993.8234718161286</v>
      </c>
      <c r="G19" s="55"/>
      <c r="H19" s="55"/>
      <c r="I19" s="55"/>
    </row>
    <row r="20" spans="1:11" s="252" customFormat="1" outlineLevel="1" x14ac:dyDescent="0.2">
      <c r="B20" s="253" t="s">
        <v>278</v>
      </c>
      <c r="C20" s="54" t="s">
        <v>13</v>
      </c>
      <c r="D20" s="254">
        <f>D23/D13*10^7</f>
        <v>7098.4087225085295</v>
      </c>
      <c r="E20" s="254">
        <f>E23/E13*10^7</f>
        <v>7849.9999999999982</v>
      </c>
      <c r="F20" s="254">
        <f>F23/F13*10^7</f>
        <v>11283.000000000009</v>
      </c>
      <c r="G20" s="254"/>
      <c r="H20" s="254"/>
      <c r="I20" s="254"/>
      <c r="K20" s="281"/>
    </row>
    <row r="21" spans="1:11" s="252" customFormat="1" outlineLevel="1" x14ac:dyDescent="0.2">
      <c r="B21" s="255" t="s">
        <v>277</v>
      </c>
      <c r="C21" s="54" t="s">
        <v>13</v>
      </c>
      <c r="D21" s="256">
        <f>D23/D13*10^7</f>
        <v>7098.4087225085295</v>
      </c>
      <c r="E21" s="256">
        <f>'Block details'!A81</f>
        <v>7849.9999999999982</v>
      </c>
      <c r="F21" s="256">
        <f>'Block details'!A109</f>
        <v>11283.000000000009</v>
      </c>
      <c r="G21" s="257"/>
      <c r="H21" s="258">
        <v>500000</v>
      </c>
      <c r="I21" s="254"/>
      <c r="K21" s="281"/>
    </row>
    <row r="22" spans="1:11" s="252" customFormat="1" ht="12.75" outlineLevel="1" thickBot="1" x14ac:dyDescent="0.25">
      <c r="B22" s="255"/>
      <c r="C22" s="54"/>
      <c r="D22" s="259"/>
      <c r="E22" s="259"/>
      <c r="F22" s="259"/>
      <c r="G22" s="259"/>
      <c r="H22" s="259"/>
      <c r="I22" s="254"/>
      <c r="K22" s="281"/>
    </row>
    <row r="23" spans="1:11" x14ac:dyDescent="0.2">
      <c r="B23" s="62" t="s">
        <v>14</v>
      </c>
      <c r="C23" s="63" t="s">
        <v>12</v>
      </c>
      <c r="D23" s="64">
        <f>'Block details'!C58</f>
        <v>1429.4621363312131</v>
      </c>
      <c r="E23" s="64">
        <f>E21*E10/10^7</f>
        <v>208.1787793019999</v>
      </c>
      <c r="F23" s="64">
        <f>F21*F10/10^7</f>
        <v>557.90849376603467</v>
      </c>
      <c r="G23" s="65"/>
      <c r="H23" s="65">
        <f>H21*H16/10^7</f>
        <v>97.6</v>
      </c>
      <c r="I23" s="66">
        <f>SUM(D23:H23)</f>
        <v>2293.1494093992474</v>
      </c>
    </row>
    <row r="24" spans="1:11" x14ac:dyDescent="0.2">
      <c r="B24" s="53" t="s">
        <v>1</v>
      </c>
      <c r="C24" s="54" t="s">
        <v>12</v>
      </c>
      <c r="D24" s="55"/>
      <c r="E24" s="55"/>
      <c r="F24" s="55"/>
      <c r="G24" s="55"/>
      <c r="H24" s="55"/>
      <c r="I24" s="58">
        <f>SUM(D24:F24)</f>
        <v>0</v>
      </c>
    </row>
    <row r="25" spans="1:11" x14ac:dyDescent="0.2">
      <c r="B25" s="59" t="s">
        <v>15</v>
      </c>
      <c r="C25" s="67" t="s">
        <v>12</v>
      </c>
      <c r="D25" s="58">
        <f>SUM(D23:D24)</f>
        <v>1429.4621363312131</v>
      </c>
      <c r="E25" s="58">
        <f>SUM(E23:E24)</f>
        <v>208.1787793019999</v>
      </c>
      <c r="F25" s="58">
        <f>SUM(F23:F24)</f>
        <v>557.90849376603467</v>
      </c>
      <c r="G25" s="58"/>
      <c r="H25" s="58">
        <f>SUM(H23:H24)</f>
        <v>97.6</v>
      </c>
      <c r="I25" s="58">
        <f>SUM(D25:H25)</f>
        <v>2293.1494093992474</v>
      </c>
    </row>
    <row r="26" spans="1:11" s="68" customFormat="1" x14ac:dyDescent="0.2">
      <c r="B26" s="69" t="s">
        <v>16</v>
      </c>
      <c r="C26" s="67" t="s">
        <v>12</v>
      </c>
      <c r="D26" s="58">
        <f t="shared" ref="D26:I26" si="0">SUM(D27:D30)</f>
        <v>622.6</v>
      </c>
      <c r="E26" s="58">
        <f t="shared" si="0"/>
        <v>118</v>
      </c>
      <c r="F26" s="58">
        <f t="shared" si="0"/>
        <v>186.3</v>
      </c>
      <c r="G26" s="58">
        <f t="shared" si="0"/>
        <v>387</v>
      </c>
      <c r="H26" s="58">
        <f t="shared" si="0"/>
        <v>132</v>
      </c>
      <c r="I26" s="58">
        <f t="shared" si="0"/>
        <v>1445.9</v>
      </c>
      <c r="J26" s="141"/>
    </row>
    <row r="27" spans="1:11" x14ac:dyDescent="0.2">
      <c r="B27" s="70" t="s">
        <v>46</v>
      </c>
      <c r="C27" s="54" t="s">
        <v>12</v>
      </c>
      <c r="D27" s="71">
        <v>110</v>
      </c>
      <c r="E27" s="71">
        <v>30</v>
      </c>
      <c r="F27" s="71">
        <v>40</v>
      </c>
      <c r="G27" s="71"/>
      <c r="H27" s="71"/>
      <c r="I27" s="55">
        <f>SUM(D27:G27)</f>
        <v>180</v>
      </c>
      <c r="J27" s="142"/>
      <c r="K27" s="210"/>
    </row>
    <row r="28" spans="1:11" x14ac:dyDescent="0.2">
      <c r="B28" s="70" t="s">
        <v>17</v>
      </c>
      <c r="C28" s="54" t="s">
        <v>12</v>
      </c>
      <c r="D28" s="71">
        <v>466</v>
      </c>
      <c r="E28" s="71">
        <v>80</v>
      </c>
      <c r="F28" s="71">
        <v>133</v>
      </c>
      <c r="G28" s="71">
        <v>387</v>
      </c>
      <c r="H28" s="71">
        <v>132</v>
      </c>
      <c r="I28" s="55">
        <f>SUM(D28:H28)</f>
        <v>1198</v>
      </c>
      <c r="J28" s="142"/>
    </row>
    <row r="29" spans="1:11" x14ac:dyDescent="0.2">
      <c r="A29" s="72"/>
      <c r="B29" s="70" t="s">
        <v>60</v>
      </c>
      <c r="C29" s="54" t="s">
        <v>12</v>
      </c>
      <c r="D29" s="71">
        <f>D28*10%</f>
        <v>46.6</v>
      </c>
      <c r="E29" s="71">
        <f>E28*10%</f>
        <v>8</v>
      </c>
      <c r="F29" s="71">
        <f>F28*10%</f>
        <v>13.3</v>
      </c>
      <c r="G29" s="71"/>
      <c r="H29" s="71"/>
      <c r="I29" s="55">
        <f>SUM(D29:G29)</f>
        <v>67.900000000000006</v>
      </c>
    </row>
    <row r="30" spans="1:11" x14ac:dyDescent="0.2">
      <c r="A30" s="72"/>
      <c r="B30" s="70"/>
      <c r="C30" s="54"/>
      <c r="D30" s="71"/>
      <c r="E30" s="71"/>
      <c r="F30" s="71"/>
      <c r="G30" s="71"/>
      <c r="H30" s="71"/>
      <c r="I30" s="55"/>
    </row>
    <row r="31" spans="1:11" ht="12.75" thickBot="1" x14ac:dyDescent="0.25">
      <c r="B31" s="73" t="s">
        <v>35</v>
      </c>
      <c r="C31" s="74" t="s">
        <v>12</v>
      </c>
      <c r="D31" s="75">
        <f>D25-D26</f>
        <v>806.86213633121304</v>
      </c>
      <c r="E31" s="75">
        <f>E25-E26</f>
        <v>90.178779301999896</v>
      </c>
      <c r="F31" s="75">
        <f>F25-F26</f>
        <v>371.60849376603466</v>
      </c>
      <c r="G31" s="75"/>
      <c r="H31" s="75"/>
      <c r="I31" s="75">
        <f>I25-I26</f>
        <v>847.24940939924727</v>
      </c>
    </row>
    <row r="32" spans="1:11" x14ac:dyDescent="0.2">
      <c r="B32" s="76" t="s">
        <v>47</v>
      </c>
      <c r="C32" s="77"/>
      <c r="D32" s="78"/>
      <c r="E32" s="78"/>
      <c r="F32" s="78"/>
      <c r="G32" s="78"/>
      <c r="H32" s="78"/>
      <c r="I32" s="78"/>
    </row>
    <row r="33" spans="2:9" x14ac:dyDescent="0.2">
      <c r="B33" s="79" t="s">
        <v>18</v>
      </c>
      <c r="C33" s="80"/>
      <c r="D33" s="218">
        <v>3</v>
      </c>
      <c r="E33" s="218">
        <v>2.2999999999999998</v>
      </c>
      <c r="F33" s="218">
        <v>3</v>
      </c>
      <c r="G33" s="81">
        <v>2</v>
      </c>
      <c r="H33" s="81"/>
      <c r="I33" s="81"/>
    </row>
    <row r="34" spans="2:9" x14ac:dyDescent="0.2">
      <c r="B34" s="79" t="s">
        <v>19</v>
      </c>
      <c r="C34" s="80"/>
      <c r="D34" s="260">
        <v>45112</v>
      </c>
      <c r="E34" s="261">
        <v>45335</v>
      </c>
      <c r="F34" s="260">
        <v>45160</v>
      </c>
      <c r="G34" s="260">
        <v>45393</v>
      </c>
      <c r="H34" s="260"/>
      <c r="I34" s="83"/>
    </row>
    <row r="35" spans="2:9" x14ac:dyDescent="0.2">
      <c r="B35" s="79" t="s">
        <v>20</v>
      </c>
      <c r="C35" s="80"/>
      <c r="D35" s="260">
        <f>EOMONTH(D34,D33*12)</f>
        <v>46234</v>
      </c>
      <c r="E35" s="260">
        <f>EOMONTH(E34,E33*12)</f>
        <v>46173</v>
      </c>
      <c r="F35" s="260">
        <f>EOMONTH(F34,F33*12)</f>
        <v>46265</v>
      </c>
      <c r="G35" s="260">
        <f>EOMONTH(G34,G33*12)</f>
        <v>46142</v>
      </c>
      <c r="H35" s="260"/>
      <c r="I35" s="83"/>
    </row>
  </sheetData>
  <mergeCells count="4">
    <mergeCell ref="D5:I5"/>
    <mergeCell ref="B2:C2"/>
    <mergeCell ref="D2:I2"/>
    <mergeCell ref="D4:I4"/>
  </mergeCells>
  <pageMargins left="0.7" right="0.7" top="0.75" bottom="0.75" header="0.3" footer="0.3"/>
  <pageSetup paperSize="8" fitToWidth="0" orientation="landscape"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E148"/>
  <sheetViews>
    <sheetView showGridLines="0" showZeros="0" zoomScale="80" zoomScaleNormal="80" workbookViewId="0">
      <pane xSplit="2" ySplit="7" topLeftCell="G143" activePane="bottomRight" state="frozen"/>
      <selection activeCell="B1" sqref="B1"/>
      <selection pane="topRight" activeCell="B1" sqref="B1"/>
      <selection pane="bottomLeft" activeCell="B1" sqref="B1"/>
      <selection pane="bottomRight" activeCell="G72" sqref="G72"/>
    </sheetView>
  </sheetViews>
  <sheetFormatPr defaultColWidth="9.140625" defaultRowHeight="11.25" x14ac:dyDescent="0.25"/>
  <cols>
    <col min="1" max="1" width="9.28515625" style="152" bestFit="1" customWidth="1"/>
    <col min="2" max="2" width="26.7109375" style="153" customWidth="1"/>
    <col min="3" max="3" width="9.140625" style="152" customWidth="1"/>
    <col min="4" max="4" width="20.42578125" style="154" customWidth="1"/>
    <col min="5" max="5" width="17.28515625" style="154" customWidth="1"/>
    <col min="6" max="6" width="13.28515625" style="152" bestFit="1" customWidth="1"/>
    <col min="7" max="8" width="11.28515625" style="152" bestFit="1" customWidth="1"/>
    <col min="9" max="9" width="11" style="152" bestFit="1" customWidth="1"/>
    <col min="10" max="12" width="11.28515625" style="152" bestFit="1" customWidth="1"/>
    <col min="13" max="13" width="11" style="152" bestFit="1" customWidth="1"/>
    <col min="14" max="16" width="11.28515625" style="152" bestFit="1" customWidth="1"/>
    <col min="17" max="17" width="11" style="152" bestFit="1" customWidth="1"/>
    <col min="18" max="20" width="11.28515625" style="152" bestFit="1" customWidth="1"/>
    <col min="21" max="21" width="11" style="152" bestFit="1" customWidth="1"/>
    <col min="22" max="24" width="11.28515625" style="152" bestFit="1" customWidth="1"/>
    <col min="25" max="25" width="11" style="152" bestFit="1" customWidth="1"/>
    <col min="26" max="28" width="11.28515625" style="152" bestFit="1" customWidth="1"/>
    <col min="29" max="29" width="11" style="152" bestFit="1" customWidth="1"/>
    <col min="30" max="32" width="11.28515625" style="152" bestFit="1" customWidth="1"/>
    <col min="33" max="33" width="11" style="152" bestFit="1" customWidth="1"/>
    <col min="34" max="36" width="11.28515625" style="152" bestFit="1" customWidth="1"/>
    <col min="37" max="42" width="9.28515625" style="152" bestFit="1" customWidth="1"/>
    <col min="43" max="43" width="9.28515625" style="152" customWidth="1"/>
    <col min="44" max="44" width="9.5703125" style="176" bestFit="1" customWidth="1"/>
    <col min="45" max="45" width="9.28515625" style="152" bestFit="1" customWidth="1"/>
    <col min="46" max="16384" width="9.140625" style="152"/>
  </cols>
  <sheetData>
    <row r="1" spans="1:83" x14ac:dyDescent="0.25">
      <c r="H1" s="397">
        <f>H101</f>
        <v>44651</v>
      </c>
      <c r="I1" s="397">
        <f t="shared" ref="I1:AK1" si="0">I101</f>
        <v>44742</v>
      </c>
      <c r="J1" s="397">
        <f t="shared" si="0"/>
        <v>44834</v>
      </c>
      <c r="K1" s="397">
        <f t="shared" si="0"/>
        <v>44926</v>
      </c>
      <c r="L1" s="397">
        <f t="shared" si="0"/>
        <v>45016</v>
      </c>
      <c r="M1" s="397">
        <f t="shared" si="0"/>
        <v>45107</v>
      </c>
      <c r="N1" s="397">
        <f t="shared" si="0"/>
        <v>45199</v>
      </c>
      <c r="O1" s="397">
        <f t="shared" si="0"/>
        <v>45291</v>
      </c>
      <c r="P1" s="397">
        <f t="shared" si="0"/>
        <v>45382</v>
      </c>
      <c r="Q1" s="397">
        <f t="shared" si="0"/>
        <v>45473</v>
      </c>
      <c r="R1" s="397">
        <f t="shared" si="0"/>
        <v>45565</v>
      </c>
      <c r="S1" s="397">
        <f t="shared" si="0"/>
        <v>45657</v>
      </c>
      <c r="T1" s="397">
        <f t="shared" si="0"/>
        <v>45747</v>
      </c>
      <c r="U1" s="397">
        <f t="shared" si="0"/>
        <v>45838</v>
      </c>
      <c r="V1" s="397">
        <f t="shared" si="0"/>
        <v>45930</v>
      </c>
      <c r="W1" s="397">
        <f t="shared" si="0"/>
        <v>46022</v>
      </c>
      <c r="X1" s="397">
        <f t="shared" si="0"/>
        <v>46112</v>
      </c>
      <c r="Y1" s="397">
        <f t="shared" si="0"/>
        <v>46203</v>
      </c>
      <c r="Z1" s="397">
        <f t="shared" si="0"/>
        <v>46295</v>
      </c>
      <c r="AA1" s="397">
        <f t="shared" si="0"/>
        <v>46387</v>
      </c>
      <c r="AB1" s="397">
        <f t="shared" si="0"/>
        <v>46477</v>
      </c>
      <c r="AC1" s="397">
        <f t="shared" si="0"/>
        <v>46568</v>
      </c>
      <c r="AD1" s="397">
        <f t="shared" si="0"/>
        <v>46660</v>
      </c>
      <c r="AE1" s="397">
        <f t="shared" si="0"/>
        <v>46752</v>
      </c>
      <c r="AF1" s="397">
        <f t="shared" si="0"/>
        <v>46843</v>
      </c>
      <c r="AG1" s="397">
        <f t="shared" si="0"/>
        <v>46934</v>
      </c>
      <c r="AH1" s="397">
        <f t="shared" si="0"/>
        <v>47026</v>
      </c>
      <c r="AI1" s="397">
        <f t="shared" si="0"/>
        <v>47118</v>
      </c>
      <c r="AJ1" s="397">
        <f t="shared" si="0"/>
        <v>47208</v>
      </c>
      <c r="AK1" s="397">
        <f t="shared" si="0"/>
        <v>47299</v>
      </c>
      <c r="AL1" s="397"/>
      <c r="AM1" s="397"/>
      <c r="AN1" s="397"/>
      <c r="AO1" s="397"/>
      <c r="AP1" s="397"/>
      <c r="AQ1" s="397"/>
      <c r="AR1" s="397"/>
      <c r="AS1" s="397"/>
      <c r="AT1" s="397"/>
      <c r="AU1" s="397"/>
      <c r="AV1" s="397"/>
      <c r="AW1" s="397"/>
      <c r="AX1" s="397"/>
      <c r="AY1" s="397"/>
      <c r="AZ1" s="397"/>
      <c r="BA1" s="397"/>
      <c r="BB1" s="397"/>
      <c r="BC1" s="397"/>
      <c r="BD1" s="397"/>
      <c r="BE1" s="397"/>
      <c r="BF1" s="397"/>
      <c r="BG1" s="397"/>
      <c r="BH1" s="397"/>
      <c r="BI1" s="397"/>
      <c r="BJ1" s="397"/>
      <c r="BK1" s="397"/>
    </row>
    <row r="2" spans="1:83" ht="17.25" customHeight="1" x14ac:dyDescent="0.25">
      <c r="A2" s="674" t="s">
        <v>147</v>
      </c>
      <c r="B2" s="675"/>
      <c r="C2" s="675"/>
      <c r="D2" s="675"/>
      <c r="E2" s="675"/>
      <c r="F2" s="675"/>
      <c r="G2" s="675"/>
      <c r="H2" s="675"/>
      <c r="I2" s="675"/>
      <c r="J2" s="675"/>
      <c r="K2" s="675"/>
      <c r="L2" s="675"/>
      <c r="M2" s="675"/>
      <c r="N2" s="675"/>
      <c r="O2" s="675"/>
      <c r="P2" s="675"/>
      <c r="Q2" s="675"/>
      <c r="R2" s="675"/>
      <c r="S2" s="675"/>
      <c r="T2" s="675"/>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c r="AS2" s="675"/>
      <c r="AT2" s="675"/>
      <c r="AU2" s="675"/>
      <c r="AV2" s="675"/>
      <c r="AW2" s="675"/>
      <c r="AX2" s="675"/>
      <c r="AY2" s="675"/>
      <c r="AZ2" s="675"/>
      <c r="BA2" s="675"/>
      <c r="BB2" s="675"/>
      <c r="BC2" s="675"/>
      <c r="BD2" s="675"/>
      <c r="BE2" s="675"/>
      <c r="BF2" s="675"/>
      <c r="BG2" s="675"/>
      <c r="BH2" s="675"/>
      <c r="BI2" s="675"/>
      <c r="BJ2" s="675"/>
      <c r="BK2" s="675"/>
      <c r="BL2" s="675"/>
    </row>
    <row r="3" spans="1:83" ht="15" customHeight="1" x14ac:dyDescent="0.25">
      <c r="A3" s="676" t="s">
        <v>148</v>
      </c>
      <c r="B3" s="676"/>
      <c r="C3" s="676"/>
      <c r="D3" s="676"/>
      <c r="E3" s="676"/>
      <c r="F3" s="676"/>
      <c r="G3" s="676"/>
      <c r="H3" s="676"/>
      <c r="I3" s="676"/>
      <c r="J3" s="676"/>
      <c r="K3" s="676"/>
      <c r="L3" s="676"/>
      <c r="M3" s="676"/>
      <c r="N3" s="676"/>
      <c r="O3" s="676"/>
      <c r="P3" s="676"/>
      <c r="Q3" s="676"/>
      <c r="R3" s="676"/>
      <c r="S3" s="676"/>
      <c r="T3" s="676"/>
      <c r="U3" s="676"/>
      <c r="V3" s="676"/>
      <c r="W3" s="676"/>
      <c r="X3" s="676"/>
      <c r="Y3" s="676"/>
      <c r="Z3" s="676"/>
      <c r="AA3" s="676"/>
      <c r="AB3" s="676"/>
      <c r="AC3" s="676"/>
      <c r="AD3" s="676"/>
      <c r="AE3" s="676"/>
      <c r="AF3" s="676"/>
      <c r="AG3" s="676"/>
      <c r="AH3" s="676"/>
      <c r="AI3" s="676"/>
      <c r="AJ3" s="676"/>
      <c r="AK3" s="676"/>
      <c r="AL3" s="676"/>
      <c r="AM3" s="676"/>
      <c r="AN3" s="676"/>
      <c r="AO3" s="676"/>
      <c r="AP3" s="676"/>
      <c r="AQ3" s="676"/>
      <c r="AR3" s="676"/>
      <c r="AS3" s="676"/>
      <c r="AT3" s="676"/>
      <c r="AU3" s="676"/>
      <c r="AV3" s="676"/>
      <c r="AW3" s="676"/>
      <c r="AX3" s="676"/>
      <c r="AY3" s="676"/>
      <c r="AZ3" s="676"/>
      <c r="BA3" s="676"/>
      <c r="BB3" s="676"/>
      <c r="BC3" s="676"/>
      <c r="BD3" s="676"/>
      <c r="BE3" s="676"/>
      <c r="BF3" s="676"/>
      <c r="BG3" s="676"/>
      <c r="BH3" s="676"/>
      <c r="BI3" s="676"/>
      <c r="BJ3" s="676"/>
      <c r="BK3" s="676"/>
      <c r="BL3" s="676"/>
    </row>
    <row r="4" spans="1:83" ht="22.5" x14ac:dyDescent="0.25">
      <c r="A4" s="672" t="s">
        <v>149</v>
      </c>
      <c r="B4" s="155" t="s">
        <v>150</v>
      </c>
      <c r="C4" s="155" t="s">
        <v>151</v>
      </c>
      <c r="D4" s="156" t="s">
        <v>152</v>
      </c>
      <c r="E4" s="156" t="s">
        <v>153</v>
      </c>
      <c r="F4" s="155" t="s">
        <v>154</v>
      </c>
      <c r="G4" s="157">
        <v>44530</v>
      </c>
      <c r="H4" s="157">
        <f>EOMONTH(G4,1)</f>
        <v>44561</v>
      </c>
      <c r="I4" s="157">
        <f t="shared" ref="I4:AP4" si="1">EOMONTH(H4,1)</f>
        <v>44592</v>
      </c>
      <c r="J4" s="157">
        <f t="shared" si="1"/>
        <v>44620</v>
      </c>
      <c r="K4" s="157">
        <f t="shared" si="1"/>
        <v>44651</v>
      </c>
      <c r="L4" s="157">
        <f t="shared" si="1"/>
        <v>44681</v>
      </c>
      <c r="M4" s="157">
        <f t="shared" si="1"/>
        <v>44712</v>
      </c>
      <c r="N4" s="157">
        <f t="shared" si="1"/>
        <v>44742</v>
      </c>
      <c r="O4" s="157">
        <f t="shared" si="1"/>
        <v>44773</v>
      </c>
      <c r="P4" s="157">
        <f t="shared" si="1"/>
        <v>44804</v>
      </c>
      <c r="Q4" s="157">
        <f t="shared" si="1"/>
        <v>44834</v>
      </c>
      <c r="R4" s="157">
        <f t="shared" si="1"/>
        <v>44865</v>
      </c>
      <c r="S4" s="157">
        <f t="shared" si="1"/>
        <v>44895</v>
      </c>
      <c r="T4" s="157">
        <f t="shared" si="1"/>
        <v>44926</v>
      </c>
      <c r="U4" s="157">
        <f t="shared" si="1"/>
        <v>44957</v>
      </c>
      <c r="V4" s="157">
        <f t="shared" si="1"/>
        <v>44985</v>
      </c>
      <c r="W4" s="157">
        <f t="shared" si="1"/>
        <v>45016</v>
      </c>
      <c r="X4" s="157">
        <f t="shared" si="1"/>
        <v>45046</v>
      </c>
      <c r="Y4" s="157">
        <f t="shared" si="1"/>
        <v>45077</v>
      </c>
      <c r="Z4" s="157">
        <f t="shared" si="1"/>
        <v>45107</v>
      </c>
      <c r="AA4" s="157">
        <f t="shared" si="1"/>
        <v>45138</v>
      </c>
      <c r="AB4" s="157">
        <f t="shared" si="1"/>
        <v>45169</v>
      </c>
      <c r="AC4" s="157">
        <f t="shared" si="1"/>
        <v>45199</v>
      </c>
      <c r="AD4" s="157">
        <f t="shared" si="1"/>
        <v>45230</v>
      </c>
      <c r="AE4" s="157">
        <f t="shared" si="1"/>
        <v>45260</v>
      </c>
      <c r="AF4" s="157">
        <f t="shared" si="1"/>
        <v>45291</v>
      </c>
      <c r="AG4" s="157">
        <f t="shared" si="1"/>
        <v>45322</v>
      </c>
      <c r="AH4" s="157">
        <f t="shared" si="1"/>
        <v>45351</v>
      </c>
      <c r="AI4" s="157">
        <f t="shared" si="1"/>
        <v>45382</v>
      </c>
      <c r="AJ4" s="157">
        <f t="shared" si="1"/>
        <v>45412</v>
      </c>
      <c r="AK4" s="157">
        <f t="shared" si="1"/>
        <v>45443</v>
      </c>
      <c r="AL4" s="157">
        <f t="shared" si="1"/>
        <v>45473</v>
      </c>
      <c r="AM4" s="157">
        <f t="shared" si="1"/>
        <v>45504</v>
      </c>
      <c r="AN4" s="157">
        <f t="shared" si="1"/>
        <v>45535</v>
      </c>
      <c r="AO4" s="157">
        <f t="shared" si="1"/>
        <v>45565</v>
      </c>
      <c r="AP4" s="157">
        <f t="shared" si="1"/>
        <v>45596</v>
      </c>
      <c r="AQ4" s="157">
        <f t="shared" ref="AQ4:BL4" si="2">EOMONTH(AP4,1)</f>
        <v>45626</v>
      </c>
      <c r="AR4" s="157">
        <f t="shared" si="2"/>
        <v>45657</v>
      </c>
      <c r="AS4" s="157">
        <f t="shared" si="2"/>
        <v>45688</v>
      </c>
      <c r="AT4" s="157">
        <f t="shared" si="2"/>
        <v>45716</v>
      </c>
      <c r="AU4" s="157">
        <f t="shared" si="2"/>
        <v>45747</v>
      </c>
      <c r="AV4" s="157">
        <f t="shared" si="2"/>
        <v>45777</v>
      </c>
      <c r="AW4" s="157">
        <f t="shared" si="2"/>
        <v>45808</v>
      </c>
      <c r="AX4" s="157">
        <f t="shared" si="2"/>
        <v>45838</v>
      </c>
      <c r="AY4" s="157">
        <f t="shared" si="2"/>
        <v>45869</v>
      </c>
      <c r="AZ4" s="157">
        <f t="shared" si="2"/>
        <v>45900</v>
      </c>
      <c r="BA4" s="157">
        <f t="shared" si="2"/>
        <v>45930</v>
      </c>
      <c r="BB4" s="157">
        <f t="shared" si="2"/>
        <v>45961</v>
      </c>
      <c r="BC4" s="157">
        <f t="shared" si="2"/>
        <v>45991</v>
      </c>
      <c r="BD4" s="157">
        <f t="shared" si="2"/>
        <v>46022</v>
      </c>
      <c r="BE4" s="157">
        <f t="shared" si="2"/>
        <v>46053</v>
      </c>
      <c r="BF4" s="157">
        <f t="shared" si="2"/>
        <v>46081</v>
      </c>
      <c r="BG4" s="157">
        <f t="shared" si="2"/>
        <v>46112</v>
      </c>
      <c r="BH4" s="157">
        <f t="shared" si="2"/>
        <v>46142</v>
      </c>
      <c r="BI4" s="157">
        <f t="shared" si="2"/>
        <v>46173</v>
      </c>
      <c r="BJ4" s="157">
        <f t="shared" si="2"/>
        <v>46203</v>
      </c>
      <c r="BK4" s="157">
        <f t="shared" si="2"/>
        <v>46234</v>
      </c>
      <c r="BL4" s="157">
        <f t="shared" si="2"/>
        <v>46265</v>
      </c>
      <c r="BM4" s="157">
        <f t="shared" ref="BM4" si="3">EOMONTH(BL4,1)</f>
        <v>46295</v>
      </c>
      <c r="BN4" s="157">
        <f t="shared" ref="BN4" si="4">EOMONTH(BM4,1)</f>
        <v>46326</v>
      </c>
      <c r="BO4" s="157">
        <f t="shared" ref="BO4" si="5">EOMONTH(BN4,1)</f>
        <v>46356</v>
      </c>
      <c r="BP4" s="157">
        <f t="shared" ref="BP4" si="6">EOMONTH(BO4,1)</f>
        <v>46387</v>
      </c>
      <c r="BQ4" s="157">
        <f t="shared" ref="BQ4" si="7">EOMONTH(BP4,1)</f>
        <v>46418</v>
      </c>
      <c r="BR4" s="157">
        <f t="shared" ref="BR4" si="8">EOMONTH(BQ4,1)</f>
        <v>46446</v>
      </c>
      <c r="BS4" s="157">
        <f t="shared" ref="BS4" si="9">EOMONTH(BR4,1)</f>
        <v>46477</v>
      </c>
      <c r="BT4" s="157">
        <f t="shared" ref="BT4" si="10">EOMONTH(BS4,1)</f>
        <v>46507</v>
      </c>
      <c r="BU4" s="157">
        <f t="shared" ref="BU4" si="11">EOMONTH(BT4,1)</f>
        <v>46538</v>
      </c>
      <c r="BV4" s="157">
        <f t="shared" ref="BV4" si="12">EOMONTH(BU4,1)</f>
        <v>46568</v>
      </c>
      <c r="BW4" s="157">
        <f t="shared" ref="BW4" si="13">EOMONTH(BV4,1)</f>
        <v>46599</v>
      </c>
      <c r="BX4" s="157">
        <f t="shared" ref="BX4" si="14">EOMONTH(BW4,1)</f>
        <v>46630</v>
      </c>
      <c r="BY4" s="157">
        <f t="shared" ref="BY4:CE4" si="15">EOMONTH(BX4,1)</f>
        <v>46660</v>
      </c>
      <c r="BZ4" s="157">
        <f t="shared" si="15"/>
        <v>46691</v>
      </c>
      <c r="CA4" s="157">
        <f t="shared" si="15"/>
        <v>46721</v>
      </c>
      <c r="CB4" s="157">
        <f t="shared" si="15"/>
        <v>46752</v>
      </c>
      <c r="CC4" s="157">
        <f t="shared" si="15"/>
        <v>46783</v>
      </c>
      <c r="CD4" s="157">
        <f t="shared" si="15"/>
        <v>46812</v>
      </c>
      <c r="CE4" s="157">
        <f t="shared" si="15"/>
        <v>46843</v>
      </c>
    </row>
    <row r="5" spans="1:83" ht="22.5" x14ac:dyDescent="0.25">
      <c r="A5" s="673"/>
      <c r="B5" s="158" t="s">
        <v>155</v>
      </c>
      <c r="C5" s="158"/>
      <c r="D5" s="159"/>
      <c r="E5" s="159"/>
      <c r="F5" s="158"/>
      <c r="G5" s="160">
        <f t="shared" ref="G5:BR5" si="16">SUM(G10:G69)</f>
        <v>58</v>
      </c>
      <c r="H5" s="160">
        <f t="shared" si="16"/>
        <v>0</v>
      </c>
      <c r="I5" s="160">
        <f t="shared" si="16"/>
        <v>0</v>
      </c>
      <c r="J5" s="160">
        <f t="shared" si="16"/>
        <v>11.75</v>
      </c>
      <c r="K5" s="160">
        <f t="shared" si="16"/>
        <v>0</v>
      </c>
      <c r="L5" s="160">
        <f t="shared" si="16"/>
        <v>0</v>
      </c>
      <c r="M5" s="160">
        <f t="shared" si="16"/>
        <v>0</v>
      </c>
      <c r="N5" s="160">
        <f t="shared" si="16"/>
        <v>0</v>
      </c>
      <c r="O5" s="160">
        <f t="shared" si="16"/>
        <v>0</v>
      </c>
      <c r="P5" s="160">
        <f t="shared" si="16"/>
        <v>0</v>
      </c>
      <c r="Q5" s="160">
        <f t="shared" si="16"/>
        <v>0</v>
      </c>
      <c r="R5" s="160">
        <f t="shared" si="16"/>
        <v>0</v>
      </c>
      <c r="S5" s="160">
        <f t="shared" si="16"/>
        <v>0</v>
      </c>
      <c r="T5" s="160">
        <f t="shared" si="16"/>
        <v>0</v>
      </c>
      <c r="U5" s="160">
        <f t="shared" si="16"/>
        <v>0</v>
      </c>
      <c r="V5" s="160">
        <f t="shared" si="16"/>
        <v>0</v>
      </c>
      <c r="W5" s="160">
        <f t="shared" si="16"/>
        <v>0</v>
      </c>
      <c r="X5" s="160">
        <f t="shared" si="16"/>
        <v>0</v>
      </c>
      <c r="Y5" s="160">
        <f t="shared" si="16"/>
        <v>0</v>
      </c>
      <c r="Z5" s="160">
        <f t="shared" si="16"/>
        <v>58</v>
      </c>
      <c r="AA5" s="160">
        <f t="shared" si="16"/>
        <v>7.6258945047157054</v>
      </c>
      <c r="AB5" s="160">
        <f t="shared" si="16"/>
        <v>4.1469945090444646</v>
      </c>
      <c r="AC5" s="160">
        <f t="shared" si="16"/>
        <v>81.673247888023369</v>
      </c>
      <c r="AD5" s="160">
        <f t="shared" si="16"/>
        <v>9.5467920121459233</v>
      </c>
      <c r="AE5" s="160">
        <f t="shared" si="16"/>
        <v>11.725472381198696</v>
      </c>
      <c r="AF5" s="160">
        <f t="shared" si="16"/>
        <v>128.34878545363904</v>
      </c>
      <c r="AG5" s="160">
        <f t="shared" si="16"/>
        <v>8.3617966738968175</v>
      </c>
      <c r="AH5" s="160">
        <f t="shared" si="16"/>
        <v>17.439247577341515</v>
      </c>
      <c r="AI5" s="160">
        <f t="shared" si="16"/>
        <v>50.900170840184643</v>
      </c>
      <c r="AJ5" s="160">
        <f t="shared" si="16"/>
        <v>37.921317697199136</v>
      </c>
      <c r="AK5" s="160">
        <f t="shared" si="16"/>
        <v>35.777186000871829</v>
      </c>
      <c r="AL5" s="160">
        <f t="shared" si="16"/>
        <v>34.434748246673507</v>
      </c>
      <c r="AM5" s="160">
        <f t="shared" si="16"/>
        <v>28.009271275015951</v>
      </c>
      <c r="AN5" s="160">
        <f t="shared" si="16"/>
        <v>18.181832792971708</v>
      </c>
      <c r="AO5" s="160">
        <f t="shared" si="16"/>
        <v>79.328900623736061</v>
      </c>
      <c r="AP5" s="160">
        <f t="shared" si="16"/>
        <v>16.842011516442167</v>
      </c>
      <c r="AQ5" s="160">
        <f t="shared" si="16"/>
        <v>27.164112440594579</v>
      </c>
      <c r="AR5" s="160">
        <f t="shared" si="16"/>
        <v>137.27915887860814</v>
      </c>
      <c r="AS5" s="160">
        <f t="shared" si="16"/>
        <v>22.1523524350605</v>
      </c>
      <c r="AT5" s="160">
        <f t="shared" si="16"/>
        <v>22.822866207747811</v>
      </c>
      <c r="AU5" s="160">
        <f t="shared" si="16"/>
        <v>69.417912791275242</v>
      </c>
      <c r="AV5" s="160">
        <f t="shared" si="16"/>
        <v>93.767771014831567</v>
      </c>
      <c r="AW5" s="160">
        <f t="shared" si="16"/>
        <v>26.899066994833387</v>
      </c>
      <c r="AX5" s="160">
        <f t="shared" si="16"/>
        <v>69.647209572477792</v>
      </c>
      <c r="AY5" s="160">
        <f t="shared" si="16"/>
        <v>27.88007826537898</v>
      </c>
      <c r="AZ5" s="160">
        <f t="shared" si="16"/>
        <v>15.060938696488275</v>
      </c>
      <c r="BA5" s="160">
        <f t="shared" si="16"/>
        <v>15.738628938826995</v>
      </c>
      <c r="BB5" s="160">
        <f t="shared" si="16"/>
        <v>17.771552157018391</v>
      </c>
      <c r="BC5" s="160">
        <f t="shared" si="16"/>
        <v>64.772329920713048</v>
      </c>
      <c r="BD5" s="160">
        <f t="shared" si="16"/>
        <v>36.855121800438525</v>
      </c>
      <c r="BE5" s="160">
        <f t="shared" si="16"/>
        <v>34.104674483975764</v>
      </c>
      <c r="BF5" s="160">
        <f t="shared" si="16"/>
        <v>63.504515992281448</v>
      </c>
      <c r="BG5" s="160">
        <f t="shared" si="16"/>
        <v>27.750935487908286</v>
      </c>
      <c r="BH5" s="160">
        <f t="shared" si="16"/>
        <v>27.756400344228286</v>
      </c>
      <c r="BI5" s="160">
        <f t="shared" si="16"/>
        <v>13.300395678302269</v>
      </c>
      <c r="BJ5" s="160">
        <f t="shared" si="16"/>
        <v>13.450970240730046</v>
      </c>
      <c r="BK5" s="160">
        <f t="shared" si="16"/>
        <v>7.9656213931444491</v>
      </c>
      <c r="BL5" s="160">
        <f t="shared" si="16"/>
        <v>8.9689620431299204</v>
      </c>
      <c r="BM5" s="160">
        <f t="shared" si="16"/>
        <v>10.223549962131841</v>
      </c>
      <c r="BN5" s="160">
        <f t="shared" si="16"/>
        <v>9.2939624774279999</v>
      </c>
      <c r="BO5" s="160">
        <f t="shared" si="16"/>
        <v>9.8376713780310396</v>
      </c>
      <c r="BP5" s="160">
        <f t="shared" si="16"/>
        <v>9.9096099034310399</v>
      </c>
      <c r="BQ5" s="160">
        <f t="shared" si="16"/>
        <v>11.360682116910562</v>
      </c>
      <c r="BR5" s="160">
        <f t="shared" si="16"/>
        <v>12.42585904017664</v>
      </c>
      <c r="BS5" s="160">
        <f t="shared" ref="BS5:BY5" si="17">SUM(BS10:BS69)</f>
        <v>12.426443967311039</v>
      </c>
      <c r="BT5" s="160">
        <f t="shared" si="17"/>
        <v>8.4086014510574394</v>
      </c>
      <c r="BU5" s="160">
        <f t="shared" si="17"/>
        <v>8.4086014510574394</v>
      </c>
      <c r="BV5" s="160">
        <f t="shared" si="17"/>
        <v>8.4355799441601604</v>
      </c>
      <c r="BW5" s="160">
        <f t="shared" si="17"/>
        <v>9.3110601762052809</v>
      </c>
      <c r="BX5" s="160">
        <f t="shared" si="17"/>
        <v>8.4629042257601608</v>
      </c>
      <c r="BY5" s="160">
        <f t="shared" si="17"/>
        <v>4.4124466649939205</v>
      </c>
      <c r="BZ5" s="160">
        <f t="shared" ref="BZ5:CD5" si="18">SUM(BZ10:BZ69)</f>
        <v>12.447033384701118</v>
      </c>
      <c r="CA5" s="160">
        <f t="shared" si="18"/>
        <v>3.60828666499392</v>
      </c>
      <c r="CB5" s="160">
        <f t="shared" si="18"/>
        <v>2.0011387802515195</v>
      </c>
      <c r="CC5" s="160">
        <f t="shared" si="18"/>
        <v>2.0011387802515195</v>
      </c>
      <c r="CD5" s="160">
        <f t="shared" si="18"/>
        <v>3.33</v>
      </c>
      <c r="CE5" s="160">
        <f t="shared" ref="CE5" si="19">SUM(CE10:CE69)</f>
        <v>0</v>
      </c>
    </row>
    <row r="6" spans="1:83" ht="22.5" x14ac:dyDescent="0.25">
      <c r="A6" s="673"/>
      <c r="B6" s="158" t="s">
        <v>156</v>
      </c>
      <c r="C6" s="161" t="s">
        <v>157</v>
      </c>
      <c r="D6" s="162"/>
      <c r="E6" s="162"/>
      <c r="F6" s="163"/>
      <c r="G6" s="164"/>
      <c r="H6" s="165">
        <f>SUM(G5:H5)</f>
        <v>58</v>
      </c>
      <c r="I6" s="164"/>
      <c r="J6" s="164"/>
      <c r="K6" s="165">
        <f>SUM(I5:K5)</f>
        <v>11.75</v>
      </c>
      <c r="L6" s="164"/>
      <c r="M6" s="164"/>
      <c r="N6" s="165">
        <f>SUM(L5:N5)</f>
        <v>0</v>
      </c>
      <c r="O6" s="164"/>
      <c r="P6" s="164"/>
      <c r="Q6" s="165">
        <f>SUM(O5:Q5)</f>
        <v>0</v>
      </c>
      <c r="R6" s="164"/>
      <c r="S6" s="164"/>
      <c r="T6" s="165">
        <f>SUM(R5:T5)</f>
        <v>0</v>
      </c>
      <c r="U6" s="164"/>
      <c r="V6" s="164"/>
      <c r="W6" s="165">
        <f>SUM(U5:W5)</f>
        <v>0</v>
      </c>
      <c r="X6" s="164"/>
      <c r="Y6" s="164"/>
      <c r="Z6" s="165">
        <f>SUM(X5:Z5)</f>
        <v>58</v>
      </c>
      <c r="AA6" s="164"/>
      <c r="AB6" s="164"/>
      <c r="AC6" s="165">
        <f>SUM(AA5:AC5)</f>
        <v>93.446136901783547</v>
      </c>
      <c r="AD6" s="164"/>
      <c r="AE6" s="164"/>
      <c r="AF6" s="165">
        <f>SUM(AD5:AF5)</f>
        <v>149.62104984698365</v>
      </c>
      <c r="AG6" s="164"/>
      <c r="AH6" s="164"/>
      <c r="AI6" s="165">
        <f>SUM(AG5:AI5)</f>
        <v>76.701215091422966</v>
      </c>
      <c r="AJ6" s="164"/>
      <c r="AK6" s="164"/>
      <c r="AL6" s="165">
        <f>SUM(AJ5:AL5)</f>
        <v>108.13325194474447</v>
      </c>
      <c r="AM6" s="164"/>
      <c r="AN6" s="164"/>
      <c r="AO6" s="165">
        <f>SUM(AM5:AO5)</f>
        <v>125.52000469172373</v>
      </c>
      <c r="AP6" s="165"/>
      <c r="AQ6" s="165"/>
      <c r="AR6" s="165">
        <f>SUM(AP5:AR5)</f>
        <v>181.28528283564489</v>
      </c>
      <c r="AS6" s="165"/>
      <c r="AT6" s="165"/>
      <c r="AU6" s="165">
        <f>SUM(AS5:AU5)</f>
        <v>114.39313143408356</v>
      </c>
      <c r="AV6" s="165"/>
      <c r="AW6" s="165"/>
      <c r="AX6" s="165">
        <f>SUM(AV5:AX5)</f>
        <v>190.31404758214273</v>
      </c>
      <c r="AY6" s="165"/>
      <c r="AZ6" s="165"/>
      <c r="BA6" s="165">
        <f>SUM(AY5:BA5)</f>
        <v>58.679645900694254</v>
      </c>
      <c r="BB6" s="165"/>
      <c r="BC6" s="165"/>
      <c r="BD6" s="165">
        <f>SUM(BB5:BD5)</f>
        <v>119.39900387816996</v>
      </c>
      <c r="BE6" s="165"/>
      <c r="BF6" s="165"/>
      <c r="BG6" s="165">
        <f>SUM(BE5:BG5)</f>
        <v>125.36012596416549</v>
      </c>
      <c r="BH6" s="165"/>
      <c r="BI6" s="165"/>
      <c r="BJ6" s="165">
        <f>SUM(BH5:BJ5)</f>
        <v>54.507766263260599</v>
      </c>
      <c r="BK6" s="165"/>
      <c r="BL6" s="165"/>
      <c r="BM6" s="165">
        <f>SUM(BK5:BM5)</f>
        <v>27.158133398406211</v>
      </c>
      <c r="BN6" s="165"/>
      <c r="BO6" s="165"/>
      <c r="BP6" s="165">
        <f>SUM(BN5:BP5)</f>
        <v>29.041243758890079</v>
      </c>
      <c r="BQ6" s="165"/>
      <c r="BR6" s="165"/>
      <c r="BS6" s="165">
        <f>SUM(BQ5:BS5)</f>
        <v>36.212985124398237</v>
      </c>
      <c r="BT6" s="165"/>
      <c r="BU6" s="165"/>
      <c r="BV6" s="165">
        <f>SUM(BT5:BV5)</f>
        <v>25.252782846275039</v>
      </c>
      <c r="BW6" s="165"/>
      <c r="BX6" s="165"/>
      <c r="BY6" s="165">
        <f>SUM(BW5:BY5)</f>
        <v>22.186411066959366</v>
      </c>
      <c r="BZ6" s="165"/>
      <c r="CA6" s="165"/>
      <c r="CB6" s="165">
        <f>SUM(BZ5:CB5)</f>
        <v>18.056458829946557</v>
      </c>
      <c r="CC6" s="165"/>
      <c r="CD6" s="165"/>
      <c r="CE6" s="165">
        <f>SUM(CC5:CE5)</f>
        <v>5.3311387802515195</v>
      </c>
    </row>
    <row r="7" spans="1:83" x14ac:dyDescent="0.25">
      <c r="A7" s="211"/>
      <c r="B7" s="158"/>
      <c r="C7" s="161"/>
      <c r="D7" s="162"/>
      <c r="E7" s="162"/>
      <c r="F7" s="163"/>
      <c r="G7" s="164"/>
      <c r="H7" s="165"/>
      <c r="I7" s="164"/>
      <c r="J7" s="164"/>
      <c r="K7" s="165"/>
      <c r="L7" s="164"/>
      <c r="M7" s="164"/>
      <c r="N7" s="165"/>
      <c r="O7" s="164"/>
      <c r="P7" s="164"/>
      <c r="Q7" s="165"/>
      <c r="R7" s="164"/>
      <c r="S7" s="164"/>
      <c r="T7" s="165"/>
      <c r="U7" s="164"/>
      <c r="V7" s="164"/>
      <c r="W7" s="165"/>
      <c r="X7" s="164"/>
      <c r="Y7" s="164"/>
      <c r="Z7" s="165"/>
      <c r="AA7" s="164"/>
      <c r="AB7" s="164"/>
      <c r="AC7" s="165"/>
      <c r="AD7" s="164"/>
      <c r="AE7" s="164"/>
      <c r="AF7" s="165"/>
      <c r="AG7" s="164"/>
      <c r="AH7" s="164"/>
      <c r="AI7" s="165"/>
      <c r="AJ7" s="164"/>
      <c r="AK7" s="164"/>
      <c r="AL7" s="165"/>
      <c r="AM7" s="164"/>
      <c r="AN7" s="164"/>
      <c r="AO7" s="165"/>
      <c r="AP7" s="165"/>
      <c r="AQ7" s="165"/>
      <c r="AR7" s="165"/>
      <c r="AS7" s="165"/>
      <c r="AT7" s="165"/>
      <c r="AU7" s="165"/>
      <c r="AV7" s="165"/>
      <c r="AW7" s="165"/>
      <c r="AX7" s="165"/>
      <c r="AY7" s="165"/>
      <c r="AZ7" s="165"/>
    </row>
    <row r="8" spans="1:83" ht="12.75" x14ac:dyDescent="0.25">
      <c r="A8" s="166">
        <v>1</v>
      </c>
      <c r="B8" s="167" t="s">
        <v>159</v>
      </c>
      <c r="C8" s="212" t="s">
        <v>160</v>
      </c>
      <c r="D8" s="213" t="s">
        <v>161</v>
      </c>
      <c r="E8" s="213" t="s">
        <v>162</v>
      </c>
      <c r="F8" s="168"/>
      <c r="G8" s="169"/>
      <c r="H8" s="169"/>
      <c r="I8" s="169"/>
      <c r="J8" s="169"/>
      <c r="K8" s="169"/>
      <c r="L8" s="169"/>
      <c r="M8" s="169"/>
      <c r="N8" s="169"/>
      <c r="O8" s="169"/>
      <c r="P8" s="169"/>
      <c r="Q8" s="169"/>
      <c r="R8" s="169"/>
      <c r="S8" s="169"/>
      <c r="T8" s="169"/>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c r="AT8" s="169"/>
      <c r="AU8" s="169"/>
      <c r="AV8" s="169"/>
      <c r="AW8" s="169"/>
      <c r="AX8" s="393"/>
      <c r="AY8" s="169"/>
      <c r="AZ8" s="169"/>
      <c r="BA8" s="169"/>
      <c r="BB8" s="169"/>
      <c r="BC8" s="169"/>
      <c r="BD8" s="169"/>
      <c r="BE8" s="169"/>
      <c r="BF8" s="169"/>
    </row>
    <row r="9" spans="1:83" ht="12.75" x14ac:dyDescent="0.25">
      <c r="A9" s="166">
        <f>A8+1</f>
        <v>2</v>
      </c>
      <c r="B9" s="167" t="s">
        <v>163</v>
      </c>
      <c r="C9" s="212" t="s">
        <v>164</v>
      </c>
      <c r="D9" s="213" t="s">
        <v>158</v>
      </c>
      <c r="E9" s="213" t="s">
        <v>165</v>
      </c>
      <c r="F9" s="168"/>
      <c r="G9" s="169"/>
      <c r="H9" s="169"/>
      <c r="I9" s="169"/>
      <c r="J9" s="169"/>
      <c r="K9" s="169"/>
      <c r="L9" s="169"/>
      <c r="M9" s="169"/>
      <c r="N9" s="169"/>
      <c r="O9" s="169"/>
      <c r="P9" s="169"/>
      <c r="Q9" s="169"/>
      <c r="R9" s="169"/>
      <c r="S9" s="169"/>
      <c r="T9" s="169"/>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c r="AT9" s="169"/>
      <c r="AU9" s="169"/>
      <c r="AV9" s="169"/>
      <c r="AW9" s="169"/>
      <c r="AX9" s="393"/>
      <c r="AY9" s="169"/>
      <c r="AZ9" s="169"/>
      <c r="BA9" s="169"/>
      <c r="BB9" s="169"/>
      <c r="BC9" s="169"/>
      <c r="BD9" s="169"/>
      <c r="BE9" s="169"/>
      <c r="BF9" s="169"/>
    </row>
    <row r="10" spans="1:83" ht="22.5" x14ac:dyDescent="0.25">
      <c r="A10" s="166">
        <f t="shared" ref="A10:A69" si="20">A9+1</f>
        <v>3</v>
      </c>
      <c r="B10" s="170" t="s">
        <v>166</v>
      </c>
      <c r="C10" s="214" t="s">
        <v>167</v>
      </c>
      <c r="D10" s="358" t="s">
        <v>403</v>
      </c>
      <c r="E10" s="358" t="s">
        <v>404</v>
      </c>
      <c r="F10" s="360"/>
      <c r="G10" s="360">
        <v>0</v>
      </c>
      <c r="H10" s="360">
        <v>0</v>
      </c>
      <c r="I10" s="360">
        <v>0</v>
      </c>
      <c r="J10" s="360">
        <v>0</v>
      </c>
      <c r="K10" s="360">
        <v>0</v>
      </c>
      <c r="L10" s="360">
        <v>0</v>
      </c>
      <c r="M10" s="360">
        <v>0</v>
      </c>
      <c r="N10" s="360">
        <v>0</v>
      </c>
      <c r="O10" s="360">
        <v>0</v>
      </c>
      <c r="P10" s="360"/>
      <c r="Q10" s="360"/>
      <c r="R10" s="360"/>
      <c r="S10" s="360"/>
      <c r="T10" s="360"/>
      <c r="U10" s="360"/>
      <c r="V10" s="360">
        <v>0</v>
      </c>
      <c r="W10" s="360">
        <v>0</v>
      </c>
      <c r="X10" s="360"/>
      <c r="Y10" s="360">
        <v>0</v>
      </c>
      <c r="Z10" s="360">
        <v>0</v>
      </c>
      <c r="AA10" s="360">
        <v>5.1631800000000005E-2</v>
      </c>
      <c r="AB10" s="360">
        <v>0.30979080000000003</v>
      </c>
      <c r="AC10" s="360">
        <v>0.61958160000000007</v>
      </c>
      <c r="AD10" s="360">
        <v>0</v>
      </c>
      <c r="AE10" s="360">
        <v>0</v>
      </c>
      <c r="AF10" s="360">
        <v>0</v>
      </c>
      <c r="AG10" s="360">
        <v>0</v>
      </c>
      <c r="AH10" s="360">
        <v>0</v>
      </c>
      <c r="AI10" s="360">
        <v>5.1631800000000005E-2</v>
      </c>
      <c r="AJ10" s="360">
        <v>0</v>
      </c>
      <c r="AK10" s="360">
        <v>0</v>
      </c>
      <c r="AL10" s="360">
        <v>0</v>
      </c>
      <c r="AM10" s="360">
        <v>0</v>
      </c>
      <c r="AN10" s="360">
        <v>0</v>
      </c>
      <c r="AO10" s="360">
        <v>0</v>
      </c>
      <c r="AP10" s="360">
        <v>0</v>
      </c>
      <c r="AQ10" s="360">
        <v>0</v>
      </c>
      <c r="AR10" s="360">
        <v>0</v>
      </c>
      <c r="AS10" s="360">
        <v>0</v>
      </c>
      <c r="AT10" s="360">
        <v>0</v>
      </c>
      <c r="AU10" s="360">
        <v>0</v>
      </c>
      <c r="AV10" s="360">
        <v>0</v>
      </c>
      <c r="AW10" s="360"/>
      <c r="AX10" s="360"/>
      <c r="AY10" s="360"/>
      <c r="AZ10" s="360"/>
      <c r="BA10" s="360"/>
      <c r="BB10" s="360"/>
      <c r="BC10" s="360"/>
      <c r="BD10" s="360"/>
      <c r="BE10" s="360"/>
      <c r="BF10" s="360">
        <v>0</v>
      </c>
    </row>
    <row r="11" spans="1:83" ht="12.75" x14ac:dyDescent="0.25">
      <c r="A11" s="166">
        <f t="shared" si="20"/>
        <v>4</v>
      </c>
      <c r="B11" s="167" t="s">
        <v>168</v>
      </c>
      <c r="C11" s="214" t="s">
        <v>169</v>
      </c>
      <c r="D11" s="358" t="s">
        <v>405</v>
      </c>
      <c r="E11" s="358" t="s">
        <v>406</v>
      </c>
      <c r="F11" s="360"/>
      <c r="G11" s="360">
        <v>0</v>
      </c>
      <c r="H11" s="360">
        <v>0</v>
      </c>
      <c r="I11" s="360">
        <v>0</v>
      </c>
      <c r="J11" s="360">
        <v>0</v>
      </c>
      <c r="K11" s="360">
        <v>0</v>
      </c>
      <c r="L11" s="360">
        <v>0</v>
      </c>
      <c r="M11" s="360">
        <v>0</v>
      </c>
      <c r="N11" s="360">
        <v>0</v>
      </c>
      <c r="O11" s="360"/>
      <c r="P11" s="360"/>
      <c r="Q11" s="360"/>
      <c r="R11" s="360"/>
      <c r="S11" s="360"/>
      <c r="T11" s="360"/>
      <c r="U11" s="360"/>
      <c r="V11" s="360"/>
      <c r="W11" s="360"/>
      <c r="X11" s="360"/>
      <c r="Y11" s="360">
        <v>0</v>
      </c>
      <c r="Z11" s="360">
        <v>0</v>
      </c>
      <c r="AA11" s="360">
        <v>0</v>
      </c>
      <c r="AB11" s="360">
        <v>0</v>
      </c>
      <c r="AC11" s="360">
        <v>1.5987541044000002</v>
      </c>
      <c r="AD11" s="360">
        <v>0</v>
      </c>
      <c r="AE11" s="360">
        <v>0</v>
      </c>
      <c r="AF11" s="360">
        <v>0</v>
      </c>
      <c r="AG11" s="360">
        <v>0</v>
      </c>
      <c r="AH11" s="360">
        <v>0</v>
      </c>
      <c r="AI11" s="360">
        <v>0</v>
      </c>
      <c r="AJ11" s="360">
        <v>0</v>
      </c>
      <c r="AK11" s="360">
        <v>0</v>
      </c>
      <c r="AL11" s="360">
        <v>0</v>
      </c>
      <c r="AM11" s="360">
        <v>0</v>
      </c>
      <c r="AN11" s="360">
        <v>0</v>
      </c>
      <c r="AO11" s="360">
        <v>0</v>
      </c>
      <c r="AP11" s="360">
        <v>0</v>
      </c>
      <c r="AQ11" s="360">
        <v>0</v>
      </c>
      <c r="AR11" s="360">
        <v>0</v>
      </c>
      <c r="AS11" s="360">
        <v>0</v>
      </c>
      <c r="AT11" s="360">
        <v>0</v>
      </c>
      <c r="AU11" s="360">
        <v>0</v>
      </c>
      <c r="AV11" s="360">
        <v>0</v>
      </c>
      <c r="AW11" s="360"/>
      <c r="AX11" s="360"/>
      <c r="AY11" s="360"/>
      <c r="AZ11" s="360"/>
      <c r="BA11" s="360"/>
      <c r="BB11" s="360"/>
      <c r="BC11" s="360"/>
      <c r="BD11" s="360"/>
      <c r="BE11" s="360"/>
      <c r="BF11" s="360">
        <v>0</v>
      </c>
    </row>
    <row r="12" spans="1:83" ht="15" x14ac:dyDescent="0.25">
      <c r="A12" s="166">
        <f t="shared" si="20"/>
        <v>5</v>
      </c>
      <c r="B12" s="170" t="s">
        <v>170</v>
      </c>
      <c r="C12" s="361" t="s">
        <v>407</v>
      </c>
      <c r="D12" s="362" t="s">
        <v>408</v>
      </c>
      <c r="E12" s="362" t="s">
        <v>409</v>
      </c>
      <c r="F12" s="360"/>
      <c r="G12" s="360">
        <v>0</v>
      </c>
      <c r="H12" s="360">
        <v>0</v>
      </c>
      <c r="I12" s="360">
        <v>0</v>
      </c>
      <c r="J12" s="360">
        <v>0</v>
      </c>
      <c r="K12" s="360">
        <v>0</v>
      </c>
      <c r="L12" s="360">
        <v>0</v>
      </c>
      <c r="M12" s="360">
        <v>0</v>
      </c>
      <c r="N12" s="360">
        <v>0</v>
      </c>
      <c r="O12" s="360">
        <v>0</v>
      </c>
      <c r="P12" s="360"/>
      <c r="Q12" s="360"/>
      <c r="R12" s="360"/>
      <c r="S12" s="360"/>
      <c r="T12" s="360"/>
      <c r="U12" s="360"/>
      <c r="V12" s="360">
        <v>0</v>
      </c>
      <c r="W12" s="360">
        <v>0</v>
      </c>
      <c r="X12" s="360"/>
      <c r="Y12" s="360">
        <v>0</v>
      </c>
      <c r="Z12" s="360">
        <v>0</v>
      </c>
      <c r="AA12" s="360">
        <v>8.7499999999999991E-3</v>
      </c>
      <c r="AB12" s="360">
        <v>0</v>
      </c>
      <c r="AC12" s="360">
        <v>0</v>
      </c>
      <c r="AD12" s="360">
        <v>0.1575</v>
      </c>
      <c r="AE12" s="360">
        <v>0</v>
      </c>
      <c r="AF12" s="360">
        <v>0</v>
      </c>
      <c r="AG12" s="360">
        <v>0</v>
      </c>
      <c r="AH12" s="360">
        <v>0</v>
      </c>
      <c r="AI12" s="360">
        <v>8.7499999999999991E-3</v>
      </c>
      <c r="AJ12" s="360">
        <v>0</v>
      </c>
      <c r="AK12" s="360">
        <v>0</v>
      </c>
      <c r="AL12" s="360">
        <v>0</v>
      </c>
      <c r="AM12" s="360">
        <v>0</v>
      </c>
      <c r="AN12" s="360">
        <v>0</v>
      </c>
      <c r="AO12" s="360">
        <v>0</v>
      </c>
      <c r="AP12" s="360">
        <v>0</v>
      </c>
      <c r="AQ12" s="360">
        <v>0</v>
      </c>
      <c r="AR12" s="360">
        <v>0</v>
      </c>
      <c r="AS12" s="360">
        <v>0</v>
      </c>
      <c r="AT12" s="360">
        <v>0</v>
      </c>
      <c r="AU12" s="360">
        <v>0</v>
      </c>
      <c r="AV12" s="360">
        <v>0</v>
      </c>
      <c r="AW12" s="360"/>
      <c r="AX12" s="360"/>
      <c r="AY12" s="360"/>
      <c r="AZ12" s="360"/>
      <c r="BA12" s="360"/>
      <c r="BB12" s="360"/>
      <c r="BC12" s="360"/>
      <c r="BD12" s="360"/>
      <c r="BE12" s="360"/>
      <c r="BF12" s="360">
        <v>0</v>
      </c>
    </row>
    <row r="13" spans="1:83" ht="15" x14ac:dyDescent="0.25">
      <c r="A13" s="166">
        <f t="shared" si="20"/>
        <v>6</v>
      </c>
      <c r="B13" s="170" t="s">
        <v>172</v>
      </c>
      <c r="C13" s="361" t="s">
        <v>407</v>
      </c>
      <c r="D13" s="362" t="s">
        <v>410</v>
      </c>
      <c r="E13" s="362" t="s">
        <v>411</v>
      </c>
      <c r="F13" s="360"/>
      <c r="G13" s="360">
        <v>0</v>
      </c>
      <c r="H13" s="360">
        <v>0</v>
      </c>
      <c r="I13" s="360">
        <v>0</v>
      </c>
      <c r="J13" s="360">
        <v>0</v>
      </c>
      <c r="K13" s="360">
        <v>0</v>
      </c>
      <c r="L13" s="360">
        <v>0</v>
      </c>
      <c r="M13" s="360">
        <v>0</v>
      </c>
      <c r="N13" s="360">
        <v>0</v>
      </c>
      <c r="O13" s="360">
        <v>0</v>
      </c>
      <c r="P13" s="360"/>
      <c r="Q13" s="360"/>
      <c r="R13" s="360"/>
      <c r="S13" s="360"/>
      <c r="T13" s="360"/>
      <c r="U13" s="360"/>
      <c r="V13" s="360">
        <v>0</v>
      </c>
      <c r="W13" s="360">
        <v>0</v>
      </c>
      <c r="X13" s="360"/>
      <c r="Y13" s="360">
        <v>0</v>
      </c>
      <c r="Z13" s="360">
        <v>0</v>
      </c>
      <c r="AA13" s="360">
        <v>3.4999999999999996E-2</v>
      </c>
      <c r="AB13" s="360">
        <v>0</v>
      </c>
      <c r="AC13" s="360">
        <v>0.13999999999999999</v>
      </c>
      <c r="AD13" s="360">
        <v>0.48999999999999994</v>
      </c>
      <c r="AE13" s="360">
        <v>0</v>
      </c>
      <c r="AF13" s="360">
        <v>0</v>
      </c>
      <c r="AG13" s="360">
        <v>0</v>
      </c>
      <c r="AH13" s="360">
        <v>0</v>
      </c>
      <c r="AI13" s="360">
        <v>3.4999999999999996E-2</v>
      </c>
      <c r="AJ13" s="360">
        <v>0</v>
      </c>
      <c r="AK13" s="360">
        <v>0</v>
      </c>
      <c r="AL13" s="360">
        <v>0</v>
      </c>
      <c r="AM13" s="360">
        <v>0</v>
      </c>
      <c r="AN13" s="360">
        <v>0</v>
      </c>
      <c r="AO13" s="360">
        <v>0</v>
      </c>
      <c r="AP13" s="360">
        <v>0</v>
      </c>
      <c r="AQ13" s="360">
        <v>0</v>
      </c>
      <c r="AR13" s="360">
        <v>0</v>
      </c>
      <c r="AS13" s="360">
        <v>0</v>
      </c>
      <c r="AT13" s="360">
        <v>0</v>
      </c>
      <c r="AU13" s="360">
        <v>0</v>
      </c>
      <c r="AV13" s="360">
        <v>0</v>
      </c>
      <c r="AW13" s="360"/>
      <c r="AX13" s="360"/>
      <c r="AY13" s="360"/>
      <c r="AZ13" s="360"/>
      <c r="BA13" s="360"/>
      <c r="BB13" s="360"/>
      <c r="BC13" s="360"/>
      <c r="BD13" s="360"/>
      <c r="BE13" s="360"/>
      <c r="BF13" s="360">
        <v>0</v>
      </c>
    </row>
    <row r="14" spans="1:83" ht="15" x14ac:dyDescent="0.25">
      <c r="A14" s="166">
        <f t="shared" si="20"/>
        <v>7</v>
      </c>
      <c r="B14" s="167" t="s">
        <v>173</v>
      </c>
      <c r="C14" s="363" t="s">
        <v>412</v>
      </c>
      <c r="D14" s="362" t="s">
        <v>413</v>
      </c>
      <c r="E14" s="362" t="s">
        <v>414</v>
      </c>
      <c r="F14" s="360"/>
      <c r="G14" s="360">
        <v>0</v>
      </c>
      <c r="H14" s="360">
        <v>0</v>
      </c>
      <c r="I14" s="360">
        <v>0</v>
      </c>
      <c r="J14" s="360">
        <v>0</v>
      </c>
      <c r="K14" s="360">
        <v>0</v>
      </c>
      <c r="L14" s="360">
        <v>0</v>
      </c>
      <c r="M14" s="360">
        <v>0</v>
      </c>
      <c r="N14" s="360">
        <v>0</v>
      </c>
      <c r="O14" s="360">
        <v>0</v>
      </c>
      <c r="P14" s="360"/>
      <c r="Q14" s="360"/>
      <c r="R14" s="360"/>
      <c r="S14" s="360"/>
      <c r="T14" s="360"/>
      <c r="U14" s="360"/>
      <c r="V14" s="360">
        <v>0</v>
      </c>
      <c r="W14" s="360">
        <v>0</v>
      </c>
      <c r="X14" s="360">
        <v>0</v>
      </c>
      <c r="Y14" s="360">
        <v>0</v>
      </c>
      <c r="Z14" s="360">
        <v>0</v>
      </c>
      <c r="AA14" s="360">
        <v>0</v>
      </c>
      <c r="AB14" s="360">
        <v>0</v>
      </c>
      <c r="AC14" s="360">
        <v>0</v>
      </c>
      <c r="AD14" s="360">
        <v>0</v>
      </c>
      <c r="AE14" s="360">
        <v>0</v>
      </c>
      <c r="AF14" s="360">
        <v>0</v>
      </c>
      <c r="AG14" s="360">
        <v>0</v>
      </c>
      <c r="AH14" s="360">
        <v>0</v>
      </c>
      <c r="AI14" s="360">
        <v>0</v>
      </c>
      <c r="AJ14" s="360">
        <v>0</v>
      </c>
      <c r="AK14" s="360">
        <v>0</v>
      </c>
      <c r="AL14" s="360">
        <v>0</v>
      </c>
      <c r="AM14" s="360">
        <v>0</v>
      </c>
      <c r="AN14" s="360">
        <v>0</v>
      </c>
      <c r="AO14" s="360">
        <v>0</v>
      </c>
      <c r="AP14" s="360">
        <v>0</v>
      </c>
      <c r="AQ14" s="360">
        <v>0</v>
      </c>
      <c r="AR14" s="360">
        <v>0</v>
      </c>
      <c r="AS14" s="360">
        <v>0</v>
      </c>
      <c r="AT14" s="360">
        <v>0</v>
      </c>
      <c r="AU14" s="360">
        <v>0</v>
      </c>
      <c r="AV14" s="360">
        <v>0</v>
      </c>
      <c r="AW14" s="360"/>
      <c r="AX14" s="360"/>
      <c r="AY14" s="360"/>
      <c r="AZ14" s="360"/>
      <c r="BA14" s="360"/>
      <c r="BB14" s="360"/>
      <c r="BC14" s="360"/>
      <c r="BD14" s="360"/>
      <c r="BE14" s="360"/>
      <c r="BF14" s="360">
        <v>0</v>
      </c>
    </row>
    <row r="15" spans="1:83" ht="15" x14ac:dyDescent="0.25">
      <c r="A15" s="166">
        <f t="shared" si="20"/>
        <v>8</v>
      </c>
      <c r="B15" s="167" t="s">
        <v>174</v>
      </c>
      <c r="C15" s="363" t="s">
        <v>412</v>
      </c>
      <c r="D15" s="362" t="s">
        <v>413</v>
      </c>
      <c r="E15" s="362" t="s">
        <v>414</v>
      </c>
      <c r="F15" s="360"/>
      <c r="G15" s="360">
        <v>0</v>
      </c>
      <c r="H15" s="360">
        <v>0</v>
      </c>
      <c r="I15" s="360">
        <v>0</v>
      </c>
      <c r="J15" s="360">
        <v>0</v>
      </c>
      <c r="K15" s="360">
        <v>0</v>
      </c>
      <c r="L15" s="360">
        <v>0</v>
      </c>
      <c r="M15" s="360">
        <v>0</v>
      </c>
      <c r="N15" s="360">
        <v>0</v>
      </c>
      <c r="O15" s="360">
        <v>0</v>
      </c>
      <c r="P15" s="360"/>
      <c r="Q15" s="360"/>
      <c r="R15" s="360"/>
      <c r="S15" s="360"/>
      <c r="T15" s="360"/>
      <c r="U15" s="360"/>
      <c r="V15" s="360">
        <v>0</v>
      </c>
      <c r="W15" s="360">
        <v>0</v>
      </c>
      <c r="X15" s="360">
        <v>0</v>
      </c>
      <c r="Y15" s="360">
        <v>0</v>
      </c>
      <c r="Z15" s="360">
        <v>0</v>
      </c>
      <c r="AA15" s="360">
        <v>0</v>
      </c>
      <c r="AB15" s="360">
        <v>0</v>
      </c>
      <c r="AC15" s="360">
        <v>0</v>
      </c>
      <c r="AD15" s="360">
        <v>0</v>
      </c>
      <c r="AE15" s="360">
        <v>0</v>
      </c>
      <c r="AF15" s="360">
        <v>0</v>
      </c>
      <c r="AG15" s="360">
        <v>0</v>
      </c>
      <c r="AH15" s="360">
        <v>0</v>
      </c>
      <c r="AI15" s="360">
        <v>0</v>
      </c>
      <c r="AJ15" s="360">
        <v>0</v>
      </c>
      <c r="AK15" s="360">
        <v>0</v>
      </c>
      <c r="AL15" s="360">
        <v>0</v>
      </c>
      <c r="AM15" s="360">
        <v>0</v>
      </c>
      <c r="AN15" s="360">
        <v>0</v>
      </c>
      <c r="AO15" s="360">
        <v>0</v>
      </c>
      <c r="AP15" s="360">
        <v>0</v>
      </c>
      <c r="AQ15" s="360">
        <v>0</v>
      </c>
      <c r="AR15" s="360">
        <v>0</v>
      </c>
      <c r="AS15" s="360">
        <v>0</v>
      </c>
      <c r="AT15" s="360">
        <v>0</v>
      </c>
      <c r="AU15" s="360">
        <v>0</v>
      </c>
      <c r="AV15" s="360">
        <v>0</v>
      </c>
      <c r="AW15" s="360"/>
      <c r="AX15" s="360"/>
      <c r="AY15" s="360"/>
      <c r="AZ15" s="360"/>
      <c r="BA15" s="360"/>
      <c r="BB15" s="360"/>
      <c r="BC15" s="360"/>
      <c r="BD15" s="360"/>
      <c r="BE15" s="360"/>
      <c r="BF15" s="360">
        <v>0</v>
      </c>
    </row>
    <row r="16" spans="1:83" ht="15" x14ac:dyDescent="0.25">
      <c r="A16" s="166">
        <f t="shared" si="20"/>
        <v>9</v>
      </c>
      <c r="B16" s="170" t="s">
        <v>175</v>
      </c>
      <c r="C16" s="361" t="s">
        <v>171</v>
      </c>
      <c r="D16" s="362" t="s">
        <v>413</v>
      </c>
      <c r="E16" s="362" t="s">
        <v>415</v>
      </c>
      <c r="F16" s="360"/>
      <c r="G16" s="360">
        <v>0</v>
      </c>
      <c r="H16" s="360">
        <v>0</v>
      </c>
      <c r="I16" s="360">
        <v>0</v>
      </c>
      <c r="J16" s="360">
        <v>0</v>
      </c>
      <c r="K16" s="360">
        <v>0</v>
      </c>
      <c r="L16" s="360">
        <v>0</v>
      </c>
      <c r="M16" s="360">
        <v>0</v>
      </c>
      <c r="N16" s="360">
        <v>0</v>
      </c>
      <c r="O16" s="360">
        <v>0</v>
      </c>
      <c r="P16" s="360"/>
      <c r="Q16" s="360"/>
      <c r="R16" s="360"/>
      <c r="S16" s="360"/>
      <c r="T16" s="360"/>
      <c r="U16" s="360"/>
      <c r="V16" s="360">
        <v>0</v>
      </c>
      <c r="W16" s="360">
        <v>0</v>
      </c>
      <c r="X16" s="360"/>
      <c r="Y16" s="360">
        <v>0</v>
      </c>
      <c r="Z16" s="360">
        <v>0</v>
      </c>
      <c r="AA16" s="360">
        <v>0</v>
      </c>
      <c r="AB16" s="360">
        <v>0</v>
      </c>
      <c r="AC16" s="360">
        <f>0.201229742475*2</f>
        <v>0.40245948495</v>
      </c>
      <c r="AD16" s="360">
        <v>1.6098379398000002</v>
      </c>
      <c r="AE16" s="360">
        <v>1.0061487123750001</v>
      </c>
      <c r="AF16" s="360">
        <v>0.40245948495000006</v>
      </c>
      <c r="AG16" s="360">
        <v>0</v>
      </c>
      <c r="AH16" s="360">
        <v>0</v>
      </c>
      <c r="AI16" s="360">
        <v>0.20122974247500003</v>
      </c>
      <c r="AJ16" s="360">
        <v>0</v>
      </c>
      <c r="AK16" s="360">
        <v>0</v>
      </c>
      <c r="AL16" s="360">
        <v>0</v>
      </c>
      <c r="AM16" s="360">
        <v>0</v>
      </c>
      <c r="AN16" s="360">
        <v>0</v>
      </c>
      <c r="AO16" s="360">
        <v>0</v>
      </c>
      <c r="AP16" s="360">
        <v>0</v>
      </c>
      <c r="AQ16" s="360">
        <v>0</v>
      </c>
      <c r="AR16" s="360">
        <v>0</v>
      </c>
      <c r="AS16" s="360">
        <v>0</v>
      </c>
      <c r="AT16" s="360">
        <v>0</v>
      </c>
      <c r="AU16" s="360">
        <v>0</v>
      </c>
      <c r="AV16" s="360">
        <v>0</v>
      </c>
      <c r="AW16" s="360">
        <v>0</v>
      </c>
      <c r="AX16" s="360">
        <v>0</v>
      </c>
      <c r="AY16" s="360">
        <v>0</v>
      </c>
      <c r="AZ16" s="360">
        <v>0</v>
      </c>
      <c r="BA16" s="360">
        <v>0</v>
      </c>
      <c r="BB16" s="360">
        <v>0</v>
      </c>
      <c r="BC16" s="360">
        <v>0</v>
      </c>
      <c r="BD16" s="360">
        <v>0</v>
      </c>
      <c r="BE16" s="360">
        <v>0</v>
      </c>
      <c r="BF16" s="360">
        <v>0.40245948495000006</v>
      </c>
    </row>
    <row r="17" spans="1:82" ht="15" x14ac:dyDescent="0.25">
      <c r="A17" s="166">
        <f t="shared" si="20"/>
        <v>10</v>
      </c>
      <c r="B17" s="170" t="s">
        <v>176</v>
      </c>
      <c r="C17" s="361" t="s">
        <v>179</v>
      </c>
      <c r="D17" s="362" t="s">
        <v>416</v>
      </c>
      <c r="E17" s="362" t="s">
        <v>417</v>
      </c>
      <c r="F17" s="360"/>
      <c r="G17" s="360">
        <v>0</v>
      </c>
      <c r="H17" s="360">
        <v>0</v>
      </c>
      <c r="I17" s="360">
        <v>0</v>
      </c>
      <c r="J17" s="360">
        <v>0</v>
      </c>
      <c r="K17" s="360">
        <v>0</v>
      </c>
      <c r="L17" s="360">
        <v>0</v>
      </c>
      <c r="M17" s="360">
        <v>0</v>
      </c>
      <c r="N17" s="360">
        <v>0</v>
      </c>
      <c r="O17" s="360">
        <v>0</v>
      </c>
      <c r="P17" s="360"/>
      <c r="Q17" s="360"/>
      <c r="R17" s="360"/>
      <c r="S17" s="360"/>
      <c r="T17" s="360"/>
      <c r="U17" s="360"/>
      <c r="V17" s="360">
        <v>0</v>
      </c>
      <c r="W17" s="360">
        <v>0</v>
      </c>
      <c r="X17" s="360"/>
      <c r="Y17" s="360">
        <v>0</v>
      </c>
      <c r="Z17" s="360">
        <v>0</v>
      </c>
      <c r="AA17" s="360">
        <v>0</v>
      </c>
      <c r="AB17" s="360">
        <v>0</v>
      </c>
      <c r="AC17" s="360">
        <v>0.5759686947624999</v>
      </c>
      <c r="AD17" s="360">
        <v>2.8798434738124996</v>
      </c>
      <c r="AE17" s="360">
        <v>4.6077495580999992</v>
      </c>
      <c r="AF17" s="360">
        <v>1.7279060842874998</v>
      </c>
      <c r="AG17" s="360">
        <v>0</v>
      </c>
      <c r="AH17" s="360">
        <v>0</v>
      </c>
      <c r="AI17" s="360">
        <v>0.5759686947624999</v>
      </c>
      <c r="AJ17" s="360">
        <v>0</v>
      </c>
      <c r="AK17" s="360">
        <v>0</v>
      </c>
      <c r="AL17" s="360">
        <v>0</v>
      </c>
      <c r="AM17" s="360">
        <v>0</v>
      </c>
      <c r="AN17" s="360">
        <v>0</v>
      </c>
      <c r="AO17" s="360">
        <v>0</v>
      </c>
      <c r="AP17" s="360">
        <v>0</v>
      </c>
      <c r="AQ17" s="360">
        <v>0</v>
      </c>
      <c r="AR17" s="360">
        <v>0</v>
      </c>
      <c r="AS17" s="360">
        <v>0</v>
      </c>
      <c r="AT17" s="360">
        <v>0</v>
      </c>
      <c r="AU17" s="360">
        <v>0</v>
      </c>
      <c r="AV17" s="360">
        <v>0</v>
      </c>
      <c r="AW17" s="360">
        <v>0</v>
      </c>
      <c r="AX17" s="360">
        <v>0</v>
      </c>
      <c r="AY17" s="360">
        <v>0</v>
      </c>
      <c r="AZ17" s="360">
        <v>0</v>
      </c>
      <c r="BA17" s="360">
        <v>0</v>
      </c>
      <c r="BB17" s="360">
        <v>0</v>
      </c>
      <c r="BC17" s="360">
        <v>0</v>
      </c>
      <c r="BD17" s="360">
        <v>0</v>
      </c>
      <c r="BE17" s="360">
        <v>0</v>
      </c>
      <c r="BF17" s="360">
        <v>1.1519373895249998</v>
      </c>
    </row>
    <row r="18" spans="1:82" ht="12.75" x14ac:dyDescent="0.25">
      <c r="A18" s="166">
        <f t="shared" si="20"/>
        <v>11</v>
      </c>
      <c r="B18" s="173" t="s">
        <v>177</v>
      </c>
      <c r="C18" s="214"/>
      <c r="D18" s="215"/>
      <c r="E18" s="215"/>
      <c r="F18" s="171"/>
      <c r="G18" s="172">
        <v>0</v>
      </c>
      <c r="H18" s="172">
        <v>0</v>
      </c>
      <c r="I18" s="172">
        <v>0</v>
      </c>
      <c r="J18" s="172">
        <v>0</v>
      </c>
      <c r="K18" s="172">
        <v>0</v>
      </c>
      <c r="L18" s="172">
        <v>0</v>
      </c>
      <c r="M18" s="172">
        <v>0</v>
      </c>
      <c r="N18" s="172">
        <v>0</v>
      </c>
      <c r="O18" s="172">
        <v>0</v>
      </c>
      <c r="P18" s="172"/>
      <c r="Q18" s="172"/>
      <c r="R18" s="172"/>
      <c r="S18" s="172"/>
      <c r="T18" s="172"/>
      <c r="U18" s="172"/>
      <c r="V18" s="172">
        <v>0</v>
      </c>
      <c r="W18" s="172">
        <v>0</v>
      </c>
      <c r="X18" s="172">
        <v>0</v>
      </c>
      <c r="Y18" s="172"/>
      <c r="Z18" s="172">
        <v>0</v>
      </c>
      <c r="AA18" s="172">
        <v>0</v>
      </c>
      <c r="AB18" s="172">
        <v>0</v>
      </c>
      <c r="AC18" s="172">
        <v>4.3240570798107001</v>
      </c>
      <c r="AD18" s="172">
        <v>0</v>
      </c>
      <c r="AE18" s="172">
        <v>0</v>
      </c>
      <c r="AF18" s="172">
        <v>2.6598748684697249</v>
      </c>
      <c r="AG18" s="172">
        <v>4.32</v>
      </c>
      <c r="AH18" s="172">
        <v>8.32</v>
      </c>
      <c r="AI18" s="172">
        <v>8.3209110567048761</v>
      </c>
      <c r="AJ18" s="172">
        <v>20.951795844841275</v>
      </c>
      <c r="AK18" s="172">
        <v>28.93142045025045</v>
      </c>
      <c r="AL18" s="172">
        <v>0</v>
      </c>
      <c r="AM18" s="172">
        <v>0</v>
      </c>
      <c r="AN18" s="172">
        <v>0</v>
      </c>
      <c r="AO18" s="172">
        <v>0</v>
      </c>
      <c r="AP18" s="172">
        <v>0</v>
      </c>
      <c r="AQ18" s="172">
        <v>0</v>
      </c>
      <c r="AR18" s="172">
        <v>0</v>
      </c>
      <c r="AS18" s="172">
        <v>0</v>
      </c>
      <c r="AT18" s="172">
        <v>0</v>
      </c>
      <c r="AU18" s="172">
        <v>0</v>
      </c>
      <c r="AV18" s="172">
        <v>0</v>
      </c>
      <c r="AW18" s="172">
        <v>0</v>
      </c>
      <c r="AX18" s="176">
        <v>0</v>
      </c>
      <c r="AY18" s="152">
        <v>0</v>
      </c>
      <c r="AZ18" s="152">
        <v>0</v>
      </c>
      <c r="BA18" s="152">
        <v>0</v>
      </c>
      <c r="BB18" s="152">
        <v>0</v>
      </c>
      <c r="BC18" s="152">
        <v>0</v>
      </c>
      <c r="BD18" s="152">
        <v>0</v>
      </c>
      <c r="BE18" s="152">
        <v>0</v>
      </c>
      <c r="BF18" s="152">
        <v>0</v>
      </c>
    </row>
    <row r="19" spans="1:82" ht="15" x14ac:dyDescent="0.25">
      <c r="A19" s="166">
        <f t="shared" si="20"/>
        <v>12</v>
      </c>
      <c r="B19" s="167" t="s">
        <v>178</v>
      </c>
      <c r="C19" s="363" t="s">
        <v>422</v>
      </c>
      <c r="D19" s="362" t="s">
        <v>423</v>
      </c>
      <c r="E19" s="362" t="s">
        <v>424</v>
      </c>
      <c r="F19" s="360"/>
      <c r="G19" s="360">
        <v>0</v>
      </c>
      <c r="H19" s="360">
        <v>0</v>
      </c>
      <c r="I19" s="360">
        <v>0</v>
      </c>
      <c r="J19" s="360">
        <v>0</v>
      </c>
      <c r="K19" s="360">
        <v>0</v>
      </c>
      <c r="L19" s="360">
        <v>0</v>
      </c>
      <c r="M19" s="360">
        <v>0</v>
      </c>
      <c r="N19" s="360">
        <v>0</v>
      </c>
      <c r="O19" s="360">
        <v>0</v>
      </c>
      <c r="P19" s="360"/>
      <c r="Q19" s="360"/>
      <c r="R19" s="360"/>
      <c r="S19" s="360"/>
      <c r="T19" s="360"/>
      <c r="U19" s="360"/>
      <c r="V19" s="360">
        <v>0</v>
      </c>
      <c r="W19" s="360">
        <v>0</v>
      </c>
      <c r="X19" s="360">
        <v>0</v>
      </c>
      <c r="Y19" s="360">
        <v>0</v>
      </c>
      <c r="Z19" s="360">
        <v>0</v>
      </c>
      <c r="AA19" s="360">
        <v>0</v>
      </c>
      <c r="AB19" s="360">
        <v>0</v>
      </c>
      <c r="AC19" s="360">
        <v>0</v>
      </c>
      <c r="AD19" s="360">
        <v>0</v>
      </c>
      <c r="AE19" s="360">
        <v>0</v>
      </c>
      <c r="AF19" s="360">
        <v>0</v>
      </c>
      <c r="AG19" s="360">
        <v>0</v>
      </c>
      <c r="AH19" s="360">
        <v>0</v>
      </c>
      <c r="AI19" s="360">
        <v>0</v>
      </c>
      <c r="AJ19" s="360">
        <v>0</v>
      </c>
      <c r="AK19" s="360">
        <v>0</v>
      </c>
      <c r="AL19" s="360">
        <v>0</v>
      </c>
      <c r="AM19" s="360">
        <v>0</v>
      </c>
      <c r="AN19" s="360">
        <v>0</v>
      </c>
      <c r="AO19" s="360">
        <v>0</v>
      </c>
      <c r="AP19" s="360">
        <v>0</v>
      </c>
      <c r="AQ19" s="360">
        <v>0</v>
      </c>
      <c r="AR19" s="360">
        <v>0</v>
      </c>
      <c r="AS19" s="360">
        <v>0</v>
      </c>
      <c r="AT19" s="360">
        <v>0</v>
      </c>
      <c r="AU19" s="360">
        <v>0</v>
      </c>
      <c r="AV19" s="360">
        <v>0</v>
      </c>
      <c r="AW19" s="360">
        <v>0</v>
      </c>
      <c r="AX19" s="360">
        <v>0</v>
      </c>
      <c r="AY19" s="360">
        <v>0</v>
      </c>
      <c r="AZ19" s="360">
        <v>0</v>
      </c>
      <c r="BA19" s="360">
        <v>0</v>
      </c>
      <c r="BB19" s="360">
        <v>0</v>
      </c>
      <c r="BC19" s="360">
        <v>0</v>
      </c>
      <c r="BD19" s="360">
        <v>0</v>
      </c>
      <c r="BE19" s="360">
        <v>0</v>
      </c>
      <c r="BF19" s="360">
        <v>0</v>
      </c>
    </row>
    <row r="20" spans="1:82" ht="15" x14ac:dyDescent="0.25">
      <c r="A20" s="166">
        <f t="shared" si="20"/>
        <v>13</v>
      </c>
      <c r="B20" s="170" t="s">
        <v>175</v>
      </c>
      <c r="C20" s="361" t="s">
        <v>180</v>
      </c>
      <c r="D20" s="362" t="s">
        <v>423</v>
      </c>
      <c r="E20" s="362" t="s">
        <v>416</v>
      </c>
      <c r="F20" s="360"/>
      <c r="G20" s="360">
        <v>0</v>
      </c>
      <c r="H20" s="360">
        <v>0</v>
      </c>
      <c r="I20" s="360">
        <v>0</v>
      </c>
      <c r="J20" s="360">
        <v>0</v>
      </c>
      <c r="K20" s="360">
        <v>0</v>
      </c>
      <c r="L20" s="360">
        <v>0</v>
      </c>
      <c r="M20" s="360">
        <v>0</v>
      </c>
      <c r="N20" s="360">
        <v>0</v>
      </c>
      <c r="O20" s="360">
        <v>0</v>
      </c>
      <c r="P20" s="360"/>
      <c r="Q20" s="360"/>
      <c r="R20" s="360"/>
      <c r="S20" s="360"/>
      <c r="T20" s="360"/>
      <c r="U20" s="360"/>
      <c r="V20" s="360">
        <v>0</v>
      </c>
      <c r="W20" s="360">
        <v>0</v>
      </c>
      <c r="X20" s="360"/>
      <c r="Y20" s="360">
        <v>0</v>
      </c>
      <c r="Z20" s="360">
        <v>0</v>
      </c>
      <c r="AA20" s="360">
        <v>0</v>
      </c>
      <c r="AB20" s="360">
        <v>8.2192430025000054E-2</v>
      </c>
      <c r="AC20" s="360">
        <v>0.24657729007500015</v>
      </c>
      <c r="AD20" s="360">
        <v>0.4931545801500003</v>
      </c>
      <c r="AE20" s="360">
        <v>0.57534701017500034</v>
      </c>
      <c r="AF20" s="360">
        <v>0</v>
      </c>
      <c r="AG20" s="360">
        <v>0</v>
      </c>
      <c r="AH20" s="360">
        <v>0</v>
      </c>
      <c r="AI20" s="360">
        <v>8.2192430025000054E-2</v>
      </c>
      <c r="AJ20" s="360">
        <v>0</v>
      </c>
      <c r="AK20" s="360">
        <v>0</v>
      </c>
      <c r="AL20" s="360">
        <v>0</v>
      </c>
      <c r="AM20" s="360">
        <v>0</v>
      </c>
      <c r="AN20" s="360">
        <v>0</v>
      </c>
      <c r="AO20" s="360">
        <v>0</v>
      </c>
      <c r="AP20" s="360">
        <v>0</v>
      </c>
      <c r="AQ20" s="360">
        <v>0</v>
      </c>
      <c r="AR20" s="360">
        <v>0</v>
      </c>
      <c r="AS20" s="360">
        <v>0</v>
      </c>
      <c r="AT20" s="360">
        <v>0</v>
      </c>
      <c r="AU20" s="360">
        <v>0</v>
      </c>
      <c r="AV20" s="360">
        <v>0</v>
      </c>
      <c r="AW20" s="360">
        <v>0</v>
      </c>
      <c r="AX20" s="360">
        <v>0</v>
      </c>
      <c r="AY20" s="360">
        <v>0</v>
      </c>
      <c r="AZ20" s="360">
        <v>0</v>
      </c>
      <c r="BA20" s="360">
        <v>0</v>
      </c>
      <c r="BB20" s="360">
        <v>0</v>
      </c>
      <c r="BC20" s="360">
        <v>0</v>
      </c>
      <c r="BD20" s="360">
        <v>0</v>
      </c>
      <c r="BE20" s="360">
        <v>0</v>
      </c>
      <c r="BF20" s="360">
        <v>0.16438486005000011</v>
      </c>
    </row>
    <row r="21" spans="1:82" ht="15" x14ac:dyDescent="0.25">
      <c r="A21" s="166">
        <f t="shared" si="20"/>
        <v>14</v>
      </c>
      <c r="B21" s="170" t="s">
        <v>176</v>
      </c>
      <c r="C21" s="361" t="s">
        <v>425</v>
      </c>
      <c r="D21" s="362" t="s">
        <v>426</v>
      </c>
      <c r="E21" s="362" t="s">
        <v>427</v>
      </c>
      <c r="F21" s="360"/>
      <c r="G21" s="360">
        <v>0</v>
      </c>
      <c r="H21" s="360">
        <v>0</v>
      </c>
      <c r="I21" s="360">
        <v>0</v>
      </c>
      <c r="J21" s="360">
        <v>0</v>
      </c>
      <c r="K21" s="360">
        <v>0</v>
      </c>
      <c r="L21" s="360">
        <v>0</v>
      </c>
      <c r="M21" s="360">
        <v>0</v>
      </c>
      <c r="N21" s="360">
        <v>0</v>
      </c>
      <c r="O21" s="360">
        <v>0</v>
      </c>
      <c r="P21" s="360"/>
      <c r="Q21" s="360"/>
      <c r="R21" s="360"/>
      <c r="S21" s="360"/>
      <c r="T21" s="360"/>
      <c r="U21" s="360"/>
      <c r="V21" s="360">
        <v>0</v>
      </c>
      <c r="W21" s="360">
        <v>0</v>
      </c>
      <c r="X21" s="360"/>
      <c r="Y21" s="360">
        <v>0</v>
      </c>
      <c r="Z21" s="360">
        <v>0</v>
      </c>
      <c r="AA21" s="360">
        <v>0</v>
      </c>
      <c r="AB21" s="360">
        <v>0.2352548189875</v>
      </c>
      <c r="AC21" s="360">
        <v>0.7057644569624999</v>
      </c>
      <c r="AD21" s="360">
        <v>1.4115289139249998</v>
      </c>
      <c r="AE21" s="360">
        <v>1.6467837329124997</v>
      </c>
      <c r="AF21" s="360">
        <v>0</v>
      </c>
      <c r="AG21" s="360">
        <v>0</v>
      </c>
      <c r="AH21" s="360">
        <v>0</v>
      </c>
      <c r="AI21" s="360">
        <v>0.2352548189875</v>
      </c>
      <c r="AJ21" s="360">
        <v>0</v>
      </c>
      <c r="AK21" s="360">
        <v>0</v>
      </c>
      <c r="AL21" s="360">
        <v>0</v>
      </c>
      <c r="AM21" s="360">
        <v>0</v>
      </c>
      <c r="AN21" s="360">
        <v>0</v>
      </c>
      <c r="AO21" s="360">
        <v>0</v>
      </c>
      <c r="AP21" s="360">
        <v>0</v>
      </c>
      <c r="AQ21" s="360">
        <v>0</v>
      </c>
      <c r="AR21" s="360">
        <v>0</v>
      </c>
      <c r="AS21" s="360">
        <v>0</v>
      </c>
      <c r="AT21" s="360">
        <v>0</v>
      </c>
      <c r="AU21" s="360">
        <v>0</v>
      </c>
      <c r="AV21" s="360">
        <v>0</v>
      </c>
      <c r="AW21" s="360">
        <v>0</v>
      </c>
      <c r="AX21" s="360">
        <v>0</v>
      </c>
      <c r="AY21" s="360">
        <v>0</v>
      </c>
      <c r="AZ21" s="360">
        <v>0</v>
      </c>
      <c r="BA21" s="360">
        <v>0</v>
      </c>
      <c r="BB21" s="360">
        <v>0</v>
      </c>
      <c r="BC21" s="360">
        <v>0</v>
      </c>
      <c r="BD21" s="360">
        <v>0</v>
      </c>
      <c r="BE21" s="360">
        <v>0</v>
      </c>
      <c r="BF21" s="360">
        <v>0.47050963797500001</v>
      </c>
    </row>
    <row r="22" spans="1:82" ht="12.75" x14ac:dyDescent="0.25">
      <c r="A22" s="166">
        <f t="shared" si="20"/>
        <v>15</v>
      </c>
      <c r="B22" s="173" t="s">
        <v>177</v>
      </c>
      <c r="C22" s="214"/>
      <c r="D22" s="215"/>
      <c r="E22" s="215"/>
      <c r="F22" s="171"/>
      <c r="G22" s="172">
        <v>0</v>
      </c>
      <c r="H22" s="172">
        <v>0</v>
      </c>
      <c r="I22" s="172">
        <v>0</v>
      </c>
      <c r="J22" s="172">
        <v>0</v>
      </c>
      <c r="K22" s="172">
        <v>0</v>
      </c>
      <c r="L22" s="172">
        <v>0</v>
      </c>
      <c r="M22" s="172">
        <v>0</v>
      </c>
      <c r="N22" s="172">
        <v>0</v>
      </c>
      <c r="O22" s="172">
        <v>0</v>
      </c>
      <c r="P22" s="172"/>
      <c r="Q22" s="172"/>
      <c r="R22" s="172"/>
      <c r="S22" s="172"/>
      <c r="T22" s="172"/>
      <c r="U22" s="172"/>
      <c r="V22" s="172">
        <v>0</v>
      </c>
      <c r="W22" s="172">
        <v>0</v>
      </c>
      <c r="X22" s="172">
        <v>0</v>
      </c>
      <c r="Y22" s="172"/>
      <c r="Z22" s="172">
        <v>0</v>
      </c>
      <c r="AA22" s="172">
        <v>0</v>
      </c>
      <c r="AB22" s="172">
        <v>0</v>
      </c>
      <c r="AC22" s="172">
        <v>1.7661641593593005</v>
      </c>
      <c r="AD22" s="172">
        <v>0</v>
      </c>
      <c r="AE22" s="172">
        <v>1.0864277631777755</v>
      </c>
      <c r="AF22" s="172">
        <v>7.1983029752481764</v>
      </c>
      <c r="AG22" s="172">
        <v>1.77</v>
      </c>
      <c r="AH22" s="172">
        <v>6.2512739034447016</v>
      </c>
      <c r="AI22" s="172">
        <v>2.7189455847261002</v>
      </c>
      <c r="AJ22" s="172">
        <v>11</v>
      </c>
      <c r="AK22" s="172">
        <v>0</v>
      </c>
      <c r="AL22" s="172">
        <v>0</v>
      </c>
      <c r="AM22" s="172">
        <v>0</v>
      </c>
      <c r="AN22" s="172">
        <v>0</v>
      </c>
      <c r="AO22" s="172">
        <v>0</v>
      </c>
      <c r="AP22" s="172">
        <v>0</v>
      </c>
      <c r="AQ22" s="172">
        <v>0</v>
      </c>
      <c r="AR22" s="172">
        <v>0</v>
      </c>
      <c r="AS22" s="172">
        <v>0</v>
      </c>
      <c r="AT22" s="172">
        <v>0</v>
      </c>
      <c r="AU22" s="172">
        <v>0</v>
      </c>
      <c r="AV22" s="172">
        <v>0</v>
      </c>
      <c r="AW22" s="172">
        <v>0</v>
      </c>
      <c r="AX22" s="176">
        <v>0</v>
      </c>
      <c r="AY22" s="152">
        <v>0</v>
      </c>
      <c r="AZ22" s="152">
        <v>0</v>
      </c>
      <c r="BA22" s="152">
        <v>0</v>
      </c>
      <c r="BB22" s="152">
        <v>0</v>
      </c>
      <c r="BC22" s="152">
        <v>0</v>
      </c>
      <c r="BD22" s="152">
        <v>0</v>
      </c>
      <c r="BE22" s="152">
        <v>0</v>
      </c>
      <c r="BF22" s="152">
        <v>0</v>
      </c>
    </row>
    <row r="23" spans="1:82" ht="15" x14ac:dyDescent="0.25">
      <c r="A23" s="166">
        <f t="shared" si="20"/>
        <v>16</v>
      </c>
      <c r="B23" s="167" t="s">
        <v>181</v>
      </c>
      <c r="C23" s="363" t="s">
        <v>182</v>
      </c>
      <c r="D23" s="362" t="s">
        <v>414</v>
      </c>
      <c r="E23" s="362" t="s">
        <v>431</v>
      </c>
      <c r="F23" s="360"/>
      <c r="G23" s="360">
        <v>0</v>
      </c>
      <c r="H23" s="360">
        <v>0</v>
      </c>
      <c r="I23" s="360">
        <v>0</v>
      </c>
      <c r="J23" s="360">
        <v>0</v>
      </c>
      <c r="K23" s="360">
        <v>0</v>
      </c>
      <c r="L23" s="360">
        <v>0</v>
      </c>
      <c r="M23" s="360">
        <v>0</v>
      </c>
      <c r="N23" s="360">
        <v>0</v>
      </c>
      <c r="O23" s="360">
        <v>0</v>
      </c>
      <c r="P23" s="360"/>
      <c r="Q23" s="360"/>
      <c r="R23" s="360"/>
      <c r="S23" s="360"/>
      <c r="T23" s="360"/>
      <c r="U23" s="360"/>
      <c r="V23" s="360">
        <v>0</v>
      </c>
      <c r="W23" s="360">
        <v>0</v>
      </c>
      <c r="X23" s="360">
        <v>0</v>
      </c>
      <c r="Y23" s="360">
        <v>0</v>
      </c>
      <c r="Z23" s="360">
        <v>0</v>
      </c>
      <c r="AA23" s="360">
        <v>0</v>
      </c>
      <c r="AB23" s="360">
        <v>0</v>
      </c>
      <c r="AC23" s="360">
        <v>0</v>
      </c>
      <c r="AD23" s="360">
        <v>0</v>
      </c>
      <c r="AE23" s="360">
        <v>0</v>
      </c>
      <c r="AF23" s="360">
        <v>0</v>
      </c>
      <c r="AG23" s="360">
        <v>0</v>
      </c>
      <c r="AH23" s="360">
        <v>0</v>
      </c>
      <c r="AI23" s="360">
        <v>0</v>
      </c>
      <c r="AJ23" s="360">
        <v>0</v>
      </c>
      <c r="AK23" s="360">
        <v>0</v>
      </c>
      <c r="AL23" s="360">
        <v>0</v>
      </c>
      <c r="AM23" s="360">
        <v>0</v>
      </c>
      <c r="AN23" s="360">
        <v>0</v>
      </c>
      <c r="AO23" s="360">
        <v>0</v>
      </c>
      <c r="AP23" s="360">
        <v>0</v>
      </c>
      <c r="AQ23" s="360">
        <v>0</v>
      </c>
      <c r="AR23" s="360">
        <v>0</v>
      </c>
      <c r="AS23" s="360">
        <v>0</v>
      </c>
      <c r="AT23" s="360">
        <v>0</v>
      </c>
      <c r="AU23" s="360">
        <v>0</v>
      </c>
      <c r="AV23" s="360">
        <v>0</v>
      </c>
      <c r="AW23" s="360">
        <v>0</v>
      </c>
      <c r="AX23" s="360">
        <v>0</v>
      </c>
      <c r="AY23" s="360">
        <v>0</v>
      </c>
      <c r="AZ23" s="360">
        <v>0</v>
      </c>
      <c r="BA23" s="360">
        <v>0</v>
      </c>
      <c r="BB23" s="360">
        <v>0</v>
      </c>
      <c r="BC23" s="360">
        <v>0</v>
      </c>
      <c r="BD23" s="360">
        <v>0</v>
      </c>
      <c r="BE23" s="360">
        <v>0</v>
      </c>
      <c r="BF23" s="360">
        <v>0</v>
      </c>
    </row>
    <row r="24" spans="1:82" ht="15" x14ac:dyDescent="0.25">
      <c r="A24" s="166">
        <f t="shared" si="20"/>
        <v>17</v>
      </c>
      <c r="B24" s="167" t="s">
        <v>183</v>
      </c>
      <c r="C24" s="363" t="s">
        <v>184</v>
      </c>
      <c r="D24" s="362" t="s">
        <v>414</v>
      </c>
      <c r="E24" s="362" t="s">
        <v>432</v>
      </c>
      <c r="F24" s="360"/>
      <c r="G24" s="360">
        <v>0</v>
      </c>
      <c r="H24" s="360">
        <v>0</v>
      </c>
      <c r="I24" s="360">
        <v>0</v>
      </c>
      <c r="J24" s="360">
        <v>0</v>
      </c>
      <c r="K24" s="360">
        <v>0</v>
      </c>
      <c r="L24" s="360">
        <v>0</v>
      </c>
      <c r="M24" s="360">
        <v>0</v>
      </c>
      <c r="N24" s="360">
        <v>0</v>
      </c>
      <c r="O24" s="360">
        <v>0</v>
      </c>
      <c r="P24" s="360"/>
      <c r="Q24" s="360"/>
      <c r="R24" s="360"/>
      <c r="S24" s="360"/>
      <c r="T24" s="360"/>
      <c r="U24" s="360"/>
      <c r="V24" s="360">
        <v>0</v>
      </c>
      <c r="W24" s="360">
        <v>0</v>
      </c>
      <c r="X24" s="360"/>
      <c r="Y24" s="360">
        <v>0</v>
      </c>
      <c r="Z24" s="360">
        <v>0</v>
      </c>
      <c r="AA24" s="360">
        <v>0</v>
      </c>
      <c r="AB24" s="360">
        <v>0</v>
      </c>
      <c r="AC24" s="360">
        <v>13.081157465820802</v>
      </c>
      <c r="AD24" s="360">
        <v>0</v>
      </c>
      <c r="AE24" s="360">
        <v>0</v>
      </c>
      <c r="AF24" s="360">
        <v>0</v>
      </c>
      <c r="AG24" s="360">
        <v>0</v>
      </c>
      <c r="AH24" s="360">
        <v>0</v>
      </c>
      <c r="AI24" s="360"/>
      <c r="AJ24" s="360">
        <v>1.31</v>
      </c>
      <c r="AK24" s="360">
        <v>3.92</v>
      </c>
      <c r="AL24" s="360">
        <v>3.92</v>
      </c>
      <c r="AM24" s="360">
        <v>3.92</v>
      </c>
      <c r="AN24" s="360">
        <v>13.081157465820802</v>
      </c>
      <c r="AO24" s="360">
        <v>13.081157465820802</v>
      </c>
      <c r="AP24" s="360">
        <v>13.081157465820802</v>
      </c>
      <c r="AQ24" s="360">
        <v>13.081157465820802</v>
      </c>
      <c r="AR24" s="360">
        <v>13.081157465820802</v>
      </c>
      <c r="AS24" s="360">
        <v>13.081157465820802</v>
      </c>
      <c r="AT24" s="360">
        <v>13.081157465820802</v>
      </c>
      <c r="AU24" s="360">
        <v>13.081157465820802</v>
      </c>
      <c r="AV24" s="360">
        <v>13.081157465820802</v>
      </c>
      <c r="AW24" s="360">
        <v>13.081157465820802</v>
      </c>
      <c r="AX24" s="360">
        <v>13.081157465820802</v>
      </c>
      <c r="AY24" s="360">
        <v>13.081157465820802</v>
      </c>
      <c r="AZ24" s="360"/>
      <c r="BA24" s="360"/>
      <c r="BB24" s="360"/>
      <c r="BC24" s="360">
        <v>13.08</v>
      </c>
      <c r="BD24" s="360">
        <v>13.08</v>
      </c>
      <c r="BE24" s="360">
        <v>13.08</v>
      </c>
      <c r="BF24" s="360">
        <v>13.08</v>
      </c>
      <c r="BG24" s="360">
        <v>13.08</v>
      </c>
      <c r="BH24" s="360">
        <v>13.08</v>
      </c>
    </row>
    <row r="25" spans="1:82" ht="15" x14ac:dyDescent="0.25">
      <c r="A25" s="166">
        <f t="shared" si="20"/>
        <v>18</v>
      </c>
      <c r="B25" s="167" t="s">
        <v>185</v>
      </c>
      <c r="C25" s="363" t="s">
        <v>186</v>
      </c>
      <c r="D25" s="362" t="s">
        <v>433</v>
      </c>
      <c r="E25" s="362" t="s">
        <v>434</v>
      </c>
      <c r="F25" s="360"/>
      <c r="G25" s="360">
        <v>0</v>
      </c>
      <c r="H25" s="360">
        <v>0</v>
      </c>
      <c r="I25" s="360">
        <v>0</v>
      </c>
      <c r="J25" s="360">
        <v>0</v>
      </c>
      <c r="K25" s="360">
        <v>0</v>
      </c>
      <c r="L25" s="360">
        <v>0</v>
      </c>
      <c r="M25" s="360">
        <v>0</v>
      </c>
      <c r="N25" s="360">
        <v>0</v>
      </c>
      <c r="O25" s="360">
        <v>0</v>
      </c>
      <c r="P25" s="360"/>
      <c r="Q25" s="360"/>
      <c r="R25" s="360"/>
      <c r="S25" s="360"/>
      <c r="T25" s="360"/>
      <c r="U25" s="360"/>
      <c r="V25" s="360">
        <v>0</v>
      </c>
      <c r="W25" s="360">
        <v>0</v>
      </c>
      <c r="X25" s="360"/>
      <c r="Y25" s="360">
        <v>0</v>
      </c>
      <c r="Z25" s="360">
        <v>0</v>
      </c>
      <c r="AA25" s="360">
        <v>0</v>
      </c>
      <c r="AB25" s="360">
        <v>0</v>
      </c>
      <c r="AC25" s="360">
        <v>6.8815020561913585</v>
      </c>
      <c r="AD25" s="360">
        <v>0</v>
      </c>
      <c r="AE25" s="360">
        <v>0</v>
      </c>
      <c r="AF25" s="360">
        <v>0</v>
      </c>
      <c r="AG25" s="360">
        <v>0</v>
      </c>
      <c r="AH25" s="360">
        <v>0</v>
      </c>
      <c r="AI25" s="360"/>
      <c r="AJ25" s="360"/>
      <c r="AK25" s="360">
        <v>0</v>
      </c>
      <c r="AL25" s="360">
        <v>0</v>
      </c>
      <c r="AM25" s="360">
        <v>6.8815020561913585</v>
      </c>
      <c r="AN25" s="360">
        <v>0</v>
      </c>
      <c r="AO25" s="360">
        <v>0</v>
      </c>
      <c r="AP25" s="360">
        <v>0</v>
      </c>
      <c r="AQ25" s="360">
        <v>6.8815020561913585</v>
      </c>
      <c r="AR25" s="360">
        <v>6.8815020561913585</v>
      </c>
      <c r="AS25" s="360">
        <v>6.8815020561913585</v>
      </c>
      <c r="AT25" s="360">
        <v>6.8815020561913585</v>
      </c>
      <c r="AU25" s="360">
        <v>6.8815020561913585</v>
      </c>
      <c r="AV25" s="360">
        <v>6.8815020561913585</v>
      </c>
      <c r="AW25" s="360">
        <v>6.88</v>
      </c>
      <c r="AX25" s="360">
        <v>6.88</v>
      </c>
      <c r="AY25" s="360">
        <v>6.88</v>
      </c>
      <c r="AZ25" s="360">
        <v>6.88</v>
      </c>
      <c r="BA25" s="360">
        <v>6.88</v>
      </c>
      <c r="BB25" s="360">
        <v>6.8815020561913585</v>
      </c>
      <c r="BC25" s="360">
        <v>6.8815020561913585</v>
      </c>
      <c r="BD25" s="360">
        <v>6.8815020561913585</v>
      </c>
      <c r="BE25" s="360">
        <v>6.8815020561913585</v>
      </c>
      <c r="BF25" s="360">
        <v>6.8815020561913585</v>
      </c>
      <c r="BG25" s="360">
        <v>6.8815020561913585</v>
      </c>
      <c r="BH25" s="360">
        <v>6.8815020561913585</v>
      </c>
    </row>
    <row r="26" spans="1:82" ht="15" x14ac:dyDescent="0.25">
      <c r="A26" s="166">
        <f t="shared" si="20"/>
        <v>19</v>
      </c>
      <c r="B26" s="167" t="s">
        <v>189</v>
      </c>
      <c r="C26" s="363" t="s">
        <v>190</v>
      </c>
      <c r="D26" s="362" t="s">
        <v>435</v>
      </c>
      <c r="E26" s="362" t="s">
        <v>436</v>
      </c>
      <c r="F26" s="360"/>
      <c r="G26" s="360">
        <v>0</v>
      </c>
      <c r="H26" s="360">
        <v>0</v>
      </c>
      <c r="I26" s="360">
        <v>0</v>
      </c>
      <c r="J26" s="360">
        <v>0</v>
      </c>
      <c r="K26" s="360">
        <v>0</v>
      </c>
      <c r="L26" s="360">
        <v>0</v>
      </c>
      <c r="M26" s="360">
        <v>0</v>
      </c>
      <c r="N26" s="360">
        <v>0</v>
      </c>
      <c r="O26" s="360">
        <v>0</v>
      </c>
      <c r="P26" s="360"/>
      <c r="Q26" s="360"/>
      <c r="R26" s="360"/>
      <c r="S26" s="360"/>
      <c r="T26" s="360"/>
      <c r="U26" s="360"/>
      <c r="V26" s="360">
        <v>0</v>
      </c>
      <c r="W26" s="360">
        <v>0</v>
      </c>
      <c r="X26" s="360"/>
      <c r="Y26" s="360">
        <v>0</v>
      </c>
      <c r="Z26" s="360">
        <v>0</v>
      </c>
      <c r="AA26" s="360">
        <v>0</v>
      </c>
      <c r="AB26" s="360">
        <v>0</v>
      </c>
      <c r="AC26" s="360">
        <v>0.26125491503999998</v>
      </c>
      <c r="AD26" s="360">
        <v>0</v>
      </c>
      <c r="AE26" s="360">
        <v>0</v>
      </c>
      <c r="AF26" s="360">
        <v>0</v>
      </c>
      <c r="AG26" s="360">
        <v>0</v>
      </c>
      <c r="AH26" s="360">
        <v>0</v>
      </c>
      <c r="AI26" s="360"/>
      <c r="AJ26" s="360"/>
      <c r="AK26" s="360">
        <v>0</v>
      </c>
      <c r="AL26" s="360">
        <v>0</v>
      </c>
      <c r="AM26" s="360">
        <v>0.26125491503999998</v>
      </c>
      <c r="AN26" s="360">
        <v>0</v>
      </c>
      <c r="AO26" s="360">
        <v>0</v>
      </c>
      <c r="AP26" s="360">
        <v>0</v>
      </c>
      <c r="AQ26" s="360">
        <v>0.26125491503999998</v>
      </c>
      <c r="AR26" s="360">
        <v>0.26125491503999998</v>
      </c>
      <c r="AS26" s="360">
        <v>0.26125491503999998</v>
      </c>
      <c r="AT26" s="360">
        <v>0.26125491503999998</v>
      </c>
      <c r="AU26" s="360">
        <v>0.26125491503999998</v>
      </c>
      <c r="AV26" s="360">
        <v>0.26125491503999998</v>
      </c>
      <c r="AW26" s="360">
        <v>0.26125491503999998</v>
      </c>
      <c r="AX26" s="360">
        <v>0.26125491503999998</v>
      </c>
      <c r="AY26" s="360">
        <v>0.26125491503999998</v>
      </c>
      <c r="AZ26" s="360">
        <v>0.3047974008799999</v>
      </c>
      <c r="BA26" s="360">
        <v>0.3047974008799999</v>
      </c>
      <c r="BB26" s="360">
        <v>0.3047974008799999</v>
      </c>
      <c r="BC26" s="360">
        <v>0.3047974008799999</v>
      </c>
      <c r="BD26" s="360">
        <v>0.3047974008799999</v>
      </c>
      <c r="BE26" s="360">
        <v>0.3047974008799999</v>
      </c>
      <c r="BF26" s="360">
        <v>0.52250983007999996</v>
      </c>
    </row>
    <row r="27" spans="1:82" ht="33.75" x14ac:dyDescent="0.25">
      <c r="A27" s="166">
        <f t="shared" si="20"/>
        <v>20</v>
      </c>
      <c r="B27" s="167" t="s">
        <v>193</v>
      </c>
      <c r="C27" s="363" t="s">
        <v>194</v>
      </c>
      <c r="D27" s="362" t="s">
        <v>437</v>
      </c>
      <c r="E27" s="362" t="s">
        <v>438</v>
      </c>
      <c r="F27" s="360"/>
      <c r="G27" s="360">
        <v>0</v>
      </c>
      <c r="H27" s="360">
        <v>0</v>
      </c>
      <c r="I27" s="360">
        <v>0</v>
      </c>
      <c r="J27" s="360">
        <v>0</v>
      </c>
      <c r="K27" s="360">
        <v>0</v>
      </c>
      <c r="L27" s="360">
        <v>0</v>
      </c>
      <c r="M27" s="360">
        <v>0</v>
      </c>
      <c r="N27" s="360">
        <v>0</v>
      </c>
      <c r="O27" s="360">
        <v>0</v>
      </c>
      <c r="P27" s="360"/>
      <c r="Q27" s="360"/>
      <c r="R27" s="360"/>
      <c r="S27" s="360"/>
      <c r="T27" s="360"/>
      <c r="U27" s="360"/>
      <c r="V27" s="360">
        <v>0</v>
      </c>
      <c r="W27" s="360">
        <v>0</v>
      </c>
      <c r="X27" s="360"/>
      <c r="Y27" s="360">
        <v>0</v>
      </c>
      <c r="Z27" s="360">
        <v>0</v>
      </c>
      <c r="AA27" s="360">
        <v>0</v>
      </c>
      <c r="AB27" s="360">
        <v>0</v>
      </c>
      <c r="AC27" s="360">
        <v>0.40173541507007998</v>
      </c>
      <c r="AD27" s="360">
        <v>0</v>
      </c>
      <c r="AE27" s="360">
        <v>0</v>
      </c>
      <c r="AF27" s="360">
        <v>0</v>
      </c>
      <c r="AG27" s="360">
        <v>0</v>
      </c>
      <c r="AH27" s="360">
        <v>0</v>
      </c>
      <c r="AI27" s="360"/>
      <c r="AJ27" s="360"/>
      <c r="AK27" s="360">
        <v>0</v>
      </c>
      <c r="AL27" s="360">
        <v>0</v>
      </c>
      <c r="AM27" s="360">
        <v>0.40173541507007998</v>
      </c>
      <c r="AN27" s="360">
        <v>0</v>
      </c>
      <c r="AO27" s="360">
        <v>0</v>
      </c>
      <c r="AP27" s="360">
        <v>0</v>
      </c>
      <c r="AQ27" s="360">
        <v>0</v>
      </c>
      <c r="AR27" s="360">
        <v>0</v>
      </c>
      <c r="AS27" s="360">
        <v>0</v>
      </c>
      <c r="AT27" s="360">
        <v>0</v>
      </c>
      <c r="AU27" s="360">
        <v>0</v>
      </c>
      <c r="AV27" s="360">
        <v>0</v>
      </c>
      <c r="AW27" s="360">
        <v>0.16069416602803199</v>
      </c>
      <c r="AX27" s="360">
        <v>0.24104124904204796</v>
      </c>
      <c r="AY27" s="360">
        <v>0.40173541507007998</v>
      </c>
      <c r="AZ27" s="360">
        <v>0.40173541507007998</v>
      </c>
      <c r="BA27" s="360">
        <v>0.40173541507007998</v>
      </c>
      <c r="BB27" s="360">
        <v>0.40173541507007998</v>
      </c>
      <c r="BC27" s="360">
        <v>0.40173541507007998</v>
      </c>
      <c r="BD27" s="360">
        <v>0.40173541507007998</v>
      </c>
      <c r="BE27" s="360">
        <v>0.40173541507007998</v>
      </c>
      <c r="BF27" s="360">
        <v>0.40173541507007998</v>
      </c>
      <c r="BJ27" s="360">
        <v>3.6156187356307194</v>
      </c>
    </row>
    <row r="28" spans="1:82" ht="22.5" x14ac:dyDescent="0.25">
      <c r="A28" s="166">
        <f t="shared" si="20"/>
        <v>21</v>
      </c>
      <c r="B28" s="167" t="s">
        <v>195</v>
      </c>
      <c r="C28" s="363" t="s">
        <v>190</v>
      </c>
      <c r="D28" s="362" t="s">
        <v>439</v>
      </c>
      <c r="E28" s="362" t="s">
        <v>431</v>
      </c>
      <c r="F28" s="360"/>
      <c r="G28" s="360">
        <v>0</v>
      </c>
      <c r="H28" s="360">
        <v>0</v>
      </c>
      <c r="I28" s="360">
        <v>0</v>
      </c>
      <c r="J28" s="360">
        <v>0</v>
      </c>
      <c r="K28" s="360">
        <v>0</v>
      </c>
      <c r="L28" s="360">
        <v>0</v>
      </c>
      <c r="M28" s="360">
        <v>0</v>
      </c>
      <c r="N28" s="360">
        <v>0</v>
      </c>
      <c r="O28" s="360">
        <v>0</v>
      </c>
      <c r="P28" s="360"/>
      <c r="Q28" s="360"/>
      <c r="R28" s="360"/>
      <c r="S28" s="360"/>
      <c r="T28" s="360"/>
      <c r="U28" s="360"/>
      <c r="V28" s="360">
        <v>0</v>
      </c>
      <c r="W28" s="360">
        <v>0</v>
      </c>
      <c r="X28" s="360"/>
      <c r="Y28" s="360">
        <v>0</v>
      </c>
      <c r="Z28" s="360">
        <v>0</v>
      </c>
      <c r="AA28" s="360">
        <v>0</v>
      </c>
      <c r="AB28" s="360">
        <v>0</v>
      </c>
      <c r="AC28" s="360">
        <v>2.6679499202328198</v>
      </c>
      <c r="AD28" s="360">
        <v>0</v>
      </c>
      <c r="AE28" s="360">
        <v>0</v>
      </c>
      <c r="AF28" s="360">
        <v>0</v>
      </c>
      <c r="AG28" s="360">
        <v>0</v>
      </c>
      <c r="AH28" s="360">
        <v>0</v>
      </c>
      <c r="AI28" s="360"/>
      <c r="AJ28" s="360"/>
      <c r="AK28" s="360">
        <v>0</v>
      </c>
      <c r="AL28" s="360">
        <v>0</v>
      </c>
      <c r="AM28" s="360">
        <v>2.6679499202328198</v>
      </c>
      <c r="AN28" s="360">
        <v>0</v>
      </c>
      <c r="AO28" s="360">
        <v>0</v>
      </c>
      <c r="AP28" s="360">
        <v>0</v>
      </c>
      <c r="AQ28" s="360">
        <v>0</v>
      </c>
      <c r="AR28" s="360">
        <v>0</v>
      </c>
      <c r="AS28" s="360">
        <v>0</v>
      </c>
      <c r="AT28" s="360">
        <v>0</v>
      </c>
      <c r="AU28" s="360"/>
      <c r="AV28" s="360">
        <v>1.067179968093128</v>
      </c>
      <c r="AW28" s="360">
        <v>1.6007699521396919</v>
      </c>
      <c r="AX28" s="360">
        <v>2.6679499202328198</v>
      </c>
      <c r="AY28" s="360">
        <v>2.6679499202328198</v>
      </c>
      <c r="AZ28" s="360">
        <v>2.6679499202328198</v>
      </c>
      <c r="BA28" s="360">
        <v>2.6679499202328198</v>
      </c>
      <c r="BB28" s="360">
        <v>2.6679499202328198</v>
      </c>
      <c r="BC28" s="360">
        <v>2.6679499202328198</v>
      </c>
      <c r="BD28" s="360">
        <v>2.6679499202328198</v>
      </c>
      <c r="BE28" s="360">
        <v>2.6679499202328198</v>
      </c>
      <c r="BF28" s="360">
        <v>2.6679499202328198</v>
      </c>
      <c r="BG28" s="360">
        <v>5.3358998404656397</v>
      </c>
      <c r="BH28" s="360">
        <v>5.3358998404656397</v>
      </c>
      <c r="BI28" s="360">
        <v>5.3358998404656397</v>
      </c>
      <c r="BJ28" s="360">
        <v>5.3358998404656397</v>
      </c>
    </row>
    <row r="29" spans="1:82" ht="15" x14ac:dyDescent="0.25">
      <c r="A29" s="166">
        <f t="shared" si="20"/>
        <v>22</v>
      </c>
      <c r="B29" s="167" t="s">
        <v>196</v>
      </c>
      <c r="C29" s="363" t="s">
        <v>197</v>
      </c>
      <c r="D29" s="362" t="s">
        <v>424</v>
      </c>
      <c r="E29" s="362" t="s">
        <v>402</v>
      </c>
      <c r="F29" s="360"/>
      <c r="G29" s="360">
        <v>0</v>
      </c>
      <c r="H29" s="360">
        <v>0</v>
      </c>
      <c r="I29" s="360">
        <v>0</v>
      </c>
      <c r="J29" s="360">
        <v>0</v>
      </c>
      <c r="K29" s="360">
        <v>0</v>
      </c>
      <c r="L29" s="360">
        <v>0</v>
      </c>
      <c r="M29" s="360">
        <v>0</v>
      </c>
      <c r="N29" s="360">
        <v>0</v>
      </c>
      <c r="O29" s="360">
        <v>0</v>
      </c>
      <c r="P29" s="360"/>
      <c r="Q29" s="360"/>
      <c r="R29" s="360"/>
      <c r="S29" s="360"/>
      <c r="T29" s="360"/>
      <c r="U29" s="360"/>
      <c r="V29" s="360">
        <v>0</v>
      </c>
      <c r="W29" s="360">
        <v>0</v>
      </c>
      <c r="X29" s="360">
        <v>0</v>
      </c>
      <c r="Y29" s="360">
        <v>0</v>
      </c>
      <c r="Z29" s="360">
        <v>0</v>
      </c>
      <c r="AA29" s="360">
        <v>0</v>
      </c>
      <c r="AB29" s="360">
        <v>0</v>
      </c>
      <c r="AC29" s="360">
        <v>0</v>
      </c>
      <c r="AD29" s="360">
        <v>0</v>
      </c>
      <c r="AE29" s="360">
        <v>0</v>
      </c>
      <c r="AF29" s="360">
        <v>0</v>
      </c>
      <c r="AG29" s="360">
        <v>0</v>
      </c>
      <c r="AH29" s="360">
        <v>0</v>
      </c>
      <c r="AI29" s="360">
        <v>0</v>
      </c>
      <c r="AJ29" s="360"/>
      <c r="AK29" s="360">
        <v>0</v>
      </c>
      <c r="AL29" s="360">
        <v>0</v>
      </c>
      <c r="AM29" s="360">
        <v>0</v>
      </c>
      <c r="AN29" s="360">
        <v>0</v>
      </c>
      <c r="AO29" s="360">
        <v>0</v>
      </c>
      <c r="AP29" s="360">
        <v>0</v>
      </c>
      <c r="AQ29" s="360">
        <v>0</v>
      </c>
      <c r="AR29" s="360">
        <v>0</v>
      </c>
      <c r="AS29" s="360">
        <v>0</v>
      </c>
      <c r="AT29" s="360">
        <v>0</v>
      </c>
      <c r="AU29" s="360">
        <v>0</v>
      </c>
      <c r="AV29" s="360">
        <v>0</v>
      </c>
      <c r="AW29" s="360">
        <v>0</v>
      </c>
      <c r="AX29" s="360">
        <v>0</v>
      </c>
      <c r="AY29" s="360">
        <v>0</v>
      </c>
      <c r="AZ29" s="360">
        <v>0</v>
      </c>
      <c r="BA29" s="360">
        <v>0</v>
      </c>
      <c r="BB29" s="360">
        <v>0</v>
      </c>
      <c r="BC29" s="360">
        <v>0</v>
      </c>
      <c r="BD29" s="360">
        <v>0</v>
      </c>
      <c r="BE29" s="360">
        <v>0</v>
      </c>
      <c r="BF29" s="360">
        <v>0</v>
      </c>
    </row>
    <row r="30" spans="1:82" ht="15" x14ac:dyDescent="0.25">
      <c r="A30" s="166">
        <f t="shared" si="20"/>
        <v>23</v>
      </c>
      <c r="B30" s="167" t="s">
        <v>183</v>
      </c>
      <c r="C30" s="363" t="s">
        <v>197</v>
      </c>
      <c r="D30" s="362" t="s">
        <v>424</v>
      </c>
      <c r="E30" s="362" t="s">
        <v>402</v>
      </c>
      <c r="F30" s="360"/>
      <c r="G30" s="360">
        <v>0</v>
      </c>
      <c r="H30" s="360">
        <v>0</v>
      </c>
      <c r="I30" s="360">
        <v>0</v>
      </c>
      <c r="J30" s="360">
        <v>0</v>
      </c>
      <c r="K30" s="360">
        <v>0</v>
      </c>
      <c r="L30" s="360">
        <v>0</v>
      </c>
      <c r="M30" s="360">
        <v>0</v>
      </c>
      <c r="N30" s="360">
        <v>0</v>
      </c>
      <c r="O30" s="360">
        <v>0</v>
      </c>
      <c r="P30" s="360"/>
      <c r="Q30" s="360"/>
      <c r="R30" s="360"/>
      <c r="S30" s="360"/>
      <c r="T30" s="360"/>
      <c r="U30" s="360"/>
      <c r="V30" s="360">
        <v>0</v>
      </c>
      <c r="W30" s="360">
        <v>0</v>
      </c>
      <c r="X30" s="360"/>
      <c r="Y30" s="360"/>
      <c r="Z30" s="360"/>
      <c r="AA30" s="360"/>
      <c r="AB30" s="360"/>
      <c r="AC30" s="360"/>
      <c r="AD30" s="360"/>
      <c r="AE30" s="360"/>
      <c r="AF30" s="360"/>
      <c r="AG30" s="360"/>
      <c r="AH30" s="360"/>
      <c r="AI30" s="360"/>
      <c r="AJ30" s="360"/>
      <c r="AK30" s="360">
        <v>0</v>
      </c>
      <c r="AL30" s="360">
        <v>0</v>
      </c>
      <c r="AM30" s="360">
        <v>3.3352313004191991</v>
      </c>
      <c r="AN30" s="360">
        <v>0</v>
      </c>
      <c r="AO30" s="360">
        <v>0</v>
      </c>
      <c r="AP30" s="360">
        <v>0</v>
      </c>
      <c r="AQ30" s="360">
        <v>0</v>
      </c>
      <c r="AR30" s="360">
        <v>0</v>
      </c>
      <c r="AS30" s="360">
        <v>0</v>
      </c>
      <c r="AT30" s="360">
        <v>0.66704626008383983</v>
      </c>
      <c r="AU30" s="360">
        <v>3.3352313004191991</v>
      </c>
      <c r="AV30" s="360"/>
      <c r="AW30" s="360"/>
      <c r="AX30" s="360"/>
      <c r="AY30" s="360"/>
      <c r="AZ30" s="360"/>
      <c r="BA30" s="360"/>
      <c r="BB30" s="360">
        <v>2.0011387802515195</v>
      </c>
      <c r="BC30" s="360">
        <v>2.0011387802515195</v>
      </c>
      <c r="BD30" s="360">
        <v>2.0011387802515195</v>
      </c>
      <c r="BE30" s="360">
        <v>2.0011387802515195</v>
      </c>
      <c r="BF30" s="360">
        <v>2.0011387802515195</v>
      </c>
      <c r="BG30" s="360">
        <v>2.0011387802515195</v>
      </c>
      <c r="BH30" s="360">
        <v>2.0011387802515195</v>
      </c>
      <c r="BI30" s="360">
        <v>2.0011387802515195</v>
      </c>
      <c r="BJ30" s="360">
        <v>2.0011387802515195</v>
      </c>
      <c r="BK30" s="360">
        <v>2.0011387802515195</v>
      </c>
      <c r="BL30" s="360">
        <v>2.0011387802515195</v>
      </c>
      <c r="BM30" s="360">
        <v>2.0011387802515195</v>
      </c>
      <c r="BN30" s="360">
        <v>2.0011387802515195</v>
      </c>
      <c r="BO30" s="360">
        <v>2.0011387802515195</v>
      </c>
      <c r="BP30" s="360">
        <v>2.0011387802515195</v>
      </c>
      <c r="BQ30" s="360">
        <v>2.0011387802515195</v>
      </c>
      <c r="BR30" s="360">
        <v>2.0011387802515195</v>
      </c>
      <c r="BS30" s="360">
        <v>2.0011387802515195</v>
      </c>
      <c r="BT30" s="360">
        <v>2.0011387802515195</v>
      </c>
      <c r="BU30" s="360">
        <v>2.0011387802515195</v>
      </c>
      <c r="BV30" s="360">
        <v>2.0011387802515195</v>
      </c>
      <c r="BW30" s="360">
        <v>2.0011387802515195</v>
      </c>
      <c r="BX30" s="360">
        <v>2.0011387802515195</v>
      </c>
      <c r="BY30" s="360">
        <v>2.0011387802515195</v>
      </c>
      <c r="BZ30" s="360">
        <v>2.0011387802515195</v>
      </c>
      <c r="CA30" s="360">
        <v>2.0011387802515195</v>
      </c>
      <c r="CB30" s="360">
        <v>2.0011387802515195</v>
      </c>
      <c r="CC30" s="360">
        <v>2.0011387802515195</v>
      </c>
      <c r="CD30" s="152">
        <v>3.33</v>
      </c>
    </row>
    <row r="31" spans="1:82" ht="15" x14ac:dyDescent="0.25">
      <c r="A31" s="166">
        <f t="shared" si="20"/>
        <v>24</v>
      </c>
      <c r="B31" s="167" t="s">
        <v>185</v>
      </c>
      <c r="C31" s="363" t="s">
        <v>440</v>
      </c>
      <c r="D31" s="362" t="s">
        <v>441</v>
      </c>
      <c r="E31" s="362" t="s">
        <v>442</v>
      </c>
      <c r="F31" s="360"/>
      <c r="G31" s="360">
        <v>0</v>
      </c>
      <c r="H31" s="360">
        <v>0</v>
      </c>
      <c r="I31" s="360">
        <v>0</v>
      </c>
      <c r="J31" s="360">
        <v>0</v>
      </c>
      <c r="K31" s="360">
        <v>0</v>
      </c>
      <c r="L31" s="360">
        <v>0</v>
      </c>
      <c r="M31" s="360">
        <v>0</v>
      </c>
      <c r="N31" s="360">
        <v>0</v>
      </c>
      <c r="O31" s="360">
        <v>0</v>
      </c>
      <c r="P31" s="360"/>
      <c r="Q31" s="360"/>
      <c r="R31" s="360"/>
      <c r="S31" s="360"/>
      <c r="T31" s="360"/>
      <c r="U31" s="360"/>
      <c r="V31" s="360">
        <v>0</v>
      </c>
      <c r="W31" s="360">
        <v>0</v>
      </c>
      <c r="X31" s="360"/>
      <c r="Y31" s="360"/>
      <c r="Z31" s="360"/>
      <c r="AA31" s="360"/>
      <c r="AB31" s="360"/>
      <c r="AC31" s="360"/>
      <c r="AD31" s="360"/>
      <c r="AE31" s="360"/>
      <c r="AF31" s="360"/>
      <c r="AG31" s="360"/>
      <c r="AH31" s="360"/>
      <c r="AI31" s="360"/>
      <c r="AJ31" s="360"/>
      <c r="AK31" s="360">
        <v>0</v>
      </c>
      <c r="AL31" s="360">
        <v>0</v>
      </c>
      <c r="AM31" s="360">
        <v>1.6071478847424008</v>
      </c>
      <c r="AN31" s="360">
        <v>0</v>
      </c>
      <c r="AO31" s="360">
        <v>0</v>
      </c>
      <c r="AP31" s="360">
        <v>0</v>
      </c>
      <c r="AQ31" s="360">
        <v>0</v>
      </c>
      <c r="AR31" s="360">
        <v>0</v>
      </c>
      <c r="AS31" s="360">
        <v>0</v>
      </c>
      <c r="AT31" s="360">
        <v>0</v>
      </c>
      <c r="AU31" s="360">
        <v>1.6071478847424008</v>
      </c>
      <c r="AV31" s="360">
        <v>0</v>
      </c>
      <c r="AW31" s="360">
        <v>0</v>
      </c>
      <c r="AX31" s="360">
        <v>0</v>
      </c>
      <c r="AY31" s="360">
        <v>0</v>
      </c>
      <c r="AZ31" s="360">
        <v>0</v>
      </c>
      <c r="BA31" s="360">
        <v>0</v>
      </c>
      <c r="BB31" s="360">
        <v>0</v>
      </c>
      <c r="BC31" s="360">
        <v>0</v>
      </c>
      <c r="BD31" s="360">
        <v>0</v>
      </c>
      <c r="BE31" s="360">
        <v>0</v>
      </c>
      <c r="BF31" s="360">
        <v>0</v>
      </c>
      <c r="BG31" s="360">
        <v>0</v>
      </c>
      <c r="BH31" s="360">
        <v>0</v>
      </c>
      <c r="BI31" s="360">
        <v>0.64285915389696036</v>
      </c>
      <c r="BJ31" s="360">
        <v>0.96428873084544042</v>
      </c>
      <c r="BK31" s="360">
        <v>1.6071478847424008</v>
      </c>
      <c r="BL31" s="360">
        <v>1.6071478847424008</v>
      </c>
      <c r="BM31" s="360">
        <v>1.6071478847424008</v>
      </c>
      <c r="BN31" s="360">
        <v>1.6071478847424008</v>
      </c>
      <c r="BO31" s="360">
        <v>1.6071478847424008</v>
      </c>
      <c r="BP31" s="360">
        <v>1.6071478847424008</v>
      </c>
      <c r="BQ31" s="360">
        <v>1.6071478847424008</v>
      </c>
      <c r="BR31" s="360">
        <v>1.6071478847424008</v>
      </c>
      <c r="BS31" s="360">
        <v>1.6071478847424008</v>
      </c>
      <c r="BT31" s="360">
        <v>1.6071478847424008</v>
      </c>
      <c r="BU31" s="360">
        <v>1.6071478847424008</v>
      </c>
      <c r="BV31" s="360">
        <v>1.6071478847424008</v>
      </c>
      <c r="BW31" s="360">
        <v>1.6071478847424008</v>
      </c>
      <c r="BX31" s="360">
        <v>1.6071478847424008</v>
      </c>
      <c r="BY31" s="360">
        <v>1.6071478847424008</v>
      </c>
      <c r="BZ31" s="360">
        <v>1.6071478847424008</v>
      </c>
      <c r="CA31" s="360">
        <v>1.6071478847424008</v>
      </c>
    </row>
    <row r="32" spans="1:82" ht="15" x14ac:dyDescent="0.25">
      <c r="A32" s="166">
        <f t="shared" si="20"/>
        <v>25</v>
      </c>
      <c r="B32" s="167" t="s">
        <v>189</v>
      </c>
      <c r="C32" s="363" t="s">
        <v>443</v>
      </c>
      <c r="D32" s="362" t="s">
        <v>444</v>
      </c>
      <c r="E32" s="362" t="s">
        <v>445</v>
      </c>
      <c r="F32" s="360"/>
      <c r="G32" s="360">
        <v>0</v>
      </c>
      <c r="H32" s="360">
        <v>0</v>
      </c>
      <c r="I32" s="360">
        <v>0</v>
      </c>
      <c r="J32" s="360">
        <v>0</v>
      </c>
      <c r="K32" s="360">
        <v>0</v>
      </c>
      <c r="L32" s="360">
        <v>0</v>
      </c>
      <c r="M32" s="360">
        <v>0</v>
      </c>
      <c r="N32" s="360">
        <v>0</v>
      </c>
      <c r="O32" s="360">
        <v>0</v>
      </c>
      <c r="P32" s="360"/>
      <c r="Q32" s="360"/>
      <c r="R32" s="360"/>
      <c r="S32" s="360"/>
      <c r="T32" s="360"/>
      <c r="U32" s="360"/>
      <c r="V32" s="360">
        <v>0</v>
      </c>
      <c r="W32" s="360">
        <v>0</v>
      </c>
      <c r="X32" s="360"/>
      <c r="Y32" s="360"/>
      <c r="Z32" s="360"/>
      <c r="AA32" s="360"/>
      <c r="AB32" s="360"/>
      <c r="AC32" s="360"/>
      <c r="AD32" s="360"/>
      <c r="AE32" s="360"/>
      <c r="AF32" s="360"/>
      <c r="AG32" s="360"/>
      <c r="AH32" s="360"/>
      <c r="AI32" s="360"/>
      <c r="AJ32" s="360"/>
      <c r="AK32" s="360">
        <v>0</v>
      </c>
      <c r="AL32" s="360">
        <v>0</v>
      </c>
      <c r="AM32" s="360">
        <v>1.3662140800000007E-2</v>
      </c>
      <c r="AN32" s="360">
        <v>0</v>
      </c>
      <c r="AO32" s="360">
        <v>0</v>
      </c>
      <c r="AP32" s="360">
        <v>0</v>
      </c>
      <c r="AQ32" s="360">
        <v>0</v>
      </c>
      <c r="AR32" s="360">
        <v>0</v>
      </c>
      <c r="AS32" s="360">
        <v>0</v>
      </c>
      <c r="AT32" s="360">
        <v>0</v>
      </c>
      <c r="AU32" s="360">
        <v>1.3662140800000007E-2</v>
      </c>
      <c r="AV32" s="360">
        <v>0</v>
      </c>
      <c r="AW32" s="360">
        <v>0</v>
      </c>
      <c r="AX32" s="360">
        <v>0</v>
      </c>
      <c r="AY32" s="360">
        <v>0</v>
      </c>
      <c r="AZ32" s="360">
        <v>0</v>
      </c>
      <c r="BA32" s="360">
        <v>0</v>
      </c>
      <c r="BB32" s="360">
        <v>0</v>
      </c>
      <c r="BC32" s="360">
        <v>0</v>
      </c>
      <c r="BD32" s="360">
        <v>0</v>
      </c>
      <c r="BE32" s="360">
        <v>0</v>
      </c>
      <c r="BF32" s="360">
        <v>0</v>
      </c>
      <c r="BG32" s="360">
        <v>0</v>
      </c>
      <c r="BH32" s="360">
        <v>5.4648563200000019E-3</v>
      </c>
      <c r="BI32" s="360">
        <v>8.1972844800000024E-3</v>
      </c>
      <c r="BJ32" s="360">
        <v>1.3662140800000007E-2</v>
      </c>
      <c r="BK32" s="360">
        <v>1.3662140800000007E-2</v>
      </c>
      <c r="BL32" s="360">
        <v>1.3662140800000007E-2</v>
      </c>
      <c r="BM32" s="360">
        <v>1.3662140800000007E-2</v>
      </c>
      <c r="BN32" s="360">
        <v>1.3662140800000007E-2</v>
      </c>
      <c r="BO32" s="360">
        <v>1.3662140800000007E-2</v>
      </c>
      <c r="BP32" s="360">
        <v>4.0986422400000014E-2</v>
      </c>
      <c r="BQ32" s="360">
        <v>2.7324281600000014E-2</v>
      </c>
      <c r="BR32" s="360">
        <v>5.4648563200000028E-2</v>
      </c>
      <c r="BS32" s="360">
        <v>0</v>
      </c>
      <c r="BT32" s="360">
        <v>0</v>
      </c>
      <c r="BU32" s="360">
        <v>0</v>
      </c>
      <c r="BV32" s="360">
        <v>0</v>
      </c>
      <c r="BW32" s="360">
        <v>0</v>
      </c>
      <c r="BX32" s="360">
        <v>2.7324281600000014E-2</v>
      </c>
    </row>
    <row r="33" spans="1:78" ht="33.75" x14ac:dyDescent="0.25">
      <c r="A33" s="166">
        <f t="shared" si="20"/>
        <v>26</v>
      </c>
      <c r="B33" s="167" t="s">
        <v>193</v>
      </c>
      <c r="C33" s="363" t="s">
        <v>446</v>
      </c>
      <c r="D33" s="362" t="s">
        <v>447</v>
      </c>
      <c r="E33" s="362" t="s">
        <v>448</v>
      </c>
      <c r="F33" s="360"/>
      <c r="G33" s="360">
        <v>0</v>
      </c>
      <c r="H33" s="360">
        <v>0</v>
      </c>
      <c r="I33" s="360">
        <v>0</v>
      </c>
      <c r="J33" s="360">
        <v>0</v>
      </c>
      <c r="K33" s="360">
        <v>0</v>
      </c>
      <c r="L33" s="360">
        <v>0</v>
      </c>
      <c r="M33" s="360">
        <v>0</v>
      </c>
      <c r="N33" s="360">
        <v>0</v>
      </c>
      <c r="O33" s="360">
        <v>0</v>
      </c>
      <c r="P33" s="360"/>
      <c r="Q33" s="360"/>
      <c r="R33" s="360"/>
      <c r="S33" s="360"/>
      <c r="T33" s="360"/>
      <c r="U33" s="360"/>
      <c r="V33" s="360">
        <v>0</v>
      </c>
      <c r="W33" s="360">
        <v>0</v>
      </c>
      <c r="X33" s="360"/>
      <c r="Y33" s="360"/>
      <c r="Z33" s="360"/>
      <c r="AA33" s="360"/>
      <c r="AB33" s="360"/>
      <c r="AC33" s="360"/>
      <c r="AD33" s="360"/>
      <c r="AE33" s="360"/>
      <c r="AF33" s="360"/>
      <c r="AG33" s="360"/>
      <c r="AH33" s="360"/>
      <c r="AI33" s="360"/>
      <c r="AJ33" s="360"/>
      <c r="AK33" s="360">
        <v>0</v>
      </c>
      <c r="AL33" s="360">
        <v>0</v>
      </c>
      <c r="AM33" s="360">
        <v>9.4538110867200043E-2</v>
      </c>
      <c r="AN33" s="360">
        <v>0</v>
      </c>
      <c r="AO33" s="360">
        <v>0</v>
      </c>
      <c r="AP33" s="360">
        <v>0</v>
      </c>
      <c r="AQ33" s="360">
        <v>0</v>
      </c>
      <c r="AR33" s="360">
        <v>0</v>
      </c>
      <c r="AS33" s="360">
        <v>0</v>
      </c>
      <c r="AT33" s="360">
        <v>0</v>
      </c>
      <c r="AU33" s="360">
        <v>9.4538110867200043E-2</v>
      </c>
      <c r="AV33" s="360">
        <v>0</v>
      </c>
      <c r="AW33" s="360">
        <v>0</v>
      </c>
      <c r="AX33" s="360">
        <v>0</v>
      </c>
      <c r="AY33" s="360">
        <v>0</v>
      </c>
      <c r="AZ33" s="360">
        <v>0</v>
      </c>
      <c r="BA33" s="360">
        <v>0</v>
      </c>
      <c r="BB33" s="360">
        <v>0</v>
      </c>
      <c r="BC33" s="360">
        <v>0</v>
      </c>
      <c r="BD33" s="360">
        <v>0</v>
      </c>
      <c r="BE33" s="360">
        <v>0</v>
      </c>
      <c r="BF33" s="360">
        <v>0</v>
      </c>
      <c r="BG33" s="360">
        <v>0</v>
      </c>
      <c r="BH33" s="360">
        <v>0</v>
      </c>
      <c r="BI33" s="360">
        <v>0</v>
      </c>
      <c r="BJ33" s="360">
        <v>3.7815244346880016E-2</v>
      </c>
      <c r="BK33" s="360">
        <v>5.672286652032002E-2</v>
      </c>
      <c r="BL33" s="360">
        <v>9.4538110867200043E-2</v>
      </c>
      <c r="BM33" s="360">
        <v>9.4538110867200043E-2</v>
      </c>
      <c r="BN33" s="360">
        <v>9.4538110867200043E-2</v>
      </c>
      <c r="BO33" s="360">
        <v>9.4538110867200043E-2</v>
      </c>
      <c r="BP33" s="360">
        <v>9.4538110867200043E-2</v>
      </c>
      <c r="BQ33" s="360">
        <v>9.4538110867200043E-2</v>
      </c>
      <c r="BR33" s="360">
        <v>9.4538110867200043E-2</v>
      </c>
      <c r="BS33" s="360">
        <v>9.4538110867200043E-2</v>
      </c>
      <c r="BT33" s="360">
        <v>9.4538110867200043E-2</v>
      </c>
      <c r="BU33" s="360">
        <v>9.4538110867200043E-2</v>
      </c>
      <c r="BV33" s="360">
        <v>0.18907622173440009</v>
      </c>
      <c r="BW33" s="360">
        <v>0.28361433260160007</v>
      </c>
      <c r="BX33" s="360">
        <v>0.18907622173440009</v>
      </c>
    </row>
    <row r="34" spans="1:78" ht="33.75" x14ac:dyDescent="0.25">
      <c r="A34" s="166">
        <f t="shared" si="20"/>
        <v>27</v>
      </c>
      <c r="B34" s="167" t="s">
        <v>198</v>
      </c>
      <c r="C34" s="363" t="s">
        <v>449</v>
      </c>
      <c r="D34" s="362" t="s">
        <v>447</v>
      </c>
      <c r="E34" s="362" t="s">
        <v>450</v>
      </c>
      <c r="F34" s="360"/>
      <c r="G34" s="360">
        <v>0</v>
      </c>
      <c r="H34" s="360">
        <v>0</v>
      </c>
      <c r="I34" s="360">
        <v>0</v>
      </c>
      <c r="J34" s="360">
        <v>0</v>
      </c>
      <c r="K34" s="360">
        <v>0</v>
      </c>
      <c r="L34" s="360">
        <v>0</v>
      </c>
      <c r="M34" s="360">
        <v>0</v>
      </c>
      <c r="N34" s="360">
        <v>0</v>
      </c>
      <c r="O34" s="360">
        <v>0</v>
      </c>
      <c r="P34" s="360"/>
      <c r="Q34" s="360"/>
      <c r="R34" s="360"/>
      <c r="S34" s="360"/>
      <c r="T34" s="360"/>
      <c r="U34" s="360"/>
      <c r="V34" s="360">
        <v>0</v>
      </c>
      <c r="W34" s="360">
        <v>0</v>
      </c>
      <c r="X34" s="360"/>
      <c r="Y34" s="360"/>
      <c r="Z34" s="360"/>
      <c r="AA34" s="360"/>
      <c r="AB34" s="360"/>
      <c r="AC34" s="360"/>
      <c r="AD34" s="360"/>
      <c r="AE34" s="360"/>
      <c r="AF34" s="360"/>
      <c r="AG34" s="360"/>
      <c r="AH34" s="360"/>
      <c r="AI34" s="360"/>
      <c r="AJ34" s="360"/>
      <c r="AK34" s="360">
        <v>0</v>
      </c>
      <c r="AL34" s="360">
        <v>0</v>
      </c>
      <c r="AM34" s="360">
        <v>0.78094212117792017</v>
      </c>
      <c r="AN34" s="360">
        <v>0</v>
      </c>
      <c r="AO34" s="360">
        <v>0</v>
      </c>
      <c r="AP34" s="360">
        <v>0</v>
      </c>
      <c r="AQ34" s="360">
        <v>0</v>
      </c>
      <c r="AR34" s="360">
        <v>0</v>
      </c>
      <c r="AS34" s="360">
        <v>0</v>
      </c>
      <c r="AT34" s="360">
        <v>0</v>
      </c>
      <c r="AU34" s="360">
        <v>0.78094212117792017</v>
      </c>
      <c r="AV34" s="360">
        <v>0</v>
      </c>
      <c r="AW34" s="360">
        <v>0</v>
      </c>
      <c r="AX34" s="360">
        <v>0</v>
      </c>
      <c r="AY34" s="360">
        <v>0</v>
      </c>
      <c r="AZ34" s="360">
        <v>0</v>
      </c>
      <c r="BA34" s="360">
        <v>0</v>
      </c>
      <c r="BB34" s="360">
        <v>0</v>
      </c>
      <c r="BC34" s="360">
        <v>0</v>
      </c>
      <c r="BD34" s="360">
        <v>0</v>
      </c>
      <c r="BE34" s="360">
        <v>0</v>
      </c>
      <c r="BF34" s="360">
        <v>0</v>
      </c>
      <c r="BG34" s="360">
        <v>0</v>
      </c>
      <c r="BH34" s="360">
        <v>0</v>
      </c>
      <c r="BI34" s="360">
        <v>0</v>
      </c>
      <c r="BJ34" s="360">
        <v>0.31237684847116803</v>
      </c>
      <c r="BK34" s="360">
        <v>0.46856527270675202</v>
      </c>
      <c r="BL34" s="360">
        <v>0.78094212117792017</v>
      </c>
      <c r="BM34" s="360">
        <v>0.78094212117792017</v>
      </c>
      <c r="BN34" s="360">
        <v>0.78094212117792017</v>
      </c>
      <c r="BO34" s="360">
        <v>0.78094212117792017</v>
      </c>
      <c r="BP34" s="360">
        <v>0.78094212117792017</v>
      </c>
      <c r="BQ34" s="360">
        <v>0.78094212117792017</v>
      </c>
      <c r="BR34" s="360">
        <v>0.78094212117792017</v>
      </c>
      <c r="BS34" s="360">
        <v>0.78094212117792017</v>
      </c>
      <c r="BT34" s="360">
        <v>0.78094212117792017</v>
      </c>
      <c r="BU34" s="360">
        <v>0.78094212117792017</v>
      </c>
      <c r="BV34" s="360">
        <v>1.5618842423558403</v>
      </c>
      <c r="BW34" s="360">
        <v>2.3428263635337601</v>
      </c>
      <c r="BX34" s="360">
        <v>1.5618842423558403</v>
      </c>
    </row>
    <row r="35" spans="1:78" ht="12.75" x14ac:dyDescent="0.25">
      <c r="A35" s="166">
        <f t="shared" si="20"/>
        <v>28</v>
      </c>
      <c r="B35" s="167" t="s">
        <v>199</v>
      </c>
      <c r="C35" s="212"/>
      <c r="D35" s="216"/>
      <c r="E35" s="216"/>
      <c r="F35" s="360"/>
      <c r="G35" s="360">
        <v>0</v>
      </c>
      <c r="H35" s="360">
        <v>0</v>
      </c>
      <c r="I35" s="360">
        <v>0</v>
      </c>
      <c r="J35" s="360">
        <v>0</v>
      </c>
      <c r="K35" s="360">
        <v>0</v>
      </c>
      <c r="L35" s="360">
        <v>0</v>
      </c>
      <c r="M35" s="360">
        <v>0</v>
      </c>
      <c r="N35" s="360">
        <v>0</v>
      </c>
      <c r="O35" s="360">
        <v>0</v>
      </c>
      <c r="P35" s="360"/>
      <c r="Q35" s="360"/>
      <c r="R35" s="360"/>
      <c r="S35" s="360"/>
      <c r="T35" s="360"/>
      <c r="U35" s="360"/>
      <c r="V35" s="360">
        <v>0</v>
      </c>
      <c r="W35" s="360">
        <v>0</v>
      </c>
      <c r="X35" s="360"/>
      <c r="Y35" s="360"/>
      <c r="Z35" s="360"/>
      <c r="AA35" s="360"/>
      <c r="AB35" s="360"/>
      <c r="AC35" s="360"/>
      <c r="AD35" s="360"/>
      <c r="AE35" s="360"/>
      <c r="AF35" s="360"/>
      <c r="AG35" s="360"/>
      <c r="AH35" s="360"/>
      <c r="AI35" s="360"/>
      <c r="AJ35" s="360"/>
      <c r="AK35" s="360">
        <v>0</v>
      </c>
      <c r="AL35" s="360">
        <v>0</v>
      </c>
      <c r="AM35" s="360">
        <v>0.8041600000000001</v>
      </c>
      <c r="AN35" s="360">
        <v>0</v>
      </c>
      <c r="AO35" s="360">
        <v>0</v>
      </c>
      <c r="AP35" s="360">
        <v>0</v>
      </c>
      <c r="AQ35" s="360">
        <v>0</v>
      </c>
      <c r="AR35" s="360">
        <v>0</v>
      </c>
      <c r="AS35" s="360">
        <v>0</v>
      </c>
      <c r="AT35" s="360">
        <v>0</v>
      </c>
      <c r="AU35" s="360">
        <v>0.8041600000000001</v>
      </c>
      <c r="AV35" s="360">
        <v>0</v>
      </c>
      <c r="AW35" s="360">
        <v>0</v>
      </c>
      <c r="AX35" s="360">
        <v>0</v>
      </c>
      <c r="AY35" s="360">
        <v>0</v>
      </c>
      <c r="AZ35" s="360">
        <v>0</v>
      </c>
      <c r="BA35" s="360">
        <v>0</v>
      </c>
      <c r="BB35" s="360">
        <v>0</v>
      </c>
      <c r="BC35" s="360">
        <v>0</v>
      </c>
      <c r="BD35" s="360">
        <v>0</v>
      </c>
      <c r="BE35" s="360">
        <v>0</v>
      </c>
      <c r="BF35" s="360">
        <v>0</v>
      </c>
      <c r="BG35" s="360">
        <v>0</v>
      </c>
      <c r="BH35" s="360">
        <v>0</v>
      </c>
      <c r="BI35" s="360">
        <v>3.2166400000000004</v>
      </c>
      <c r="BJ35" s="360">
        <v>0</v>
      </c>
      <c r="BK35" s="360">
        <v>0.16083200000000003</v>
      </c>
      <c r="BL35" s="360">
        <v>0.48249600000000004</v>
      </c>
      <c r="BM35" s="360">
        <v>0.48249600000000004</v>
      </c>
      <c r="BN35" s="360">
        <v>0.48249600000000004</v>
      </c>
      <c r="BO35" s="360">
        <v>0.8041600000000001</v>
      </c>
      <c r="BP35" s="360">
        <v>0.8041600000000001</v>
      </c>
      <c r="BQ35" s="360">
        <v>0.8041600000000001</v>
      </c>
      <c r="BR35" s="360">
        <v>0.8041600000000001</v>
      </c>
      <c r="BS35" s="360">
        <v>0.8041600000000001</v>
      </c>
      <c r="BT35" s="360">
        <v>0.8041600000000001</v>
      </c>
      <c r="BU35" s="360">
        <v>0.8041600000000001</v>
      </c>
      <c r="BV35" s="360">
        <v>0.8041600000000001</v>
      </c>
      <c r="BW35" s="360">
        <v>0.8041600000000001</v>
      </c>
      <c r="BX35" s="360">
        <v>0.8041600000000001</v>
      </c>
      <c r="BY35" s="360">
        <v>0.8041600000000001</v>
      </c>
      <c r="BZ35" s="360">
        <v>0.8041600000000001</v>
      </c>
    </row>
    <row r="36" spans="1:78" ht="15" x14ac:dyDescent="0.25">
      <c r="A36" s="166">
        <f t="shared" si="20"/>
        <v>29</v>
      </c>
      <c r="B36" s="167" t="s">
        <v>200</v>
      </c>
      <c r="C36" s="363" t="s">
        <v>201</v>
      </c>
      <c r="D36" s="362" t="s">
        <v>451</v>
      </c>
      <c r="E36" s="362" t="s">
        <v>452</v>
      </c>
      <c r="F36" s="360"/>
      <c r="G36" s="360">
        <v>0</v>
      </c>
      <c r="H36" s="360">
        <v>0</v>
      </c>
      <c r="I36" s="360">
        <v>0</v>
      </c>
      <c r="J36" s="360">
        <v>0</v>
      </c>
      <c r="K36" s="360">
        <v>0</v>
      </c>
      <c r="L36" s="360">
        <v>0</v>
      </c>
      <c r="M36" s="360">
        <v>0</v>
      </c>
      <c r="N36" s="360">
        <v>0</v>
      </c>
      <c r="O36" s="360">
        <v>0</v>
      </c>
      <c r="P36" s="360"/>
      <c r="Q36" s="360"/>
      <c r="R36" s="360"/>
      <c r="S36" s="360"/>
      <c r="T36" s="360"/>
      <c r="U36" s="360"/>
      <c r="V36" s="360">
        <v>0</v>
      </c>
      <c r="W36" s="360">
        <v>0</v>
      </c>
      <c r="X36" s="360">
        <v>0</v>
      </c>
      <c r="Y36" s="360">
        <v>0</v>
      </c>
      <c r="Z36" s="360">
        <v>0</v>
      </c>
      <c r="AA36" s="360">
        <v>0</v>
      </c>
      <c r="AB36" s="360">
        <v>0</v>
      </c>
      <c r="AC36" s="360">
        <v>0</v>
      </c>
      <c r="AD36" s="360">
        <v>0</v>
      </c>
      <c r="AE36" s="360">
        <v>0</v>
      </c>
      <c r="AF36" s="360">
        <v>0</v>
      </c>
      <c r="AG36" s="360">
        <v>0</v>
      </c>
      <c r="AH36" s="360">
        <v>0</v>
      </c>
      <c r="AI36" s="360">
        <v>0</v>
      </c>
      <c r="AJ36" s="360"/>
      <c r="AK36" s="360">
        <v>0</v>
      </c>
      <c r="AL36" s="360">
        <v>0</v>
      </c>
      <c r="AM36" s="360">
        <v>0</v>
      </c>
      <c r="AN36" s="360">
        <v>0</v>
      </c>
      <c r="AO36" s="360">
        <v>0</v>
      </c>
      <c r="AP36" s="360">
        <v>0</v>
      </c>
      <c r="AQ36" s="360">
        <v>0</v>
      </c>
      <c r="AR36" s="360">
        <v>0</v>
      </c>
      <c r="AS36" s="360">
        <v>0</v>
      </c>
      <c r="AT36" s="360">
        <v>0</v>
      </c>
      <c r="AU36" s="360">
        <v>0</v>
      </c>
      <c r="AV36" s="360">
        <v>0</v>
      </c>
      <c r="AW36" s="360">
        <v>0</v>
      </c>
      <c r="AX36" s="360">
        <v>0</v>
      </c>
      <c r="AY36" s="360">
        <v>0</v>
      </c>
      <c r="AZ36" s="360">
        <v>0</v>
      </c>
      <c r="BA36" s="360">
        <v>0</v>
      </c>
      <c r="BB36" s="360">
        <v>0</v>
      </c>
      <c r="BC36" s="360">
        <v>0</v>
      </c>
      <c r="BD36" s="360">
        <v>0</v>
      </c>
      <c r="BE36" s="360">
        <v>0</v>
      </c>
      <c r="BF36" s="360">
        <v>0</v>
      </c>
    </row>
    <row r="37" spans="1:78" ht="15" x14ac:dyDescent="0.25">
      <c r="A37" s="166">
        <f t="shared" si="20"/>
        <v>30</v>
      </c>
      <c r="B37" s="167" t="s">
        <v>183</v>
      </c>
      <c r="C37" s="363" t="s">
        <v>202</v>
      </c>
      <c r="D37" s="362" t="s">
        <v>451</v>
      </c>
      <c r="E37" s="362" t="s">
        <v>453</v>
      </c>
      <c r="F37" s="360"/>
      <c r="G37" s="360">
        <v>0</v>
      </c>
      <c r="H37" s="360">
        <v>0</v>
      </c>
      <c r="I37" s="360">
        <v>0</v>
      </c>
      <c r="J37" s="360">
        <v>0</v>
      </c>
      <c r="K37" s="360">
        <v>0</v>
      </c>
      <c r="L37" s="360">
        <v>0</v>
      </c>
      <c r="M37" s="360">
        <v>0</v>
      </c>
      <c r="N37" s="360">
        <v>0</v>
      </c>
      <c r="O37" s="360">
        <v>0</v>
      </c>
      <c r="P37" s="360"/>
      <c r="Q37" s="360"/>
      <c r="R37" s="360"/>
      <c r="S37" s="360"/>
      <c r="T37" s="360"/>
      <c r="U37" s="360"/>
      <c r="V37" s="360">
        <v>0</v>
      </c>
      <c r="W37" s="360">
        <v>0</v>
      </c>
      <c r="X37" s="360"/>
      <c r="Y37" s="360">
        <v>0</v>
      </c>
      <c r="Z37" s="360">
        <v>0</v>
      </c>
      <c r="AA37" s="360">
        <v>0</v>
      </c>
      <c r="AB37" s="360">
        <v>0</v>
      </c>
      <c r="AC37" s="360">
        <v>0</v>
      </c>
      <c r="AD37" s="360">
        <v>0</v>
      </c>
      <c r="AE37" s="360">
        <v>0</v>
      </c>
      <c r="AF37" s="360"/>
      <c r="AG37" s="360">
        <v>0</v>
      </c>
      <c r="AH37" s="360"/>
      <c r="AI37" s="360">
        <v>0</v>
      </c>
      <c r="AJ37" s="360"/>
      <c r="AK37" s="360">
        <v>0</v>
      </c>
      <c r="AL37" s="360">
        <v>0</v>
      </c>
      <c r="AM37" s="360">
        <v>2.2721728150759999</v>
      </c>
      <c r="AN37" s="360">
        <v>0</v>
      </c>
      <c r="AO37" s="360">
        <v>0</v>
      </c>
      <c r="AP37" s="360"/>
      <c r="AQ37" s="360">
        <v>0</v>
      </c>
      <c r="AR37" s="360">
        <v>2.2721728150759999</v>
      </c>
      <c r="AS37" s="360"/>
      <c r="AT37" s="360">
        <v>0</v>
      </c>
      <c r="AU37" s="360">
        <v>0</v>
      </c>
      <c r="AV37" s="360">
        <v>0</v>
      </c>
      <c r="AW37" s="360">
        <v>0</v>
      </c>
      <c r="AX37" s="360">
        <v>0</v>
      </c>
      <c r="AY37" s="360"/>
      <c r="AZ37" s="360"/>
      <c r="BA37" s="360"/>
      <c r="BB37" s="360"/>
      <c r="BC37" s="360"/>
      <c r="BD37" s="360">
        <v>2.2721728150759999</v>
      </c>
      <c r="BE37" s="360"/>
      <c r="BF37" s="360"/>
      <c r="BG37" s="360"/>
      <c r="BH37" s="360"/>
      <c r="BI37" s="360"/>
      <c r="BJ37" s="360"/>
      <c r="BK37" s="360">
        <v>2.2721728150759999</v>
      </c>
      <c r="BL37" s="360">
        <v>2.2721728150759999</v>
      </c>
      <c r="BM37" s="360">
        <v>2.2721728150759999</v>
      </c>
      <c r="BN37" s="360">
        <v>2.2721728150759999</v>
      </c>
      <c r="BO37" s="360">
        <v>2.2721728150759999</v>
      </c>
      <c r="BP37" s="360">
        <v>2.2721728150759999</v>
      </c>
      <c r="BQ37" s="360">
        <v>2.2721728150759999</v>
      </c>
      <c r="BR37" s="360">
        <v>2.2721728150759999</v>
      </c>
      <c r="BS37" s="360">
        <v>2.2721728150759999</v>
      </c>
      <c r="BT37" s="360">
        <v>2.2721728150759999</v>
      </c>
      <c r="BU37" s="360">
        <v>2.2721728150759999</v>
      </c>
      <c r="BV37" s="360">
        <v>2.2721728150759999</v>
      </c>
      <c r="BW37" s="360">
        <v>2.2721728150759999</v>
      </c>
      <c r="BX37" s="360">
        <v>2.2721728150759999</v>
      </c>
      <c r="BY37" s="360">
        <v>0</v>
      </c>
      <c r="BZ37" s="360">
        <v>4.5443456301519998</v>
      </c>
    </row>
    <row r="38" spans="1:78" ht="15" x14ac:dyDescent="0.25">
      <c r="A38" s="166">
        <f t="shared" si="20"/>
        <v>31</v>
      </c>
      <c r="B38" s="167" t="s">
        <v>185</v>
      </c>
      <c r="C38" s="363" t="s">
        <v>203</v>
      </c>
      <c r="D38" s="362" t="s">
        <v>454</v>
      </c>
      <c r="E38" s="362" t="s">
        <v>455</v>
      </c>
      <c r="F38" s="360"/>
      <c r="G38" s="360">
        <v>0</v>
      </c>
      <c r="H38" s="360">
        <v>0</v>
      </c>
      <c r="I38" s="360">
        <v>0</v>
      </c>
      <c r="J38" s="360">
        <v>0</v>
      </c>
      <c r="K38" s="360">
        <v>0</v>
      </c>
      <c r="L38" s="360">
        <v>0</v>
      </c>
      <c r="M38" s="360">
        <v>0</v>
      </c>
      <c r="N38" s="360">
        <v>0</v>
      </c>
      <c r="O38" s="360">
        <v>0</v>
      </c>
      <c r="P38" s="360"/>
      <c r="Q38" s="360"/>
      <c r="R38" s="360"/>
      <c r="S38" s="360"/>
      <c r="T38" s="360"/>
      <c r="U38" s="360"/>
      <c r="V38" s="360">
        <v>0</v>
      </c>
      <c r="W38" s="360">
        <v>0</v>
      </c>
      <c r="X38" s="360"/>
      <c r="Y38" s="360">
        <v>0</v>
      </c>
      <c r="Z38" s="360">
        <v>0</v>
      </c>
      <c r="AA38" s="360">
        <v>0</v>
      </c>
      <c r="AB38" s="360">
        <v>0</v>
      </c>
      <c r="AC38" s="360">
        <v>0</v>
      </c>
      <c r="AD38" s="360">
        <v>0</v>
      </c>
      <c r="AE38" s="360">
        <v>0</v>
      </c>
      <c r="AF38" s="360"/>
      <c r="AG38" s="360">
        <v>0</v>
      </c>
      <c r="AH38" s="360"/>
      <c r="AI38" s="360">
        <v>0</v>
      </c>
      <c r="AJ38" s="360"/>
      <c r="AK38" s="360">
        <v>0</v>
      </c>
      <c r="AL38" s="360">
        <v>0</v>
      </c>
      <c r="AM38" s="360">
        <v>1.1817173206392</v>
      </c>
      <c r="AN38" s="360">
        <v>0</v>
      </c>
      <c r="AO38" s="360">
        <v>0</v>
      </c>
      <c r="AP38" s="360"/>
      <c r="AQ38" s="360">
        <v>0</v>
      </c>
      <c r="AR38" s="360">
        <v>1.1817173206392</v>
      </c>
      <c r="AS38" s="360"/>
      <c r="AT38" s="360">
        <v>0</v>
      </c>
      <c r="AU38" s="360">
        <v>0</v>
      </c>
      <c r="AV38" s="360">
        <v>0</v>
      </c>
      <c r="AW38" s="360">
        <v>0</v>
      </c>
      <c r="AX38" s="360">
        <v>0</v>
      </c>
      <c r="AY38" s="360"/>
      <c r="AZ38" s="360"/>
      <c r="BA38" s="360"/>
      <c r="BB38" s="360"/>
      <c r="BC38" s="360"/>
      <c r="BD38" s="360">
        <v>0.70903039238351995</v>
      </c>
      <c r="BE38" s="360"/>
      <c r="BF38" s="360"/>
      <c r="BG38" s="360"/>
      <c r="BH38" s="360"/>
      <c r="BI38" s="360"/>
      <c r="BJ38" s="360"/>
      <c r="BK38" s="360">
        <v>0.70903039238351995</v>
      </c>
      <c r="BL38" s="360">
        <v>1.65440424889488</v>
      </c>
      <c r="BM38" s="360">
        <v>2.3634346412784</v>
      </c>
      <c r="BN38" s="360">
        <v>1.1817173206392</v>
      </c>
      <c r="BO38" s="360">
        <v>1.1817173206392</v>
      </c>
      <c r="BP38" s="360">
        <v>1.1817173206392</v>
      </c>
      <c r="BQ38" s="360">
        <v>2.8361215695340798</v>
      </c>
      <c r="BR38" s="360">
        <v>3.5451519619175995</v>
      </c>
      <c r="BS38" s="360">
        <v>3.5451519619175995</v>
      </c>
      <c r="BT38" s="360">
        <v>0</v>
      </c>
      <c r="BU38" s="360">
        <v>0</v>
      </c>
      <c r="BV38" s="360">
        <v>0</v>
      </c>
      <c r="BW38" s="360">
        <v>0</v>
      </c>
      <c r="BX38" s="360">
        <v>0</v>
      </c>
      <c r="BY38" s="360">
        <v>0</v>
      </c>
      <c r="BZ38" s="360">
        <v>2.3634346412784</v>
      </c>
    </row>
    <row r="39" spans="1:78" ht="15" x14ac:dyDescent="0.25">
      <c r="A39" s="166">
        <f t="shared" si="20"/>
        <v>32</v>
      </c>
      <c r="B39" s="167" t="s">
        <v>189</v>
      </c>
      <c r="C39" s="363" t="s">
        <v>204</v>
      </c>
      <c r="D39" s="362" t="s">
        <v>456</v>
      </c>
      <c r="E39" s="362" t="s">
        <v>457</v>
      </c>
      <c r="F39" s="360"/>
      <c r="G39" s="360">
        <v>0</v>
      </c>
      <c r="H39" s="360">
        <v>0</v>
      </c>
      <c r="I39" s="360">
        <v>0</v>
      </c>
      <c r="J39" s="360">
        <v>0</v>
      </c>
      <c r="K39" s="360">
        <v>0</v>
      </c>
      <c r="L39" s="360">
        <v>0</v>
      </c>
      <c r="M39" s="360">
        <v>0</v>
      </c>
      <c r="N39" s="360">
        <v>0</v>
      </c>
      <c r="O39" s="360">
        <v>0</v>
      </c>
      <c r="P39" s="360"/>
      <c r="Q39" s="360"/>
      <c r="R39" s="360"/>
      <c r="S39" s="360"/>
      <c r="T39" s="360"/>
      <c r="U39" s="360"/>
      <c r="V39" s="360">
        <v>0</v>
      </c>
      <c r="W39" s="360">
        <v>0</v>
      </c>
      <c r="X39" s="360"/>
      <c r="Y39" s="360">
        <v>0</v>
      </c>
      <c r="Z39" s="360">
        <v>0</v>
      </c>
      <c r="AA39" s="360">
        <v>0</v>
      </c>
      <c r="AB39" s="360">
        <v>0</v>
      </c>
      <c r="AC39" s="360">
        <v>0</v>
      </c>
      <c r="AD39" s="360">
        <v>0</v>
      </c>
      <c r="AE39" s="360">
        <v>0</v>
      </c>
      <c r="AF39" s="360"/>
      <c r="AG39" s="360">
        <v>0</v>
      </c>
      <c r="AH39" s="360"/>
      <c r="AI39" s="360">
        <v>0</v>
      </c>
      <c r="AJ39" s="360"/>
      <c r="AK39" s="360">
        <v>0</v>
      </c>
      <c r="AL39" s="360">
        <v>0</v>
      </c>
      <c r="AM39" s="360">
        <v>4.4614243800000002E-2</v>
      </c>
      <c r="AN39" s="360">
        <v>0</v>
      </c>
      <c r="AO39" s="360">
        <v>0</v>
      </c>
      <c r="AP39" s="360"/>
      <c r="AQ39" s="360">
        <v>0</v>
      </c>
      <c r="AR39" s="360">
        <v>4.4614243800000002E-2</v>
      </c>
      <c r="AS39" s="360"/>
      <c r="AT39" s="360">
        <v>0</v>
      </c>
      <c r="AU39" s="360">
        <v>0</v>
      </c>
      <c r="AV39" s="360">
        <v>0</v>
      </c>
      <c r="AW39" s="360">
        <v>0</v>
      </c>
      <c r="AX39" s="360">
        <v>0</v>
      </c>
      <c r="AY39" s="360"/>
      <c r="AZ39" s="360"/>
      <c r="BA39" s="360"/>
      <c r="BB39" s="360"/>
      <c r="BC39" s="360"/>
      <c r="BD39" s="360">
        <v>2.6768546279999996E-2</v>
      </c>
      <c r="BE39" s="360"/>
      <c r="BF39" s="360"/>
      <c r="BG39" s="360"/>
      <c r="BH39" s="360"/>
      <c r="BI39" s="360"/>
      <c r="BJ39" s="360"/>
      <c r="BK39" s="360">
        <v>2.6768546279999996E-2</v>
      </c>
      <c r="BL39" s="360">
        <v>6.2459941320000004E-2</v>
      </c>
      <c r="BM39" s="360">
        <v>8.9228487600000003E-2</v>
      </c>
      <c r="BN39" s="360">
        <v>0.1338427314</v>
      </c>
      <c r="BO39" s="360">
        <v>4.4614243800000002E-2</v>
      </c>
      <c r="BP39" s="360">
        <v>8.9228487600000003E-2</v>
      </c>
      <c r="BQ39" s="360">
        <v>0.10707418511999998</v>
      </c>
      <c r="BR39" s="360">
        <v>0.1338427314</v>
      </c>
      <c r="BS39" s="360">
        <v>0</v>
      </c>
      <c r="BT39" s="360">
        <v>0</v>
      </c>
      <c r="BU39" s="360">
        <v>0</v>
      </c>
      <c r="BV39" s="360">
        <v>0</v>
      </c>
      <c r="BW39" s="360">
        <v>0</v>
      </c>
      <c r="BX39" s="360">
        <v>0</v>
      </c>
      <c r="BY39" s="360">
        <v>0</v>
      </c>
      <c r="BZ39" s="360">
        <v>8.9228487600000003E-2</v>
      </c>
    </row>
    <row r="40" spans="1:78" ht="33.75" x14ac:dyDescent="0.25">
      <c r="A40" s="166">
        <f t="shared" si="20"/>
        <v>33</v>
      </c>
      <c r="B40" s="167" t="s">
        <v>193</v>
      </c>
      <c r="C40" s="363" t="s">
        <v>206</v>
      </c>
      <c r="D40" s="362" t="s">
        <v>224</v>
      </c>
      <c r="E40" s="362" t="s">
        <v>458</v>
      </c>
      <c r="F40" s="360"/>
      <c r="G40" s="360">
        <v>0</v>
      </c>
      <c r="H40" s="360">
        <v>0</v>
      </c>
      <c r="I40" s="360">
        <v>0</v>
      </c>
      <c r="J40" s="360">
        <v>0</v>
      </c>
      <c r="K40" s="360">
        <v>0</v>
      </c>
      <c r="L40" s="360">
        <v>0</v>
      </c>
      <c r="M40" s="360">
        <v>0</v>
      </c>
      <c r="N40" s="360">
        <v>0</v>
      </c>
      <c r="O40" s="360">
        <v>0</v>
      </c>
      <c r="P40" s="360"/>
      <c r="Q40" s="360"/>
      <c r="R40" s="360"/>
      <c r="S40" s="360"/>
      <c r="T40" s="360"/>
      <c r="U40" s="360"/>
      <c r="V40" s="360">
        <v>0</v>
      </c>
      <c r="W40" s="360">
        <v>0</v>
      </c>
      <c r="X40" s="360"/>
      <c r="Y40" s="360">
        <v>0</v>
      </c>
      <c r="Z40" s="360">
        <v>0</v>
      </c>
      <c r="AA40" s="360">
        <v>0</v>
      </c>
      <c r="AB40" s="360">
        <v>0</v>
      </c>
      <c r="AC40" s="360">
        <v>0</v>
      </c>
      <c r="AD40" s="360">
        <v>0</v>
      </c>
      <c r="AE40" s="360">
        <v>0</v>
      </c>
      <c r="AF40" s="360"/>
      <c r="AG40" s="360">
        <v>0</v>
      </c>
      <c r="AH40" s="360"/>
      <c r="AI40" s="360">
        <v>0</v>
      </c>
      <c r="AJ40" s="360"/>
      <c r="AK40" s="360">
        <v>0</v>
      </c>
      <c r="AL40" s="360">
        <v>0</v>
      </c>
      <c r="AM40" s="360">
        <v>9.4538110867200043E-2</v>
      </c>
      <c r="AN40" s="360">
        <v>0</v>
      </c>
      <c r="AO40" s="360">
        <v>0</v>
      </c>
      <c r="AP40" s="360"/>
      <c r="AQ40" s="360">
        <v>0</v>
      </c>
      <c r="AR40" s="360">
        <v>9.4538110867200043E-2</v>
      </c>
      <c r="AS40" s="360"/>
      <c r="AT40" s="360">
        <v>0</v>
      </c>
      <c r="AU40" s="360">
        <v>0</v>
      </c>
      <c r="AV40" s="360">
        <v>0</v>
      </c>
      <c r="AW40" s="360">
        <v>0</v>
      </c>
      <c r="AX40" s="360">
        <v>0</v>
      </c>
      <c r="AY40" s="360"/>
      <c r="AZ40" s="360"/>
      <c r="BA40" s="360"/>
      <c r="BB40" s="360"/>
      <c r="BC40" s="360"/>
      <c r="BD40" s="360">
        <v>0</v>
      </c>
      <c r="BE40" s="360"/>
      <c r="BF40" s="360"/>
      <c r="BG40" s="360"/>
      <c r="BH40" s="360"/>
      <c r="BI40" s="360"/>
      <c r="BJ40" s="360"/>
      <c r="BK40" s="360">
        <v>0</v>
      </c>
      <c r="BL40" s="360">
        <v>0</v>
      </c>
      <c r="BM40" s="360">
        <v>9.4538110867200043E-2</v>
      </c>
      <c r="BN40" s="360">
        <v>0.13235335521408007</v>
      </c>
      <c r="BO40" s="360">
        <v>0.18907622173440009</v>
      </c>
      <c r="BP40" s="360">
        <v>0.18907622173440009</v>
      </c>
      <c r="BQ40" s="360">
        <v>0.15126097738752006</v>
      </c>
      <c r="BR40" s="360">
        <v>0.28361433260160007</v>
      </c>
      <c r="BS40" s="360">
        <v>0.47269055433600016</v>
      </c>
      <c r="BT40" s="360">
        <v>0</v>
      </c>
      <c r="BU40" s="360">
        <v>0</v>
      </c>
      <c r="BV40" s="360">
        <v>0</v>
      </c>
      <c r="BW40" s="360">
        <v>0</v>
      </c>
      <c r="BX40" s="360">
        <v>0</v>
      </c>
      <c r="BY40" s="360">
        <v>0</v>
      </c>
      <c r="BZ40" s="360">
        <v>0.18907622173440009</v>
      </c>
    </row>
    <row r="41" spans="1:78" ht="22.5" x14ac:dyDescent="0.25">
      <c r="A41" s="166">
        <f t="shared" si="20"/>
        <v>34</v>
      </c>
      <c r="B41" s="167" t="s">
        <v>195</v>
      </c>
      <c r="C41" s="363" t="s">
        <v>207</v>
      </c>
      <c r="D41" s="362" t="s">
        <v>224</v>
      </c>
      <c r="E41" s="362" t="s">
        <v>452</v>
      </c>
      <c r="F41" s="360"/>
      <c r="G41" s="360">
        <v>0</v>
      </c>
      <c r="H41" s="360">
        <v>0</v>
      </c>
      <c r="I41" s="360">
        <v>0</v>
      </c>
      <c r="J41" s="360">
        <v>0</v>
      </c>
      <c r="K41" s="360">
        <v>0</v>
      </c>
      <c r="L41" s="360">
        <v>0</v>
      </c>
      <c r="M41" s="360">
        <v>0</v>
      </c>
      <c r="N41" s="360">
        <v>0</v>
      </c>
      <c r="O41" s="360">
        <v>0</v>
      </c>
      <c r="P41" s="360"/>
      <c r="Q41" s="360"/>
      <c r="R41" s="360"/>
      <c r="S41" s="360"/>
      <c r="T41" s="360"/>
      <c r="U41" s="360"/>
      <c r="V41" s="360">
        <v>0</v>
      </c>
      <c r="W41" s="360">
        <v>0</v>
      </c>
      <c r="X41" s="360"/>
      <c r="Y41" s="360">
        <v>0</v>
      </c>
      <c r="Z41" s="360">
        <v>0</v>
      </c>
      <c r="AA41" s="360">
        <v>0</v>
      </c>
      <c r="AB41" s="360">
        <v>0</v>
      </c>
      <c r="AC41" s="360">
        <v>0</v>
      </c>
      <c r="AD41" s="360">
        <v>0</v>
      </c>
      <c r="AE41" s="360">
        <v>0</v>
      </c>
      <c r="AF41" s="360"/>
      <c r="AG41" s="360">
        <v>0</v>
      </c>
      <c r="AH41" s="360"/>
      <c r="AI41" s="360">
        <v>0</v>
      </c>
      <c r="AJ41" s="360"/>
      <c r="AK41" s="360">
        <v>0</v>
      </c>
      <c r="AL41" s="360">
        <v>0</v>
      </c>
      <c r="AM41" s="360">
        <v>0.4242508694712</v>
      </c>
      <c r="AN41" s="360">
        <v>0</v>
      </c>
      <c r="AO41" s="360">
        <v>0</v>
      </c>
      <c r="AP41" s="360"/>
      <c r="AQ41" s="360">
        <v>0</v>
      </c>
      <c r="AR41" s="360">
        <v>0.4242508694712</v>
      </c>
      <c r="AS41" s="360"/>
      <c r="AT41" s="360">
        <v>0</v>
      </c>
      <c r="AU41" s="360">
        <v>0</v>
      </c>
      <c r="AV41" s="360">
        <v>0</v>
      </c>
      <c r="AW41" s="360">
        <v>0</v>
      </c>
      <c r="AX41" s="360">
        <v>0</v>
      </c>
      <c r="AY41" s="360"/>
      <c r="AZ41" s="360"/>
      <c r="BA41" s="360"/>
      <c r="BB41" s="360"/>
      <c r="BC41" s="360"/>
      <c r="BD41" s="360">
        <v>0</v>
      </c>
      <c r="BE41" s="360"/>
      <c r="BF41" s="360"/>
      <c r="BG41" s="360"/>
      <c r="BH41" s="360"/>
      <c r="BI41" s="360"/>
      <c r="BJ41" s="360"/>
      <c r="BK41" s="360">
        <v>0</v>
      </c>
      <c r="BL41" s="360">
        <v>0</v>
      </c>
      <c r="BM41" s="360">
        <v>0.4242508694712</v>
      </c>
      <c r="BN41" s="360">
        <v>0.59395121725968003</v>
      </c>
      <c r="BO41" s="360">
        <v>0.8485017389424</v>
      </c>
      <c r="BP41" s="360">
        <v>0.8485017389424</v>
      </c>
      <c r="BQ41" s="360">
        <v>0.67880139115392002</v>
      </c>
      <c r="BR41" s="360">
        <v>0.8485017389424</v>
      </c>
      <c r="BS41" s="360">
        <v>0.8485017389424</v>
      </c>
      <c r="BT41" s="360">
        <v>0.8485017389424</v>
      </c>
      <c r="BU41" s="360">
        <v>0.8485017389424</v>
      </c>
      <c r="BV41" s="360">
        <v>0</v>
      </c>
      <c r="BW41" s="360">
        <v>0</v>
      </c>
      <c r="BX41" s="360">
        <v>0</v>
      </c>
      <c r="BY41" s="360">
        <v>0</v>
      </c>
      <c r="BZ41" s="360">
        <v>0.8485017389424</v>
      </c>
    </row>
    <row r="42" spans="1:78" ht="15" x14ac:dyDescent="0.25">
      <c r="A42" s="166">
        <f t="shared" si="20"/>
        <v>35</v>
      </c>
      <c r="B42" s="167" t="s">
        <v>208</v>
      </c>
      <c r="C42" s="363" t="s">
        <v>209</v>
      </c>
      <c r="D42" s="362" t="s">
        <v>191</v>
      </c>
      <c r="E42" s="362" t="s">
        <v>459</v>
      </c>
      <c r="F42" s="360"/>
      <c r="G42" s="360">
        <v>0</v>
      </c>
      <c r="H42" s="360">
        <v>0</v>
      </c>
      <c r="I42" s="360">
        <v>0</v>
      </c>
      <c r="J42" s="360">
        <v>0</v>
      </c>
      <c r="K42" s="360">
        <v>0</v>
      </c>
      <c r="L42" s="360">
        <v>0</v>
      </c>
      <c r="M42" s="360">
        <v>0</v>
      </c>
      <c r="N42" s="360">
        <v>0</v>
      </c>
      <c r="O42" s="360">
        <v>0</v>
      </c>
      <c r="P42" s="360"/>
      <c r="Q42" s="360"/>
      <c r="R42" s="360"/>
      <c r="S42" s="360"/>
      <c r="T42" s="360"/>
      <c r="U42" s="360"/>
      <c r="V42" s="360">
        <v>0</v>
      </c>
      <c r="W42" s="360">
        <v>0</v>
      </c>
      <c r="X42" s="360">
        <v>0</v>
      </c>
      <c r="Y42" s="360">
        <v>0</v>
      </c>
      <c r="Z42" s="360">
        <v>0</v>
      </c>
      <c r="AA42" s="360">
        <v>0</v>
      </c>
      <c r="AB42" s="360">
        <v>0</v>
      </c>
      <c r="AC42" s="360">
        <v>0</v>
      </c>
      <c r="AD42" s="360">
        <v>0</v>
      </c>
      <c r="AE42" s="360">
        <v>0</v>
      </c>
      <c r="AF42" s="360">
        <v>0</v>
      </c>
      <c r="AG42" s="360">
        <v>0</v>
      </c>
      <c r="AH42" s="360">
        <v>0</v>
      </c>
      <c r="AI42" s="360">
        <v>0</v>
      </c>
      <c r="AJ42" s="360">
        <v>0</v>
      </c>
      <c r="AK42" s="360">
        <v>0</v>
      </c>
      <c r="AL42" s="360">
        <v>0</v>
      </c>
      <c r="AM42" s="360">
        <v>0</v>
      </c>
      <c r="AN42" s="360">
        <v>0</v>
      </c>
      <c r="AO42" s="360">
        <v>0</v>
      </c>
      <c r="AP42" s="360">
        <v>0</v>
      </c>
      <c r="AQ42" s="360">
        <v>0</v>
      </c>
      <c r="AR42" s="360">
        <v>0</v>
      </c>
      <c r="AS42" s="360">
        <v>0</v>
      </c>
      <c r="AT42" s="360">
        <v>0</v>
      </c>
      <c r="AU42" s="360">
        <v>0</v>
      </c>
      <c r="AV42" s="360">
        <v>0</v>
      </c>
      <c r="AW42" s="360">
        <v>0</v>
      </c>
      <c r="AX42" s="360">
        <v>0</v>
      </c>
      <c r="AY42" s="360">
        <v>0</v>
      </c>
      <c r="AZ42" s="360">
        <v>0</v>
      </c>
      <c r="BA42" s="360">
        <v>0</v>
      </c>
      <c r="BB42" s="360">
        <v>0</v>
      </c>
      <c r="BC42" s="360">
        <v>0</v>
      </c>
      <c r="BD42" s="360">
        <v>0</v>
      </c>
      <c r="BE42" s="360">
        <v>0</v>
      </c>
      <c r="BF42" s="360">
        <v>0</v>
      </c>
    </row>
    <row r="43" spans="1:78" ht="15" x14ac:dyDescent="0.25">
      <c r="A43" s="166">
        <f t="shared" si="20"/>
        <v>36</v>
      </c>
      <c r="B43" s="167" t="s">
        <v>210</v>
      </c>
      <c r="C43" s="363" t="s">
        <v>211</v>
      </c>
      <c r="D43" s="362" t="s">
        <v>191</v>
      </c>
      <c r="E43" s="362" t="s">
        <v>460</v>
      </c>
      <c r="F43" s="360"/>
      <c r="G43" s="360">
        <v>0</v>
      </c>
      <c r="H43" s="360">
        <v>0</v>
      </c>
      <c r="I43" s="360">
        <v>0</v>
      </c>
      <c r="J43" s="360">
        <v>0</v>
      </c>
      <c r="K43" s="360">
        <v>0</v>
      </c>
      <c r="L43" s="360">
        <v>0</v>
      </c>
      <c r="M43" s="360">
        <v>0</v>
      </c>
      <c r="N43" s="360">
        <v>0</v>
      </c>
      <c r="O43" s="360">
        <v>0</v>
      </c>
      <c r="P43" s="360"/>
      <c r="Q43" s="360"/>
      <c r="R43" s="360"/>
      <c r="S43" s="360"/>
      <c r="T43" s="360"/>
      <c r="U43" s="360"/>
      <c r="V43" s="360">
        <v>0</v>
      </c>
      <c r="W43" s="360">
        <v>0</v>
      </c>
      <c r="X43" s="360">
        <v>0</v>
      </c>
      <c r="Y43" s="360">
        <v>0</v>
      </c>
      <c r="Z43" s="360">
        <v>0</v>
      </c>
      <c r="AA43" s="360">
        <v>0</v>
      </c>
      <c r="AB43" s="360">
        <v>0</v>
      </c>
      <c r="AC43" s="360">
        <v>0</v>
      </c>
      <c r="AD43" s="360">
        <v>0</v>
      </c>
      <c r="AE43" s="360">
        <v>0</v>
      </c>
      <c r="AF43" s="360">
        <v>0</v>
      </c>
      <c r="AG43" s="360">
        <v>0</v>
      </c>
      <c r="AH43" s="360">
        <v>0</v>
      </c>
      <c r="AI43" s="360">
        <v>0</v>
      </c>
      <c r="AJ43" s="360">
        <v>0</v>
      </c>
      <c r="AK43" s="360">
        <v>0</v>
      </c>
      <c r="AL43" s="360">
        <v>0</v>
      </c>
      <c r="AM43" s="360">
        <v>0</v>
      </c>
      <c r="AN43" s="360">
        <v>0</v>
      </c>
      <c r="AO43" s="360">
        <v>0</v>
      </c>
      <c r="AP43" s="360">
        <v>0</v>
      </c>
      <c r="AQ43" s="360">
        <v>0</v>
      </c>
      <c r="AR43" s="360">
        <v>0</v>
      </c>
      <c r="AS43" s="360">
        <v>0</v>
      </c>
      <c r="AT43" s="360">
        <v>0</v>
      </c>
      <c r="AU43" s="360">
        <v>0</v>
      </c>
      <c r="AV43" s="360">
        <v>0</v>
      </c>
      <c r="AW43" s="360">
        <v>0</v>
      </c>
      <c r="AX43" s="360">
        <v>0</v>
      </c>
      <c r="AY43" s="360">
        <v>0</v>
      </c>
      <c r="AZ43" s="360">
        <v>0</v>
      </c>
      <c r="BA43" s="360">
        <v>0</v>
      </c>
      <c r="BB43" s="360">
        <v>0</v>
      </c>
      <c r="BC43" s="360">
        <v>0</v>
      </c>
      <c r="BD43" s="360">
        <v>0</v>
      </c>
      <c r="BE43" s="360">
        <v>0</v>
      </c>
      <c r="BF43" s="360">
        <v>0</v>
      </c>
    </row>
    <row r="44" spans="1:78" ht="15" x14ac:dyDescent="0.25">
      <c r="A44" s="166">
        <f t="shared" si="20"/>
        <v>37</v>
      </c>
      <c r="B44" s="170" t="s">
        <v>212</v>
      </c>
      <c r="C44" s="361" t="s">
        <v>213</v>
      </c>
      <c r="D44" s="362" t="s">
        <v>187</v>
      </c>
      <c r="E44" s="362" t="s">
        <v>461</v>
      </c>
      <c r="F44" s="360"/>
      <c r="G44" s="360">
        <v>0</v>
      </c>
      <c r="H44" s="360">
        <v>0</v>
      </c>
      <c r="I44" s="360">
        <v>0</v>
      </c>
      <c r="J44" s="360">
        <v>0</v>
      </c>
      <c r="K44" s="360">
        <v>0</v>
      </c>
      <c r="L44" s="360">
        <v>0</v>
      </c>
      <c r="M44" s="360">
        <v>0</v>
      </c>
      <c r="N44" s="360">
        <v>0</v>
      </c>
      <c r="O44" s="360">
        <v>0</v>
      </c>
      <c r="P44" s="360"/>
      <c r="Q44" s="360"/>
      <c r="R44" s="360"/>
      <c r="S44" s="360"/>
      <c r="T44" s="360"/>
      <c r="U44" s="360"/>
      <c r="V44" s="360">
        <v>0</v>
      </c>
      <c r="W44" s="360">
        <v>0</v>
      </c>
      <c r="X44" s="360"/>
      <c r="Y44" s="360">
        <v>0</v>
      </c>
      <c r="Z44" s="360">
        <v>0</v>
      </c>
      <c r="AA44" s="360">
        <v>0</v>
      </c>
      <c r="AB44" s="360"/>
      <c r="AC44" s="360">
        <v>0.26999999999999996</v>
      </c>
      <c r="AD44" s="360">
        <v>0</v>
      </c>
      <c r="AE44" s="360">
        <v>0</v>
      </c>
      <c r="AF44" s="360">
        <v>0</v>
      </c>
      <c r="AG44" s="360">
        <v>0</v>
      </c>
      <c r="AH44" s="360">
        <v>0</v>
      </c>
      <c r="AI44" s="360"/>
      <c r="AJ44" s="360"/>
      <c r="AK44" s="360"/>
      <c r="AL44" s="360">
        <v>0.26999999999999996</v>
      </c>
      <c r="AM44" s="360">
        <v>0</v>
      </c>
      <c r="AN44" s="360">
        <v>0</v>
      </c>
      <c r="AO44" s="360">
        <v>0.10799999999999998</v>
      </c>
      <c r="AP44" s="360">
        <v>0.16199999999999998</v>
      </c>
      <c r="AQ44" s="360">
        <v>0.26999999999999996</v>
      </c>
      <c r="AR44" s="360">
        <v>0.26999999999999996</v>
      </c>
      <c r="AS44" s="360">
        <v>0.26999999999999996</v>
      </c>
      <c r="AT44" s="360">
        <v>0.26999999999999996</v>
      </c>
      <c r="AU44" s="360">
        <v>0.26999999999999996</v>
      </c>
      <c r="AV44" s="360">
        <v>0.53999999999999992</v>
      </c>
      <c r="AW44" s="360">
        <v>0.53999999999999992</v>
      </c>
      <c r="AX44" s="360">
        <v>0.80999999999999994</v>
      </c>
      <c r="AY44" s="360">
        <v>0.80999999999999994</v>
      </c>
      <c r="AZ44" s="360">
        <v>0</v>
      </c>
      <c r="BA44" s="360">
        <v>0</v>
      </c>
      <c r="BB44" s="360">
        <v>0</v>
      </c>
      <c r="BC44" s="360">
        <v>0</v>
      </c>
      <c r="BD44" s="360">
        <v>0</v>
      </c>
      <c r="BE44" s="360">
        <v>0</v>
      </c>
      <c r="BF44" s="360">
        <v>0</v>
      </c>
      <c r="BG44" s="360">
        <v>0</v>
      </c>
      <c r="BH44" s="360">
        <v>0</v>
      </c>
      <c r="BI44" s="360">
        <v>0.53999999999999992</v>
      </c>
    </row>
    <row r="45" spans="1:78" ht="15" x14ac:dyDescent="0.25">
      <c r="A45" s="166">
        <f t="shared" si="20"/>
        <v>38</v>
      </c>
      <c r="B45" s="170" t="s">
        <v>214</v>
      </c>
      <c r="C45" s="361" t="s">
        <v>213</v>
      </c>
      <c r="D45" s="362" t="s">
        <v>191</v>
      </c>
      <c r="E45" s="362" t="s">
        <v>192</v>
      </c>
      <c r="F45" s="360"/>
      <c r="G45" s="360">
        <v>0</v>
      </c>
      <c r="H45" s="360">
        <v>0</v>
      </c>
      <c r="I45" s="360">
        <v>0</v>
      </c>
      <c r="J45" s="360">
        <v>0</v>
      </c>
      <c r="K45" s="360">
        <v>0</v>
      </c>
      <c r="L45" s="360">
        <v>0</v>
      </c>
      <c r="M45" s="360">
        <v>0</v>
      </c>
      <c r="N45" s="360">
        <v>0</v>
      </c>
      <c r="O45" s="360">
        <v>0</v>
      </c>
      <c r="P45" s="360"/>
      <c r="Q45" s="360"/>
      <c r="R45" s="360"/>
      <c r="S45" s="360"/>
      <c r="T45" s="360"/>
      <c r="U45" s="360"/>
      <c r="V45" s="360">
        <v>0</v>
      </c>
      <c r="W45" s="360">
        <v>0</v>
      </c>
      <c r="X45" s="360"/>
      <c r="Y45" s="360">
        <v>0</v>
      </c>
      <c r="Z45" s="360">
        <v>0</v>
      </c>
      <c r="AA45" s="360">
        <v>0</v>
      </c>
      <c r="AB45" s="360"/>
      <c r="AC45" s="360">
        <v>0.375</v>
      </c>
      <c r="AD45" s="360">
        <v>0</v>
      </c>
      <c r="AE45" s="360">
        <v>0</v>
      </c>
      <c r="AF45" s="360">
        <v>0</v>
      </c>
      <c r="AG45" s="360">
        <v>0</v>
      </c>
      <c r="AH45" s="360">
        <v>0</v>
      </c>
      <c r="AI45" s="360"/>
      <c r="AJ45" s="360"/>
      <c r="AK45" s="360"/>
      <c r="AL45" s="360">
        <v>0.375</v>
      </c>
      <c r="AM45" s="360">
        <v>0</v>
      </c>
      <c r="AN45" s="360">
        <v>0.15</v>
      </c>
      <c r="AO45" s="360">
        <v>0.22499999999999998</v>
      </c>
      <c r="AP45" s="360">
        <v>0.375</v>
      </c>
      <c r="AQ45" s="360">
        <v>0.375</v>
      </c>
      <c r="AR45" s="360">
        <v>0.375</v>
      </c>
      <c r="AS45" s="360">
        <v>0.375</v>
      </c>
      <c r="AT45" s="360">
        <v>0.375</v>
      </c>
      <c r="AU45" s="360">
        <v>0.375</v>
      </c>
      <c r="AV45" s="360">
        <v>0.75</v>
      </c>
      <c r="AW45" s="360">
        <v>0.75</v>
      </c>
      <c r="AX45" s="360">
        <v>0.75</v>
      </c>
      <c r="AY45" s="360">
        <v>1.125</v>
      </c>
      <c r="AZ45" s="360">
        <v>0</v>
      </c>
      <c r="BA45" s="360">
        <v>0</v>
      </c>
      <c r="BB45" s="360">
        <v>0</v>
      </c>
      <c r="BC45" s="360">
        <v>0</v>
      </c>
      <c r="BD45" s="360">
        <v>0</v>
      </c>
      <c r="BE45" s="360">
        <v>0</v>
      </c>
      <c r="BF45" s="360">
        <v>0</v>
      </c>
      <c r="BG45" s="360">
        <v>0</v>
      </c>
      <c r="BH45" s="360">
        <v>0</v>
      </c>
      <c r="BI45" s="360">
        <v>0.75</v>
      </c>
    </row>
    <row r="46" spans="1:78" ht="15" x14ac:dyDescent="0.25">
      <c r="A46" s="166">
        <f t="shared" si="20"/>
        <v>39</v>
      </c>
      <c r="B46" s="173" t="s">
        <v>215</v>
      </c>
      <c r="C46" s="361" t="s">
        <v>462</v>
      </c>
      <c r="D46" s="362" t="s">
        <v>463</v>
      </c>
      <c r="E46" s="362" t="s">
        <v>460</v>
      </c>
      <c r="F46" s="360"/>
      <c r="G46" s="360">
        <v>0</v>
      </c>
      <c r="H46" s="360">
        <v>0</v>
      </c>
      <c r="I46" s="360">
        <v>0</v>
      </c>
      <c r="J46" s="360">
        <v>0</v>
      </c>
      <c r="K46" s="360">
        <v>0</v>
      </c>
      <c r="L46" s="360">
        <v>0</v>
      </c>
      <c r="M46" s="360">
        <v>0</v>
      </c>
      <c r="N46" s="360">
        <v>0</v>
      </c>
      <c r="O46" s="360">
        <v>0</v>
      </c>
      <c r="P46" s="360"/>
      <c r="Q46" s="360"/>
      <c r="R46" s="360"/>
      <c r="S46" s="360"/>
      <c r="T46" s="360"/>
      <c r="U46" s="360"/>
      <c r="V46" s="360">
        <v>0</v>
      </c>
      <c r="W46" s="360">
        <v>0</v>
      </c>
      <c r="X46" s="360"/>
      <c r="Y46" s="360">
        <v>0</v>
      </c>
      <c r="Z46" s="360">
        <v>0</v>
      </c>
      <c r="AA46" s="360">
        <v>0</v>
      </c>
      <c r="AB46" s="360"/>
      <c r="AC46" s="360">
        <v>7.2607526000000019E-2</v>
      </c>
      <c r="AD46" s="360">
        <v>0</v>
      </c>
      <c r="AE46" s="360">
        <v>0</v>
      </c>
      <c r="AF46" s="360">
        <v>0</v>
      </c>
      <c r="AG46" s="360">
        <v>0</v>
      </c>
      <c r="AH46" s="360">
        <v>0</v>
      </c>
      <c r="AI46" s="360"/>
      <c r="AJ46" s="360"/>
      <c r="AK46" s="360"/>
      <c r="AL46" s="360">
        <v>7.2607526000000019E-2</v>
      </c>
      <c r="AM46" s="360">
        <v>0</v>
      </c>
      <c r="AN46" s="360">
        <v>0</v>
      </c>
      <c r="AO46" s="360">
        <v>0</v>
      </c>
      <c r="AP46" s="360">
        <v>0</v>
      </c>
      <c r="AQ46" s="360">
        <v>0</v>
      </c>
      <c r="AR46" s="360">
        <v>0</v>
      </c>
      <c r="AS46" s="360">
        <v>0</v>
      </c>
      <c r="AT46" s="360">
        <v>0</v>
      </c>
      <c r="AU46" s="360">
        <v>0</v>
      </c>
      <c r="AV46" s="360">
        <v>0</v>
      </c>
      <c r="AW46" s="360">
        <v>2.9043010400000006E-2</v>
      </c>
      <c r="AX46" s="360">
        <v>4.3564515600000006E-2</v>
      </c>
      <c r="AY46" s="360">
        <v>7.2607526000000019E-2</v>
      </c>
      <c r="AZ46" s="360">
        <v>0.14521505200000004</v>
      </c>
      <c r="BA46" s="360">
        <v>0.21782257800000002</v>
      </c>
      <c r="BB46" s="360">
        <v>0.14521505200000004</v>
      </c>
      <c r="BC46" s="360">
        <v>0.21782257800000002</v>
      </c>
      <c r="BD46" s="360">
        <v>0.14521505200000004</v>
      </c>
      <c r="BE46" s="360">
        <v>0.14521505200000004</v>
      </c>
      <c r="BF46" s="360">
        <v>0</v>
      </c>
      <c r="BG46" s="360">
        <v>0</v>
      </c>
      <c r="BH46" s="360">
        <v>0</v>
      </c>
      <c r="BI46" s="360">
        <v>0.14521505200000004</v>
      </c>
    </row>
    <row r="47" spans="1:78" ht="22.5" x14ac:dyDescent="0.25">
      <c r="A47" s="166">
        <f t="shared" si="20"/>
        <v>40</v>
      </c>
      <c r="B47" s="167" t="s">
        <v>217</v>
      </c>
      <c r="C47" s="363" t="s">
        <v>218</v>
      </c>
      <c r="D47" s="362" t="s">
        <v>192</v>
      </c>
      <c r="E47" s="362" t="s">
        <v>459</v>
      </c>
      <c r="F47" s="360"/>
      <c r="G47" s="360">
        <v>0</v>
      </c>
      <c r="H47" s="360">
        <v>0</v>
      </c>
      <c r="I47" s="360">
        <v>0</v>
      </c>
      <c r="J47" s="360">
        <v>0</v>
      </c>
      <c r="K47" s="360">
        <v>0</v>
      </c>
      <c r="L47" s="360">
        <v>0</v>
      </c>
      <c r="M47" s="360">
        <v>0</v>
      </c>
      <c r="N47" s="360">
        <v>0</v>
      </c>
      <c r="O47" s="360">
        <v>0</v>
      </c>
      <c r="P47" s="360"/>
      <c r="Q47" s="360"/>
      <c r="R47" s="360"/>
      <c r="S47" s="360"/>
      <c r="T47" s="360"/>
      <c r="U47" s="360"/>
      <c r="V47" s="360">
        <v>0</v>
      </c>
      <c r="W47" s="360">
        <v>0</v>
      </c>
      <c r="X47" s="360"/>
      <c r="Y47" s="360">
        <v>0</v>
      </c>
      <c r="Z47" s="360">
        <v>0</v>
      </c>
      <c r="AA47" s="360">
        <v>0</v>
      </c>
      <c r="AB47" s="360"/>
      <c r="AC47" s="360">
        <v>0</v>
      </c>
      <c r="AD47" s="360">
        <v>0</v>
      </c>
      <c r="AE47" s="360">
        <v>0</v>
      </c>
      <c r="AF47" s="360">
        <v>0</v>
      </c>
      <c r="AG47" s="360">
        <v>0</v>
      </c>
      <c r="AH47" s="360">
        <v>0</v>
      </c>
      <c r="AI47" s="360">
        <v>0</v>
      </c>
      <c r="AJ47" s="360">
        <v>0</v>
      </c>
      <c r="AK47" s="360">
        <v>0</v>
      </c>
      <c r="AL47" s="360">
        <v>0</v>
      </c>
      <c r="AM47" s="360">
        <v>0</v>
      </c>
      <c r="AN47" s="360">
        <v>0</v>
      </c>
      <c r="AO47" s="360">
        <v>0</v>
      </c>
      <c r="AP47" s="360">
        <v>0</v>
      </c>
      <c r="AQ47" s="360">
        <v>0</v>
      </c>
      <c r="AR47" s="360">
        <v>0</v>
      </c>
      <c r="AS47" s="360">
        <v>0</v>
      </c>
      <c r="AT47" s="360">
        <v>0</v>
      </c>
      <c r="AU47" s="360">
        <v>0</v>
      </c>
      <c r="AV47" s="360">
        <v>0</v>
      </c>
      <c r="AW47" s="360">
        <v>0</v>
      </c>
      <c r="AX47" s="360">
        <v>0</v>
      </c>
      <c r="AY47" s="360">
        <v>0</v>
      </c>
      <c r="AZ47" s="360">
        <v>0</v>
      </c>
      <c r="BA47" s="360">
        <v>0</v>
      </c>
      <c r="BB47" s="360">
        <v>0</v>
      </c>
      <c r="BC47" s="360">
        <v>0</v>
      </c>
      <c r="BD47" s="360">
        <v>0</v>
      </c>
      <c r="BE47" s="360">
        <v>0</v>
      </c>
      <c r="BF47" s="360">
        <v>0</v>
      </c>
    </row>
    <row r="48" spans="1:78" ht="15" x14ac:dyDescent="0.25">
      <c r="A48" s="166">
        <f t="shared" si="20"/>
        <v>41</v>
      </c>
      <c r="B48" s="170" t="s">
        <v>212</v>
      </c>
      <c r="C48" s="361" t="s">
        <v>216</v>
      </c>
      <c r="D48" s="362" t="s">
        <v>461</v>
      </c>
      <c r="E48" s="362" t="s">
        <v>464</v>
      </c>
      <c r="F48" s="360"/>
      <c r="G48" s="360">
        <v>0</v>
      </c>
      <c r="H48" s="360">
        <v>0</v>
      </c>
      <c r="I48" s="360">
        <v>0</v>
      </c>
      <c r="J48" s="360">
        <v>0</v>
      </c>
      <c r="K48" s="360">
        <v>0</v>
      </c>
      <c r="L48" s="360">
        <v>0</v>
      </c>
      <c r="M48" s="360">
        <v>0</v>
      </c>
      <c r="N48" s="360">
        <v>0</v>
      </c>
      <c r="O48" s="360">
        <v>0</v>
      </c>
      <c r="P48" s="360"/>
      <c r="Q48" s="360"/>
      <c r="R48" s="360"/>
      <c r="S48" s="360"/>
      <c r="T48" s="360"/>
      <c r="U48" s="360"/>
      <c r="V48" s="360">
        <v>0</v>
      </c>
      <c r="W48" s="360">
        <v>0</v>
      </c>
      <c r="X48" s="360"/>
      <c r="Y48" s="360">
        <v>0</v>
      </c>
      <c r="Z48" s="360">
        <v>0</v>
      </c>
      <c r="AA48" s="360">
        <v>0</v>
      </c>
      <c r="AB48" s="360"/>
      <c r="AC48" s="360">
        <v>0.18000000000000005</v>
      </c>
      <c r="AD48" s="360">
        <v>0</v>
      </c>
      <c r="AE48" s="360">
        <v>0</v>
      </c>
      <c r="AF48" s="360">
        <v>0</v>
      </c>
      <c r="AG48" s="360">
        <v>0</v>
      </c>
      <c r="AH48" s="360">
        <v>0</v>
      </c>
      <c r="AI48" s="360">
        <v>0.18000000000000005</v>
      </c>
      <c r="AJ48" s="360">
        <v>0</v>
      </c>
      <c r="AK48" s="360">
        <v>0</v>
      </c>
      <c r="AL48" s="360">
        <v>0</v>
      </c>
      <c r="AM48" s="360">
        <v>0</v>
      </c>
      <c r="AN48" s="360">
        <v>0</v>
      </c>
      <c r="AO48" s="360">
        <v>0</v>
      </c>
      <c r="AP48" s="360">
        <v>0</v>
      </c>
      <c r="AQ48" s="360">
        <v>0</v>
      </c>
      <c r="AR48" s="360">
        <v>0</v>
      </c>
      <c r="AS48" s="360">
        <v>0</v>
      </c>
      <c r="AT48" s="360">
        <v>0</v>
      </c>
      <c r="AU48" s="360">
        <v>0</v>
      </c>
      <c r="AV48" s="360">
        <v>0.3600000000000001</v>
      </c>
      <c r="AW48" s="360">
        <v>0.7200000000000002</v>
      </c>
      <c r="AX48" s="360">
        <v>1.26</v>
      </c>
      <c r="AY48" s="360">
        <v>0.54</v>
      </c>
      <c r="AZ48" s="360">
        <v>0</v>
      </c>
      <c r="BA48" s="360">
        <v>0</v>
      </c>
      <c r="BB48" s="360">
        <v>0</v>
      </c>
      <c r="BC48" s="360">
        <v>0</v>
      </c>
      <c r="BD48" s="360">
        <v>0</v>
      </c>
      <c r="BE48" s="360">
        <v>0</v>
      </c>
      <c r="BF48" s="360">
        <v>0.3600000000000001</v>
      </c>
    </row>
    <row r="49" spans="1:82" ht="15" x14ac:dyDescent="0.25">
      <c r="A49" s="166">
        <f t="shared" si="20"/>
        <v>42</v>
      </c>
      <c r="B49" s="170" t="s">
        <v>214</v>
      </c>
      <c r="C49" s="361" t="s">
        <v>216</v>
      </c>
      <c r="D49" s="362" t="s">
        <v>192</v>
      </c>
      <c r="E49" s="362" t="s">
        <v>465</v>
      </c>
      <c r="F49" s="360"/>
      <c r="G49" s="360">
        <v>0</v>
      </c>
      <c r="H49" s="360">
        <v>0</v>
      </c>
      <c r="I49" s="360">
        <v>0</v>
      </c>
      <c r="J49" s="360">
        <v>0</v>
      </c>
      <c r="K49" s="360">
        <v>0</v>
      </c>
      <c r="L49" s="360">
        <v>0</v>
      </c>
      <c r="M49" s="360">
        <v>0</v>
      </c>
      <c r="N49" s="360">
        <v>0</v>
      </c>
      <c r="O49" s="360">
        <v>0</v>
      </c>
      <c r="P49" s="360"/>
      <c r="Q49" s="360"/>
      <c r="R49" s="360"/>
      <c r="S49" s="360"/>
      <c r="T49" s="360"/>
      <c r="U49" s="360"/>
      <c r="V49" s="360">
        <v>0</v>
      </c>
      <c r="W49" s="360">
        <v>0</v>
      </c>
      <c r="X49" s="360"/>
      <c r="Y49" s="360">
        <v>0</v>
      </c>
      <c r="Z49" s="360">
        <v>0</v>
      </c>
      <c r="AA49" s="360">
        <v>0</v>
      </c>
      <c r="AB49" s="360"/>
      <c r="AC49" s="360">
        <v>0.25</v>
      </c>
      <c r="AD49" s="360">
        <v>0</v>
      </c>
      <c r="AE49" s="360">
        <v>0</v>
      </c>
      <c r="AF49" s="360">
        <v>0</v>
      </c>
      <c r="AG49" s="360">
        <v>0</v>
      </c>
      <c r="AH49" s="360">
        <v>0</v>
      </c>
      <c r="AI49" s="360">
        <v>0.25</v>
      </c>
      <c r="AJ49" s="360">
        <v>0</v>
      </c>
      <c r="AK49" s="360">
        <v>0</v>
      </c>
      <c r="AL49" s="360">
        <v>0</v>
      </c>
      <c r="AM49" s="360">
        <v>0</v>
      </c>
      <c r="AN49" s="360">
        <v>0</v>
      </c>
      <c r="AO49" s="360">
        <v>0</v>
      </c>
      <c r="AP49" s="360">
        <v>0</v>
      </c>
      <c r="AQ49" s="360">
        <v>0</v>
      </c>
      <c r="AR49" s="360">
        <v>0</v>
      </c>
      <c r="AS49" s="360">
        <v>0</v>
      </c>
      <c r="AT49" s="360">
        <v>0</v>
      </c>
      <c r="AU49" s="360">
        <v>0.5</v>
      </c>
      <c r="AV49" s="360">
        <v>1</v>
      </c>
      <c r="AW49" s="360">
        <v>1</v>
      </c>
      <c r="AX49" s="360">
        <v>0.75</v>
      </c>
      <c r="AY49" s="360">
        <v>0.75</v>
      </c>
      <c r="AZ49" s="360">
        <v>0</v>
      </c>
      <c r="BA49" s="360">
        <v>0</v>
      </c>
      <c r="BB49" s="360">
        <v>0</v>
      </c>
      <c r="BC49" s="360">
        <v>0</v>
      </c>
      <c r="BD49" s="360">
        <v>0</v>
      </c>
      <c r="BE49" s="360">
        <v>0</v>
      </c>
      <c r="BF49" s="360">
        <v>0.5</v>
      </c>
    </row>
    <row r="50" spans="1:82" ht="22.5" x14ac:dyDescent="0.25">
      <c r="A50" s="166">
        <f t="shared" si="20"/>
        <v>43</v>
      </c>
      <c r="B50" s="167" t="s">
        <v>219</v>
      </c>
      <c r="C50" s="363" t="s">
        <v>213</v>
      </c>
      <c r="D50" s="362" t="s">
        <v>188</v>
      </c>
      <c r="E50" s="362" t="s">
        <v>466</v>
      </c>
      <c r="F50" s="360"/>
      <c r="G50" s="360">
        <v>0</v>
      </c>
      <c r="H50" s="360">
        <v>0</v>
      </c>
      <c r="I50" s="360">
        <v>0</v>
      </c>
      <c r="J50" s="360">
        <v>0</v>
      </c>
      <c r="K50" s="360">
        <v>0</v>
      </c>
      <c r="L50" s="360">
        <v>0</v>
      </c>
      <c r="M50" s="360">
        <v>0</v>
      </c>
      <c r="N50" s="360">
        <v>0</v>
      </c>
      <c r="O50" s="360">
        <v>0</v>
      </c>
      <c r="P50" s="360"/>
      <c r="Q50" s="360"/>
      <c r="R50" s="360"/>
      <c r="S50" s="360"/>
      <c r="T50" s="360"/>
      <c r="U50" s="360"/>
      <c r="V50" s="360">
        <v>0</v>
      </c>
      <c r="W50" s="360">
        <v>0</v>
      </c>
      <c r="X50" s="360"/>
      <c r="Y50" s="360">
        <v>0</v>
      </c>
      <c r="Z50" s="360">
        <v>0</v>
      </c>
      <c r="AA50" s="360">
        <v>0</v>
      </c>
      <c r="AB50" s="360"/>
      <c r="AC50" s="360">
        <v>0</v>
      </c>
      <c r="AD50" s="360">
        <v>0</v>
      </c>
      <c r="AE50" s="360">
        <v>0</v>
      </c>
      <c r="AF50" s="360">
        <v>0</v>
      </c>
      <c r="AG50" s="360">
        <v>0</v>
      </c>
      <c r="AH50" s="360">
        <v>0</v>
      </c>
      <c r="AI50" s="360">
        <v>0</v>
      </c>
      <c r="AJ50" s="360">
        <v>0</v>
      </c>
      <c r="AK50" s="360">
        <v>0</v>
      </c>
      <c r="AL50" s="360">
        <v>0</v>
      </c>
      <c r="AM50" s="360">
        <v>0</v>
      </c>
      <c r="AN50" s="360">
        <v>0</v>
      </c>
      <c r="AO50" s="360">
        <v>0</v>
      </c>
      <c r="AP50" s="360">
        <v>0</v>
      </c>
      <c r="AQ50" s="360">
        <v>0</v>
      </c>
      <c r="AR50" s="360">
        <v>0</v>
      </c>
      <c r="AS50" s="360">
        <v>0</v>
      </c>
      <c r="AT50" s="360">
        <v>0</v>
      </c>
      <c r="AU50" s="360">
        <v>0</v>
      </c>
      <c r="AV50" s="360">
        <v>0</v>
      </c>
      <c r="AW50" s="360">
        <v>0</v>
      </c>
      <c r="AX50" s="360">
        <v>0</v>
      </c>
      <c r="AY50" s="360">
        <v>0</v>
      </c>
      <c r="AZ50" s="360">
        <v>0</v>
      </c>
      <c r="BA50" s="360">
        <v>0</v>
      </c>
      <c r="BB50" s="360">
        <v>0</v>
      </c>
      <c r="BC50" s="360">
        <v>0</v>
      </c>
      <c r="BD50" s="360">
        <v>0</v>
      </c>
      <c r="BE50" s="360">
        <v>0</v>
      </c>
      <c r="BF50" s="360">
        <v>0</v>
      </c>
    </row>
    <row r="51" spans="1:82" ht="15" x14ac:dyDescent="0.25">
      <c r="A51" s="166">
        <f t="shared" si="20"/>
        <v>44</v>
      </c>
      <c r="B51" s="170" t="s">
        <v>220</v>
      </c>
      <c r="C51" s="361" t="s">
        <v>221</v>
      </c>
      <c r="D51" s="362" t="s">
        <v>188</v>
      </c>
      <c r="E51" s="362" t="s">
        <v>165</v>
      </c>
      <c r="F51" s="360"/>
      <c r="G51" s="360">
        <v>0</v>
      </c>
      <c r="H51" s="360">
        <v>0</v>
      </c>
      <c r="I51" s="360">
        <v>0</v>
      </c>
      <c r="J51" s="360">
        <v>0</v>
      </c>
      <c r="K51" s="360">
        <v>0</v>
      </c>
      <c r="L51" s="360">
        <v>0</v>
      </c>
      <c r="M51" s="360">
        <v>0</v>
      </c>
      <c r="N51" s="360">
        <v>0</v>
      </c>
      <c r="O51" s="360">
        <v>0</v>
      </c>
      <c r="P51" s="360"/>
      <c r="Q51" s="360"/>
      <c r="R51" s="360"/>
      <c r="S51" s="360"/>
      <c r="T51" s="360"/>
      <c r="U51" s="360"/>
      <c r="V51" s="360">
        <v>0</v>
      </c>
      <c r="W51" s="360">
        <v>0</v>
      </c>
      <c r="X51" s="360"/>
      <c r="Y51" s="360">
        <v>0</v>
      </c>
      <c r="Z51" s="360">
        <v>0</v>
      </c>
      <c r="AA51" s="360">
        <v>0</v>
      </c>
      <c r="AB51" s="360"/>
      <c r="AC51" s="360">
        <v>1.539139489064</v>
      </c>
      <c r="AD51" s="360">
        <v>0</v>
      </c>
      <c r="AE51" s="360">
        <v>0</v>
      </c>
      <c r="AF51" s="360">
        <v>0</v>
      </c>
      <c r="AG51" s="360">
        <v>0</v>
      </c>
      <c r="AH51" s="360">
        <v>0</v>
      </c>
      <c r="AI51" s="360">
        <v>1.539139489064</v>
      </c>
      <c r="AJ51" s="360">
        <v>0</v>
      </c>
      <c r="AK51" s="360">
        <v>0</v>
      </c>
      <c r="AL51" s="360">
        <v>0</v>
      </c>
      <c r="AM51" s="360">
        <v>0</v>
      </c>
      <c r="AN51" s="360">
        <v>0</v>
      </c>
      <c r="AO51" s="360">
        <v>0</v>
      </c>
      <c r="AP51" s="360">
        <v>0</v>
      </c>
      <c r="AQ51" s="360">
        <v>3.078278978128</v>
      </c>
      <c r="AR51" s="360">
        <v>6.156557956256</v>
      </c>
      <c r="AU51" s="360">
        <v>7.6956974453199996</v>
      </c>
      <c r="AV51" s="360">
        <v>7.6956974453199996</v>
      </c>
      <c r="AX51" s="360">
        <v>0</v>
      </c>
      <c r="AY51" s="360">
        <v>0</v>
      </c>
      <c r="AZ51" s="360">
        <v>0</v>
      </c>
      <c r="BA51" s="360">
        <v>0</v>
      </c>
      <c r="BB51" s="360">
        <v>0</v>
      </c>
      <c r="BC51" s="360">
        <v>0</v>
      </c>
      <c r="BD51" s="360">
        <v>0</v>
      </c>
      <c r="BE51" s="360">
        <v>0</v>
      </c>
      <c r="BF51" s="360">
        <v>3.078278978128</v>
      </c>
    </row>
    <row r="52" spans="1:82" ht="15" x14ac:dyDescent="0.25">
      <c r="A52" s="166">
        <f t="shared" si="20"/>
        <v>45</v>
      </c>
      <c r="B52" s="170" t="s">
        <v>222</v>
      </c>
      <c r="C52" s="361" t="s">
        <v>223</v>
      </c>
      <c r="D52" s="362" t="s">
        <v>467</v>
      </c>
      <c r="E52" s="362" t="s">
        <v>434</v>
      </c>
      <c r="F52" s="360"/>
      <c r="G52" s="360">
        <v>0</v>
      </c>
      <c r="H52" s="360">
        <v>0</v>
      </c>
      <c r="I52" s="360">
        <v>0</v>
      </c>
      <c r="J52" s="360">
        <v>0</v>
      </c>
      <c r="K52" s="360">
        <v>0</v>
      </c>
      <c r="L52" s="360">
        <v>0</v>
      </c>
      <c r="M52" s="360">
        <v>0</v>
      </c>
      <c r="N52" s="360">
        <v>0</v>
      </c>
      <c r="O52" s="360">
        <v>0</v>
      </c>
      <c r="P52" s="360"/>
      <c r="Q52" s="360"/>
      <c r="R52" s="360"/>
      <c r="S52" s="360"/>
      <c r="T52" s="360"/>
      <c r="U52" s="360"/>
      <c r="V52" s="360">
        <v>0</v>
      </c>
      <c r="W52" s="360">
        <v>0</v>
      </c>
      <c r="X52" s="360"/>
      <c r="Y52" s="360">
        <v>0</v>
      </c>
      <c r="Z52" s="360">
        <v>0</v>
      </c>
      <c r="AA52" s="360">
        <v>0</v>
      </c>
      <c r="AB52" s="360"/>
      <c r="AC52" s="360">
        <v>0.34697819445120004</v>
      </c>
      <c r="AD52" s="360">
        <v>0</v>
      </c>
      <c r="AE52" s="360">
        <v>0</v>
      </c>
      <c r="AF52" s="360">
        <v>0</v>
      </c>
      <c r="AG52" s="360">
        <v>0</v>
      </c>
      <c r="AH52" s="360">
        <v>0</v>
      </c>
      <c r="AI52" s="360">
        <v>0.34697819445120004</v>
      </c>
      <c r="AJ52" s="360">
        <v>0</v>
      </c>
      <c r="AK52" s="360">
        <v>0</v>
      </c>
      <c r="AL52" s="360">
        <v>0</v>
      </c>
      <c r="AM52" s="360">
        <v>0</v>
      </c>
      <c r="AN52" s="360">
        <v>0</v>
      </c>
      <c r="AO52" s="360">
        <v>0</v>
      </c>
      <c r="AP52" s="360">
        <v>0</v>
      </c>
      <c r="AQ52" s="360">
        <v>0</v>
      </c>
      <c r="AR52" s="360">
        <v>0</v>
      </c>
      <c r="AS52" s="360">
        <v>0</v>
      </c>
      <c r="AT52" s="360">
        <v>0</v>
      </c>
      <c r="AU52" s="360">
        <v>0</v>
      </c>
      <c r="AV52" s="360">
        <v>0</v>
      </c>
      <c r="AW52" s="360">
        <v>0</v>
      </c>
      <c r="AX52" s="360">
        <v>0</v>
      </c>
      <c r="AY52" s="360">
        <v>0</v>
      </c>
      <c r="AZ52" s="360">
        <v>1.0409345833535999</v>
      </c>
      <c r="BA52" s="360">
        <v>1.3879127778048002</v>
      </c>
      <c r="BB52" s="360">
        <v>3.1228037500607999</v>
      </c>
      <c r="BC52" s="360">
        <v>0</v>
      </c>
      <c r="BD52" s="360">
        <v>0</v>
      </c>
      <c r="BE52" s="360">
        <v>0</v>
      </c>
      <c r="BF52" s="360">
        <v>0.69395638890240008</v>
      </c>
    </row>
    <row r="53" spans="1:82" ht="12.75" x14ac:dyDescent="0.25">
      <c r="A53" s="166">
        <f t="shared" si="20"/>
        <v>46</v>
      </c>
      <c r="B53" s="170" t="s">
        <v>279</v>
      </c>
      <c r="C53" s="214"/>
      <c r="D53" s="215"/>
      <c r="E53" s="215"/>
      <c r="F53" s="360"/>
      <c r="G53" s="360">
        <v>0</v>
      </c>
      <c r="H53" s="360">
        <v>0</v>
      </c>
      <c r="I53" s="360">
        <v>0</v>
      </c>
      <c r="J53" s="360">
        <v>0</v>
      </c>
      <c r="K53" s="360">
        <v>0</v>
      </c>
      <c r="L53" s="360">
        <v>0</v>
      </c>
      <c r="M53" s="360">
        <v>0</v>
      </c>
      <c r="N53" s="360">
        <v>0</v>
      </c>
      <c r="O53" s="360">
        <v>0</v>
      </c>
      <c r="P53" s="360"/>
      <c r="Q53" s="360"/>
      <c r="R53" s="360"/>
      <c r="S53" s="360"/>
      <c r="T53" s="360"/>
      <c r="U53" s="360"/>
      <c r="V53" s="360">
        <v>0</v>
      </c>
      <c r="W53" s="360">
        <v>0</v>
      </c>
      <c r="X53" s="360"/>
      <c r="Y53" s="360">
        <v>0</v>
      </c>
      <c r="Z53" s="360">
        <v>0</v>
      </c>
      <c r="AA53" s="360">
        <v>0</v>
      </c>
      <c r="AB53" s="360"/>
      <c r="AC53" s="360">
        <v>0.18166363586000003</v>
      </c>
      <c r="AD53" s="360">
        <v>0</v>
      </c>
      <c r="AE53" s="360">
        <v>0</v>
      </c>
      <c r="AF53" s="360">
        <v>0</v>
      </c>
      <c r="AG53" s="360">
        <v>0</v>
      </c>
      <c r="AH53" s="360">
        <v>0</v>
      </c>
      <c r="AI53" s="360">
        <v>0.18166363586000003</v>
      </c>
      <c r="AJ53" s="360">
        <v>0</v>
      </c>
      <c r="AK53" s="360">
        <v>0</v>
      </c>
      <c r="AL53" s="360">
        <v>0</v>
      </c>
      <c r="AM53" s="360">
        <v>0</v>
      </c>
      <c r="AN53" s="360">
        <v>0</v>
      </c>
      <c r="AO53" s="360">
        <v>0</v>
      </c>
      <c r="AP53" s="360">
        <v>0</v>
      </c>
      <c r="AQ53" s="360">
        <v>0</v>
      </c>
      <c r="AR53" s="360">
        <v>0</v>
      </c>
      <c r="AS53" s="360">
        <v>0</v>
      </c>
      <c r="AT53" s="360">
        <v>0</v>
      </c>
      <c r="AU53" s="360">
        <v>0</v>
      </c>
      <c r="AV53" s="360">
        <v>0</v>
      </c>
      <c r="AW53" s="360">
        <v>0</v>
      </c>
      <c r="AX53" s="360">
        <v>0</v>
      </c>
      <c r="AY53" s="360">
        <v>0</v>
      </c>
      <c r="AZ53" s="360">
        <v>0</v>
      </c>
      <c r="BA53" s="360">
        <v>0</v>
      </c>
      <c r="BB53" s="360">
        <v>0.36332727172000007</v>
      </c>
      <c r="BC53" s="360">
        <v>0.72665454344000013</v>
      </c>
      <c r="BD53" s="360">
        <v>0.72665454344000013</v>
      </c>
      <c r="BE53" s="360">
        <v>1.08998181516</v>
      </c>
      <c r="BF53" s="360">
        <v>0.36332727172000007</v>
      </c>
    </row>
    <row r="54" spans="1:82" ht="12.75" x14ac:dyDescent="0.25">
      <c r="A54" s="166">
        <f t="shared" si="20"/>
        <v>47</v>
      </c>
      <c r="B54" s="170" t="s">
        <v>225</v>
      </c>
      <c r="C54" s="374"/>
      <c r="D54" s="215"/>
      <c r="E54" s="215"/>
      <c r="F54" s="360"/>
      <c r="G54" s="360">
        <v>0</v>
      </c>
      <c r="H54" s="360">
        <v>0</v>
      </c>
      <c r="I54" s="360">
        <v>0</v>
      </c>
      <c r="J54" s="360">
        <v>0</v>
      </c>
      <c r="K54" s="360">
        <v>0</v>
      </c>
      <c r="L54" s="360">
        <v>0</v>
      </c>
      <c r="M54" s="360">
        <v>0</v>
      </c>
      <c r="N54" s="360">
        <v>0</v>
      </c>
      <c r="O54" s="360">
        <v>0</v>
      </c>
      <c r="P54" s="360"/>
      <c r="Q54" s="360"/>
      <c r="R54" s="360"/>
      <c r="S54" s="360"/>
      <c r="T54" s="360"/>
      <c r="U54" s="360"/>
      <c r="V54" s="360">
        <v>0</v>
      </c>
      <c r="W54" s="360">
        <v>0</v>
      </c>
      <c r="X54" s="360"/>
      <c r="Y54" s="360">
        <v>0</v>
      </c>
      <c r="Z54" s="360">
        <v>0</v>
      </c>
      <c r="AA54" s="360">
        <v>0</v>
      </c>
      <c r="AB54" s="360"/>
      <c r="AC54" s="360">
        <v>0.29808849999999998</v>
      </c>
      <c r="AD54" s="360">
        <v>0.59617699999999996</v>
      </c>
      <c r="AE54" s="360">
        <v>0.89426549999999994</v>
      </c>
      <c r="AF54" s="360">
        <v>1.1923539999999999</v>
      </c>
      <c r="AG54" s="360">
        <v>0.29808849999999998</v>
      </c>
      <c r="AH54" s="360">
        <v>0.89426549999999994</v>
      </c>
      <c r="AI54" s="360">
        <v>1.4904425000000001</v>
      </c>
      <c r="AJ54" s="360">
        <v>0.89426549999999994</v>
      </c>
      <c r="AK54" s="360">
        <v>0.89426549999999994</v>
      </c>
      <c r="AL54" s="360">
        <v>0.89426549999999994</v>
      </c>
      <c r="AM54" s="360">
        <v>1.1923539999999999</v>
      </c>
      <c r="AN54" s="360">
        <v>1.1923539999999999</v>
      </c>
      <c r="AO54" s="360">
        <v>1.1923539999999999</v>
      </c>
      <c r="AP54" s="360">
        <v>1.1923539999999999</v>
      </c>
      <c r="AQ54" s="360">
        <v>1.1923539999999999</v>
      </c>
      <c r="AR54" s="360">
        <v>0.59617699999999996</v>
      </c>
      <c r="AS54" s="360">
        <v>0.59617699999999996</v>
      </c>
      <c r="AT54" s="360">
        <v>0.59617699999999996</v>
      </c>
      <c r="AU54" s="360">
        <v>1.1923539999999999</v>
      </c>
      <c r="AV54" s="360">
        <v>0.59617699999999996</v>
      </c>
      <c r="AW54" s="360">
        <v>1.1923539999999999</v>
      </c>
      <c r="AX54" s="360">
        <v>0.59617699999999996</v>
      </c>
      <c r="AY54" s="360">
        <v>0.59617699999999996</v>
      </c>
      <c r="AZ54" s="360">
        <v>1.1923539999999999</v>
      </c>
      <c r="BA54" s="360">
        <v>0.29808849999999998</v>
      </c>
      <c r="BB54" s="360">
        <v>1.1923539999999999</v>
      </c>
      <c r="BC54" s="360">
        <v>0.59617699999999996</v>
      </c>
      <c r="BD54" s="360">
        <v>0.59617699999999996</v>
      </c>
      <c r="BE54" s="360">
        <v>1.1923539999999999</v>
      </c>
      <c r="BF54" s="360">
        <v>2.9808850000000002</v>
      </c>
    </row>
    <row r="55" spans="1:82" ht="22.5" x14ac:dyDescent="0.25">
      <c r="A55" s="166">
        <f t="shared" si="20"/>
        <v>48</v>
      </c>
      <c r="B55" s="170" t="s">
        <v>226</v>
      </c>
      <c r="C55" s="374"/>
      <c r="D55" s="215"/>
      <c r="E55" s="215"/>
      <c r="F55" s="360"/>
      <c r="G55" s="360">
        <v>0</v>
      </c>
      <c r="H55" s="360">
        <v>0</v>
      </c>
      <c r="I55" s="360">
        <v>0</v>
      </c>
      <c r="J55" s="360">
        <v>0</v>
      </c>
      <c r="K55" s="360">
        <v>0</v>
      </c>
      <c r="L55" s="360">
        <v>0</v>
      </c>
      <c r="M55" s="360">
        <v>0</v>
      </c>
      <c r="N55" s="360">
        <v>0</v>
      </c>
      <c r="O55" s="360">
        <v>0</v>
      </c>
      <c r="P55" s="360"/>
      <c r="Q55" s="360"/>
      <c r="R55" s="360"/>
      <c r="S55" s="360"/>
      <c r="T55" s="360"/>
      <c r="U55" s="360"/>
      <c r="V55" s="360">
        <v>0</v>
      </c>
      <c r="W55" s="360">
        <v>0</v>
      </c>
      <c r="X55" s="360"/>
      <c r="Y55" s="360">
        <v>0</v>
      </c>
      <c r="Z55" s="360">
        <v>0</v>
      </c>
      <c r="AA55" s="360">
        <v>0</v>
      </c>
      <c r="AB55" s="360"/>
      <c r="AC55" s="360">
        <v>4.8985242097017601</v>
      </c>
      <c r="AD55" s="360">
        <v>0</v>
      </c>
      <c r="AE55" s="360">
        <v>0</v>
      </c>
      <c r="AF55" s="360">
        <v>2.44926210485088</v>
      </c>
      <c r="AG55" s="360">
        <v>0</v>
      </c>
      <c r="AH55" s="360">
        <v>0</v>
      </c>
      <c r="AI55" s="360">
        <v>2.44926210485088</v>
      </c>
      <c r="AJ55" s="360">
        <v>0</v>
      </c>
      <c r="AK55" s="360">
        <v>0</v>
      </c>
      <c r="AL55" s="360">
        <v>2.44926210485088</v>
      </c>
      <c r="AM55" s="360">
        <v>0</v>
      </c>
      <c r="AN55" s="360">
        <v>0</v>
      </c>
      <c r="AO55" s="360">
        <v>4.8985242097017601</v>
      </c>
      <c r="AP55" s="360">
        <v>0</v>
      </c>
      <c r="AQ55" s="360">
        <v>0</v>
      </c>
      <c r="AR55" s="360">
        <v>4.8985242097017601</v>
      </c>
      <c r="AS55" s="360">
        <v>0</v>
      </c>
      <c r="AT55" s="360">
        <v>0</v>
      </c>
      <c r="AU55" s="360">
        <v>7.3477863145526392</v>
      </c>
      <c r="AV55" s="360">
        <v>0</v>
      </c>
      <c r="AW55" s="360">
        <v>0</v>
      </c>
      <c r="AX55" s="360">
        <v>7.3477863145526392</v>
      </c>
      <c r="AY55" s="360">
        <v>0</v>
      </c>
      <c r="AZ55" s="360">
        <v>0</v>
      </c>
      <c r="BA55" s="360">
        <v>0</v>
      </c>
      <c r="BB55" s="360">
        <v>0</v>
      </c>
      <c r="BC55" s="360">
        <v>4.8985242097017601</v>
      </c>
      <c r="BD55" s="360">
        <v>0</v>
      </c>
      <c r="BE55" s="360">
        <v>0</v>
      </c>
      <c r="BF55" s="360">
        <v>7.3477863145526401</v>
      </c>
    </row>
    <row r="56" spans="1:82" ht="12.75" x14ac:dyDescent="0.25">
      <c r="A56" s="166">
        <f t="shared" si="20"/>
        <v>49</v>
      </c>
      <c r="B56" s="174" t="s">
        <v>227</v>
      </c>
      <c r="C56" s="374"/>
      <c r="D56" s="365"/>
      <c r="E56" s="365"/>
      <c r="F56" s="360"/>
      <c r="G56" s="360">
        <v>0</v>
      </c>
      <c r="H56" s="360">
        <v>0</v>
      </c>
      <c r="I56" s="360">
        <v>0</v>
      </c>
      <c r="J56" s="360">
        <v>0</v>
      </c>
      <c r="K56" s="360">
        <v>0</v>
      </c>
      <c r="L56" s="360">
        <v>0</v>
      </c>
      <c r="M56" s="360">
        <v>0</v>
      </c>
      <c r="N56" s="360">
        <v>0</v>
      </c>
      <c r="O56" s="360">
        <v>0</v>
      </c>
      <c r="P56" s="360"/>
      <c r="Q56" s="360"/>
      <c r="R56" s="360"/>
      <c r="S56" s="360"/>
      <c r="T56" s="360"/>
      <c r="U56" s="360"/>
      <c r="V56" s="360">
        <v>0</v>
      </c>
      <c r="W56" s="360">
        <v>0</v>
      </c>
      <c r="X56" s="360">
        <v>0</v>
      </c>
      <c r="Y56" s="360">
        <v>0</v>
      </c>
      <c r="Z56" s="360">
        <v>0</v>
      </c>
      <c r="AA56" s="360">
        <v>0</v>
      </c>
      <c r="AB56" s="360">
        <v>0</v>
      </c>
      <c r="AC56" s="360">
        <v>4.846182993533926</v>
      </c>
      <c r="AD56" s="360">
        <v>0</v>
      </c>
      <c r="AE56" s="360">
        <v>0</v>
      </c>
      <c r="AF56" s="360">
        <v>4.846182993533926</v>
      </c>
      <c r="AG56" s="360">
        <v>0</v>
      </c>
      <c r="AH56" s="360">
        <v>0</v>
      </c>
      <c r="AI56" s="360">
        <v>4.846182993533926</v>
      </c>
      <c r="AJ56" s="360">
        <v>0</v>
      </c>
      <c r="AK56" s="360">
        <v>0</v>
      </c>
      <c r="AL56" s="360">
        <v>4.846182993533926</v>
      </c>
      <c r="AM56" s="360">
        <v>0</v>
      </c>
      <c r="AN56" s="360">
        <v>0</v>
      </c>
      <c r="AO56" s="360">
        <v>9.692365987067852</v>
      </c>
      <c r="AP56" s="360">
        <v>0</v>
      </c>
      <c r="AQ56" s="360">
        <v>0</v>
      </c>
      <c r="AR56" s="360">
        <v>14.54</v>
      </c>
      <c r="AS56" s="360">
        <v>0</v>
      </c>
      <c r="AT56" s="360">
        <v>0</v>
      </c>
      <c r="AU56" s="360">
        <v>9.69</v>
      </c>
      <c r="AV56" s="360">
        <v>0</v>
      </c>
      <c r="AW56" s="360">
        <v>0</v>
      </c>
      <c r="AX56" s="360">
        <v>14.538548980601778</v>
      </c>
      <c r="AY56" s="360">
        <v>0</v>
      </c>
      <c r="AZ56" s="360">
        <v>0</v>
      </c>
      <c r="BA56" s="360">
        <v>0</v>
      </c>
      <c r="BB56" s="360">
        <v>0</v>
      </c>
      <c r="BC56" s="360">
        <v>14.538548980601778</v>
      </c>
      <c r="BD56" s="360">
        <v>0</v>
      </c>
      <c r="BE56" s="360">
        <v>0</v>
      </c>
      <c r="BF56" s="360">
        <v>14.538548980601778</v>
      </c>
    </row>
    <row r="57" spans="1:82" ht="12.75" x14ac:dyDescent="0.25">
      <c r="A57" s="166">
        <f t="shared" si="20"/>
        <v>50</v>
      </c>
      <c r="B57" s="174" t="s">
        <v>228</v>
      </c>
      <c r="C57" s="374"/>
      <c r="D57" s="365"/>
      <c r="E57" s="365"/>
      <c r="F57" s="360"/>
      <c r="G57" s="360">
        <v>0</v>
      </c>
      <c r="H57" s="360">
        <v>0</v>
      </c>
      <c r="I57" s="360">
        <v>0</v>
      </c>
      <c r="J57" s="360">
        <v>0</v>
      </c>
      <c r="K57" s="360">
        <v>0</v>
      </c>
      <c r="L57" s="360">
        <v>0</v>
      </c>
      <c r="M57" s="360">
        <v>0</v>
      </c>
      <c r="N57" s="360">
        <v>0</v>
      </c>
      <c r="O57" s="360">
        <v>0</v>
      </c>
      <c r="P57" s="360"/>
      <c r="Q57" s="360"/>
      <c r="R57" s="360"/>
      <c r="S57" s="360"/>
      <c r="T57" s="360"/>
      <c r="U57" s="360"/>
      <c r="V57" s="360">
        <v>0</v>
      </c>
      <c r="W57" s="360">
        <v>0</v>
      </c>
      <c r="X57" s="360">
        <v>0</v>
      </c>
      <c r="Y57" s="360">
        <v>0</v>
      </c>
      <c r="Z57" s="360">
        <v>0</v>
      </c>
      <c r="AA57" s="360">
        <v>0</v>
      </c>
      <c r="AB57" s="360">
        <v>0</v>
      </c>
      <c r="AC57" s="360">
        <v>4.932250175243972</v>
      </c>
      <c r="AD57" s="360">
        <v>0</v>
      </c>
      <c r="AE57" s="360">
        <v>0</v>
      </c>
      <c r="AF57" s="360">
        <v>4.932250175243972</v>
      </c>
      <c r="AG57" s="360">
        <v>0</v>
      </c>
      <c r="AH57" s="360">
        <v>0</v>
      </c>
      <c r="AI57" s="360">
        <v>4.932250175243972</v>
      </c>
      <c r="AJ57" s="360">
        <v>0</v>
      </c>
      <c r="AK57" s="360">
        <v>0</v>
      </c>
      <c r="AL57" s="360">
        <v>4.932250175243972</v>
      </c>
      <c r="AM57" s="360">
        <v>0</v>
      </c>
      <c r="AN57" s="360">
        <v>0</v>
      </c>
      <c r="AO57" s="360">
        <v>9.864500350487944</v>
      </c>
      <c r="AP57" s="360">
        <v>0</v>
      </c>
      <c r="AQ57" s="360">
        <v>0</v>
      </c>
      <c r="AR57" s="360">
        <v>14.796750525731913</v>
      </c>
      <c r="AS57" s="360">
        <v>0</v>
      </c>
      <c r="AT57" s="360">
        <v>0</v>
      </c>
      <c r="AU57" s="360">
        <v>14.796750525731913</v>
      </c>
      <c r="AV57" s="360">
        <v>0</v>
      </c>
      <c r="AW57" s="360">
        <v>0</v>
      </c>
      <c r="AX57" s="360">
        <v>19.729000700975888</v>
      </c>
      <c r="AY57" s="360">
        <v>0</v>
      </c>
      <c r="AZ57" s="360">
        <v>0</v>
      </c>
      <c r="BA57" s="360">
        <v>0</v>
      </c>
      <c r="BB57" s="360">
        <v>0</v>
      </c>
      <c r="BC57" s="360">
        <v>14.796750525731913</v>
      </c>
      <c r="BD57" s="360">
        <v>0</v>
      </c>
      <c r="BE57" s="360">
        <v>0</v>
      </c>
      <c r="BF57" s="360">
        <v>4.932250175243972</v>
      </c>
    </row>
    <row r="58" spans="1:82" ht="12.75" x14ac:dyDescent="0.25">
      <c r="A58" s="166">
        <f t="shared" si="20"/>
        <v>51</v>
      </c>
      <c r="B58" s="174" t="s">
        <v>229</v>
      </c>
      <c r="C58" s="374"/>
      <c r="D58" s="365"/>
      <c r="E58" s="365"/>
      <c r="F58" s="360"/>
      <c r="G58" s="360">
        <v>0</v>
      </c>
      <c r="H58" s="360">
        <v>0</v>
      </c>
      <c r="I58" s="360">
        <v>0</v>
      </c>
      <c r="J58" s="360">
        <v>0</v>
      </c>
      <c r="K58" s="360">
        <v>0</v>
      </c>
      <c r="L58" s="360">
        <v>0</v>
      </c>
      <c r="M58" s="360">
        <v>0</v>
      </c>
      <c r="N58" s="360">
        <v>0</v>
      </c>
      <c r="O58" s="360">
        <v>0</v>
      </c>
      <c r="P58" s="360"/>
      <c r="Q58" s="360"/>
      <c r="R58" s="360"/>
      <c r="S58" s="360"/>
      <c r="T58" s="360"/>
      <c r="U58" s="360"/>
      <c r="V58" s="360">
        <v>0</v>
      </c>
      <c r="W58" s="360">
        <v>0</v>
      </c>
      <c r="X58" s="360">
        <v>0</v>
      </c>
      <c r="Y58" s="360">
        <v>0</v>
      </c>
      <c r="Z58" s="360">
        <v>0</v>
      </c>
      <c r="AA58" s="360">
        <v>0</v>
      </c>
      <c r="AB58" s="360">
        <v>0</v>
      </c>
      <c r="AC58" s="360">
        <v>0</v>
      </c>
      <c r="AD58" s="360">
        <v>0</v>
      </c>
      <c r="AE58" s="360">
        <v>0</v>
      </c>
      <c r="AF58" s="360">
        <v>0</v>
      </c>
      <c r="AG58" s="360">
        <v>0</v>
      </c>
      <c r="AH58" s="360">
        <v>0</v>
      </c>
      <c r="AI58" s="360">
        <v>0</v>
      </c>
      <c r="AJ58" s="360">
        <v>0</v>
      </c>
      <c r="AK58" s="360">
        <v>0</v>
      </c>
      <c r="AL58" s="360">
        <v>0</v>
      </c>
      <c r="AM58" s="360">
        <v>0</v>
      </c>
      <c r="AN58" s="360">
        <v>0</v>
      </c>
      <c r="AO58" s="360">
        <v>0</v>
      </c>
      <c r="AP58" s="360">
        <v>0</v>
      </c>
      <c r="AQ58" s="360">
        <v>0</v>
      </c>
      <c r="AR58" s="360">
        <v>0</v>
      </c>
      <c r="AS58" s="360">
        <v>0</v>
      </c>
      <c r="AT58" s="360">
        <v>0</v>
      </c>
      <c r="AU58" s="360">
        <v>0</v>
      </c>
      <c r="AV58" s="360">
        <v>0</v>
      </c>
      <c r="AW58" s="360">
        <v>0</v>
      </c>
      <c r="AX58" s="360">
        <v>0</v>
      </c>
      <c r="AY58" s="360">
        <v>0</v>
      </c>
      <c r="AZ58" s="360">
        <v>0</v>
      </c>
      <c r="BA58" s="360">
        <v>0</v>
      </c>
      <c r="BB58" s="360">
        <v>0</v>
      </c>
      <c r="BC58" s="360">
        <v>0</v>
      </c>
      <c r="BD58" s="360">
        <v>0</v>
      </c>
      <c r="BE58" s="360">
        <v>0</v>
      </c>
      <c r="BF58" s="360">
        <v>0</v>
      </c>
    </row>
    <row r="59" spans="1:82" ht="12.75" x14ac:dyDescent="0.25">
      <c r="A59" s="166">
        <f t="shared" si="20"/>
        <v>52</v>
      </c>
      <c r="B59" s="175" t="s">
        <v>230</v>
      </c>
      <c r="C59" s="374"/>
      <c r="D59" s="365"/>
      <c r="E59" s="365"/>
      <c r="F59" s="360"/>
      <c r="G59" s="360">
        <v>0</v>
      </c>
      <c r="H59" s="360">
        <v>0</v>
      </c>
      <c r="I59" s="360">
        <v>0</v>
      </c>
      <c r="J59" s="360">
        <v>0</v>
      </c>
      <c r="K59" s="360">
        <v>0</v>
      </c>
      <c r="L59" s="360">
        <v>0</v>
      </c>
      <c r="M59" s="360">
        <v>0</v>
      </c>
      <c r="N59" s="360">
        <v>0</v>
      </c>
      <c r="O59" s="360">
        <v>0</v>
      </c>
      <c r="P59" s="360"/>
      <c r="Q59" s="360"/>
      <c r="R59" s="360"/>
      <c r="S59" s="360"/>
      <c r="T59" s="360"/>
      <c r="U59" s="360"/>
      <c r="V59" s="360">
        <v>0</v>
      </c>
      <c r="AA59" s="360">
        <v>1.0402537810418918E-2</v>
      </c>
      <c r="AB59" s="360">
        <v>1.0402537810418918E-2</v>
      </c>
      <c r="AC59" s="360">
        <v>1.0402537810418918E-2</v>
      </c>
      <c r="AD59" s="360">
        <v>1.0402537810418918E-2</v>
      </c>
      <c r="AE59" s="360">
        <v>1.0402537810418918E-2</v>
      </c>
      <c r="AF59" s="360">
        <v>1.0402537810418918E-2</v>
      </c>
      <c r="AG59" s="360">
        <v>1.0402537810418918E-2</v>
      </c>
      <c r="AH59" s="360">
        <v>1.0402537810418918E-2</v>
      </c>
      <c r="AI59" s="360">
        <v>1.0402537810418918E-2</v>
      </c>
      <c r="AJ59" s="360">
        <v>1.0402537810418918E-2</v>
      </c>
      <c r="AK59" s="360">
        <v>1.0402537810418918E-2</v>
      </c>
      <c r="AL59" s="360">
        <v>1.0402537810418918E-2</v>
      </c>
      <c r="AM59" s="360">
        <v>1.0402537810418918E-2</v>
      </c>
      <c r="AN59" s="360">
        <v>3.4675126034729724E-3</v>
      </c>
      <c r="AO59" s="360">
        <v>1.0402537810418918E-2</v>
      </c>
      <c r="AP59" s="360">
        <v>1.0402537810418918E-2</v>
      </c>
      <c r="AQ59" s="360">
        <v>3.4675126034729724E-3</v>
      </c>
      <c r="AR59" s="360">
        <v>1.0402537810418918E-2</v>
      </c>
      <c r="AS59" s="360">
        <v>6.9350252069459448E-3</v>
      </c>
      <c r="AT59" s="360">
        <v>1.0402537810418918E-2</v>
      </c>
      <c r="AU59" s="360">
        <v>1.0402537810418918E-2</v>
      </c>
      <c r="AV59" s="360">
        <v>1.0402537810418918E-2</v>
      </c>
      <c r="AW59" s="360">
        <v>3.4675126034729724E-3</v>
      </c>
      <c r="AX59" s="360">
        <v>1.0402537810418918E-2</v>
      </c>
      <c r="AY59" s="360">
        <v>1.387005041389189E-2</v>
      </c>
      <c r="AZ59" s="360">
        <v>1.387005041389189E-2</v>
      </c>
      <c r="BA59" s="360">
        <v>1.0402537810418918E-2</v>
      </c>
      <c r="BB59" s="360">
        <v>1.0402537810418918E-2</v>
      </c>
      <c r="BC59" s="360">
        <v>1.0402537810418918E-2</v>
      </c>
      <c r="BD59" s="360">
        <v>1.0402537810418918E-2</v>
      </c>
      <c r="BE59" s="360">
        <v>1.0402537810418918E-2</v>
      </c>
      <c r="BF59" s="360">
        <v>1.0402537810418918E-2</v>
      </c>
      <c r="BG59" s="360">
        <v>1.0402537810418918E-2</v>
      </c>
      <c r="BH59" s="360">
        <v>1.0402537810418918E-2</v>
      </c>
      <c r="BI59" s="360">
        <v>1.0402537810418918E-2</v>
      </c>
      <c r="BJ59" s="360">
        <v>0</v>
      </c>
    </row>
    <row r="60" spans="1:82" ht="12.75" x14ac:dyDescent="0.25">
      <c r="A60" s="166">
        <f t="shared" si="20"/>
        <v>53</v>
      </c>
      <c r="B60" s="175" t="s">
        <v>231</v>
      </c>
      <c r="C60" s="374"/>
      <c r="D60" s="365"/>
      <c r="E60" s="365"/>
      <c r="F60" s="360"/>
      <c r="G60" s="360">
        <v>0</v>
      </c>
      <c r="H60" s="360">
        <v>0</v>
      </c>
      <c r="I60" s="360">
        <v>0</v>
      </c>
      <c r="J60" s="360">
        <v>0</v>
      </c>
      <c r="K60" s="360">
        <v>0</v>
      </c>
      <c r="L60" s="360">
        <v>0</v>
      </c>
      <c r="M60" s="360">
        <v>0</v>
      </c>
      <c r="N60" s="360">
        <v>0</v>
      </c>
      <c r="O60" s="360">
        <v>0</v>
      </c>
      <c r="P60" s="360"/>
      <c r="Q60" s="360"/>
      <c r="R60" s="360"/>
      <c r="S60" s="360"/>
      <c r="T60" s="360"/>
      <c r="U60" s="360"/>
      <c r="V60" s="360">
        <v>0</v>
      </c>
      <c r="AA60" s="360">
        <v>0.20805075620837835</v>
      </c>
      <c r="AB60" s="360">
        <v>0.20805075620837835</v>
      </c>
      <c r="AC60" s="360">
        <v>0.20805075620837835</v>
      </c>
      <c r="AD60" s="360">
        <v>0.20805075620837835</v>
      </c>
      <c r="AE60" s="360">
        <v>0.20805075620837835</v>
      </c>
      <c r="AF60" s="360">
        <v>0.20805075620837835</v>
      </c>
      <c r="AG60" s="360">
        <v>0.20805075620837835</v>
      </c>
      <c r="AH60" s="360">
        <v>0.20805075620837835</v>
      </c>
      <c r="AI60" s="360">
        <v>0.20805075620837835</v>
      </c>
      <c r="AJ60" s="360">
        <v>0.20805075620837835</v>
      </c>
      <c r="AK60" s="360">
        <v>0.20805075620837835</v>
      </c>
      <c r="AL60" s="360">
        <v>0.20805075620837835</v>
      </c>
      <c r="AM60" s="360">
        <v>0.20805075620837835</v>
      </c>
      <c r="AN60" s="360">
        <v>0.20805075620837835</v>
      </c>
      <c r="AO60" s="360">
        <v>0.20805075620837835</v>
      </c>
      <c r="AP60" s="360">
        <v>0.20805075620837835</v>
      </c>
      <c r="AQ60" s="360">
        <v>0.20805075620837835</v>
      </c>
      <c r="AR60" s="360">
        <v>0.31207613431256748</v>
      </c>
      <c r="AS60" s="360">
        <v>0.31207613431256748</v>
      </c>
      <c r="AT60" s="360">
        <v>0.31207613431256748</v>
      </c>
      <c r="AU60" s="360">
        <v>0.31207613431256748</v>
      </c>
      <c r="AV60" s="360">
        <v>0.31207613431256748</v>
      </c>
      <c r="AW60" s="360">
        <v>0.31207613431256748</v>
      </c>
      <c r="AX60" s="360">
        <v>0.31207613431256748</v>
      </c>
      <c r="AY60" s="360">
        <v>0.31207613431256748</v>
      </c>
      <c r="AZ60" s="360">
        <v>0.31207613431256748</v>
      </c>
      <c r="BA60" s="360">
        <v>0.31207613431256748</v>
      </c>
      <c r="BB60" s="360">
        <v>0.31207613431256748</v>
      </c>
      <c r="BC60" s="360">
        <v>0.31207613431256748</v>
      </c>
      <c r="BD60" s="360">
        <v>0.31207613431256748</v>
      </c>
      <c r="BE60" s="360">
        <v>0.31207613431256748</v>
      </c>
      <c r="BF60" s="360">
        <v>0.31207613431256748</v>
      </c>
      <c r="BG60" s="360">
        <v>0.31207613431256748</v>
      </c>
      <c r="BH60" s="360">
        <v>0.31207613431256748</v>
      </c>
      <c r="BI60" s="360">
        <v>0.52012689052094585</v>
      </c>
      <c r="BJ60" s="360">
        <v>1.0402537810418917</v>
      </c>
    </row>
    <row r="61" spans="1:82" ht="12.75" x14ac:dyDescent="0.25">
      <c r="A61" s="166">
        <f t="shared" si="20"/>
        <v>54</v>
      </c>
      <c r="B61" s="175" t="s">
        <v>232</v>
      </c>
      <c r="C61" s="374"/>
      <c r="D61" s="365"/>
      <c r="E61" s="365"/>
      <c r="F61" s="360"/>
      <c r="G61" s="360">
        <v>0</v>
      </c>
      <c r="H61" s="360">
        <v>0</v>
      </c>
      <c r="I61" s="360">
        <v>0</v>
      </c>
      <c r="J61" s="360">
        <v>0</v>
      </c>
      <c r="K61" s="360">
        <v>0</v>
      </c>
      <c r="L61" s="360">
        <v>0</v>
      </c>
      <c r="M61" s="360">
        <v>0</v>
      </c>
      <c r="N61" s="360">
        <v>0</v>
      </c>
      <c r="O61" s="360">
        <v>0</v>
      </c>
      <c r="P61" s="360"/>
      <c r="Q61" s="360"/>
      <c r="R61" s="360"/>
      <c r="S61" s="360"/>
      <c r="T61" s="360"/>
      <c r="U61" s="360"/>
      <c r="AA61" s="360">
        <v>0.5779187672454954</v>
      </c>
      <c r="AB61" s="360">
        <v>1.4447969181137386</v>
      </c>
      <c r="AC61" s="360">
        <v>1.4447969181137386</v>
      </c>
      <c r="AD61" s="360">
        <v>1.4447969181137386</v>
      </c>
      <c r="AE61" s="360">
        <v>1.4447969181137386</v>
      </c>
      <c r="AF61" s="360">
        <v>1.4447969181137386</v>
      </c>
      <c r="AG61" s="360">
        <v>1.4447969181137386</v>
      </c>
      <c r="AH61" s="360">
        <v>1.4447969181137386</v>
      </c>
      <c r="AI61" s="360">
        <v>1.4447969181137386</v>
      </c>
      <c r="AJ61" s="360">
        <v>1.4447969181137386</v>
      </c>
      <c r="AK61" s="360">
        <v>1.4447969181137386</v>
      </c>
      <c r="AL61" s="360">
        <v>1.4447969181137386</v>
      </c>
      <c r="AM61" s="360">
        <v>1.4447969181137386</v>
      </c>
      <c r="AN61" s="360">
        <v>1.4447969181137386</v>
      </c>
      <c r="AO61" s="360">
        <v>1.4447969181137386</v>
      </c>
      <c r="AP61" s="360">
        <v>1.4447969181137386</v>
      </c>
      <c r="AQ61" s="360">
        <v>1.4447969181137386</v>
      </c>
      <c r="AR61" s="360">
        <v>5.2012689052094583</v>
      </c>
      <c r="AS61" s="360">
        <v>0</v>
      </c>
      <c r="AT61" s="360">
        <v>0</v>
      </c>
      <c r="AU61" s="360">
        <v>0</v>
      </c>
      <c r="AV61" s="360">
        <v>0</v>
      </c>
      <c r="AW61" s="360">
        <v>0</v>
      </c>
      <c r="AX61" s="360">
        <v>0</v>
      </c>
      <c r="AY61" s="360">
        <v>0</v>
      </c>
      <c r="AZ61" s="360">
        <v>0</v>
      </c>
      <c r="BA61" s="360">
        <v>0</v>
      </c>
      <c r="BB61" s="360">
        <v>0</v>
      </c>
      <c r="BC61" s="360">
        <v>0</v>
      </c>
      <c r="BD61" s="360">
        <v>0</v>
      </c>
      <c r="BE61" s="360">
        <v>0</v>
      </c>
      <c r="BF61" s="360">
        <v>0</v>
      </c>
    </row>
    <row r="62" spans="1:82" ht="12.75" x14ac:dyDescent="0.25">
      <c r="A62" s="166">
        <f t="shared" si="20"/>
        <v>55</v>
      </c>
      <c r="B62" s="175" t="s">
        <v>233</v>
      </c>
      <c r="C62" s="374"/>
      <c r="D62" s="365"/>
      <c r="E62" s="365"/>
      <c r="F62" s="360"/>
      <c r="G62" s="360">
        <v>0</v>
      </c>
      <c r="H62" s="360">
        <v>0</v>
      </c>
      <c r="I62" s="360">
        <v>0</v>
      </c>
      <c r="J62" s="360">
        <v>0</v>
      </c>
      <c r="K62" s="360">
        <v>0</v>
      </c>
      <c r="L62" s="360">
        <v>0</v>
      </c>
      <c r="M62" s="360">
        <v>0</v>
      </c>
      <c r="N62" s="360">
        <v>0</v>
      </c>
      <c r="O62" s="360">
        <v>0</v>
      </c>
      <c r="P62" s="360"/>
      <c r="Q62" s="360"/>
      <c r="R62" s="360"/>
      <c r="S62" s="360"/>
      <c r="T62" s="360"/>
      <c r="U62" s="360"/>
      <c r="V62" s="360">
        <v>0</v>
      </c>
      <c r="W62" s="360">
        <v>0</v>
      </c>
      <c r="X62" s="360">
        <v>0</v>
      </c>
      <c r="Y62" s="360">
        <v>0</v>
      </c>
      <c r="Z62" s="360">
        <v>0</v>
      </c>
      <c r="AA62" s="360">
        <v>0</v>
      </c>
      <c r="AB62" s="360">
        <v>5.7791876724549544E-2</v>
      </c>
      <c r="AC62" s="360">
        <v>5.7791876724549544E-2</v>
      </c>
      <c r="AD62" s="360">
        <v>0.11558375344909909</v>
      </c>
      <c r="AE62" s="360">
        <v>0.11558375344909909</v>
      </c>
      <c r="AF62" s="360">
        <v>0.11558375344909909</v>
      </c>
      <c r="AG62" s="360">
        <v>0.11558375344909909</v>
      </c>
      <c r="AH62" s="360">
        <v>0.11558375344909909</v>
      </c>
      <c r="AI62" s="360">
        <v>0.17337563017364863</v>
      </c>
      <c r="AJ62" s="360">
        <v>0.17337563017364863</v>
      </c>
      <c r="AK62" s="360">
        <v>0.17337563017364863</v>
      </c>
      <c r="AL62" s="360">
        <v>0.17337563017364863</v>
      </c>
      <c r="AM62" s="360">
        <v>0.17337563017364863</v>
      </c>
      <c r="AN62" s="360">
        <v>0.17337563017364863</v>
      </c>
      <c r="AO62" s="360">
        <v>0.17337563017364863</v>
      </c>
      <c r="AP62" s="360">
        <v>0.17337563017364863</v>
      </c>
      <c r="AQ62" s="360">
        <v>0.17337563017364863</v>
      </c>
      <c r="AR62" s="360">
        <v>0.17337563017364863</v>
      </c>
      <c r="AS62" s="360">
        <v>0.17337563017364863</v>
      </c>
      <c r="AT62" s="360">
        <v>0.17337563017364863</v>
      </c>
      <c r="AU62" s="360">
        <v>0.17337563017364863</v>
      </c>
      <c r="AV62" s="360">
        <v>0.17337563017364863</v>
      </c>
      <c r="AW62" s="360">
        <v>0.17337563017364863</v>
      </c>
      <c r="AX62" s="360">
        <v>0.17337563017364863</v>
      </c>
      <c r="AY62" s="360">
        <v>0.17337563017364863</v>
      </c>
      <c r="AZ62" s="360">
        <v>0.17337563017364863</v>
      </c>
      <c r="BA62" s="360">
        <v>0.17337563017364863</v>
      </c>
      <c r="BB62" s="360">
        <v>0.17337563017364863</v>
      </c>
      <c r="BC62" s="360">
        <v>0.17337563017364863</v>
      </c>
      <c r="BD62" s="360">
        <v>0.40454313707184686</v>
      </c>
      <c r="BE62" s="360">
        <v>0.46233501379639635</v>
      </c>
      <c r="BF62" s="360">
        <v>0.5779187672454954</v>
      </c>
    </row>
    <row r="63" spans="1:82" ht="12.75" x14ac:dyDescent="0.25">
      <c r="A63" s="166">
        <f t="shared" si="20"/>
        <v>56</v>
      </c>
      <c r="B63" s="175" t="s">
        <v>234</v>
      </c>
      <c r="C63" s="374"/>
      <c r="D63" s="365"/>
      <c r="E63" s="365"/>
      <c r="F63" s="360"/>
      <c r="G63" s="360">
        <v>0</v>
      </c>
      <c r="H63" s="360">
        <v>0</v>
      </c>
      <c r="I63" s="360">
        <v>0</v>
      </c>
      <c r="J63" s="360">
        <v>0</v>
      </c>
      <c r="K63" s="360">
        <v>0</v>
      </c>
      <c r="L63" s="360">
        <v>0</v>
      </c>
      <c r="M63" s="360">
        <v>0</v>
      </c>
      <c r="N63" s="360">
        <v>0</v>
      </c>
      <c r="O63" s="360">
        <v>0</v>
      </c>
      <c r="P63" s="360"/>
      <c r="Q63" s="360"/>
      <c r="R63" s="360"/>
      <c r="S63" s="360"/>
      <c r="T63" s="360"/>
      <c r="U63" s="360"/>
      <c r="V63" s="360"/>
      <c r="W63" s="360">
        <v>0</v>
      </c>
      <c r="X63" s="360"/>
      <c r="Y63" s="360"/>
      <c r="Z63" s="360">
        <v>0</v>
      </c>
      <c r="AA63" s="360">
        <v>0</v>
      </c>
      <c r="AB63" s="360">
        <v>1.7337563017364861</v>
      </c>
      <c r="AC63" s="360">
        <v>1.7337563017364861</v>
      </c>
      <c r="AD63" s="360">
        <v>0</v>
      </c>
      <c r="AE63" s="360">
        <v>0</v>
      </c>
      <c r="AF63" s="360">
        <v>1.7337563017364861</v>
      </c>
      <c r="AG63" s="360">
        <v>0</v>
      </c>
      <c r="AH63" s="360">
        <v>0</v>
      </c>
      <c r="AI63" s="360">
        <v>0</v>
      </c>
      <c r="AJ63" s="360">
        <v>1.7337563017364861</v>
      </c>
      <c r="AK63" s="360">
        <v>0</v>
      </c>
      <c r="AL63" s="360">
        <v>0</v>
      </c>
      <c r="AM63" s="360">
        <v>0</v>
      </c>
      <c r="AN63" s="360">
        <v>1.7337563017364861</v>
      </c>
      <c r="AO63" s="360">
        <v>0</v>
      </c>
      <c r="AP63" s="360">
        <v>0</v>
      </c>
      <c r="AQ63" s="360">
        <v>0</v>
      </c>
      <c r="AR63" s="360">
        <v>1.7337563017364861</v>
      </c>
      <c r="AS63" s="360">
        <v>0</v>
      </c>
      <c r="AT63" s="360">
        <v>0</v>
      </c>
      <c r="AU63" s="360">
        <v>0</v>
      </c>
      <c r="AV63" s="360">
        <v>1.7337563017364861</v>
      </c>
      <c r="AW63" s="360">
        <v>0</v>
      </c>
      <c r="AX63" s="360">
        <v>0</v>
      </c>
      <c r="AY63" s="360">
        <v>0</v>
      </c>
      <c r="AZ63" s="360">
        <v>1.7337563017364861</v>
      </c>
      <c r="BA63" s="360">
        <v>0</v>
      </c>
      <c r="BB63" s="360">
        <v>0</v>
      </c>
      <c r="BC63" s="360">
        <v>2.9699999999999998</v>
      </c>
      <c r="BD63" s="360">
        <v>0</v>
      </c>
      <c r="BE63" s="360">
        <v>3.4675126034729722</v>
      </c>
      <c r="BF63" s="360">
        <v>0</v>
      </c>
      <c r="BH63" s="360"/>
      <c r="BK63" s="360"/>
      <c r="BN63" s="360"/>
      <c r="BQ63" s="360"/>
      <c r="BT63" s="360"/>
      <c r="BW63" s="360"/>
      <c r="BZ63" s="360"/>
      <c r="CC63" s="360"/>
      <c r="CD63" s="360"/>
    </row>
    <row r="64" spans="1:82" ht="12.75" x14ac:dyDescent="0.25">
      <c r="A64" s="166">
        <f t="shared" si="20"/>
        <v>57</v>
      </c>
      <c r="B64" s="175" t="s">
        <v>235</v>
      </c>
      <c r="C64" s="374"/>
      <c r="D64" s="365"/>
      <c r="E64" s="365"/>
      <c r="F64" s="360"/>
      <c r="G64" s="360">
        <v>0</v>
      </c>
      <c r="H64" s="360">
        <v>0</v>
      </c>
      <c r="I64" s="360">
        <v>0</v>
      </c>
      <c r="J64" s="360">
        <v>0</v>
      </c>
      <c r="K64" s="360">
        <v>0</v>
      </c>
      <c r="L64" s="360">
        <v>0</v>
      </c>
      <c r="M64" s="360">
        <v>0</v>
      </c>
      <c r="N64" s="360">
        <v>0</v>
      </c>
      <c r="O64" s="360">
        <v>0</v>
      </c>
      <c r="P64" s="360"/>
      <c r="Q64" s="360"/>
      <c r="R64" s="360"/>
      <c r="S64" s="360"/>
      <c r="T64" s="360"/>
      <c r="U64" s="360"/>
      <c r="V64" s="360"/>
      <c r="W64" s="360"/>
      <c r="X64" s="360"/>
      <c r="Y64" s="360"/>
      <c r="Z64" s="360"/>
      <c r="AA64" s="360">
        <v>0.86687815086824305</v>
      </c>
      <c r="AB64" s="360">
        <v>0</v>
      </c>
      <c r="AC64" s="360">
        <v>5.7791876724549542</v>
      </c>
      <c r="AD64" s="360">
        <v>0</v>
      </c>
      <c r="AE64" s="360">
        <v>0</v>
      </c>
      <c r="AF64" s="360">
        <v>0</v>
      </c>
      <c r="AG64" s="360">
        <v>0</v>
      </c>
      <c r="AH64" s="360">
        <v>0</v>
      </c>
      <c r="AI64" s="360">
        <v>5.7791876724549542</v>
      </c>
      <c r="AJ64" s="360">
        <v>0</v>
      </c>
      <c r="AK64" s="360">
        <v>0</v>
      </c>
      <c r="AL64" s="360">
        <v>0</v>
      </c>
      <c r="AM64" s="360">
        <v>0</v>
      </c>
      <c r="AN64" s="360">
        <v>0</v>
      </c>
      <c r="AO64" s="360">
        <v>5.7791876724549542</v>
      </c>
      <c r="AP64" s="360">
        <v>0</v>
      </c>
      <c r="AQ64" s="360">
        <v>0</v>
      </c>
      <c r="AR64" s="360">
        <v>5.7791876724549542</v>
      </c>
      <c r="AS64" s="360">
        <v>0</v>
      </c>
      <c r="AT64" s="360">
        <v>0</v>
      </c>
      <c r="AU64" s="360"/>
      <c r="AV64" s="360">
        <v>0</v>
      </c>
      <c r="AW64" s="360">
        <v>0</v>
      </c>
      <c r="AX64" s="360">
        <v>0</v>
      </c>
      <c r="AY64" s="360">
        <v>0</v>
      </c>
      <c r="AZ64" s="360">
        <v>0</v>
      </c>
      <c r="BA64" s="360">
        <v>2.8895938362274771</v>
      </c>
      <c r="BB64" s="360">
        <v>0</v>
      </c>
      <c r="BC64" s="360">
        <v>0</v>
      </c>
      <c r="BD64" s="360">
        <v>0</v>
      </c>
      <c r="BE64" s="360">
        <v>2.0227156853592341</v>
      </c>
      <c r="BF64" s="360">
        <v>0</v>
      </c>
    </row>
    <row r="65" spans="1:82" ht="12.75" x14ac:dyDescent="0.25">
      <c r="A65" s="166">
        <f t="shared" si="20"/>
        <v>58</v>
      </c>
      <c r="B65" s="175" t="s">
        <v>236</v>
      </c>
      <c r="C65" s="374"/>
      <c r="D65" s="365"/>
      <c r="E65" s="365"/>
      <c r="F65" s="360"/>
      <c r="G65" s="360">
        <v>0</v>
      </c>
      <c r="H65" s="360">
        <v>0</v>
      </c>
      <c r="I65" s="360">
        <v>0</v>
      </c>
      <c r="J65" s="360">
        <v>0</v>
      </c>
      <c r="K65" s="360">
        <v>0</v>
      </c>
      <c r="L65" s="360">
        <v>0</v>
      </c>
      <c r="M65" s="360">
        <v>0</v>
      </c>
      <c r="N65" s="360">
        <v>0</v>
      </c>
      <c r="O65" s="360">
        <v>0</v>
      </c>
      <c r="P65" s="360"/>
      <c r="Q65" s="360"/>
      <c r="R65" s="360"/>
      <c r="S65" s="360"/>
      <c r="T65" s="360"/>
      <c r="U65" s="360"/>
      <c r="AA65" s="360">
        <v>6.495806943839369E-2</v>
      </c>
      <c r="AB65" s="360">
        <v>6.495806943839369E-2</v>
      </c>
      <c r="AC65" s="360">
        <v>0.12991613887678738</v>
      </c>
      <c r="AD65" s="360">
        <v>0.12991613887678738</v>
      </c>
      <c r="AE65" s="360">
        <v>0.12991613887678738</v>
      </c>
      <c r="AF65" s="360">
        <v>0.12991613887678738</v>
      </c>
      <c r="AG65" s="360">
        <v>0.19487420831518104</v>
      </c>
      <c r="AH65" s="360">
        <v>0.19487420831518104</v>
      </c>
      <c r="AI65" s="360">
        <v>0.19487420831518104</v>
      </c>
      <c r="AJ65" s="360">
        <v>0.19487420831518104</v>
      </c>
      <c r="AK65" s="360">
        <v>0.19487420831518104</v>
      </c>
      <c r="AL65" s="360">
        <v>0.19487420831518104</v>
      </c>
      <c r="AM65" s="360">
        <v>0.19487420831518104</v>
      </c>
      <c r="AN65" s="360">
        <v>0.19487420831518104</v>
      </c>
      <c r="AO65" s="360">
        <v>0.19487420831518104</v>
      </c>
      <c r="AP65" s="360">
        <v>0.19487420831518104</v>
      </c>
      <c r="AQ65" s="360">
        <v>0.19487420831518104</v>
      </c>
      <c r="AR65" s="360">
        <v>0.19487420831518104</v>
      </c>
      <c r="AS65" s="360">
        <v>0.19487420831518104</v>
      </c>
      <c r="AT65" s="360">
        <v>0.19487420831518104</v>
      </c>
      <c r="AU65" s="360">
        <v>0.19487420831518104</v>
      </c>
      <c r="AV65" s="360">
        <v>0.19487420831518104</v>
      </c>
      <c r="AW65" s="360">
        <v>0.19487420831518104</v>
      </c>
      <c r="AX65" s="360">
        <v>0.19487420831518104</v>
      </c>
      <c r="AY65" s="360">
        <v>0.19487420831518104</v>
      </c>
      <c r="AZ65" s="360">
        <v>0.19487420831518104</v>
      </c>
      <c r="BA65" s="360">
        <v>0.19487420831518104</v>
      </c>
      <c r="BB65" s="360">
        <v>0.19487420831518104</v>
      </c>
      <c r="BC65" s="360">
        <v>0.19487420831518104</v>
      </c>
      <c r="BD65" s="360">
        <v>6.495806943839369E-2</v>
      </c>
      <c r="BE65" s="360">
        <v>6.495806943839369E-2</v>
      </c>
      <c r="BF65" s="360">
        <v>6.495806943839369E-2</v>
      </c>
      <c r="BG65" s="360">
        <v>0.12991613887678738</v>
      </c>
      <c r="BH65" s="360">
        <v>0.12991613887678738</v>
      </c>
      <c r="BI65" s="360">
        <v>0.12991613887678738</v>
      </c>
      <c r="BJ65" s="360">
        <v>0.12991613887678738</v>
      </c>
      <c r="BK65" s="360">
        <v>0.64958069438393684</v>
      </c>
    </row>
    <row r="66" spans="1:82" ht="12.75" x14ac:dyDescent="0.25">
      <c r="A66" s="166">
        <f t="shared" si="20"/>
        <v>59</v>
      </c>
      <c r="B66" s="175" t="s">
        <v>237</v>
      </c>
      <c r="C66" s="374"/>
      <c r="D66" s="365"/>
      <c r="E66" s="365"/>
      <c r="F66" s="360"/>
      <c r="G66" s="360">
        <v>0</v>
      </c>
      <c r="H66" s="360">
        <v>0</v>
      </c>
      <c r="I66" s="360">
        <v>0</v>
      </c>
      <c r="J66" s="360">
        <v>0</v>
      </c>
      <c r="K66" s="360">
        <v>0</v>
      </c>
      <c r="L66" s="360">
        <v>0</v>
      </c>
      <c r="M66" s="360">
        <v>0</v>
      </c>
      <c r="N66" s="360">
        <v>0</v>
      </c>
      <c r="O66" s="360">
        <v>0</v>
      </c>
      <c r="P66" s="360"/>
      <c r="Q66" s="360"/>
      <c r="R66" s="360"/>
      <c r="S66" s="360"/>
      <c r="T66" s="360"/>
      <c r="U66" s="360"/>
      <c r="V66" s="360">
        <v>0</v>
      </c>
      <c r="W66" s="360">
        <v>0</v>
      </c>
      <c r="X66" s="360">
        <v>0</v>
      </c>
      <c r="Y66" s="360">
        <v>0</v>
      </c>
      <c r="Z66" s="360"/>
      <c r="AA66" s="360">
        <v>5.8023044231447756</v>
      </c>
      <c r="AB66" s="360">
        <v>0</v>
      </c>
      <c r="AC66" s="360">
        <v>5.8023044231447756</v>
      </c>
      <c r="AD66" s="360">
        <v>0</v>
      </c>
      <c r="AE66" s="360">
        <v>0</v>
      </c>
      <c r="AF66" s="360">
        <v>0</v>
      </c>
      <c r="AG66" s="360">
        <v>0</v>
      </c>
      <c r="AH66" s="360">
        <v>0</v>
      </c>
      <c r="AI66" s="360">
        <v>0</v>
      </c>
      <c r="AJ66" s="360">
        <v>0</v>
      </c>
      <c r="AK66" s="360">
        <v>0</v>
      </c>
      <c r="AL66" s="360">
        <v>0</v>
      </c>
      <c r="AM66" s="360">
        <v>0</v>
      </c>
      <c r="AN66" s="360">
        <v>0</v>
      </c>
      <c r="AO66" s="360">
        <v>5.8023044231447756</v>
      </c>
      <c r="AP66" s="360">
        <v>0</v>
      </c>
      <c r="AQ66" s="360">
        <v>0</v>
      </c>
      <c r="AR66" s="360">
        <v>0</v>
      </c>
      <c r="AS66" s="360">
        <v>0</v>
      </c>
      <c r="AT66" s="360">
        <v>0</v>
      </c>
      <c r="AU66" s="360">
        <v>0</v>
      </c>
      <c r="AV66" s="360">
        <v>5.8023044231447756</v>
      </c>
      <c r="AW66" s="360">
        <v>0</v>
      </c>
      <c r="AX66" s="360">
        <v>0</v>
      </c>
      <c r="AY66" s="360">
        <v>0</v>
      </c>
      <c r="AZ66" s="360">
        <v>0</v>
      </c>
      <c r="BA66" s="360">
        <v>0</v>
      </c>
      <c r="BB66" s="360">
        <v>0</v>
      </c>
      <c r="BC66" s="360">
        <v>0</v>
      </c>
      <c r="BD66" s="360">
        <v>0</v>
      </c>
      <c r="BE66" s="360">
        <v>0</v>
      </c>
      <c r="BF66" s="360">
        <v>0</v>
      </c>
    </row>
    <row r="67" spans="1:82" ht="12.75" x14ac:dyDescent="0.25">
      <c r="A67" s="166">
        <f t="shared" si="20"/>
        <v>60</v>
      </c>
      <c r="B67" s="174" t="s">
        <v>238</v>
      </c>
      <c r="C67" s="374"/>
      <c r="D67" s="365"/>
      <c r="E67" s="365"/>
      <c r="F67" s="360"/>
      <c r="G67" s="360">
        <v>58</v>
      </c>
      <c r="H67" s="360">
        <v>0</v>
      </c>
      <c r="I67" s="360">
        <v>0</v>
      </c>
      <c r="J67" s="360">
        <v>11.75</v>
      </c>
      <c r="K67" s="360">
        <v>0</v>
      </c>
      <c r="L67" s="360">
        <v>0</v>
      </c>
      <c r="M67" s="360">
        <v>0</v>
      </c>
      <c r="N67" s="360">
        <v>0</v>
      </c>
      <c r="O67" s="360">
        <v>0</v>
      </c>
      <c r="P67" s="360"/>
      <c r="Q67" s="360"/>
      <c r="R67" s="360"/>
      <c r="S67" s="360"/>
      <c r="T67" s="360"/>
      <c r="U67" s="360"/>
      <c r="V67" s="360">
        <v>0</v>
      </c>
      <c r="W67" s="360">
        <v>0</v>
      </c>
      <c r="X67" s="360">
        <v>0</v>
      </c>
      <c r="Y67" s="360">
        <v>0</v>
      </c>
      <c r="Z67" s="360">
        <v>58</v>
      </c>
      <c r="AA67" s="360"/>
      <c r="AB67" s="360">
        <v>0</v>
      </c>
      <c r="AC67" s="360"/>
      <c r="AD67" s="360">
        <v>0</v>
      </c>
      <c r="AE67" s="360">
        <v>0</v>
      </c>
      <c r="AF67" s="360">
        <v>58</v>
      </c>
      <c r="AG67" s="360">
        <v>0</v>
      </c>
      <c r="AH67" s="360">
        <v>0</v>
      </c>
      <c r="AI67" s="360">
        <v>0</v>
      </c>
      <c r="AJ67" s="360">
        <v>0</v>
      </c>
      <c r="AK67" s="360">
        <v>0</v>
      </c>
      <c r="AL67" s="360"/>
      <c r="AM67" s="360">
        <v>0</v>
      </c>
      <c r="AN67" s="360">
        <v>0</v>
      </c>
      <c r="AO67" s="360">
        <v>0</v>
      </c>
      <c r="AP67" s="360">
        <v>0</v>
      </c>
      <c r="AQ67" s="360">
        <v>0</v>
      </c>
      <c r="AR67" s="360">
        <v>58</v>
      </c>
      <c r="AS67" s="360">
        <v>0</v>
      </c>
      <c r="AT67" s="360">
        <v>0</v>
      </c>
      <c r="AU67" s="360">
        <v>0</v>
      </c>
      <c r="AV67" s="360"/>
      <c r="AW67" s="360">
        <v>0</v>
      </c>
      <c r="AX67" s="360">
        <v>0</v>
      </c>
      <c r="AY67" s="360">
        <v>0</v>
      </c>
      <c r="AZ67" s="360">
        <v>0</v>
      </c>
      <c r="BA67" s="360">
        <v>0</v>
      </c>
      <c r="BB67" s="360">
        <v>0</v>
      </c>
      <c r="BC67" s="360">
        <v>0</v>
      </c>
      <c r="BD67" s="360">
        <v>6.25</v>
      </c>
      <c r="BE67" s="360"/>
      <c r="BF67" s="360">
        <v>0</v>
      </c>
    </row>
    <row r="68" spans="1:82" ht="12.75" x14ac:dyDescent="0.25">
      <c r="A68" s="166">
        <f t="shared" si="20"/>
        <v>61</v>
      </c>
      <c r="B68" s="174" t="s">
        <v>239</v>
      </c>
      <c r="C68" s="374"/>
      <c r="D68" s="365"/>
      <c r="E68" s="365"/>
      <c r="F68" s="360"/>
      <c r="G68" s="360">
        <v>0</v>
      </c>
      <c r="H68" s="360">
        <v>0</v>
      </c>
      <c r="I68" s="360">
        <v>0</v>
      </c>
      <c r="J68" s="360">
        <v>0</v>
      </c>
      <c r="K68" s="360">
        <v>0</v>
      </c>
      <c r="L68" s="360">
        <v>0</v>
      </c>
      <c r="M68" s="360">
        <v>0</v>
      </c>
      <c r="N68" s="360">
        <v>0</v>
      </c>
      <c r="O68" s="360">
        <v>0</v>
      </c>
      <c r="P68" s="360"/>
      <c r="Q68" s="360"/>
      <c r="R68" s="360"/>
      <c r="S68" s="360"/>
      <c r="T68" s="360"/>
      <c r="U68" s="360"/>
      <c r="V68" s="360">
        <v>0</v>
      </c>
      <c r="W68" s="360">
        <v>0</v>
      </c>
      <c r="X68" s="360">
        <v>0</v>
      </c>
      <c r="Y68" s="360">
        <v>0</v>
      </c>
      <c r="Z68" s="360">
        <v>0</v>
      </c>
      <c r="AA68" s="360">
        <v>0</v>
      </c>
      <c r="AB68" s="360">
        <v>0</v>
      </c>
      <c r="AC68" s="360">
        <v>14.643679896423363</v>
      </c>
      <c r="AD68" s="360">
        <v>0</v>
      </c>
      <c r="AE68" s="360">
        <v>0</v>
      </c>
      <c r="AF68" s="360">
        <v>14.643679896423363</v>
      </c>
      <c r="AG68" s="360">
        <v>0</v>
      </c>
      <c r="AH68" s="360">
        <v>0</v>
      </c>
      <c r="AI68" s="360">
        <v>14.643679896423363</v>
      </c>
      <c r="AJ68" s="360">
        <v>0</v>
      </c>
      <c r="AK68" s="360">
        <v>0</v>
      </c>
      <c r="AL68" s="360">
        <v>14.643679896423363</v>
      </c>
      <c r="AM68" s="360">
        <v>0</v>
      </c>
      <c r="AN68" s="360">
        <v>0</v>
      </c>
      <c r="AO68" s="360">
        <v>0</v>
      </c>
      <c r="AP68" s="360">
        <v>0</v>
      </c>
      <c r="AQ68" s="360">
        <v>0</v>
      </c>
      <c r="AR68" s="360">
        <v>0</v>
      </c>
      <c r="AS68" s="360">
        <v>0</v>
      </c>
      <c r="AT68" s="360">
        <v>0</v>
      </c>
      <c r="AU68" s="360">
        <v>0</v>
      </c>
      <c r="AV68" s="360">
        <v>0</v>
      </c>
      <c r="AW68" s="360">
        <v>0</v>
      </c>
      <c r="AX68" s="360">
        <v>0</v>
      </c>
      <c r="AY68" s="360">
        <v>0</v>
      </c>
      <c r="AZ68" s="360">
        <v>0</v>
      </c>
      <c r="BA68" s="360">
        <v>0</v>
      </c>
      <c r="BB68" s="360">
        <v>0</v>
      </c>
      <c r="BC68" s="360">
        <v>0</v>
      </c>
      <c r="BD68" s="360">
        <v>0</v>
      </c>
      <c r="BE68" s="360">
        <v>0</v>
      </c>
      <c r="BF68" s="360">
        <v>0</v>
      </c>
    </row>
    <row r="69" spans="1:82" ht="12.75" x14ac:dyDescent="0.25">
      <c r="A69" s="166">
        <f t="shared" si="20"/>
        <v>62</v>
      </c>
      <c r="B69" s="174" t="s">
        <v>240</v>
      </c>
      <c r="C69" s="374"/>
      <c r="D69" s="365"/>
      <c r="E69" s="365"/>
      <c r="F69" s="360"/>
      <c r="G69" s="360">
        <v>0</v>
      </c>
      <c r="H69" s="360">
        <v>0</v>
      </c>
      <c r="I69" s="360">
        <v>0</v>
      </c>
      <c r="J69" s="360">
        <v>0</v>
      </c>
      <c r="K69" s="360">
        <v>0</v>
      </c>
      <c r="L69" s="360">
        <v>0</v>
      </c>
      <c r="M69" s="360">
        <v>0</v>
      </c>
      <c r="N69" s="360">
        <v>0</v>
      </c>
      <c r="O69" s="360">
        <v>0</v>
      </c>
      <c r="P69" s="360"/>
      <c r="Q69" s="360"/>
      <c r="R69" s="360"/>
      <c r="S69" s="360"/>
      <c r="T69" s="360"/>
      <c r="U69" s="360"/>
      <c r="V69" s="360">
        <v>0</v>
      </c>
      <c r="W69" s="360">
        <v>0</v>
      </c>
      <c r="X69" s="360">
        <v>0</v>
      </c>
      <c r="Y69" s="360">
        <v>0</v>
      </c>
      <c r="Z69" s="360">
        <v>0</v>
      </c>
      <c r="AA69" s="360">
        <v>0</v>
      </c>
      <c r="AB69" s="360">
        <v>0</v>
      </c>
      <c r="AC69" s="360">
        <v>0</v>
      </c>
      <c r="AD69" s="360">
        <v>0</v>
      </c>
      <c r="AE69" s="360">
        <v>0</v>
      </c>
      <c r="AF69" s="360">
        <v>26.654006464436602</v>
      </c>
      <c r="AG69" s="360">
        <v>0</v>
      </c>
      <c r="AH69" s="360">
        <v>0</v>
      </c>
      <c r="AI69" s="360">
        <v>0</v>
      </c>
      <c r="AJ69" s="360">
        <v>0</v>
      </c>
      <c r="AK69" s="360">
        <v>0</v>
      </c>
      <c r="AL69" s="360">
        <v>0</v>
      </c>
      <c r="AM69" s="360">
        <v>0</v>
      </c>
      <c r="AN69" s="360">
        <v>0</v>
      </c>
      <c r="AO69" s="360">
        <v>26.654006464436602</v>
      </c>
      <c r="AP69" s="360">
        <v>0</v>
      </c>
      <c r="AQ69" s="360">
        <v>0</v>
      </c>
      <c r="AR69" s="360">
        <v>0</v>
      </c>
      <c r="AS69" s="360">
        <v>0</v>
      </c>
      <c r="AT69" s="360">
        <v>0</v>
      </c>
      <c r="AU69" s="360">
        <v>0</v>
      </c>
      <c r="AV69" s="360">
        <v>53.308012928873204</v>
      </c>
      <c r="AW69" s="360">
        <v>0</v>
      </c>
      <c r="AX69" s="360">
        <v>0</v>
      </c>
      <c r="AY69" s="360">
        <v>0</v>
      </c>
      <c r="AZ69" s="360">
        <v>0</v>
      </c>
      <c r="BA69" s="360">
        <v>0</v>
      </c>
      <c r="BB69" s="360">
        <v>0</v>
      </c>
      <c r="BC69" s="360">
        <v>0</v>
      </c>
      <c r="BD69" s="360">
        <v>0</v>
      </c>
      <c r="BE69" s="360">
        <v>0</v>
      </c>
      <c r="BF69" s="360">
        <v>0</v>
      </c>
    </row>
    <row r="70" spans="1:82" x14ac:dyDescent="0.25">
      <c r="G70" s="145">
        <f>SUM(G8:G66)</f>
        <v>0</v>
      </c>
      <c r="H70" s="145">
        <f>SUM(H8:H67)</f>
        <v>0</v>
      </c>
      <c r="I70" s="145">
        <f t="shared" ref="I70:O70" si="21">SUM(I8:I67)</f>
        <v>0</v>
      </c>
      <c r="J70" s="145">
        <f t="shared" si="21"/>
        <v>11.75</v>
      </c>
      <c r="K70" s="145">
        <f t="shared" si="21"/>
        <v>0</v>
      </c>
      <c r="L70" s="145">
        <f t="shared" si="21"/>
        <v>0</v>
      </c>
      <c r="M70" s="145">
        <f t="shared" si="21"/>
        <v>0</v>
      </c>
      <c r="N70" s="145">
        <f t="shared" si="21"/>
        <v>0</v>
      </c>
      <c r="O70" s="145">
        <f t="shared" si="21"/>
        <v>0</v>
      </c>
      <c r="P70" s="145">
        <f t="shared" ref="P70:AQ70" si="22">SUM(V8:V67)</f>
        <v>0</v>
      </c>
      <c r="Q70" s="145">
        <f t="shared" si="22"/>
        <v>0</v>
      </c>
      <c r="R70" s="145">
        <f t="shared" si="22"/>
        <v>0</v>
      </c>
      <c r="S70" s="145">
        <f t="shared" si="22"/>
        <v>0</v>
      </c>
      <c r="T70" s="145">
        <f t="shared" si="22"/>
        <v>58</v>
      </c>
      <c r="U70" s="145">
        <f t="shared" si="22"/>
        <v>7.6258945047157054</v>
      </c>
      <c r="V70" s="145">
        <f t="shared" si="22"/>
        <v>4.1469945090444646</v>
      </c>
      <c r="W70" s="145">
        <f t="shared" si="22"/>
        <v>67.029567991600004</v>
      </c>
      <c r="X70" s="145">
        <f t="shared" si="22"/>
        <v>9.5467920121459233</v>
      </c>
      <c r="Y70" s="145">
        <f t="shared" si="22"/>
        <v>11.725472381198696</v>
      </c>
      <c r="Z70" s="145">
        <f t="shared" si="22"/>
        <v>87.051099092779083</v>
      </c>
      <c r="AA70" s="145">
        <f t="shared" si="22"/>
        <v>8.3617966738968175</v>
      </c>
      <c r="AB70" s="145">
        <f t="shared" si="22"/>
        <v>17.439247577341515</v>
      </c>
      <c r="AC70" s="145">
        <f t="shared" si="22"/>
        <v>36.256490943761278</v>
      </c>
      <c r="AD70" s="145">
        <f t="shared" si="22"/>
        <v>37.921317697199136</v>
      </c>
      <c r="AE70" s="145">
        <f t="shared" si="22"/>
        <v>35.777186000871829</v>
      </c>
      <c r="AF70" s="145">
        <f t="shared" si="22"/>
        <v>19.791068350250143</v>
      </c>
      <c r="AG70" s="145">
        <f t="shared" si="22"/>
        <v>28.009271275015951</v>
      </c>
      <c r="AH70" s="145">
        <f t="shared" si="22"/>
        <v>18.181832792971708</v>
      </c>
      <c r="AI70" s="145">
        <f t="shared" si="22"/>
        <v>52.674894159299463</v>
      </c>
      <c r="AJ70" s="145">
        <f t="shared" si="22"/>
        <v>16.842011516442167</v>
      </c>
      <c r="AK70" s="145">
        <f t="shared" si="22"/>
        <v>27.164112440594579</v>
      </c>
      <c r="AL70" s="145">
        <f t="shared" si="22"/>
        <v>137.27915887860814</v>
      </c>
      <c r="AM70" s="145">
        <f t="shared" si="22"/>
        <v>22.1523524350605</v>
      </c>
      <c r="AN70" s="145">
        <f t="shared" si="22"/>
        <v>22.822866207747811</v>
      </c>
      <c r="AO70" s="145">
        <f t="shared" si="22"/>
        <v>69.417912791275242</v>
      </c>
      <c r="AP70" s="145">
        <f t="shared" si="22"/>
        <v>40.45975808595837</v>
      </c>
      <c r="AQ70" s="145">
        <f t="shared" si="22"/>
        <v>26.899066994833387</v>
      </c>
      <c r="AR70" s="217"/>
      <c r="AT70" s="182"/>
    </row>
    <row r="72" spans="1:82" x14ac:dyDescent="0.25">
      <c r="B72" s="153" t="s">
        <v>238</v>
      </c>
      <c r="E72" s="143">
        <f>SUM(G72:AZ72)</f>
        <v>243.75</v>
      </c>
      <c r="G72" s="178">
        <f t="shared" ref="G72:BR72" si="23">G67</f>
        <v>58</v>
      </c>
      <c r="H72" s="178">
        <f t="shared" si="23"/>
        <v>0</v>
      </c>
      <c r="I72" s="178">
        <f t="shared" si="23"/>
        <v>0</v>
      </c>
      <c r="J72" s="178">
        <f t="shared" si="23"/>
        <v>11.75</v>
      </c>
      <c r="K72" s="178">
        <f t="shared" si="23"/>
        <v>0</v>
      </c>
      <c r="L72" s="178">
        <f t="shared" si="23"/>
        <v>0</v>
      </c>
      <c r="M72" s="178">
        <f t="shared" si="23"/>
        <v>0</v>
      </c>
      <c r="N72" s="178">
        <f t="shared" si="23"/>
        <v>0</v>
      </c>
      <c r="O72" s="178">
        <f t="shared" si="23"/>
        <v>0</v>
      </c>
      <c r="P72" s="178">
        <f t="shared" si="23"/>
        <v>0</v>
      </c>
      <c r="Q72" s="178">
        <f t="shared" si="23"/>
        <v>0</v>
      </c>
      <c r="R72" s="178">
        <f t="shared" si="23"/>
        <v>0</v>
      </c>
      <c r="S72" s="178">
        <f t="shared" si="23"/>
        <v>0</v>
      </c>
      <c r="T72" s="178">
        <f t="shared" si="23"/>
        <v>0</v>
      </c>
      <c r="U72" s="178">
        <f t="shared" si="23"/>
        <v>0</v>
      </c>
      <c r="V72" s="178">
        <f t="shared" si="23"/>
        <v>0</v>
      </c>
      <c r="W72" s="178">
        <f t="shared" si="23"/>
        <v>0</v>
      </c>
      <c r="X72" s="178">
        <f t="shared" si="23"/>
        <v>0</v>
      </c>
      <c r="Y72" s="178">
        <f t="shared" si="23"/>
        <v>0</v>
      </c>
      <c r="Z72" s="178">
        <f t="shared" si="23"/>
        <v>58</v>
      </c>
      <c r="AA72" s="178">
        <f t="shared" si="23"/>
        <v>0</v>
      </c>
      <c r="AB72" s="178">
        <f t="shared" si="23"/>
        <v>0</v>
      </c>
      <c r="AC72" s="178">
        <f t="shared" si="23"/>
        <v>0</v>
      </c>
      <c r="AD72" s="178">
        <f t="shared" si="23"/>
        <v>0</v>
      </c>
      <c r="AE72" s="178">
        <f t="shared" si="23"/>
        <v>0</v>
      </c>
      <c r="AF72" s="178">
        <f t="shared" si="23"/>
        <v>58</v>
      </c>
      <c r="AG72" s="178">
        <f t="shared" si="23"/>
        <v>0</v>
      </c>
      <c r="AH72" s="178">
        <f t="shared" si="23"/>
        <v>0</v>
      </c>
      <c r="AI72" s="178">
        <f t="shared" si="23"/>
        <v>0</v>
      </c>
      <c r="AJ72" s="178">
        <f t="shared" si="23"/>
        <v>0</v>
      </c>
      <c r="AK72" s="178">
        <f t="shared" si="23"/>
        <v>0</v>
      </c>
      <c r="AL72" s="178">
        <f t="shared" si="23"/>
        <v>0</v>
      </c>
      <c r="AM72" s="178">
        <f t="shared" si="23"/>
        <v>0</v>
      </c>
      <c r="AN72" s="178">
        <f t="shared" si="23"/>
        <v>0</v>
      </c>
      <c r="AO72" s="178">
        <f t="shared" si="23"/>
        <v>0</v>
      </c>
      <c r="AP72" s="178">
        <f t="shared" si="23"/>
        <v>0</v>
      </c>
      <c r="AQ72" s="178">
        <f t="shared" si="23"/>
        <v>0</v>
      </c>
      <c r="AR72" s="178">
        <f t="shared" si="23"/>
        <v>58</v>
      </c>
      <c r="AS72" s="178">
        <f t="shared" si="23"/>
        <v>0</v>
      </c>
      <c r="AT72" s="178">
        <f t="shared" si="23"/>
        <v>0</v>
      </c>
      <c r="AU72" s="178">
        <f t="shared" si="23"/>
        <v>0</v>
      </c>
      <c r="AV72" s="178">
        <f t="shared" si="23"/>
        <v>0</v>
      </c>
      <c r="AW72" s="178">
        <f t="shared" si="23"/>
        <v>0</v>
      </c>
      <c r="AX72" s="178">
        <f t="shared" si="23"/>
        <v>0</v>
      </c>
      <c r="AY72" s="178">
        <f t="shared" si="23"/>
        <v>0</v>
      </c>
      <c r="AZ72" s="178">
        <f t="shared" si="23"/>
        <v>0</v>
      </c>
      <c r="BA72" s="178">
        <f t="shared" si="23"/>
        <v>0</v>
      </c>
      <c r="BB72" s="178">
        <f t="shared" si="23"/>
        <v>0</v>
      </c>
      <c r="BC72" s="178">
        <f t="shared" si="23"/>
        <v>0</v>
      </c>
      <c r="BD72" s="178">
        <f t="shared" si="23"/>
        <v>6.25</v>
      </c>
      <c r="BE72" s="178">
        <f t="shared" si="23"/>
        <v>0</v>
      </c>
      <c r="BF72" s="178">
        <f t="shared" si="23"/>
        <v>0</v>
      </c>
      <c r="BG72" s="178">
        <f t="shared" si="23"/>
        <v>0</v>
      </c>
      <c r="BH72" s="178">
        <f t="shared" si="23"/>
        <v>0</v>
      </c>
      <c r="BI72" s="178">
        <f t="shared" si="23"/>
        <v>0</v>
      </c>
      <c r="BJ72" s="178">
        <f t="shared" si="23"/>
        <v>0</v>
      </c>
      <c r="BK72" s="178">
        <f t="shared" si="23"/>
        <v>0</v>
      </c>
      <c r="BL72" s="178">
        <f t="shared" si="23"/>
        <v>0</v>
      </c>
      <c r="BM72" s="178">
        <f t="shared" si="23"/>
        <v>0</v>
      </c>
      <c r="BN72" s="178">
        <f t="shared" si="23"/>
        <v>0</v>
      </c>
      <c r="BO72" s="178">
        <f t="shared" si="23"/>
        <v>0</v>
      </c>
      <c r="BP72" s="178">
        <f t="shared" si="23"/>
        <v>0</v>
      </c>
      <c r="BQ72" s="178">
        <f t="shared" si="23"/>
        <v>0</v>
      </c>
      <c r="BR72" s="178">
        <f t="shared" si="23"/>
        <v>0</v>
      </c>
      <c r="BS72" s="178">
        <f t="shared" ref="BS72:CD72" si="24">BS67</f>
        <v>0</v>
      </c>
      <c r="BT72" s="178">
        <f t="shared" si="24"/>
        <v>0</v>
      </c>
      <c r="BU72" s="178">
        <f t="shared" si="24"/>
        <v>0</v>
      </c>
      <c r="BV72" s="178">
        <f t="shared" si="24"/>
        <v>0</v>
      </c>
      <c r="BW72" s="178">
        <f t="shared" si="24"/>
        <v>0</v>
      </c>
      <c r="BX72" s="178">
        <f t="shared" si="24"/>
        <v>0</v>
      </c>
      <c r="BY72" s="178">
        <f t="shared" si="24"/>
        <v>0</v>
      </c>
      <c r="BZ72" s="178">
        <f t="shared" si="24"/>
        <v>0</v>
      </c>
      <c r="CA72" s="178">
        <f t="shared" si="24"/>
        <v>0</v>
      </c>
      <c r="CB72" s="178">
        <f t="shared" si="24"/>
        <v>0</v>
      </c>
      <c r="CC72" s="178">
        <f t="shared" si="24"/>
        <v>0</v>
      </c>
      <c r="CD72" s="178">
        <f t="shared" si="24"/>
        <v>0</v>
      </c>
    </row>
    <row r="73" spans="1:82" x14ac:dyDescent="0.25">
      <c r="B73" s="179" t="s">
        <v>480</v>
      </c>
      <c r="E73" s="182"/>
    </row>
    <row r="74" spans="1:82" x14ac:dyDescent="0.25">
      <c r="B74" s="153" t="s">
        <v>242</v>
      </c>
      <c r="C74" s="177"/>
      <c r="D74" s="177"/>
      <c r="E74" s="143">
        <f>SUM(G74:CD74)</f>
        <v>465.84638290539863</v>
      </c>
      <c r="F74" s="177"/>
      <c r="G74" s="180">
        <f>G24+G25+G26+G27+G28</f>
        <v>0</v>
      </c>
      <c r="H74" s="180">
        <f t="shared" ref="H74:BS74" si="25">H24+H25+H26+H27+H28</f>
        <v>0</v>
      </c>
      <c r="I74" s="180">
        <f t="shared" si="25"/>
        <v>0</v>
      </c>
      <c r="J74" s="180">
        <f t="shared" si="25"/>
        <v>0</v>
      </c>
      <c r="K74" s="180">
        <f t="shared" si="25"/>
        <v>0</v>
      </c>
      <c r="L74" s="180">
        <f t="shared" si="25"/>
        <v>0</v>
      </c>
      <c r="M74" s="180">
        <f t="shared" si="25"/>
        <v>0</v>
      </c>
      <c r="N74" s="180">
        <f t="shared" si="25"/>
        <v>0</v>
      </c>
      <c r="O74" s="180">
        <f t="shared" si="25"/>
        <v>0</v>
      </c>
      <c r="P74" s="180">
        <f t="shared" si="25"/>
        <v>0</v>
      </c>
      <c r="Q74" s="180">
        <f t="shared" si="25"/>
        <v>0</v>
      </c>
      <c r="R74" s="180">
        <f t="shared" si="25"/>
        <v>0</v>
      </c>
      <c r="S74" s="180">
        <f t="shared" si="25"/>
        <v>0</v>
      </c>
      <c r="T74" s="180">
        <f t="shared" si="25"/>
        <v>0</v>
      </c>
      <c r="U74" s="180">
        <f t="shared" si="25"/>
        <v>0</v>
      </c>
      <c r="V74" s="180">
        <f t="shared" si="25"/>
        <v>0</v>
      </c>
      <c r="W74" s="180">
        <f t="shared" si="25"/>
        <v>0</v>
      </c>
      <c r="X74" s="180">
        <f t="shared" si="25"/>
        <v>0</v>
      </c>
      <c r="Y74" s="180">
        <f t="shared" si="25"/>
        <v>0</v>
      </c>
      <c r="Z74" s="180">
        <f t="shared" si="25"/>
        <v>0</v>
      </c>
      <c r="AA74" s="180">
        <f t="shared" si="25"/>
        <v>0</v>
      </c>
      <c r="AB74" s="180">
        <f t="shared" si="25"/>
        <v>0</v>
      </c>
      <c r="AC74" s="180">
        <f t="shared" si="25"/>
        <v>23.293599772355059</v>
      </c>
      <c r="AD74" s="180">
        <f t="shared" si="25"/>
        <v>0</v>
      </c>
      <c r="AE74" s="180">
        <f t="shared" si="25"/>
        <v>0</v>
      </c>
      <c r="AF74" s="180">
        <f t="shared" si="25"/>
        <v>0</v>
      </c>
      <c r="AG74" s="180">
        <f t="shared" si="25"/>
        <v>0</v>
      </c>
      <c r="AH74" s="180">
        <f t="shared" si="25"/>
        <v>0</v>
      </c>
      <c r="AI74" s="180">
        <f t="shared" si="25"/>
        <v>0</v>
      </c>
      <c r="AJ74" s="180">
        <f t="shared" si="25"/>
        <v>1.31</v>
      </c>
      <c r="AK74" s="180">
        <f t="shared" si="25"/>
        <v>3.92</v>
      </c>
      <c r="AL74" s="180">
        <f t="shared" si="25"/>
        <v>3.92</v>
      </c>
      <c r="AM74" s="180">
        <f t="shared" si="25"/>
        <v>14.132442306534259</v>
      </c>
      <c r="AN74" s="180">
        <f t="shared" si="25"/>
        <v>13.081157465820802</v>
      </c>
      <c r="AO74" s="180">
        <f t="shared" si="25"/>
        <v>13.081157465820802</v>
      </c>
      <c r="AP74" s="180">
        <f t="shared" si="25"/>
        <v>13.081157465820802</v>
      </c>
      <c r="AQ74" s="180">
        <f t="shared" si="25"/>
        <v>20.223914437052159</v>
      </c>
      <c r="AR74" s="180">
        <f t="shared" si="25"/>
        <v>20.223914437052159</v>
      </c>
      <c r="AS74" s="180">
        <f t="shared" si="25"/>
        <v>20.223914437052159</v>
      </c>
      <c r="AT74" s="180">
        <f t="shared" si="25"/>
        <v>20.223914437052159</v>
      </c>
      <c r="AU74" s="180">
        <f t="shared" si="25"/>
        <v>20.223914437052159</v>
      </c>
      <c r="AV74" s="180">
        <f t="shared" si="25"/>
        <v>21.291094405145287</v>
      </c>
      <c r="AW74" s="180">
        <f t="shared" si="25"/>
        <v>21.983876499028526</v>
      </c>
      <c r="AX74" s="180">
        <f t="shared" si="25"/>
        <v>23.131403550135666</v>
      </c>
      <c r="AY74" s="180">
        <f t="shared" si="25"/>
        <v>23.292097716163696</v>
      </c>
      <c r="AZ74" s="180">
        <f t="shared" si="25"/>
        <v>10.254482736182901</v>
      </c>
      <c r="BA74" s="180">
        <f t="shared" si="25"/>
        <v>10.254482736182901</v>
      </c>
      <c r="BB74" s="180">
        <f t="shared" si="25"/>
        <v>10.255984792374258</v>
      </c>
      <c r="BC74" s="180">
        <f t="shared" si="25"/>
        <v>23.335984792374255</v>
      </c>
      <c r="BD74" s="180">
        <f t="shared" si="25"/>
        <v>23.335984792374255</v>
      </c>
      <c r="BE74" s="180">
        <f t="shared" si="25"/>
        <v>23.335984792374255</v>
      </c>
      <c r="BF74" s="180">
        <f t="shared" si="25"/>
        <v>23.553697221574254</v>
      </c>
      <c r="BG74" s="180">
        <f t="shared" si="25"/>
        <v>25.297401896656996</v>
      </c>
      <c r="BH74" s="180">
        <f t="shared" si="25"/>
        <v>25.297401896656996</v>
      </c>
      <c r="BI74" s="180">
        <f t="shared" si="25"/>
        <v>5.3358998404656397</v>
      </c>
      <c r="BJ74" s="180">
        <f t="shared" si="25"/>
        <v>8.9515185760963583</v>
      </c>
      <c r="BK74" s="180">
        <f t="shared" si="25"/>
        <v>0</v>
      </c>
      <c r="BL74" s="180">
        <f t="shared" si="25"/>
        <v>0</v>
      </c>
      <c r="BM74" s="180">
        <f t="shared" si="25"/>
        <v>0</v>
      </c>
      <c r="BN74" s="180">
        <f t="shared" si="25"/>
        <v>0</v>
      </c>
      <c r="BO74" s="180">
        <f t="shared" si="25"/>
        <v>0</v>
      </c>
      <c r="BP74" s="180">
        <f t="shared" si="25"/>
        <v>0</v>
      </c>
      <c r="BQ74" s="180">
        <f t="shared" si="25"/>
        <v>0</v>
      </c>
      <c r="BR74" s="180">
        <f t="shared" si="25"/>
        <v>0</v>
      </c>
      <c r="BS74" s="180">
        <f t="shared" si="25"/>
        <v>0</v>
      </c>
      <c r="BT74" s="180">
        <f t="shared" ref="BT74:CD74" si="26">BT24+BT25+BT26+BT27+BT28</f>
        <v>0</v>
      </c>
      <c r="BU74" s="180">
        <f t="shared" si="26"/>
        <v>0</v>
      </c>
      <c r="BV74" s="180">
        <f t="shared" si="26"/>
        <v>0</v>
      </c>
      <c r="BW74" s="180">
        <f t="shared" si="26"/>
        <v>0</v>
      </c>
      <c r="BX74" s="180">
        <f t="shared" si="26"/>
        <v>0</v>
      </c>
      <c r="BY74" s="180">
        <f t="shared" si="26"/>
        <v>0</v>
      </c>
      <c r="BZ74" s="180">
        <f t="shared" si="26"/>
        <v>0</v>
      </c>
      <c r="CA74" s="180">
        <f t="shared" si="26"/>
        <v>0</v>
      </c>
      <c r="CB74" s="180">
        <f t="shared" si="26"/>
        <v>0</v>
      </c>
      <c r="CC74" s="180">
        <f t="shared" si="26"/>
        <v>0</v>
      </c>
      <c r="CD74" s="180">
        <f t="shared" si="26"/>
        <v>0</v>
      </c>
    </row>
    <row r="75" spans="1:82" x14ac:dyDescent="0.25">
      <c r="B75" s="152" t="s">
        <v>247</v>
      </c>
      <c r="C75" s="177"/>
      <c r="D75" s="177"/>
      <c r="E75" s="143">
        <f>SUM(G75:CD75)</f>
        <v>56.691565948647849</v>
      </c>
      <c r="F75" s="177"/>
      <c r="G75" s="177">
        <f>G74*12%</f>
        <v>0</v>
      </c>
      <c r="H75" s="177">
        <f t="shared" ref="H75:BS75" si="27">H74*12%</f>
        <v>0</v>
      </c>
      <c r="I75" s="177">
        <f t="shared" si="27"/>
        <v>0</v>
      </c>
      <c r="J75" s="177">
        <f t="shared" si="27"/>
        <v>0</v>
      </c>
      <c r="K75" s="177">
        <f t="shared" si="27"/>
        <v>0</v>
      </c>
      <c r="L75" s="177">
        <f t="shared" si="27"/>
        <v>0</v>
      </c>
      <c r="M75" s="177">
        <f t="shared" si="27"/>
        <v>0</v>
      </c>
      <c r="N75" s="177">
        <f t="shared" si="27"/>
        <v>0</v>
      </c>
      <c r="O75" s="177">
        <f t="shared" si="27"/>
        <v>0</v>
      </c>
      <c r="P75" s="177">
        <f t="shared" si="27"/>
        <v>0</v>
      </c>
      <c r="Q75" s="177">
        <f t="shared" si="27"/>
        <v>0</v>
      </c>
      <c r="R75" s="177">
        <f t="shared" si="27"/>
        <v>0</v>
      </c>
      <c r="S75" s="177">
        <f t="shared" si="27"/>
        <v>0</v>
      </c>
      <c r="T75" s="177">
        <f t="shared" si="27"/>
        <v>0</v>
      </c>
      <c r="U75" s="177">
        <f t="shared" si="27"/>
        <v>0</v>
      </c>
      <c r="V75" s="177">
        <f t="shared" si="27"/>
        <v>0</v>
      </c>
      <c r="W75" s="177">
        <v>0.79</v>
      </c>
      <c r="X75" s="177">
        <f t="shared" si="27"/>
        <v>0</v>
      </c>
      <c r="Y75" s="177">
        <f t="shared" si="27"/>
        <v>0</v>
      </c>
      <c r="Z75" s="177">
        <f t="shared" si="27"/>
        <v>0</v>
      </c>
      <c r="AA75" s="177">
        <f t="shared" si="27"/>
        <v>0</v>
      </c>
      <c r="AB75" s="177">
        <f t="shared" si="27"/>
        <v>0</v>
      </c>
      <c r="AC75" s="177">
        <f t="shared" si="27"/>
        <v>2.7952319726826067</v>
      </c>
      <c r="AD75" s="177">
        <f t="shared" si="27"/>
        <v>0</v>
      </c>
      <c r="AE75" s="177">
        <f t="shared" si="27"/>
        <v>0</v>
      </c>
      <c r="AF75" s="177">
        <f t="shared" si="27"/>
        <v>0</v>
      </c>
      <c r="AG75" s="177">
        <f t="shared" si="27"/>
        <v>0</v>
      </c>
      <c r="AH75" s="177">
        <f t="shared" si="27"/>
        <v>0</v>
      </c>
      <c r="AI75" s="177">
        <f t="shared" si="27"/>
        <v>0</v>
      </c>
      <c r="AJ75" s="177">
        <f t="shared" si="27"/>
        <v>0.15720000000000001</v>
      </c>
      <c r="AK75" s="177">
        <f t="shared" si="27"/>
        <v>0.47039999999999998</v>
      </c>
      <c r="AL75" s="177">
        <f t="shared" si="27"/>
        <v>0.47039999999999998</v>
      </c>
      <c r="AM75" s="177">
        <f t="shared" si="27"/>
        <v>1.6958930767841109</v>
      </c>
      <c r="AN75" s="177">
        <f t="shared" si="27"/>
        <v>1.5697388958984961</v>
      </c>
      <c r="AO75" s="177">
        <f t="shared" si="27"/>
        <v>1.5697388958984961</v>
      </c>
      <c r="AP75" s="177">
        <f t="shared" si="27"/>
        <v>1.5697388958984961</v>
      </c>
      <c r="AQ75" s="177">
        <f t="shared" si="27"/>
        <v>2.4268697324462591</v>
      </c>
      <c r="AR75" s="177">
        <f t="shared" si="27"/>
        <v>2.4268697324462591</v>
      </c>
      <c r="AS75" s="177">
        <f t="shared" si="27"/>
        <v>2.4268697324462591</v>
      </c>
      <c r="AT75" s="177">
        <f t="shared" si="27"/>
        <v>2.4268697324462591</v>
      </c>
      <c r="AU75" s="177">
        <f t="shared" si="27"/>
        <v>2.4268697324462591</v>
      </c>
      <c r="AV75" s="177">
        <f t="shared" si="27"/>
        <v>2.5549313286174344</v>
      </c>
      <c r="AW75" s="177">
        <f t="shared" si="27"/>
        <v>2.6380651798834229</v>
      </c>
      <c r="AX75" s="177">
        <f t="shared" si="27"/>
        <v>2.7757684260162798</v>
      </c>
      <c r="AY75" s="177">
        <f t="shared" si="27"/>
        <v>2.7950517259396435</v>
      </c>
      <c r="AZ75" s="177">
        <f t="shared" si="27"/>
        <v>1.230537928341948</v>
      </c>
      <c r="BA75" s="177">
        <f t="shared" si="27"/>
        <v>1.230537928341948</v>
      </c>
      <c r="BB75" s="177">
        <f t="shared" si="27"/>
        <v>1.230718175084911</v>
      </c>
      <c r="BC75" s="177">
        <f t="shared" si="27"/>
        <v>2.8003181750849104</v>
      </c>
      <c r="BD75" s="177">
        <f t="shared" si="27"/>
        <v>2.8003181750849104</v>
      </c>
      <c r="BE75" s="177">
        <f t="shared" si="27"/>
        <v>2.8003181750849104</v>
      </c>
      <c r="BF75" s="177">
        <f t="shared" si="27"/>
        <v>2.8264436665889106</v>
      </c>
      <c r="BG75" s="177">
        <f t="shared" si="27"/>
        <v>3.0356882275988393</v>
      </c>
      <c r="BH75" s="177">
        <f t="shared" si="27"/>
        <v>3.0356882275988393</v>
      </c>
      <c r="BI75" s="177">
        <f t="shared" si="27"/>
        <v>0.6403079808558767</v>
      </c>
      <c r="BJ75" s="177">
        <f t="shared" si="27"/>
        <v>1.074182229131563</v>
      </c>
      <c r="BK75" s="177">
        <f t="shared" si="27"/>
        <v>0</v>
      </c>
      <c r="BL75" s="177">
        <f t="shared" si="27"/>
        <v>0</v>
      </c>
      <c r="BM75" s="177">
        <f t="shared" si="27"/>
        <v>0</v>
      </c>
      <c r="BN75" s="177">
        <f t="shared" si="27"/>
        <v>0</v>
      </c>
      <c r="BO75" s="177">
        <f t="shared" si="27"/>
        <v>0</v>
      </c>
      <c r="BP75" s="177">
        <f t="shared" si="27"/>
        <v>0</v>
      </c>
      <c r="BQ75" s="177">
        <f t="shared" si="27"/>
        <v>0</v>
      </c>
      <c r="BR75" s="177">
        <f t="shared" si="27"/>
        <v>0</v>
      </c>
      <c r="BS75" s="177">
        <f t="shared" si="27"/>
        <v>0</v>
      </c>
      <c r="BT75" s="177">
        <f t="shared" ref="BT75:CD75" si="28">BT74*12%</f>
        <v>0</v>
      </c>
      <c r="BU75" s="177">
        <f t="shared" si="28"/>
        <v>0</v>
      </c>
      <c r="BV75" s="177">
        <f t="shared" si="28"/>
        <v>0</v>
      </c>
      <c r="BW75" s="177">
        <f t="shared" si="28"/>
        <v>0</v>
      </c>
      <c r="BX75" s="177">
        <f t="shared" si="28"/>
        <v>0</v>
      </c>
      <c r="BY75" s="177">
        <f t="shared" si="28"/>
        <v>0</v>
      </c>
      <c r="BZ75" s="177">
        <f t="shared" si="28"/>
        <v>0</v>
      </c>
      <c r="CA75" s="177">
        <f t="shared" si="28"/>
        <v>0</v>
      </c>
      <c r="CB75" s="177">
        <f t="shared" si="28"/>
        <v>0</v>
      </c>
      <c r="CC75" s="177">
        <f t="shared" si="28"/>
        <v>0</v>
      </c>
      <c r="CD75" s="177">
        <f t="shared" si="28"/>
        <v>0</v>
      </c>
    </row>
    <row r="76" spans="1:82" x14ac:dyDescent="0.25">
      <c r="B76" s="153" t="s">
        <v>245</v>
      </c>
      <c r="C76" s="177"/>
      <c r="D76" s="177"/>
      <c r="E76" s="143">
        <f>SUM(G76:BY76)</f>
        <v>9.3169276581079714</v>
      </c>
      <c r="F76" s="177"/>
      <c r="G76" s="177">
        <f>G74*2%</f>
        <v>0</v>
      </c>
      <c r="H76" s="177">
        <f t="shared" ref="H76:BS76" si="29">H74*2%</f>
        <v>0</v>
      </c>
      <c r="I76" s="177">
        <f t="shared" si="29"/>
        <v>0</v>
      </c>
      <c r="J76" s="177">
        <f t="shared" si="29"/>
        <v>0</v>
      </c>
      <c r="K76" s="177">
        <f t="shared" si="29"/>
        <v>0</v>
      </c>
      <c r="L76" s="177">
        <f t="shared" si="29"/>
        <v>0</v>
      </c>
      <c r="M76" s="177">
        <f t="shared" si="29"/>
        <v>0</v>
      </c>
      <c r="N76" s="177">
        <f t="shared" si="29"/>
        <v>0</v>
      </c>
      <c r="O76" s="177">
        <f t="shared" si="29"/>
        <v>0</v>
      </c>
      <c r="P76" s="177">
        <f t="shared" si="29"/>
        <v>0</v>
      </c>
      <c r="Q76" s="177">
        <f t="shared" si="29"/>
        <v>0</v>
      </c>
      <c r="R76" s="177">
        <f t="shared" si="29"/>
        <v>0</v>
      </c>
      <c r="S76" s="177">
        <f t="shared" si="29"/>
        <v>0</v>
      </c>
      <c r="T76" s="177">
        <f t="shared" si="29"/>
        <v>0</v>
      </c>
      <c r="U76" s="177">
        <f t="shared" si="29"/>
        <v>0</v>
      </c>
      <c r="V76" s="177">
        <f t="shared" si="29"/>
        <v>0</v>
      </c>
      <c r="W76" s="177">
        <f t="shared" si="29"/>
        <v>0</v>
      </c>
      <c r="X76" s="177">
        <f t="shared" si="29"/>
        <v>0</v>
      </c>
      <c r="Y76" s="177">
        <f t="shared" si="29"/>
        <v>0</v>
      </c>
      <c r="Z76" s="177">
        <f t="shared" si="29"/>
        <v>0</v>
      </c>
      <c r="AA76" s="177">
        <f t="shared" si="29"/>
        <v>0</v>
      </c>
      <c r="AB76" s="177">
        <f t="shared" si="29"/>
        <v>0</v>
      </c>
      <c r="AC76" s="177">
        <f t="shared" si="29"/>
        <v>0.46587199544710117</v>
      </c>
      <c r="AD76" s="177">
        <f t="shared" si="29"/>
        <v>0</v>
      </c>
      <c r="AE76" s="177">
        <f t="shared" si="29"/>
        <v>0</v>
      </c>
      <c r="AF76" s="177">
        <f t="shared" si="29"/>
        <v>0</v>
      </c>
      <c r="AG76" s="177">
        <f t="shared" si="29"/>
        <v>0</v>
      </c>
      <c r="AH76" s="177">
        <f t="shared" si="29"/>
        <v>0</v>
      </c>
      <c r="AI76" s="177">
        <f t="shared" si="29"/>
        <v>0</v>
      </c>
      <c r="AJ76" s="177">
        <f t="shared" si="29"/>
        <v>2.6200000000000001E-2</v>
      </c>
      <c r="AK76" s="177">
        <f t="shared" si="29"/>
        <v>7.8399999999999997E-2</v>
      </c>
      <c r="AL76" s="177">
        <f t="shared" si="29"/>
        <v>7.8399999999999997E-2</v>
      </c>
      <c r="AM76" s="177">
        <f t="shared" si="29"/>
        <v>0.28264884613068519</v>
      </c>
      <c r="AN76" s="177">
        <f t="shared" si="29"/>
        <v>0.26162314931641606</v>
      </c>
      <c r="AO76" s="177">
        <f t="shared" si="29"/>
        <v>0.26162314931641606</v>
      </c>
      <c r="AP76" s="177">
        <f t="shared" si="29"/>
        <v>0.26162314931641606</v>
      </c>
      <c r="AQ76" s="177">
        <f t="shared" si="29"/>
        <v>0.40447828874104319</v>
      </c>
      <c r="AR76" s="177">
        <f t="shared" si="29"/>
        <v>0.40447828874104319</v>
      </c>
      <c r="AS76" s="177">
        <f t="shared" si="29"/>
        <v>0.40447828874104319</v>
      </c>
      <c r="AT76" s="177">
        <f t="shared" si="29"/>
        <v>0.40447828874104319</v>
      </c>
      <c r="AU76" s="177">
        <f t="shared" si="29"/>
        <v>0.40447828874104319</v>
      </c>
      <c r="AV76" s="177">
        <f t="shared" si="29"/>
        <v>0.42582188810290578</v>
      </c>
      <c r="AW76" s="177">
        <f t="shared" si="29"/>
        <v>0.43967752998057053</v>
      </c>
      <c r="AX76" s="177">
        <f t="shared" si="29"/>
        <v>0.4626280710027133</v>
      </c>
      <c r="AY76" s="177">
        <f t="shared" si="29"/>
        <v>0.46584195432327391</v>
      </c>
      <c r="AZ76" s="177">
        <f t="shared" si="29"/>
        <v>0.20508965472365803</v>
      </c>
      <c r="BA76" s="177">
        <f t="shared" si="29"/>
        <v>0.20508965472365803</v>
      </c>
      <c r="BB76" s="177">
        <f t="shared" si="29"/>
        <v>0.20511969584748518</v>
      </c>
      <c r="BC76" s="177">
        <f t="shared" si="29"/>
        <v>0.46671969584748513</v>
      </c>
      <c r="BD76" s="177">
        <f t="shared" si="29"/>
        <v>0.46671969584748513</v>
      </c>
      <c r="BE76" s="177">
        <f t="shared" si="29"/>
        <v>0.46671969584748513</v>
      </c>
      <c r="BF76" s="177">
        <f t="shared" si="29"/>
        <v>0.47107394443148509</v>
      </c>
      <c r="BG76" s="177">
        <f t="shared" si="29"/>
        <v>0.50594803793313992</v>
      </c>
      <c r="BH76" s="177">
        <f t="shared" si="29"/>
        <v>0.50594803793313992</v>
      </c>
      <c r="BI76" s="177">
        <f t="shared" si="29"/>
        <v>0.10671799680931279</v>
      </c>
      <c r="BJ76" s="177">
        <f t="shared" si="29"/>
        <v>0.17903037152192716</v>
      </c>
      <c r="BK76" s="177">
        <f t="shared" si="29"/>
        <v>0</v>
      </c>
      <c r="BL76" s="177">
        <f t="shared" si="29"/>
        <v>0</v>
      </c>
      <c r="BM76" s="177">
        <f t="shared" si="29"/>
        <v>0</v>
      </c>
      <c r="BN76" s="177">
        <f t="shared" si="29"/>
        <v>0</v>
      </c>
      <c r="BO76" s="177">
        <f t="shared" si="29"/>
        <v>0</v>
      </c>
      <c r="BP76" s="177">
        <f t="shared" si="29"/>
        <v>0</v>
      </c>
      <c r="BQ76" s="177">
        <f t="shared" si="29"/>
        <v>0</v>
      </c>
      <c r="BR76" s="177">
        <f t="shared" si="29"/>
        <v>0</v>
      </c>
      <c r="BS76" s="177">
        <f t="shared" si="29"/>
        <v>0</v>
      </c>
      <c r="BT76" s="177">
        <f t="shared" ref="BT76:CD76" si="30">BT74*2%</f>
        <v>0</v>
      </c>
      <c r="BU76" s="177">
        <f t="shared" si="30"/>
        <v>0</v>
      </c>
      <c r="BV76" s="177">
        <f t="shared" si="30"/>
        <v>0</v>
      </c>
      <c r="BW76" s="177">
        <f t="shared" si="30"/>
        <v>0</v>
      </c>
      <c r="BX76" s="177">
        <f t="shared" si="30"/>
        <v>0</v>
      </c>
      <c r="BY76" s="177">
        <f t="shared" si="30"/>
        <v>0</v>
      </c>
      <c r="BZ76" s="177">
        <f t="shared" si="30"/>
        <v>0</v>
      </c>
      <c r="CA76" s="177">
        <f t="shared" si="30"/>
        <v>0</v>
      </c>
      <c r="CB76" s="177">
        <f t="shared" si="30"/>
        <v>0</v>
      </c>
      <c r="CC76" s="177">
        <f t="shared" si="30"/>
        <v>0</v>
      </c>
      <c r="CD76" s="177">
        <f t="shared" si="30"/>
        <v>0</v>
      </c>
    </row>
    <row r="77" spans="1:82" x14ac:dyDescent="0.25">
      <c r="C77" s="177"/>
      <c r="D77" s="177"/>
      <c r="E77" s="143"/>
      <c r="F77" s="177"/>
      <c r="G77" s="177"/>
      <c r="H77" s="177"/>
      <c r="I77" s="177"/>
      <c r="J77" s="177"/>
      <c r="K77" s="177"/>
      <c r="L77" s="177"/>
      <c r="M77" s="177"/>
      <c r="N77" s="177"/>
      <c r="O77" s="177"/>
      <c r="P77" s="177"/>
      <c r="Q77" s="177"/>
      <c r="R77" s="177"/>
      <c r="S77" s="177"/>
      <c r="T77" s="177"/>
      <c r="U77" s="177"/>
      <c r="V77" s="177"/>
      <c r="W77" s="177"/>
      <c r="X77" s="177"/>
      <c r="Y77" s="177"/>
      <c r="Z77" s="177"/>
      <c r="AA77" s="177"/>
      <c r="AB77" s="177"/>
      <c r="AC77" s="177"/>
      <c r="AD77" s="177"/>
      <c r="AE77" s="177"/>
      <c r="AF77" s="177"/>
      <c r="AG77" s="177"/>
      <c r="AH77" s="177"/>
      <c r="AI77" s="177"/>
      <c r="AJ77" s="177"/>
      <c r="AK77" s="177"/>
      <c r="AL77" s="177"/>
      <c r="AM77" s="177"/>
      <c r="AN77" s="177"/>
      <c r="AO77" s="177"/>
      <c r="AP77" s="177"/>
      <c r="AQ77" s="177"/>
      <c r="AR77" s="177"/>
      <c r="AS77" s="177"/>
      <c r="AT77" s="177"/>
      <c r="AU77" s="177"/>
      <c r="AV77" s="177"/>
      <c r="AW77" s="177"/>
      <c r="AX77" s="177"/>
      <c r="AY77" s="177"/>
      <c r="AZ77" s="177"/>
    </row>
    <row r="78" spans="1:82" x14ac:dyDescent="0.25">
      <c r="B78" s="179" t="s">
        <v>117</v>
      </c>
      <c r="C78" s="177"/>
      <c r="D78" s="177"/>
      <c r="E78" s="143"/>
      <c r="F78" s="177"/>
      <c r="G78" s="177"/>
      <c r="H78" s="177"/>
      <c r="I78" s="177"/>
      <c r="J78" s="177"/>
      <c r="K78" s="177"/>
      <c r="L78" s="177"/>
      <c r="M78" s="177"/>
      <c r="N78" s="177"/>
      <c r="O78" s="177"/>
      <c r="P78" s="177"/>
      <c r="Q78" s="177"/>
      <c r="R78" s="177"/>
      <c r="S78" s="177"/>
      <c r="T78" s="177"/>
      <c r="U78" s="177"/>
      <c r="V78" s="177"/>
      <c r="W78" s="177"/>
      <c r="X78" s="177"/>
      <c r="Y78" s="177"/>
      <c r="Z78" s="177"/>
      <c r="AA78" s="177"/>
      <c r="AB78" s="177"/>
      <c r="AC78" s="177"/>
      <c r="AD78" s="177"/>
      <c r="AE78" s="177"/>
      <c r="AF78" s="177"/>
      <c r="AG78" s="177"/>
      <c r="AH78" s="177"/>
      <c r="AI78" s="177"/>
      <c r="AJ78" s="177"/>
      <c r="AK78" s="177"/>
      <c r="AL78" s="177"/>
      <c r="AM78" s="177"/>
      <c r="AN78" s="177"/>
      <c r="AO78" s="177"/>
      <c r="AP78" s="177"/>
      <c r="AQ78" s="177"/>
      <c r="AR78" s="177"/>
      <c r="AS78" s="177"/>
      <c r="AT78" s="177"/>
      <c r="AU78" s="177"/>
      <c r="AV78" s="177"/>
      <c r="AW78" s="177"/>
      <c r="AX78" s="177"/>
      <c r="AY78" s="177"/>
      <c r="AZ78" s="177"/>
    </row>
    <row r="79" spans="1:82" x14ac:dyDescent="0.25">
      <c r="B79" s="153" t="s">
        <v>242</v>
      </c>
      <c r="C79" s="177"/>
      <c r="D79" s="177"/>
      <c r="E79" s="143">
        <f>SUM(G79:BY79)</f>
        <v>70.039107662288814</v>
      </c>
      <c r="F79" s="177"/>
      <c r="G79" s="177">
        <f>G37+G38+G39+G40+G41</f>
        <v>0</v>
      </c>
      <c r="H79" s="177">
        <f t="shared" ref="H79:BS79" si="31">H37+H38+H39+H40+H41</f>
        <v>0</v>
      </c>
      <c r="I79" s="177">
        <f t="shared" si="31"/>
        <v>0</v>
      </c>
      <c r="J79" s="177">
        <f t="shared" si="31"/>
        <v>0</v>
      </c>
      <c r="K79" s="177">
        <f t="shared" si="31"/>
        <v>0</v>
      </c>
      <c r="L79" s="177">
        <f t="shared" si="31"/>
        <v>0</v>
      </c>
      <c r="M79" s="177">
        <f t="shared" si="31"/>
        <v>0</v>
      </c>
      <c r="N79" s="177">
        <f t="shared" si="31"/>
        <v>0</v>
      </c>
      <c r="O79" s="177">
        <f t="shared" si="31"/>
        <v>0</v>
      </c>
      <c r="P79" s="177">
        <f t="shared" si="31"/>
        <v>0</v>
      </c>
      <c r="Q79" s="177">
        <f t="shared" si="31"/>
        <v>0</v>
      </c>
      <c r="R79" s="177">
        <f t="shared" si="31"/>
        <v>0</v>
      </c>
      <c r="S79" s="177">
        <f t="shared" si="31"/>
        <v>0</v>
      </c>
      <c r="T79" s="177">
        <f t="shared" si="31"/>
        <v>0</v>
      </c>
      <c r="U79" s="177">
        <f t="shared" si="31"/>
        <v>0</v>
      </c>
      <c r="V79" s="177">
        <f t="shared" si="31"/>
        <v>0</v>
      </c>
      <c r="W79" s="177">
        <f t="shared" si="31"/>
        <v>0</v>
      </c>
      <c r="X79" s="177">
        <f t="shared" si="31"/>
        <v>0</v>
      </c>
      <c r="Y79" s="177">
        <f t="shared" si="31"/>
        <v>0</v>
      </c>
      <c r="Z79" s="177">
        <f t="shared" si="31"/>
        <v>0</v>
      </c>
      <c r="AA79" s="177">
        <f t="shared" si="31"/>
        <v>0</v>
      </c>
      <c r="AB79" s="177">
        <f t="shared" si="31"/>
        <v>0</v>
      </c>
      <c r="AC79" s="177">
        <f t="shared" si="31"/>
        <v>0</v>
      </c>
      <c r="AD79" s="177">
        <f t="shared" si="31"/>
        <v>0</v>
      </c>
      <c r="AE79" s="177">
        <f t="shared" si="31"/>
        <v>0</v>
      </c>
      <c r="AF79" s="177">
        <f t="shared" si="31"/>
        <v>0</v>
      </c>
      <c r="AG79" s="177">
        <f t="shared" si="31"/>
        <v>0</v>
      </c>
      <c r="AH79" s="177">
        <f t="shared" si="31"/>
        <v>0</v>
      </c>
      <c r="AI79" s="177">
        <f t="shared" si="31"/>
        <v>0</v>
      </c>
      <c r="AJ79" s="177">
        <f t="shared" si="31"/>
        <v>0</v>
      </c>
      <c r="AK79" s="177">
        <f t="shared" si="31"/>
        <v>0</v>
      </c>
      <c r="AL79" s="177">
        <f t="shared" si="31"/>
        <v>0</v>
      </c>
      <c r="AM79" s="177">
        <f t="shared" si="31"/>
        <v>4.0172933598535998</v>
      </c>
      <c r="AN79" s="177">
        <f t="shared" si="31"/>
        <v>0</v>
      </c>
      <c r="AO79" s="177">
        <f t="shared" si="31"/>
        <v>0</v>
      </c>
      <c r="AP79" s="177">
        <f t="shared" si="31"/>
        <v>0</v>
      </c>
      <c r="AQ79" s="177">
        <f t="shared" si="31"/>
        <v>0</v>
      </c>
      <c r="AR79" s="177">
        <f t="shared" si="31"/>
        <v>4.0172933598535998</v>
      </c>
      <c r="AS79" s="177">
        <f t="shared" si="31"/>
        <v>0</v>
      </c>
      <c r="AT79" s="177">
        <f t="shared" si="31"/>
        <v>0</v>
      </c>
      <c r="AU79" s="177">
        <f t="shared" si="31"/>
        <v>0</v>
      </c>
      <c r="AV79" s="177">
        <f t="shared" si="31"/>
        <v>0</v>
      </c>
      <c r="AW79" s="177">
        <f t="shared" si="31"/>
        <v>0</v>
      </c>
      <c r="AX79" s="177">
        <f t="shared" si="31"/>
        <v>0</v>
      </c>
      <c r="AY79" s="177">
        <f t="shared" si="31"/>
        <v>0</v>
      </c>
      <c r="AZ79" s="177">
        <f t="shared" si="31"/>
        <v>0</v>
      </c>
      <c r="BA79" s="177">
        <f t="shared" si="31"/>
        <v>0</v>
      </c>
      <c r="BB79" s="177">
        <f t="shared" si="31"/>
        <v>0</v>
      </c>
      <c r="BC79" s="177">
        <f t="shared" si="31"/>
        <v>0</v>
      </c>
      <c r="BD79" s="177">
        <f t="shared" si="31"/>
        <v>3.0079717537395196</v>
      </c>
      <c r="BE79" s="177">
        <f t="shared" si="31"/>
        <v>0</v>
      </c>
      <c r="BF79" s="177">
        <f t="shared" si="31"/>
        <v>0</v>
      </c>
      <c r="BG79" s="177">
        <f t="shared" si="31"/>
        <v>0</v>
      </c>
      <c r="BH79" s="177">
        <f t="shared" si="31"/>
        <v>0</v>
      </c>
      <c r="BI79" s="177">
        <f t="shared" si="31"/>
        <v>0</v>
      </c>
      <c r="BJ79" s="177">
        <f t="shared" si="31"/>
        <v>0</v>
      </c>
      <c r="BK79" s="177">
        <f t="shared" si="31"/>
        <v>3.0079717537395196</v>
      </c>
      <c r="BL79" s="177">
        <f t="shared" si="31"/>
        <v>3.9890370052908803</v>
      </c>
      <c r="BM79" s="177">
        <f t="shared" si="31"/>
        <v>5.2436249242927992</v>
      </c>
      <c r="BN79" s="177">
        <f t="shared" si="31"/>
        <v>4.3140374395889598</v>
      </c>
      <c r="BO79" s="177">
        <f t="shared" si="31"/>
        <v>4.5360823401920003</v>
      </c>
      <c r="BP79" s="177">
        <f t="shared" si="31"/>
        <v>4.5806965839920002</v>
      </c>
      <c r="BQ79" s="177">
        <f t="shared" si="31"/>
        <v>6.0454309382715197</v>
      </c>
      <c r="BR79" s="177">
        <f t="shared" si="31"/>
        <v>7.0832835799375991</v>
      </c>
      <c r="BS79" s="177">
        <f t="shared" si="31"/>
        <v>7.138517070272</v>
      </c>
      <c r="BT79" s="177">
        <f t="shared" ref="BT79:CD79" si="32">BT37+BT38+BT39+BT40+BT41</f>
        <v>3.1206745540183998</v>
      </c>
      <c r="BU79" s="177">
        <f t="shared" si="32"/>
        <v>3.1206745540183998</v>
      </c>
      <c r="BV79" s="177">
        <f t="shared" si="32"/>
        <v>2.2721728150759999</v>
      </c>
      <c r="BW79" s="177">
        <f t="shared" si="32"/>
        <v>2.2721728150759999</v>
      </c>
      <c r="BX79" s="177">
        <f t="shared" si="32"/>
        <v>2.2721728150759999</v>
      </c>
      <c r="BY79" s="177">
        <f t="shared" si="32"/>
        <v>0</v>
      </c>
      <c r="BZ79" s="177">
        <f>BZ37+BZ38+BZ39+BZ40+BZ41</f>
        <v>8.0345867197071996</v>
      </c>
      <c r="CA79" s="177">
        <f t="shared" si="32"/>
        <v>0</v>
      </c>
      <c r="CB79" s="177">
        <f t="shared" si="32"/>
        <v>0</v>
      </c>
      <c r="CC79" s="177">
        <f t="shared" si="32"/>
        <v>0</v>
      </c>
      <c r="CD79" s="177">
        <f t="shared" si="32"/>
        <v>0</v>
      </c>
    </row>
    <row r="80" spans="1:82" x14ac:dyDescent="0.25">
      <c r="B80" s="152" t="s">
        <v>247</v>
      </c>
      <c r="C80" s="177"/>
      <c r="D80" s="177"/>
      <c r="E80" s="143">
        <f>SUM(G80:BY80)</f>
        <v>8.4046929194746571</v>
      </c>
      <c r="F80" s="177"/>
      <c r="G80" s="177">
        <f>G79*12%</f>
        <v>0</v>
      </c>
      <c r="H80" s="177">
        <f t="shared" ref="H80:BS80" si="33">H79*12%</f>
        <v>0</v>
      </c>
      <c r="I80" s="177">
        <f t="shared" si="33"/>
        <v>0</v>
      </c>
      <c r="J80" s="177">
        <f t="shared" si="33"/>
        <v>0</v>
      </c>
      <c r="K80" s="177">
        <f t="shared" si="33"/>
        <v>0</v>
      </c>
      <c r="L80" s="177">
        <f t="shared" si="33"/>
        <v>0</v>
      </c>
      <c r="M80" s="177">
        <f t="shared" si="33"/>
        <v>0</v>
      </c>
      <c r="N80" s="177">
        <f t="shared" si="33"/>
        <v>0</v>
      </c>
      <c r="O80" s="177">
        <f t="shared" si="33"/>
        <v>0</v>
      </c>
      <c r="P80" s="177">
        <f t="shared" si="33"/>
        <v>0</v>
      </c>
      <c r="Q80" s="177">
        <f t="shared" si="33"/>
        <v>0</v>
      </c>
      <c r="R80" s="177">
        <f t="shared" si="33"/>
        <v>0</v>
      </c>
      <c r="S80" s="177">
        <f t="shared" si="33"/>
        <v>0</v>
      </c>
      <c r="T80" s="177">
        <f t="shared" si="33"/>
        <v>0</v>
      </c>
      <c r="U80" s="177">
        <f t="shared" si="33"/>
        <v>0</v>
      </c>
      <c r="V80" s="177">
        <f t="shared" si="33"/>
        <v>0</v>
      </c>
      <c r="W80" s="177">
        <f t="shared" si="33"/>
        <v>0</v>
      </c>
      <c r="X80" s="177">
        <f t="shared" si="33"/>
        <v>0</v>
      </c>
      <c r="Y80" s="177">
        <f t="shared" si="33"/>
        <v>0</v>
      </c>
      <c r="Z80" s="177">
        <f t="shared" si="33"/>
        <v>0</v>
      </c>
      <c r="AA80" s="177">
        <f t="shared" si="33"/>
        <v>0</v>
      </c>
      <c r="AB80" s="177">
        <f t="shared" si="33"/>
        <v>0</v>
      </c>
      <c r="AC80" s="177">
        <f t="shared" si="33"/>
        <v>0</v>
      </c>
      <c r="AD80" s="177">
        <f t="shared" si="33"/>
        <v>0</v>
      </c>
      <c r="AE80" s="177">
        <f t="shared" si="33"/>
        <v>0</v>
      </c>
      <c r="AF80" s="177">
        <f t="shared" si="33"/>
        <v>0</v>
      </c>
      <c r="AG80" s="177">
        <f t="shared" si="33"/>
        <v>0</v>
      </c>
      <c r="AH80" s="177">
        <f t="shared" si="33"/>
        <v>0</v>
      </c>
      <c r="AI80" s="177">
        <f t="shared" si="33"/>
        <v>0</v>
      </c>
      <c r="AJ80" s="177">
        <f t="shared" si="33"/>
        <v>0</v>
      </c>
      <c r="AK80" s="177">
        <f t="shared" si="33"/>
        <v>0</v>
      </c>
      <c r="AL80" s="177">
        <f t="shared" si="33"/>
        <v>0</v>
      </c>
      <c r="AM80" s="177">
        <f t="shared" si="33"/>
        <v>0.48207520318243197</v>
      </c>
      <c r="AN80" s="177">
        <f t="shared" si="33"/>
        <v>0</v>
      </c>
      <c r="AO80" s="177">
        <f t="shared" si="33"/>
        <v>0</v>
      </c>
      <c r="AP80" s="177">
        <f t="shared" si="33"/>
        <v>0</v>
      </c>
      <c r="AQ80" s="177">
        <f t="shared" si="33"/>
        <v>0</v>
      </c>
      <c r="AR80" s="177">
        <f t="shared" si="33"/>
        <v>0.48207520318243197</v>
      </c>
      <c r="AS80" s="177">
        <f t="shared" si="33"/>
        <v>0</v>
      </c>
      <c r="AT80" s="177">
        <f t="shared" si="33"/>
        <v>0</v>
      </c>
      <c r="AU80" s="177">
        <f t="shared" si="33"/>
        <v>0</v>
      </c>
      <c r="AV80" s="177">
        <f t="shared" si="33"/>
        <v>0</v>
      </c>
      <c r="AW80" s="177">
        <f t="shared" si="33"/>
        <v>0</v>
      </c>
      <c r="AX80" s="177">
        <f t="shared" si="33"/>
        <v>0</v>
      </c>
      <c r="AY80" s="177">
        <f t="shared" si="33"/>
        <v>0</v>
      </c>
      <c r="AZ80" s="177">
        <f t="shared" si="33"/>
        <v>0</v>
      </c>
      <c r="BA80" s="177">
        <f t="shared" si="33"/>
        <v>0</v>
      </c>
      <c r="BB80" s="177">
        <f t="shared" si="33"/>
        <v>0</v>
      </c>
      <c r="BC80" s="177">
        <f t="shared" si="33"/>
        <v>0</v>
      </c>
      <c r="BD80" s="177">
        <f t="shared" si="33"/>
        <v>0.36095661044874233</v>
      </c>
      <c r="BE80" s="177">
        <f t="shared" si="33"/>
        <v>0</v>
      </c>
      <c r="BF80" s="177">
        <f t="shared" si="33"/>
        <v>0</v>
      </c>
      <c r="BG80" s="177">
        <f t="shared" si="33"/>
        <v>0</v>
      </c>
      <c r="BH80" s="177">
        <f t="shared" si="33"/>
        <v>0</v>
      </c>
      <c r="BI80" s="177">
        <f t="shared" si="33"/>
        <v>0</v>
      </c>
      <c r="BJ80" s="177">
        <f t="shared" si="33"/>
        <v>0</v>
      </c>
      <c r="BK80" s="177">
        <f t="shared" si="33"/>
        <v>0.36095661044874233</v>
      </c>
      <c r="BL80" s="177">
        <f t="shared" si="33"/>
        <v>0.47868444063490562</v>
      </c>
      <c r="BM80" s="177">
        <f t="shared" si="33"/>
        <v>0.62923499091513591</v>
      </c>
      <c r="BN80" s="177">
        <f t="shared" si="33"/>
        <v>0.51768449275067518</v>
      </c>
      <c r="BO80" s="177">
        <f t="shared" si="33"/>
        <v>0.54432988082304001</v>
      </c>
      <c r="BP80" s="177">
        <f t="shared" si="33"/>
        <v>0.54968359007904</v>
      </c>
      <c r="BQ80" s="177">
        <f t="shared" si="33"/>
        <v>0.72545171259258234</v>
      </c>
      <c r="BR80" s="177">
        <f t="shared" si="33"/>
        <v>0.8499940295925118</v>
      </c>
      <c r="BS80" s="177">
        <f t="shared" si="33"/>
        <v>0.85662204843264</v>
      </c>
      <c r="BT80" s="177">
        <f t="shared" ref="BT80:CD80" si="34">BT79*12%</f>
        <v>0.37448094648220798</v>
      </c>
      <c r="BU80" s="177">
        <f t="shared" si="34"/>
        <v>0.37448094648220798</v>
      </c>
      <c r="BV80" s="177">
        <f t="shared" si="34"/>
        <v>0.27266073780911998</v>
      </c>
      <c r="BW80" s="177">
        <f t="shared" si="34"/>
        <v>0.27266073780911998</v>
      </c>
      <c r="BX80" s="177">
        <f t="shared" si="34"/>
        <v>0.27266073780911998</v>
      </c>
      <c r="BY80" s="177">
        <f t="shared" si="34"/>
        <v>0</v>
      </c>
      <c r="BZ80" s="177">
        <f t="shared" si="34"/>
        <v>0.96415040636486393</v>
      </c>
      <c r="CA80" s="177">
        <f t="shared" si="34"/>
        <v>0</v>
      </c>
      <c r="CB80" s="177">
        <f t="shared" si="34"/>
        <v>0</v>
      </c>
      <c r="CC80" s="177">
        <f t="shared" si="34"/>
        <v>0</v>
      </c>
      <c r="CD80" s="177">
        <f t="shared" si="34"/>
        <v>0</v>
      </c>
    </row>
    <row r="81" spans="2:83" x14ac:dyDescent="0.25">
      <c r="B81" s="153" t="s">
        <v>245</v>
      </c>
      <c r="C81" s="177"/>
      <c r="D81" s="177"/>
      <c r="E81" s="143">
        <f>SUM(G81:BY81)</f>
        <v>1.400782153245776</v>
      </c>
      <c r="F81" s="177"/>
      <c r="G81" s="177">
        <f>G79*2%</f>
        <v>0</v>
      </c>
      <c r="H81" s="177">
        <f t="shared" ref="H81:BS81" si="35">H79*2%</f>
        <v>0</v>
      </c>
      <c r="I81" s="177">
        <f t="shared" si="35"/>
        <v>0</v>
      </c>
      <c r="J81" s="177">
        <f t="shared" si="35"/>
        <v>0</v>
      </c>
      <c r="K81" s="177">
        <f t="shared" si="35"/>
        <v>0</v>
      </c>
      <c r="L81" s="177">
        <f t="shared" si="35"/>
        <v>0</v>
      </c>
      <c r="M81" s="177">
        <f t="shared" si="35"/>
        <v>0</v>
      </c>
      <c r="N81" s="177">
        <f t="shared" si="35"/>
        <v>0</v>
      </c>
      <c r="O81" s="177">
        <f t="shared" si="35"/>
        <v>0</v>
      </c>
      <c r="P81" s="177">
        <f t="shared" si="35"/>
        <v>0</v>
      </c>
      <c r="Q81" s="177">
        <f t="shared" si="35"/>
        <v>0</v>
      </c>
      <c r="R81" s="177">
        <f t="shared" si="35"/>
        <v>0</v>
      </c>
      <c r="S81" s="177">
        <f t="shared" si="35"/>
        <v>0</v>
      </c>
      <c r="T81" s="177">
        <f t="shared" si="35"/>
        <v>0</v>
      </c>
      <c r="U81" s="177">
        <f t="shared" si="35"/>
        <v>0</v>
      </c>
      <c r="V81" s="177">
        <f t="shared" si="35"/>
        <v>0</v>
      </c>
      <c r="W81" s="177">
        <f t="shared" si="35"/>
        <v>0</v>
      </c>
      <c r="X81" s="177">
        <f t="shared" si="35"/>
        <v>0</v>
      </c>
      <c r="Y81" s="177">
        <f t="shared" si="35"/>
        <v>0</v>
      </c>
      <c r="Z81" s="177">
        <f t="shared" si="35"/>
        <v>0</v>
      </c>
      <c r="AA81" s="177">
        <f t="shared" si="35"/>
        <v>0</v>
      </c>
      <c r="AB81" s="177">
        <f t="shared" si="35"/>
        <v>0</v>
      </c>
      <c r="AC81" s="177">
        <f t="shared" si="35"/>
        <v>0</v>
      </c>
      <c r="AD81" s="177">
        <f t="shared" si="35"/>
        <v>0</v>
      </c>
      <c r="AE81" s="177">
        <f t="shared" si="35"/>
        <v>0</v>
      </c>
      <c r="AF81" s="177">
        <f t="shared" si="35"/>
        <v>0</v>
      </c>
      <c r="AG81" s="177">
        <f t="shared" si="35"/>
        <v>0</v>
      </c>
      <c r="AH81" s="177">
        <f t="shared" si="35"/>
        <v>0</v>
      </c>
      <c r="AI81" s="177">
        <f t="shared" si="35"/>
        <v>0</v>
      </c>
      <c r="AJ81" s="177">
        <f t="shared" si="35"/>
        <v>0</v>
      </c>
      <c r="AK81" s="177">
        <f t="shared" si="35"/>
        <v>0</v>
      </c>
      <c r="AL81" s="177">
        <f t="shared" si="35"/>
        <v>0</v>
      </c>
      <c r="AM81" s="177">
        <f t="shared" si="35"/>
        <v>8.0345867197071999E-2</v>
      </c>
      <c r="AN81" s="177">
        <f t="shared" si="35"/>
        <v>0</v>
      </c>
      <c r="AO81" s="177">
        <f t="shared" si="35"/>
        <v>0</v>
      </c>
      <c r="AP81" s="177">
        <f t="shared" si="35"/>
        <v>0</v>
      </c>
      <c r="AQ81" s="177">
        <f t="shared" si="35"/>
        <v>0</v>
      </c>
      <c r="AR81" s="177">
        <f t="shared" si="35"/>
        <v>8.0345867197071999E-2</v>
      </c>
      <c r="AS81" s="177">
        <f t="shared" si="35"/>
        <v>0</v>
      </c>
      <c r="AT81" s="177">
        <f t="shared" si="35"/>
        <v>0</v>
      </c>
      <c r="AU81" s="177">
        <f t="shared" si="35"/>
        <v>0</v>
      </c>
      <c r="AV81" s="177">
        <f t="shared" si="35"/>
        <v>0</v>
      </c>
      <c r="AW81" s="177">
        <f t="shared" si="35"/>
        <v>0</v>
      </c>
      <c r="AX81" s="177">
        <f t="shared" si="35"/>
        <v>0</v>
      </c>
      <c r="AY81" s="177">
        <f t="shared" si="35"/>
        <v>0</v>
      </c>
      <c r="AZ81" s="177">
        <f t="shared" si="35"/>
        <v>0</v>
      </c>
      <c r="BA81" s="177">
        <f t="shared" si="35"/>
        <v>0</v>
      </c>
      <c r="BB81" s="177">
        <f t="shared" si="35"/>
        <v>0</v>
      </c>
      <c r="BC81" s="177">
        <f t="shared" si="35"/>
        <v>0</v>
      </c>
      <c r="BD81" s="177">
        <f t="shared" si="35"/>
        <v>6.0159435074790393E-2</v>
      </c>
      <c r="BE81" s="177">
        <f t="shared" si="35"/>
        <v>0</v>
      </c>
      <c r="BF81" s="177">
        <f t="shared" si="35"/>
        <v>0</v>
      </c>
      <c r="BG81" s="177">
        <f t="shared" si="35"/>
        <v>0</v>
      </c>
      <c r="BH81" s="177">
        <f t="shared" si="35"/>
        <v>0</v>
      </c>
      <c r="BI81" s="177">
        <f t="shared" si="35"/>
        <v>0</v>
      </c>
      <c r="BJ81" s="177">
        <f t="shared" si="35"/>
        <v>0</v>
      </c>
      <c r="BK81" s="177">
        <f t="shared" si="35"/>
        <v>6.0159435074790393E-2</v>
      </c>
      <c r="BL81" s="177">
        <f t="shared" si="35"/>
        <v>7.9780740105817607E-2</v>
      </c>
      <c r="BM81" s="177">
        <f t="shared" si="35"/>
        <v>0.10487249848585599</v>
      </c>
      <c r="BN81" s="177">
        <f t="shared" si="35"/>
        <v>8.6280748791779202E-2</v>
      </c>
      <c r="BO81" s="177">
        <f t="shared" si="35"/>
        <v>9.0721646803840011E-2</v>
      </c>
      <c r="BP81" s="177">
        <f t="shared" si="35"/>
        <v>9.1613931679839999E-2</v>
      </c>
      <c r="BQ81" s="177">
        <f t="shared" si="35"/>
        <v>0.1209086187654304</v>
      </c>
      <c r="BR81" s="177">
        <f t="shared" si="35"/>
        <v>0.14166567159875199</v>
      </c>
      <c r="BS81" s="177">
        <f t="shared" si="35"/>
        <v>0.14277034140544001</v>
      </c>
      <c r="BT81" s="177">
        <f t="shared" ref="BT81:CD81" si="36">BT79*2%</f>
        <v>6.2413491080367998E-2</v>
      </c>
      <c r="BU81" s="177">
        <f t="shared" si="36"/>
        <v>6.2413491080367998E-2</v>
      </c>
      <c r="BV81" s="177">
        <f t="shared" si="36"/>
        <v>4.5443456301519997E-2</v>
      </c>
      <c r="BW81" s="177">
        <f t="shared" si="36"/>
        <v>4.5443456301519997E-2</v>
      </c>
      <c r="BX81" s="177">
        <f t="shared" si="36"/>
        <v>4.5443456301519997E-2</v>
      </c>
      <c r="BY81" s="177">
        <f t="shared" si="36"/>
        <v>0</v>
      </c>
      <c r="BZ81" s="177">
        <f t="shared" si="36"/>
        <v>0.160691734394144</v>
      </c>
      <c r="CA81" s="177">
        <f t="shared" si="36"/>
        <v>0</v>
      </c>
      <c r="CB81" s="177">
        <f t="shared" si="36"/>
        <v>0</v>
      </c>
      <c r="CC81" s="177">
        <f t="shared" si="36"/>
        <v>0</v>
      </c>
      <c r="CD81" s="177">
        <f t="shared" si="36"/>
        <v>0</v>
      </c>
    </row>
    <row r="82" spans="2:83" x14ac:dyDescent="0.25">
      <c r="C82" s="177"/>
      <c r="D82" s="177"/>
      <c r="E82" s="143"/>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row>
    <row r="83" spans="2:83" x14ac:dyDescent="0.25">
      <c r="B83" s="181" t="s">
        <v>243</v>
      </c>
      <c r="C83" s="177"/>
      <c r="D83" s="177"/>
      <c r="E83" s="143"/>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c r="AL83" s="177"/>
      <c r="AM83" s="177"/>
      <c r="AN83" s="177"/>
      <c r="AO83" s="177"/>
      <c r="AP83" s="177"/>
      <c r="AQ83" s="177"/>
      <c r="AR83" s="177"/>
      <c r="AS83" s="177"/>
      <c r="AT83" s="177"/>
      <c r="AU83" s="177"/>
      <c r="AV83" s="177"/>
      <c r="AW83" s="177"/>
      <c r="AX83" s="177"/>
      <c r="AY83" s="177"/>
      <c r="AZ83" s="177"/>
    </row>
    <row r="84" spans="2:83" x14ac:dyDescent="0.25">
      <c r="B84" s="153" t="s">
        <v>242</v>
      </c>
      <c r="C84" s="177"/>
      <c r="D84" s="177"/>
      <c r="E84" s="143">
        <f>SUM(G84:BY84)</f>
        <v>117.35538896922436</v>
      </c>
      <c r="F84" s="177"/>
      <c r="G84" s="177">
        <f>G30+G31+G32+G33+G34+G35</f>
        <v>0</v>
      </c>
      <c r="H84" s="177">
        <f>H30+H31+H32+H33+H34+H35</f>
        <v>0</v>
      </c>
      <c r="I84" s="177">
        <f t="shared" ref="I84:BT84" si="37">I30+I31+I32+I33+I34+I35</f>
        <v>0</v>
      </c>
      <c r="J84" s="177">
        <f t="shared" si="37"/>
        <v>0</v>
      </c>
      <c r="K84" s="177">
        <f t="shared" si="37"/>
        <v>0</v>
      </c>
      <c r="L84" s="177">
        <f t="shared" si="37"/>
        <v>0</v>
      </c>
      <c r="M84" s="177">
        <f t="shared" si="37"/>
        <v>0</v>
      </c>
      <c r="N84" s="177">
        <f t="shared" si="37"/>
        <v>0</v>
      </c>
      <c r="O84" s="177">
        <f t="shared" si="37"/>
        <v>0</v>
      </c>
      <c r="P84" s="177">
        <f t="shared" si="37"/>
        <v>0</v>
      </c>
      <c r="Q84" s="177">
        <f t="shared" si="37"/>
        <v>0</v>
      </c>
      <c r="R84" s="177">
        <f t="shared" si="37"/>
        <v>0</v>
      </c>
      <c r="S84" s="177">
        <f t="shared" si="37"/>
        <v>0</v>
      </c>
      <c r="T84" s="177">
        <f t="shared" si="37"/>
        <v>0</v>
      </c>
      <c r="U84" s="177">
        <f t="shared" si="37"/>
        <v>0</v>
      </c>
      <c r="V84" s="177">
        <f t="shared" si="37"/>
        <v>0</v>
      </c>
      <c r="W84" s="177">
        <f t="shared" si="37"/>
        <v>0</v>
      </c>
      <c r="X84" s="177">
        <f t="shared" si="37"/>
        <v>0</v>
      </c>
      <c r="Y84" s="177">
        <f t="shared" si="37"/>
        <v>0</v>
      </c>
      <c r="Z84" s="177">
        <f t="shared" si="37"/>
        <v>0</v>
      </c>
      <c r="AA84" s="177">
        <f t="shared" si="37"/>
        <v>0</v>
      </c>
      <c r="AB84" s="177">
        <f t="shared" si="37"/>
        <v>0</v>
      </c>
      <c r="AC84" s="177">
        <f t="shared" si="37"/>
        <v>0</v>
      </c>
      <c r="AD84" s="177">
        <f t="shared" si="37"/>
        <v>0</v>
      </c>
      <c r="AE84" s="177">
        <f t="shared" si="37"/>
        <v>0</v>
      </c>
      <c r="AF84" s="177">
        <f t="shared" si="37"/>
        <v>0</v>
      </c>
      <c r="AG84" s="177">
        <f t="shared" si="37"/>
        <v>0</v>
      </c>
      <c r="AH84" s="177">
        <f t="shared" si="37"/>
        <v>0</v>
      </c>
      <c r="AI84" s="177">
        <f t="shared" si="37"/>
        <v>0</v>
      </c>
      <c r="AJ84" s="177">
        <f t="shared" si="37"/>
        <v>0</v>
      </c>
      <c r="AK84" s="177">
        <f t="shared" si="37"/>
        <v>0</v>
      </c>
      <c r="AL84" s="177">
        <f t="shared" si="37"/>
        <v>0</v>
      </c>
      <c r="AM84" s="177">
        <f t="shared" si="37"/>
        <v>6.6356815580067208</v>
      </c>
      <c r="AN84" s="177">
        <f t="shared" si="37"/>
        <v>0</v>
      </c>
      <c r="AO84" s="177">
        <f t="shared" si="37"/>
        <v>0</v>
      </c>
      <c r="AP84" s="177">
        <f t="shared" si="37"/>
        <v>0</v>
      </c>
      <c r="AQ84" s="177">
        <f t="shared" si="37"/>
        <v>0</v>
      </c>
      <c r="AR84" s="177">
        <f t="shared" si="37"/>
        <v>0</v>
      </c>
      <c r="AS84" s="177">
        <f t="shared" si="37"/>
        <v>0</v>
      </c>
      <c r="AT84" s="177">
        <f t="shared" si="37"/>
        <v>0.66704626008383983</v>
      </c>
      <c r="AU84" s="177">
        <f t="shared" si="37"/>
        <v>6.6356815580067208</v>
      </c>
      <c r="AV84" s="177">
        <f t="shared" si="37"/>
        <v>0</v>
      </c>
      <c r="AW84" s="177">
        <f t="shared" si="37"/>
        <v>0</v>
      </c>
      <c r="AX84" s="177">
        <f t="shared" si="37"/>
        <v>0</v>
      </c>
      <c r="AY84" s="177">
        <f t="shared" si="37"/>
        <v>0</v>
      </c>
      <c r="AZ84" s="177">
        <f t="shared" si="37"/>
        <v>0</v>
      </c>
      <c r="BA84" s="177">
        <f t="shared" si="37"/>
        <v>0</v>
      </c>
      <c r="BB84" s="177">
        <f t="shared" si="37"/>
        <v>2.0011387802515195</v>
      </c>
      <c r="BC84" s="177">
        <f t="shared" si="37"/>
        <v>2.0011387802515195</v>
      </c>
      <c r="BD84" s="177">
        <f t="shared" si="37"/>
        <v>2.0011387802515195</v>
      </c>
      <c r="BE84" s="177">
        <f t="shared" si="37"/>
        <v>2.0011387802515195</v>
      </c>
      <c r="BF84" s="177">
        <f t="shared" si="37"/>
        <v>2.0011387802515195</v>
      </c>
      <c r="BG84" s="177">
        <f t="shared" si="37"/>
        <v>2.0011387802515195</v>
      </c>
      <c r="BH84" s="177">
        <f t="shared" si="37"/>
        <v>2.0066036365715196</v>
      </c>
      <c r="BI84" s="177">
        <f t="shared" si="37"/>
        <v>5.8688352186284805</v>
      </c>
      <c r="BJ84" s="177">
        <f t="shared" si="37"/>
        <v>3.3292817447150083</v>
      </c>
      <c r="BK84" s="177">
        <f t="shared" si="37"/>
        <v>4.3080689450209926</v>
      </c>
      <c r="BL84" s="177">
        <f t="shared" si="37"/>
        <v>4.9799250378390409</v>
      </c>
      <c r="BM84" s="177">
        <f t="shared" si="37"/>
        <v>4.9799250378390409</v>
      </c>
      <c r="BN84" s="177">
        <f t="shared" si="37"/>
        <v>4.9799250378390409</v>
      </c>
      <c r="BO84" s="177">
        <f t="shared" si="37"/>
        <v>5.3015890378390411</v>
      </c>
      <c r="BP84" s="177">
        <f t="shared" si="37"/>
        <v>5.3289133194390406</v>
      </c>
      <c r="BQ84" s="177">
        <f t="shared" si="37"/>
        <v>5.3152511786390404</v>
      </c>
      <c r="BR84" s="177">
        <f t="shared" si="37"/>
        <v>5.3425754602390407</v>
      </c>
      <c r="BS84" s="177">
        <f t="shared" si="37"/>
        <v>5.2879268970390401</v>
      </c>
      <c r="BT84" s="177">
        <f t="shared" si="37"/>
        <v>5.2879268970390401</v>
      </c>
      <c r="BU84" s="177">
        <f t="shared" ref="BU84:CE84" si="38">BU30+BU31+BU32+BU33+BU34+BU35</f>
        <v>5.2879268970390401</v>
      </c>
      <c r="BV84" s="177">
        <f t="shared" si="38"/>
        <v>6.1634071290841606</v>
      </c>
      <c r="BW84" s="177">
        <f t="shared" si="38"/>
        <v>7.038887361129281</v>
      </c>
      <c r="BX84" s="177">
        <f t="shared" si="38"/>
        <v>6.1907314106841609</v>
      </c>
      <c r="BY84" s="177">
        <f t="shared" si="38"/>
        <v>4.4124466649939205</v>
      </c>
      <c r="BZ84" s="177">
        <f t="shared" si="38"/>
        <v>4.4124466649939205</v>
      </c>
      <c r="CA84" s="177">
        <f t="shared" si="38"/>
        <v>3.60828666499392</v>
      </c>
      <c r="CB84" s="177">
        <f t="shared" si="38"/>
        <v>2.0011387802515195</v>
      </c>
      <c r="CC84" s="177">
        <f t="shared" si="38"/>
        <v>2.0011387802515195</v>
      </c>
      <c r="CD84" s="177">
        <f t="shared" si="38"/>
        <v>3.33</v>
      </c>
      <c r="CE84" s="177">
        <f t="shared" si="38"/>
        <v>0</v>
      </c>
    </row>
    <row r="85" spans="2:83" x14ac:dyDescent="0.25">
      <c r="B85" s="152" t="s">
        <v>247</v>
      </c>
      <c r="C85" s="177"/>
      <c r="D85" s="177"/>
      <c r="E85" s="143">
        <f>SUM(G85:BY85)</f>
        <v>14.082646676306918</v>
      </c>
      <c r="F85" s="177"/>
      <c r="G85" s="177">
        <f>G84*12%</f>
        <v>0</v>
      </c>
      <c r="H85" s="177">
        <f t="shared" ref="H85:BS85" si="39">H84*12%</f>
        <v>0</v>
      </c>
      <c r="I85" s="177">
        <f t="shared" si="39"/>
        <v>0</v>
      </c>
      <c r="J85" s="177">
        <f t="shared" si="39"/>
        <v>0</v>
      </c>
      <c r="K85" s="177">
        <f t="shared" si="39"/>
        <v>0</v>
      </c>
      <c r="L85" s="177">
        <f t="shared" si="39"/>
        <v>0</v>
      </c>
      <c r="M85" s="177">
        <f t="shared" si="39"/>
        <v>0</v>
      </c>
      <c r="N85" s="177">
        <f t="shared" si="39"/>
        <v>0</v>
      </c>
      <c r="O85" s="177">
        <f t="shared" si="39"/>
        <v>0</v>
      </c>
      <c r="P85" s="177">
        <f t="shared" si="39"/>
        <v>0</v>
      </c>
      <c r="Q85" s="177">
        <f t="shared" si="39"/>
        <v>0</v>
      </c>
      <c r="R85" s="177">
        <f t="shared" si="39"/>
        <v>0</v>
      </c>
      <c r="S85" s="177">
        <f t="shared" si="39"/>
        <v>0</v>
      </c>
      <c r="T85" s="177">
        <f t="shared" si="39"/>
        <v>0</v>
      </c>
      <c r="U85" s="177">
        <f t="shared" si="39"/>
        <v>0</v>
      </c>
      <c r="V85" s="177">
        <f t="shared" si="39"/>
        <v>0</v>
      </c>
      <c r="W85" s="177">
        <f t="shared" si="39"/>
        <v>0</v>
      </c>
      <c r="X85" s="177">
        <f t="shared" si="39"/>
        <v>0</v>
      </c>
      <c r="Y85" s="177">
        <f t="shared" si="39"/>
        <v>0</v>
      </c>
      <c r="Z85" s="177">
        <f t="shared" si="39"/>
        <v>0</v>
      </c>
      <c r="AA85" s="177">
        <f t="shared" si="39"/>
        <v>0</v>
      </c>
      <c r="AB85" s="177">
        <f t="shared" si="39"/>
        <v>0</v>
      </c>
      <c r="AC85" s="177">
        <f t="shared" si="39"/>
        <v>0</v>
      </c>
      <c r="AD85" s="177">
        <f t="shared" si="39"/>
        <v>0</v>
      </c>
      <c r="AE85" s="177">
        <f t="shared" si="39"/>
        <v>0</v>
      </c>
      <c r="AF85" s="177">
        <f t="shared" si="39"/>
        <v>0</v>
      </c>
      <c r="AG85" s="177">
        <f t="shared" si="39"/>
        <v>0</v>
      </c>
      <c r="AH85" s="177">
        <f t="shared" si="39"/>
        <v>0</v>
      </c>
      <c r="AI85" s="177">
        <f t="shared" si="39"/>
        <v>0</v>
      </c>
      <c r="AJ85" s="177">
        <f t="shared" si="39"/>
        <v>0</v>
      </c>
      <c r="AK85" s="177">
        <f t="shared" si="39"/>
        <v>0</v>
      </c>
      <c r="AL85" s="177">
        <f t="shared" si="39"/>
        <v>0</v>
      </c>
      <c r="AM85" s="177">
        <f t="shared" si="39"/>
        <v>0.79628178696080643</v>
      </c>
      <c r="AN85" s="177">
        <f t="shared" si="39"/>
        <v>0</v>
      </c>
      <c r="AO85" s="177">
        <f t="shared" si="39"/>
        <v>0</v>
      </c>
      <c r="AP85" s="177">
        <f t="shared" si="39"/>
        <v>0</v>
      </c>
      <c r="AQ85" s="177">
        <f t="shared" si="39"/>
        <v>0</v>
      </c>
      <c r="AR85" s="177">
        <f t="shared" si="39"/>
        <v>0</v>
      </c>
      <c r="AS85" s="177">
        <f t="shared" si="39"/>
        <v>0</v>
      </c>
      <c r="AT85" s="177">
        <f t="shared" si="39"/>
        <v>8.0045551210060781E-2</v>
      </c>
      <c r="AU85" s="177">
        <f t="shared" si="39"/>
        <v>0.79628178696080643</v>
      </c>
      <c r="AV85" s="177">
        <f t="shared" si="39"/>
        <v>0</v>
      </c>
      <c r="AW85" s="177">
        <f t="shared" si="39"/>
        <v>0</v>
      </c>
      <c r="AX85" s="177">
        <f t="shared" si="39"/>
        <v>0</v>
      </c>
      <c r="AY85" s="177">
        <f t="shared" si="39"/>
        <v>0</v>
      </c>
      <c r="AZ85" s="177">
        <f t="shared" si="39"/>
        <v>0</v>
      </c>
      <c r="BA85" s="177">
        <f t="shared" si="39"/>
        <v>0</v>
      </c>
      <c r="BB85" s="177">
        <f t="shared" si="39"/>
        <v>0.24013665363018233</v>
      </c>
      <c r="BC85" s="177">
        <f t="shared" si="39"/>
        <v>0.24013665363018233</v>
      </c>
      <c r="BD85" s="177">
        <f t="shared" si="39"/>
        <v>0.24013665363018233</v>
      </c>
      <c r="BE85" s="177">
        <f t="shared" si="39"/>
        <v>0.24013665363018233</v>
      </c>
      <c r="BF85" s="177">
        <f t="shared" si="39"/>
        <v>0.24013665363018233</v>
      </c>
      <c r="BG85" s="177">
        <f t="shared" si="39"/>
        <v>0.24013665363018233</v>
      </c>
      <c r="BH85" s="177">
        <f t="shared" si="39"/>
        <v>0.24079243638858236</v>
      </c>
      <c r="BI85" s="177">
        <f t="shared" si="39"/>
        <v>0.70426022623541762</v>
      </c>
      <c r="BJ85" s="177">
        <f t="shared" si="39"/>
        <v>0.399513809365801</v>
      </c>
      <c r="BK85" s="177">
        <f t="shared" si="39"/>
        <v>0.51696827340251905</v>
      </c>
      <c r="BL85" s="177">
        <f t="shared" si="39"/>
        <v>0.59759100454068492</v>
      </c>
      <c r="BM85" s="177">
        <f t="shared" si="39"/>
        <v>0.59759100454068492</v>
      </c>
      <c r="BN85" s="177">
        <f t="shared" si="39"/>
        <v>0.59759100454068492</v>
      </c>
      <c r="BO85" s="177">
        <f t="shared" si="39"/>
        <v>0.63619068454068495</v>
      </c>
      <c r="BP85" s="177">
        <f t="shared" si="39"/>
        <v>0.6394695983326848</v>
      </c>
      <c r="BQ85" s="177">
        <f t="shared" si="39"/>
        <v>0.63783014143668482</v>
      </c>
      <c r="BR85" s="177">
        <f t="shared" si="39"/>
        <v>0.64110905522868489</v>
      </c>
      <c r="BS85" s="177">
        <f t="shared" si="39"/>
        <v>0.63455122764468475</v>
      </c>
      <c r="BT85" s="177">
        <f t="shared" ref="BT85:CD85" si="40">BT84*12%</f>
        <v>0.63455122764468475</v>
      </c>
      <c r="BU85" s="177">
        <f t="shared" si="40"/>
        <v>0.63455122764468475</v>
      </c>
      <c r="BV85" s="177">
        <f t="shared" si="40"/>
        <v>0.73960885549009925</v>
      </c>
      <c r="BW85" s="177">
        <f t="shared" si="40"/>
        <v>0.84466648333551364</v>
      </c>
      <c r="BX85" s="177">
        <f t="shared" si="40"/>
        <v>0.74288776928209932</v>
      </c>
      <c r="BY85" s="177">
        <f t="shared" si="40"/>
        <v>0.52949359979927046</v>
      </c>
      <c r="BZ85" s="177">
        <f t="shared" si="40"/>
        <v>0.52949359979927046</v>
      </c>
      <c r="CA85" s="177">
        <f t="shared" si="40"/>
        <v>0.4329943997992704</v>
      </c>
      <c r="CB85" s="177">
        <f t="shared" si="40"/>
        <v>0.24013665363018233</v>
      </c>
      <c r="CC85" s="177">
        <f t="shared" si="40"/>
        <v>0.24013665363018233</v>
      </c>
      <c r="CD85" s="177">
        <f t="shared" si="40"/>
        <v>0.39960000000000001</v>
      </c>
    </row>
    <row r="86" spans="2:83" x14ac:dyDescent="0.25">
      <c r="B86" s="153" t="s">
        <v>245</v>
      </c>
      <c r="C86" s="177"/>
      <c r="D86" s="177"/>
      <c r="E86" s="143">
        <f>SUM(G86:BY86)</f>
        <v>2.3471077793844866</v>
      </c>
      <c r="F86" s="177"/>
      <c r="G86" s="177">
        <f>G84*2%</f>
        <v>0</v>
      </c>
      <c r="H86" s="177">
        <f t="shared" ref="H86:BS86" si="41">H84*2%</f>
        <v>0</v>
      </c>
      <c r="I86" s="177">
        <f t="shared" si="41"/>
        <v>0</v>
      </c>
      <c r="J86" s="177">
        <f t="shared" si="41"/>
        <v>0</v>
      </c>
      <c r="K86" s="177">
        <f t="shared" si="41"/>
        <v>0</v>
      </c>
      <c r="L86" s="177">
        <f t="shared" si="41"/>
        <v>0</v>
      </c>
      <c r="M86" s="177">
        <f t="shared" si="41"/>
        <v>0</v>
      </c>
      <c r="N86" s="177">
        <f t="shared" si="41"/>
        <v>0</v>
      </c>
      <c r="O86" s="177">
        <f t="shared" si="41"/>
        <v>0</v>
      </c>
      <c r="P86" s="177">
        <f t="shared" si="41"/>
        <v>0</v>
      </c>
      <c r="Q86" s="177">
        <f t="shared" si="41"/>
        <v>0</v>
      </c>
      <c r="R86" s="177">
        <f t="shared" si="41"/>
        <v>0</v>
      </c>
      <c r="S86" s="177">
        <f t="shared" si="41"/>
        <v>0</v>
      </c>
      <c r="T86" s="177">
        <f t="shared" si="41"/>
        <v>0</v>
      </c>
      <c r="U86" s="177">
        <f t="shared" si="41"/>
        <v>0</v>
      </c>
      <c r="V86" s="177">
        <f t="shared" si="41"/>
        <v>0</v>
      </c>
      <c r="W86" s="177">
        <f t="shared" si="41"/>
        <v>0</v>
      </c>
      <c r="X86" s="177">
        <f t="shared" si="41"/>
        <v>0</v>
      </c>
      <c r="Y86" s="177">
        <f t="shared" si="41"/>
        <v>0</v>
      </c>
      <c r="Z86" s="177">
        <f t="shared" si="41"/>
        <v>0</v>
      </c>
      <c r="AA86" s="177">
        <f t="shared" si="41"/>
        <v>0</v>
      </c>
      <c r="AB86" s="177">
        <f t="shared" si="41"/>
        <v>0</v>
      </c>
      <c r="AC86" s="177">
        <f t="shared" si="41"/>
        <v>0</v>
      </c>
      <c r="AD86" s="177">
        <f t="shared" si="41"/>
        <v>0</v>
      </c>
      <c r="AE86" s="177">
        <f t="shared" si="41"/>
        <v>0</v>
      </c>
      <c r="AF86" s="177">
        <f t="shared" si="41"/>
        <v>0</v>
      </c>
      <c r="AG86" s="177">
        <f t="shared" si="41"/>
        <v>0</v>
      </c>
      <c r="AH86" s="177">
        <f t="shared" si="41"/>
        <v>0</v>
      </c>
      <c r="AI86" s="177">
        <f t="shared" si="41"/>
        <v>0</v>
      </c>
      <c r="AJ86" s="177">
        <f t="shared" si="41"/>
        <v>0</v>
      </c>
      <c r="AK86" s="177">
        <f t="shared" si="41"/>
        <v>0</v>
      </c>
      <c r="AL86" s="177">
        <f t="shared" si="41"/>
        <v>0</v>
      </c>
      <c r="AM86" s="177">
        <f t="shared" si="41"/>
        <v>0.1327136311601344</v>
      </c>
      <c r="AN86" s="177">
        <f t="shared" si="41"/>
        <v>0</v>
      </c>
      <c r="AO86" s="177">
        <f t="shared" si="41"/>
        <v>0</v>
      </c>
      <c r="AP86" s="177">
        <f t="shared" si="41"/>
        <v>0</v>
      </c>
      <c r="AQ86" s="177">
        <f t="shared" si="41"/>
        <v>0</v>
      </c>
      <c r="AR86" s="177">
        <f t="shared" si="41"/>
        <v>0</v>
      </c>
      <c r="AS86" s="177">
        <f t="shared" si="41"/>
        <v>0</v>
      </c>
      <c r="AT86" s="177">
        <f t="shared" si="41"/>
        <v>1.3340925201676797E-2</v>
      </c>
      <c r="AU86" s="177">
        <f t="shared" si="41"/>
        <v>0.1327136311601344</v>
      </c>
      <c r="AV86" s="177">
        <f t="shared" si="41"/>
        <v>0</v>
      </c>
      <c r="AW86" s="177">
        <f t="shared" si="41"/>
        <v>0</v>
      </c>
      <c r="AX86" s="177">
        <f t="shared" si="41"/>
        <v>0</v>
      </c>
      <c r="AY86" s="177">
        <f t="shared" si="41"/>
        <v>0</v>
      </c>
      <c r="AZ86" s="177">
        <f t="shared" si="41"/>
        <v>0</v>
      </c>
      <c r="BA86" s="177">
        <f t="shared" si="41"/>
        <v>0</v>
      </c>
      <c r="BB86" s="177">
        <f t="shared" si="41"/>
        <v>4.002277560503039E-2</v>
      </c>
      <c r="BC86" s="177">
        <f t="shared" si="41"/>
        <v>4.002277560503039E-2</v>
      </c>
      <c r="BD86" s="177">
        <f t="shared" si="41"/>
        <v>4.002277560503039E-2</v>
      </c>
      <c r="BE86" s="177">
        <f t="shared" si="41"/>
        <v>4.002277560503039E-2</v>
      </c>
      <c r="BF86" s="177">
        <f t="shared" si="41"/>
        <v>4.002277560503039E-2</v>
      </c>
      <c r="BG86" s="177">
        <f t="shared" si="41"/>
        <v>4.002277560503039E-2</v>
      </c>
      <c r="BH86" s="177">
        <f t="shared" si="41"/>
        <v>4.0132072731430393E-2</v>
      </c>
      <c r="BI86" s="177">
        <f t="shared" si="41"/>
        <v>0.11737670437256961</v>
      </c>
      <c r="BJ86" s="177">
        <f t="shared" si="41"/>
        <v>6.6585634894300166E-2</v>
      </c>
      <c r="BK86" s="177">
        <f t="shared" si="41"/>
        <v>8.6161378900419847E-2</v>
      </c>
      <c r="BL86" s="177">
        <f t="shared" si="41"/>
        <v>9.9598500756780825E-2</v>
      </c>
      <c r="BM86" s="177">
        <f t="shared" si="41"/>
        <v>9.9598500756780825E-2</v>
      </c>
      <c r="BN86" s="177">
        <f t="shared" si="41"/>
        <v>9.9598500756780825E-2</v>
      </c>
      <c r="BO86" s="177">
        <f t="shared" si="41"/>
        <v>0.10603178075678082</v>
      </c>
      <c r="BP86" s="177">
        <f t="shared" si="41"/>
        <v>0.10657826638878082</v>
      </c>
      <c r="BQ86" s="177">
        <f t="shared" si="41"/>
        <v>0.10630502357278081</v>
      </c>
      <c r="BR86" s="177">
        <f t="shared" si="41"/>
        <v>0.10685150920478081</v>
      </c>
      <c r="BS86" s="177">
        <f t="shared" si="41"/>
        <v>0.1057585379407808</v>
      </c>
      <c r="BT86" s="177">
        <f t="shared" ref="BT86:CD86" si="42">BT84*2%</f>
        <v>0.1057585379407808</v>
      </c>
      <c r="BU86" s="177">
        <f t="shared" si="42"/>
        <v>0.1057585379407808</v>
      </c>
      <c r="BV86" s="177">
        <f t="shared" si="42"/>
        <v>0.12326814258168321</v>
      </c>
      <c r="BW86" s="177">
        <f t="shared" si="42"/>
        <v>0.14077774722258563</v>
      </c>
      <c r="BX86" s="177">
        <f t="shared" si="42"/>
        <v>0.12381462821368322</v>
      </c>
      <c r="BY86" s="177">
        <f t="shared" si="42"/>
        <v>8.8248933299878415E-2</v>
      </c>
      <c r="BZ86" s="177">
        <f t="shared" si="42"/>
        <v>8.8248933299878415E-2</v>
      </c>
      <c r="CA86" s="177">
        <f t="shared" si="42"/>
        <v>7.2165733299878396E-2</v>
      </c>
      <c r="CB86" s="177">
        <f t="shared" si="42"/>
        <v>4.002277560503039E-2</v>
      </c>
      <c r="CC86" s="177">
        <f t="shared" si="42"/>
        <v>4.002277560503039E-2</v>
      </c>
      <c r="CD86" s="177">
        <f t="shared" si="42"/>
        <v>6.6600000000000006E-2</v>
      </c>
    </row>
    <row r="87" spans="2:83" x14ac:dyDescent="0.25">
      <c r="B87" s="152"/>
      <c r="E87" s="143"/>
      <c r="H87" s="182"/>
      <c r="I87" s="182"/>
      <c r="J87" s="182"/>
      <c r="K87" s="182"/>
      <c r="L87" s="182"/>
      <c r="M87" s="182"/>
      <c r="N87" s="182"/>
      <c r="O87" s="182"/>
      <c r="P87" s="182"/>
      <c r="Q87" s="182"/>
      <c r="R87" s="182"/>
      <c r="S87" s="182"/>
      <c r="T87" s="182"/>
      <c r="U87" s="182"/>
      <c r="V87" s="182"/>
      <c r="W87" s="182"/>
      <c r="X87" s="182"/>
      <c r="Y87" s="182"/>
      <c r="Z87" s="182"/>
      <c r="AA87" s="182"/>
      <c r="AB87" s="182"/>
      <c r="AC87" s="182"/>
      <c r="AD87" s="182"/>
      <c r="AE87" s="182"/>
      <c r="AF87" s="182"/>
      <c r="AG87" s="182"/>
      <c r="AH87" s="182"/>
      <c r="AI87" s="182"/>
      <c r="AJ87" s="182"/>
      <c r="AK87" s="182"/>
      <c r="AL87" s="182"/>
      <c r="AM87" s="182"/>
      <c r="AN87" s="182"/>
      <c r="AO87" s="182"/>
      <c r="AP87" s="182"/>
      <c r="AQ87" s="182"/>
      <c r="AR87" s="182"/>
      <c r="AS87" s="182"/>
      <c r="AT87" s="182"/>
      <c r="AU87" s="182"/>
      <c r="AV87" s="182"/>
      <c r="AW87" s="182"/>
      <c r="AX87" s="182"/>
      <c r="AY87" s="182"/>
      <c r="AZ87" s="182"/>
    </row>
    <row r="88" spans="2:83" x14ac:dyDescent="0.25">
      <c r="B88" s="181" t="s">
        <v>283</v>
      </c>
      <c r="E88" s="143"/>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2"/>
      <c r="AN88" s="182"/>
      <c r="AO88" s="182"/>
      <c r="AP88" s="182"/>
      <c r="AQ88" s="182"/>
      <c r="AR88" s="182"/>
      <c r="AS88" s="182"/>
      <c r="AT88" s="182"/>
      <c r="AU88" s="182"/>
      <c r="AV88" s="182"/>
      <c r="AW88" s="182"/>
      <c r="AX88" s="182"/>
      <c r="AY88" s="182"/>
      <c r="AZ88" s="182"/>
    </row>
    <row r="89" spans="2:83" x14ac:dyDescent="0.25">
      <c r="B89" s="152" t="s">
        <v>246</v>
      </c>
      <c r="E89" s="143">
        <f>SUM(G89:BY89)</f>
        <v>93.372028044827033</v>
      </c>
      <c r="G89" s="182">
        <f>G16+G17+G18</f>
        <v>0</v>
      </c>
      <c r="H89" s="182">
        <f>H16+H17+H18</f>
        <v>0</v>
      </c>
      <c r="I89" s="182">
        <f t="shared" ref="I89:BT89" si="43">I16+I17+I18</f>
        <v>0</v>
      </c>
      <c r="J89" s="182">
        <f t="shared" si="43"/>
        <v>0</v>
      </c>
      <c r="K89" s="182">
        <f t="shared" si="43"/>
        <v>0</v>
      </c>
      <c r="L89" s="182">
        <f t="shared" si="43"/>
        <v>0</v>
      </c>
      <c r="M89" s="182">
        <f t="shared" si="43"/>
        <v>0</v>
      </c>
      <c r="N89" s="182">
        <f t="shared" si="43"/>
        <v>0</v>
      </c>
      <c r="O89" s="182">
        <f t="shared" si="43"/>
        <v>0</v>
      </c>
      <c r="P89" s="182">
        <f t="shared" si="43"/>
        <v>0</v>
      </c>
      <c r="Q89" s="182">
        <f t="shared" si="43"/>
        <v>0</v>
      </c>
      <c r="R89" s="182">
        <f t="shared" si="43"/>
        <v>0</v>
      </c>
      <c r="S89" s="182">
        <f t="shared" si="43"/>
        <v>0</v>
      </c>
      <c r="T89" s="182">
        <f t="shared" si="43"/>
        <v>0</v>
      </c>
      <c r="U89" s="182">
        <f t="shared" si="43"/>
        <v>0</v>
      </c>
      <c r="V89" s="182">
        <f t="shared" si="43"/>
        <v>0</v>
      </c>
      <c r="W89" s="182">
        <f t="shared" si="43"/>
        <v>0</v>
      </c>
      <c r="X89" s="182">
        <f t="shared" si="43"/>
        <v>0</v>
      </c>
      <c r="Y89" s="182">
        <f t="shared" si="43"/>
        <v>0</v>
      </c>
      <c r="Z89" s="182">
        <f t="shared" si="43"/>
        <v>0</v>
      </c>
      <c r="AA89" s="182">
        <f t="shared" si="43"/>
        <v>0</v>
      </c>
      <c r="AB89" s="182">
        <f t="shared" si="43"/>
        <v>0</v>
      </c>
      <c r="AC89" s="182">
        <f t="shared" si="43"/>
        <v>5.3024852595232002</v>
      </c>
      <c r="AD89" s="182">
        <f t="shared" si="43"/>
        <v>4.4896814136124998</v>
      </c>
      <c r="AE89" s="182">
        <f t="shared" si="43"/>
        <v>5.6138982704749996</v>
      </c>
      <c r="AF89" s="182">
        <f t="shared" si="43"/>
        <v>4.790240437707225</v>
      </c>
      <c r="AG89" s="182">
        <f t="shared" si="43"/>
        <v>4.32</v>
      </c>
      <c r="AH89" s="182">
        <f t="shared" si="43"/>
        <v>8.32</v>
      </c>
      <c r="AI89" s="182">
        <f t="shared" si="43"/>
        <v>9.0981094939423759</v>
      </c>
      <c r="AJ89" s="182">
        <f t="shared" si="43"/>
        <v>20.951795844841275</v>
      </c>
      <c r="AK89" s="182">
        <f t="shared" si="43"/>
        <v>28.93142045025045</v>
      </c>
      <c r="AL89" s="182">
        <f t="shared" si="43"/>
        <v>0</v>
      </c>
      <c r="AM89" s="182">
        <f t="shared" si="43"/>
        <v>0</v>
      </c>
      <c r="AN89" s="182">
        <f t="shared" si="43"/>
        <v>0</v>
      </c>
      <c r="AO89" s="182">
        <f t="shared" si="43"/>
        <v>0</v>
      </c>
      <c r="AP89" s="182">
        <f t="shared" si="43"/>
        <v>0</v>
      </c>
      <c r="AQ89" s="182">
        <f t="shared" si="43"/>
        <v>0</v>
      </c>
      <c r="AR89" s="182">
        <f t="shared" si="43"/>
        <v>0</v>
      </c>
      <c r="AS89" s="182">
        <f t="shared" si="43"/>
        <v>0</v>
      </c>
      <c r="AT89" s="182">
        <f t="shared" si="43"/>
        <v>0</v>
      </c>
      <c r="AU89" s="182">
        <f t="shared" si="43"/>
        <v>0</v>
      </c>
      <c r="AV89" s="182">
        <f t="shared" si="43"/>
        <v>0</v>
      </c>
      <c r="AW89" s="182">
        <f t="shared" si="43"/>
        <v>0</v>
      </c>
      <c r="AX89" s="182">
        <f t="shared" si="43"/>
        <v>0</v>
      </c>
      <c r="AY89" s="182">
        <f t="shared" si="43"/>
        <v>0</v>
      </c>
      <c r="AZ89" s="182">
        <f t="shared" si="43"/>
        <v>0</v>
      </c>
      <c r="BA89" s="182">
        <f t="shared" si="43"/>
        <v>0</v>
      </c>
      <c r="BB89" s="182">
        <f t="shared" si="43"/>
        <v>0</v>
      </c>
      <c r="BC89" s="182">
        <f t="shared" si="43"/>
        <v>0</v>
      </c>
      <c r="BD89" s="182">
        <f t="shared" si="43"/>
        <v>0</v>
      </c>
      <c r="BE89" s="182">
        <f t="shared" si="43"/>
        <v>0</v>
      </c>
      <c r="BF89" s="182">
        <f t="shared" si="43"/>
        <v>1.5543968744749999</v>
      </c>
      <c r="BG89" s="182">
        <f t="shared" si="43"/>
        <v>0</v>
      </c>
      <c r="BH89" s="182">
        <f t="shared" si="43"/>
        <v>0</v>
      </c>
      <c r="BI89" s="182">
        <f t="shared" si="43"/>
        <v>0</v>
      </c>
      <c r="BJ89" s="182">
        <f t="shared" si="43"/>
        <v>0</v>
      </c>
      <c r="BK89" s="182">
        <f t="shared" si="43"/>
        <v>0</v>
      </c>
      <c r="BL89" s="182">
        <f t="shared" si="43"/>
        <v>0</v>
      </c>
      <c r="BM89" s="182">
        <f t="shared" si="43"/>
        <v>0</v>
      </c>
      <c r="BN89" s="182">
        <f t="shared" si="43"/>
        <v>0</v>
      </c>
      <c r="BO89" s="182">
        <f t="shared" si="43"/>
        <v>0</v>
      </c>
      <c r="BP89" s="182">
        <f t="shared" si="43"/>
        <v>0</v>
      </c>
      <c r="BQ89" s="182">
        <f t="shared" si="43"/>
        <v>0</v>
      </c>
      <c r="BR89" s="182">
        <f t="shared" si="43"/>
        <v>0</v>
      </c>
      <c r="BS89" s="182">
        <f t="shared" si="43"/>
        <v>0</v>
      </c>
      <c r="BT89" s="182">
        <f t="shared" si="43"/>
        <v>0</v>
      </c>
      <c r="BU89" s="182">
        <f t="shared" ref="BU89:CE89" si="44">BU16+BU17+BU18</f>
        <v>0</v>
      </c>
      <c r="BV89" s="182">
        <f t="shared" si="44"/>
        <v>0</v>
      </c>
      <c r="BW89" s="182">
        <f t="shared" si="44"/>
        <v>0</v>
      </c>
      <c r="BX89" s="182">
        <f t="shared" si="44"/>
        <v>0</v>
      </c>
      <c r="BY89" s="182">
        <f t="shared" si="44"/>
        <v>0</v>
      </c>
      <c r="BZ89" s="182">
        <f t="shared" si="44"/>
        <v>0</v>
      </c>
      <c r="CA89" s="182">
        <f t="shared" si="44"/>
        <v>0</v>
      </c>
      <c r="CB89" s="182">
        <f t="shared" si="44"/>
        <v>0</v>
      </c>
      <c r="CC89" s="182">
        <f t="shared" si="44"/>
        <v>0</v>
      </c>
      <c r="CD89" s="182">
        <f t="shared" si="44"/>
        <v>0</v>
      </c>
      <c r="CE89" s="182">
        <f t="shared" si="44"/>
        <v>0</v>
      </c>
    </row>
    <row r="90" spans="2:83" x14ac:dyDescent="0.25">
      <c r="B90" s="152" t="s">
        <v>284</v>
      </c>
      <c r="E90" s="143">
        <f>SUM(G90:BY90)</f>
        <v>38.140059366206053</v>
      </c>
      <c r="G90" s="182">
        <f>G20+G21+G22</f>
        <v>0</v>
      </c>
      <c r="H90" s="182">
        <f>H20+H21+H22</f>
        <v>0</v>
      </c>
      <c r="I90" s="182">
        <f t="shared" ref="I90:BT90" si="45">I20+I21+I22</f>
        <v>0</v>
      </c>
      <c r="J90" s="182">
        <f t="shared" si="45"/>
        <v>0</v>
      </c>
      <c r="K90" s="182">
        <f t="shared" si="45"/>
        <v>0</v>
      </c>
      <c r="L90" s="182">
        <f t="shared" si="45"/>
        <v>0</v>
      </c>
      <c r="M90" s="182">
        <f t="shared" si="45"/>
        <v>0</v>
      </c>
      <c r="N90" s="182">
        <f t="shared" si="45"/>
        <v>0</v>
      </c>
      <c r="O90" s="182">
        <f t="shared" si="45"/>
        <v>0</v>
      </c>
      <c r="P90" s="182">
        <f t="shared" si="45"/>
        <v>0</v>
      </c>
      <c r="Q90" s="182">
        <f t="shared" si="45"/>
        <v>0</v>
      </c>
      <c r="R90" s="182">
        <f t="shared" si="45"/>
        <v>0</v>
      </c>
      <c r="S90" s="182">
        <f t="shared" si="45"/>
        <v>0</v>
      </c>
      <c r="T90" s="182">
        <f t="shared" si="45"/>
        <v>0</v>
      </c>
      <c r="U90" s="182">
        <f t="shared" si="45"/>
        <v>0</v>
      </c>
      <c r="V90" s="182">
        <f t="shared" si="45"/>
        <v>0</v>
      </c>
      <c r="W90" s="182">
        <f t="shared" si="45"/>
        <v>0</v>
      </c>
      <c r="X90" s="182">
        <f t="shared" si="45"/>
        <v>0</v>
      </c>
      <c r="Y90" s="182">
        <f t="shared" si="45"/>
        <v>0</v>
      </c>
      <c r="Z90" s="182">
        <f t="shared" si="45"/>
        <v>0</v>
      </c>
      <c r="AA90" s="182">
        <f t="shared" si="45"/>
        <v>0</v>
      </c>
      <c r="AB90" s="182">
        <f t="shared" si="45"/>
        <v>0.31744724901250004</v>
      </c>
      <c r="AC90" s="182">
        <f t="shared" si="45"/>
        <v>2.7185059063968007</v>
      </c>
      <c r="AD90" s="182">
        <f t="shared" si="45"/>
        <v>1.9046834940750001</v>
      </c>
      <c r="AE90" s="182">
        <f t="shared" si="45"/>
        <v>3.3085585062652756</v>
      </c>
      <c r="AF90" s="182">
        <f t="shared" si="45"/>
        <v>7.1983029752481764</v>
      </c>
      <c r="AG90" s="182">
        <f t="shared" si="45"/>
        <v>1.77</v>
      </c>
      <c r="AH90" s="182">
        <f t="shared" si="45"/>
        <v>6.2512739034447016</v>
      </c>
      <c r="AI90" s="182">
        <f t="shared" si="45"/>
        <v>3.0363928337386001</v>
      </c>
      <c r="AJ90" s="182">
        <f t="shared" si="45"/>
        <v>11</v>
      </c>
      <c r="AK90" s="182">
        <f t="shared" si="45"/>
        <v>0</v>
      </c>
      <c r="AL90" s="182">
        <f t="shared" si="45"/>
        <v>0</v>
      </c>
      <c r="AM90" s="182">
        <f t="shared" si="45"/>
        <v>0</v>
      </c>
      <c r="AN90" s="182">
        <f t="shared" si="45"/>
        <v>0</v>
      </c>
      <c r="AO90" s="182">
        <f t="shared" si="45"/>
        <v>0</v>
      </c>
      <c r="AP90" s="182">
        <f t="shared" si="45"/>
        <v>0</v>
      </c>
      <c r="AQ90" s="182">
        <f t="shared" si="45"/>
        <v>0</v>
      </c>
      <c r="AR90" s="182">
        <f t="shared" si="45"/>
        <v>0</v>
      </c>
      <c r="AS90" s="182">
        <f t="shared" si="45"/>
        <v>0</v>
      </c>
      <c r="AT90" s="182">
        <f t="shared" si="45"/>
        <v>0</v>
      </c>
      <c r="AU90" s="182">
        <f t="shared" si="45"/>
        <v>0</v>
      </c>
      <c r="AV90" s="182">
        <f t="shared" si="45"/>
        <v>0</v>
      </c>
      <c r="AW90" s="182">
        <f t="shared" si="45"/>
        <v>0</v>
      </c>
      <c r="AX90" s="182">
        <f t="shared" si="45"/>
        <v>0</v>
      </c>
      <c r="AY90" s="182">
        <f t="shared" si="45"/>
        <v>0</v>
      </c>
      <c r="AZ90" s="182">
        <f t="shared" si="45"/>
        <v>0</v>
      </c>
      <c r="BA90" s="182">
        <f t="shared" si="45"/>
        <v>0</v>
      </c>
      <c r="BB90" s="182">
        <f t="shared" si="45"/>
        <v>0</v>
      </c>
      <c r="BC90" s="182">
        <f t="shared" si="45"/>
        <v>0</v>
      </c>
      <c r="BD90" s="182">
        <f t="shared" si="45"/>
        <v>0</v>
      </c>
      <c r="BE90" s="182">
        <f t="shared" si="45"/>
        <v>0</v>
      </c>
      <c r="BF90" s="182">
        <f t="shared" si="45"/>
        <v>0.63489449802500009</v>
      </c>
      <c r="BG90" s="182">
        <f t="shared" si="45"/>
        <v>0</v>
      </c>
      <c r="BH90" s="182">
        <f t="shared" si="45"/>
        <v>0</v>
      </c>
      <c r="BI90" s="182">
        <f t="shared" si="45"/>
        <v>0</v>
      </c>
      <c r="BJ90" s="182">
        <f t="shared" si="45"/>
        <v>0</v>
      </c>
      <c r="BK90" s="182">
        <f t="shared" si="45"/>
        <v>0</v>
      </c>
      <c r="BL90" s="182">
        <f t="shared" si="45"/>
        <v>0</v>
      </c>
      <c r="BM90" s="182">
        <f t="shared" si="45"/>
        <v>0</v>
      </c>
      <c r="BN90" s="182">
        <f t="shared" si="45"/>
        <v>0</v>
      </c>
      <c r="BO90" s="182">
        <f t="shared" si="45"/>
        <v>0</v>
      </c>
      <c r="BP90" s="182">
        <f t="shared" si="45"/>
        <v>0</v>
      </c>
      <c r="BQ90" s="182">
        <f t="shared" si="45"/>
        <v>0</v>
      </c>
      <c r="BR90" s="182">
        <f t="shared" si="45"/>
        <v>0</v>
      </c>
      <c r="BS90" s="182">
        <f t="shared" si="45"/>
        <v>0</v>
      </c>
      <c r="BT90" s="182">
        <f t="shared" si="45"/>
        <v>0</v>
      </c>
      <c r="BU90" s="182">
        <f t="shared" ref="BU90:CE90" si="46">BU20+BU21+BU22</f>
        <v>0</v>
      </c>
      <c r="BV90" s="182">
        <f t="shared" si="46"/>
        <v>0</v>
      </c>
      <c r="BW90" s="182">
        <f t="shared" si="46"/>
        <v>0</v>
      </c>
      <c r="BX90" s="182">
        <f t="shared" si="46"/>
        <v>0</v>
      </c>
      <c r="BY90" s="182">
        <f t="shared" si="46"/>
        <v>0</v>
      </c>
      <c r="BZ90" s="182">
        <f t="shared" si="46"/>
        <v>0</v>
      </c>
      <c r="CA90" s="182">
        <f t="shared" si="46"/>
        <v>0</v>
      </c>
      <c r="CB90" s="182">
        <f t="shared" si="46"/>
        <v>0</v>
      </c>
      <c r="CC90" s="182">
        <f t="shared" si="46"/>
        <v>0</v>
      </c>
      <c r="CD90" s="182">
        <f t="shared" si="46"/>
        <v>0</v>
      </c>
      <c r="CE90" s="182">
        <f t="shared" si="46"/>
        <v>0</v>
      </c>
    </row>
    <row r="91" spans="2:83" x14ac:dyDescent="0.25">
      <c r="B91" s="152"/>
      <c r="E91" s="143"/>
      <c r="H91" s="182"/>
      <c r="I91" s="182"/>
      <c r="J91" s="182"/>
      <c r="K91" s="182"/>
      <c r="L91" s="182"/>
      <c r="M91" s="182"/>
      <c r="N91" s="182"/>
      <c r="O91" s="182"/>
      <c r="P91" s="182"/>
      <c r="Q91" s="182"/>
      <c r="R91" s="182"/>
      <c r="S91" s="182"/>
      <c r="T91" s="182"/>
      <c r="U91" s="182"/>
      <c r="V91" s="182"/>
      <c r="W91" s="182"/>
      <c r="X91" s="182"/>
      <c r="Y91" s="182"/>
      <c r="Z91" s="182"/>
      <c r="AA91" s="182"/>
      <c r="AB91" s="182"/>
      <c r="AC91" s="182"/>
      <c r="AD91" s="182"/>
      <c r="AE91" s="182"/>
      <c r="AF91" s="182"/>
      <c r="AG91" s="182"/>
      <c r="AH91" s="182"/>
      <c r="AI91" s="182"/>
      <c r="AJ91" s="182"/>
      <c r="AK91" s="182"/>
      <c r="AL91" s="182"/>
      <c r="AM91" s="182"/>
      <c r="AN91" s="182"/>
      <c r="AO91" s="182"/>
      <c r="AP91" s="182"/>
      <c r="AQ91" s="182"/>
      <c r="AR91" s="182"/>
      <c r="AS91" s="182"/>
      <c r="AT91" s="182"/>
      <c r="AU91" s="182"/>
      <c r="AV91" s="182"/>
      <c r="AW91" s="182"/>
      <c r="AX91" s="182"/>
      <c r="AY91" s="182"/>
      <c r="AZ91" s="182"/>
    </row>
    <row r="92" spans="2:83" x14ac:dyDescent="0.25">
      <c r="B92" s="152"/>
      <c r="E92" s="143"/>
      <c r="H92" s="182"/>
      <c r="I92" s="182"/>
      <c r="J92" s="182"/>
      <c r="K92" s="182"/>
      <c r="L92" s="182"/>
      <c r="M92" s="182"/>
      <c r="N92" s="182"/>
      <c r="O92" s="182"/>
      <c r="P92" s="182"/>
      <c r="Q92" s="182"/>
      <c r="R92" s="182"/>
      <c r="S92" s="182"/>
      <c r="T92" s="182"/>
      <c r="U92" s="182"/>
      <c r="V92" s="182"/>
      <c r="W92" s="182"/>
      <c r="X92" s="182"/>
      <c r="Y92" s="182"/>
      <c r="Z92" s="182"/>
      <c r="AA92" s="182"/>
      <c r="AB92" s="182"/>
      <c r="AC92" s="182"/>
      <c r="AD92" s="182"/>
      <c r="AE92" s="182"/>
      <c r="AF92" s="182"/>
      <c r="AG92" s="182"/>
      <c r="AH92" s="182"/>
      <c r="AI92" s="182"/>
      <c r="AJ92" s="182"/>
      <c r="AK92" s="182"/>
      <c r="AL92" s="182"/>
      <c r="AM92" s="182"/>
      <c r="AN92" s="182"/>
      <c r="AO92" s="182"/>
      <c r="AP92" s="182"/>
      <c r="AQ92" s="182"/>
      <c r="AR92" s="182"/>
      <c r="AS92" s="182"/>
      <c r="AT92" s="182"/>
      <c r="AU92" s="182"/>
      <c r="AV92" s="182"/>
      <c r="AW92" s="182"/>
      <c r="AX92" s="182"/>
      <c r="AY92" s="182"/>
      <c r="AZ92" s="182"/>
    </row>
    <row r="93" spans="2:83" s="183" customFormat="1" x14ac:dyDescent="0.25">
      <c r="B93" s="183" t="s">
        <v>251</v>
      </c>
      <c r="E93" s="144">
        <f>SUM(G93:BY93)</f>
        <v>340.6855650168099</v>
      </c>
      <c r="H93" s="184">
        <f>SUM(H42:H57)+SUM(H9:H13)</f>
        <v>0</v>
      </c>
      <c r="I93" s="184">
        <f t="shared" ref="I93:BT93" si="47">SUM(I42:I57)+SUM(I9:I13)</f>
        <v>0</v>
      </c>
      <c r="J93" s="184">
        <f t="shared" si="47"/>
        <v>0</v>
      </c>
      <c r="K93" s="184">
        <f t="shared" si="47"/>
        <v>0</v>
      </c>
      <c r="L93" s="184">
        <f t="shared" si="47"/>
        <v>0</v>
      </c>
      <c r="M93" s="184">
        <f t="shared" si="47"/>
        <v>0</v>
      </c>
      <c r="N93" s="184">
        <f t="shared" si="47"/>
        <v>0</v>
      </c>
      <c r="O93" s="184">
        <f t="shared" si="47"/>
        <v>0</v>
      </c>
      <c r="P93" s="184">
        <f t="shared" si="47"/>
        <v>0</v>
      </c>
      <c r="Q93" s="184">
        <f t="shared" si="47"/>
        <v>0</v>
      </c>
      <c r="R93" s="184">
        <f t="shared" si="47"/>
        <v>0</v>
      </c>
      <c r="S93" s="184">
        <f t="shared" si="47"/>
        <v>0</v>
      </c>
      <c r="T93" s="184">
        <f t="shared" si="47"/>
        <v>0</v>
      </c>
      <c r="U93" s="184">
        <f t="shared" si="47"/>
        <v>0</v>
      </c>
      <c r="V93" s="184">
        <f t="shared" si="47"/>
        <v>0</v>
      </c>
      <c r="W93" s="184">
        <f t="shared" si="47"/>
        <v>0</v>
      </c>
      <c r="X93" s="184">
        <f t="shared" si="47"/>
        <v>0</v>
      </c>
      <c r="Y93" s="184">
        <f t="shared" si="47"/>
        <v>0</v>
      </c>
      <c r="Z93" s="184">
        <f t="shared" si="47"/>
        <v>0</v>
      </c>
      <c r="AA93" s="184">
        <f t="shared" si="47"/>
        <v>9.5381800000000003E-2</v>
      </c>
      <c r="AB93" s="184">
        <f t="shared" si="47"/>
        <v>0.30979080000000003</v>
      </c>
      <c r="AC93" s="184">
        <f t="shared" si="47"/>
        <v>20.548770428254858</v>
      </c>
      <c r="AD93" s="184">
        <f t="shared" si="47"/>
        <v>1.2436769999999999</v>
      </c>
      <c r="AE93" s="184">
        <f t="shared" si="47"/>
        <v>0.89426549999999994</v>
      </c>
      <c r="AF93" s="184">
        <f t="shared" si="47"/>
        <v>13.420049273628777</v>
      </c>
      <c r="AG93" s="184">
        <f t="shared" si="47"/>
        <v>0.29808849999999998</v>
      </c>
      <c r="AH93" s="184">
        <f t="shared" si="47"/>
        <v>0.89426549999999994</v>
      </c>
      <c r="AI93" s="184">
        <f t="shared" si="47"/>
        <v>16.311300893003978</v>
      </c>
      <c r="AJ93" s="184">
        <f t="shared" si="47"/>
        <v>0.89426549999999994</v>
      </c>
      <c r="AK93" s="184">
        <f t="shared" si="47"/>
        <v>0.89426549999999994</v>
      </c>
      <c r="AL93" s="184">
        <f t="shared" si="47"/>
        <v>13.839568299628779</v>
      </c>
      <c r="AM93" s="184">
        <f t="shared" si="47"/>
        <v>1.1923539999999999</v>
      </c>
      <c r="AN93" s="184">
        <f t="shared" si="47"/>
        <v>1.3423539999999998</v>
      </c>
      <c r="AO93" s="184">
        <f t="shared" si="47"/>
        <v>25.980744547257558</v>
      </c>
      <c r="AP93" s="184">
        <f t="shared" si="47"/>
        <v>1.7293539999999998</v>
      </c>
      <c r="AQ93" s="184">
        <f t="shared" si="47"/>
        <v>4.9156329781280004</v>
      </c>
      <c r="AR93" s="184">
        <f t="shared" si="47"/>
        <v>41.633009691689672</v>
      </c>
      <c r="AS93" s="184">
        <f t="shared" si="47"/>
        <v>1.241177</v>
      </c>
      <c r="AT93" s="184">
        <f t="shared" si="47"/>
        <v>1.241177</v>
      </c>
      <c r="AU93" s="184">
        <f t="shared" si="47"/>
        <v>41.867588285604555</v>
      </c>
      <c r="AV93" s="184">
        <f t="shared" si="47"/>
        <v>10.94187444532</v>
      </c>
      <c r="AW93" s="184">
        <f t="shared" si="47"/>
        <v>4.2313970104000003</v>
      </c>
      <c r="AX93" s="184">
        <f t="shared" si="47"/>
        <v>45.825077511730306</v>
      </c>
      <c r="AY93" s="184">
        <f t="shared" si="47"/>
        <v>3.8937845260000001</v>
      </c>
      <c r="AZ93" s="184">
        <f t="shared" si="47"/>
        <v>2.3785036353535998</v>
      </c>
      <c r="BA93" s="184">
        <f t="shared" si="47"/>
        <v>1.9038238558048002</v>
      </c>
      <c r="BB93" s="184">
        <f t="shared" si="47"/>
        <v>4.8237000737808007</v>
      </c>
      <c r="BC93" s="184">
        <f t="shared" si="47"/>
        <v>35.774477837475452</v>
      </c>
      <c r="BD93" s="184">
        <f t="shared" si="47"/>
        <v>1.4680465954400002</v>
      </c>
      <c r="BE93" s="184">
        <f t="shared" si="47"/>
        <v>2.4275508671599999</v>
      </c>
      <c r="BF93" s="184">
        <f t="shared" si="47"/>
        <v>34.79503310914879</v>
      </c>
      <c r="BG93" s="184">
        <f t="shared" si="47"/>
        <v>0</v>
      </c>
      <c r="BH93" s="184">
        <f t="shared" si="47"/>
        <v>0</v>
      </c>
      <c r="BI93" s="184">
        <f t="shared" si="47"/>
        <v>1.435215052</v>
      </c>
      <c r="BJ93" s="184">
        <f t="shared" si="47"/>
        <v>0</v>
      </c>
      <c r="BK93" s="184">
        <f t="shared" si="47"/>
        <v>0</v>
      </c>
      <c r="BL93" s="184">
        <f t="shared" si="47"/>
        <v>0</v>
      </c>
      <c r="BM93" s="184">
        <f t="shared" si="47"/>
        <v>0</v>
      </c>
      <c r="BN93" s="184">
        <f t="shared" si="47"/>
        <v>0</v>
      </c>
      <c r="BO93" s="184">
        <f t="shared" si="47"/>
        <v>0</v>
      </c>
      <c r="BP93" s="184">
        <f t="shared" si="47"/>
        <v>0</v>
      </c>
      <c r="BQ93" s="184">
        <f t="shared" si="47"/>
        <v>0</v>
      </c>
      <c r="BR93" s="184">
        <f t="shared" si="47"/>
        <v>0</v>
      </c>
      <c r="BS93" s="184">
        <f t="shared" si="47"/>
        <v>0</v>
      </c>
      <c r="BT93" s="184">
        <f t="shared" si="47"/>
        <v>0</v>
      </c>
      <c r="BU93" s="184">
        <f t="shared" ref="BU93:CE93" si="48">SUM(BU42:BU57)+SUM(BU9:BU13)</f>
        <v>0</v>
      </c>
      <c r="BV93" s="184">
        <f t="shared" si="48"/>
        <v>0</v>
      </c>
      <c r="BW93" s="184">
        <f t="shared" si="48"/>
        <v>0</v>
      </c>
      <c r="BX93" s="184">
        <f t="shared" si="48"/>
        <v>0</v>
      </c>
      <c r="BY93" s="184">
        <f t="shared" si="48"/>
        <v>0</v>
      </c>
      <c r="BZ93" s="184">
        <f t="shared" si="48"/>
        <v>0</v>
      </c>
      <c r="CA93" s="184">
        <f t="shared" si="48"/>
        <v>0</v>
      </c>
      <c r="CB93" s="184">
        <f t="shared" si="48"/>
        <v>0</v>
      </c>
      <c r="CC93" s="184">
        <f t="shared" si="48"/>
        <v>0</v>
      </c>
      <c r="CD93" s="184">
        <f t="shared" si="48"/>
        <v>0</v>
      </c>
      <c r="CE93" s="184">
        <f t="shared" si="48"/>
        <v>0</v>
      </c>
    </row>
    <row r="94" spans="2:83" s="183" customFormat="1" x14ac:dyDescent="0.25">
      <c r="B94" s="183" t="s">
        <v>246</v>
      </c>
      <c r="D94" s="185">
        <v>0.7</v>
      </c>
      <c r="E94" s="143">
        <f>SUM(G94:BY94)</f>
        <v>238.47989551176693</v>
      </c>
      <c r="H94" s="183">
        <f>H$93*$D94</f>
        <v>0</v>
      </c>
      <c r="I94" s="183">
        <f t="shared" ref="I94:BT96" si="49">I$93*$D94</f>
        <v>0</v>
      </c>
      <c r="J94" s="183">
        <f t="shared" si="49"/>
        <v>0</v>
      </c>
      <c r="K94" s="183">
        <f t="shared" si="49"/>
        <v>0</v>
      </c>
      <c r="L94" s="183">
        <f t="shared" si="49"/>
        <v>0</v>
      </c>
      <c r="M94" s="183">
        <f t="shared" si="49"/>
        <v>0</v>
      </c>
      <c r="N94" s="183">
        <f t="shared" si="49"/>
        <v>0</v>
      </c>
      <c r="O94" s="183">
        <f t="shared" si="49"/>
        <v>0</v>
      </c>
      <c r="P94" s="183">
        <f t="shared" si="49"/>
        <v>0</v>
      </c>
      <c r="Q94" s="183">
        <f t="shared" si="49"/>
        <v>0</v>
      </c>
      <c r="R94" s="183">
        <f t="shared" si="49"/>
        <v>0</v>
      </c>
      <c r="S94" s="183">
        <f t="shared" si="49"/>
        <v>0</v>
      </c>
      <c r="T94" s="183">
        <f t="shared" si="49"/>
        <v>0</v>
      </c>
      <c r="U94" s="183">
        <f t="shared" si="49"/>
        <v>0</v>
      </c>
      <c r="V94" s="183">
        <f t="shared" si="49"/>
        <v>0</v>
      </c>
      <c r="W94" s="183">
        <f t="shared" si="49"/>
        <v>0</v>
      </c>
      <c r="X94" s="183">
        <f t="shared" si="49"/>
        <v>0</v>
      </c>
      <c r="Y94" s="183">
        <f t="shared" si="49"/>
        <v>0</v>
      </c>
      <c r="Z94" s="183">
        <f t="shared" si="49"/>
        <v>0</v>
      </c>
      <c r="AA94" s="183">
        <f t="shared" si="49"/>
        <v>6.6767259999999995E-2</v>
      </c>
      <c r="AB94" s="183">
        <f t="shared" si="49"/>
        <v>0.21685356</v>
      </c>
      <c r="AC94" s="183">
        <f t="shared" si="49"/>
        <v>14.384139299778401</v>
      </c>
      <c r="AD94" s="183">
        <f t="shared" si="49"/>
        <v>0.8705738999999999</v>
      </c>
      <c r="AE94" s="183">
        <f t="shared" si="49"/>
        <v>0.62598584999999995</v>
      </c>
      <c r="AF94" s="183">
        <f t="shared" si="49"/>
        <v>9.3940344915401433</v>
      </c>
      <c r="AG94" s="183">
        <f t="shared" si="49"/>
        <v>0.20866194999999998</v>
      </c>
      <c r="AH94" s="183">
        <f t="shared" si="49"/>
        <v>0.62598584999999995</v>
      </c>
      <c r="AI94" s="183">
        <f t="shared" si="49"/>
        <v>11.417910625102783</v>
      </c>
      <c r="AJ94" s="183">
        <f t="shared" si="49"/>
        <v>0.62598584999999995</v>
      </c>
      <c r="AK94" s="183">
        <f t="shared" si="49"/>
        <v>0.62598584999999995</v>
      </c>
      <c r="AL94" s="183">
        <f t="shared" si="49"/>
        <v>9.6876978097401452</v>
      </c>
      <c r="AM94" s="183">
        <f t="shared" si="49"/>
        <v>0.83464779999999994</v>
      </c>
      <c r="AN94" s="183">
        <f t="shared" si="49"/>
        <v>0.93964779999999981</v>
      </c>
      <c r="AO94" s="183">
        <f t="shared" si="49"/>
        <v>18.186521183080288</v>
      </c>
      <c r="AP94" s="183">
        <f t="shared" si="49"/>
        <v>1.2105477999999998</v>
      </c>
      <c r="AQ94" s="183">
        <f t="shared" si="49"/>
        <v>3.4409430846896001</v>
      </c>
      <c r="AR94" s="183">
        <f t="shared" si="49"/>
        <v>29.14310678418277</v>
      </c>
      <c r="AS94" s="183">
        <f t="shared" si="49"/>
        <v>0.86882389999999998</v>
      </c>
      <c r="AT94" s="183">
        <f t="shared" si="49"/>
        <v>0.86882389999999998</v>
      </c>
      <c r="AU94" s="183">
        <f t="shared" si="49"/>
        <v>29.307311799923188</v>
      </c>
      <c r="AV94" s="183">
        <f t="shared" si="49"/>
        <v>7.6593121117239997</v>
      </c>
      <c r="AW94" s="183">
        <f t="shared" si="49"/>
        <v>2.9619779072800001</v>
      </c>
      <c r="AX94" s="183">
        <f t="shared" si="49"/>
        <v>32.077554258211215</v>
      </c>
      <c r="AY94" s="183">
        <f t="shared" si="49"/>
        <v>2.7256491681999999</v>
      </c>
      <c r="AZ94" s="183">
        <f t="shared" si="49"/>
        <v>1.6649525447475197</v>
      </c>
      <c r="BA94" s="183">
        <f t="shared" si="49"/>
        <v>1.3326766990633601</v>
      </c>
      <c r="BB94" s="183">
        <f t="shared" si="49"/>
        <v>3.3765900516465601</v>
      </c>
      <c r="BC94" s="183">
        <f t="shared" si="49"/>
        <v>25.042134486232815</v>
      </c>
      <c r="BD94" s="183">
        <f t="shared" si="49"/>
        <v>1.0276326168080001</v>
      </c>
      <c r="BE94" s="183">
        <f t="shared" si="49"/>
        <v>1.6992856070119999</v>
      </c>
      <c r="BF94" s="183">
        <f t="shared" si="49"/>
        <v>24.356523176404153</v>
      </c>
      <c r="BG94" s="183">
        <f t="shared" si="49"/>
        <v>0</v>
      </c>
      <c r="BH94" s="183">
        <f t="shared" si="49"/>
        <v>0</v>
      </c>
      <c r="BI94" s="183">
        <f t="shared" si="49"/>
        <v>1.0046505364</v>
      </c>
      <c r="BJ94" s="183">
        <f t="shared" si="49"/>
        <v>0</v>
      </c>
      <c r="BK94" s="183">
        <f t="shared" si="49"/>
        <v>0</v>
      </c>
      <c r="BL94" s="183">
        <f t="shared" si="49"/>
        <v>0</v>
      </c>
      <c r="BM94" s="183">
        <f t="shared" si="49"/>
        <v>0</v>
      </c>
      <c r="BN94" s="183">
        <f t="shared" si="49"/>
        <v>0</v>
      </c>
      <c r="BO94" s="183">
        <f t="shared" si="49"/>
        <v>0</v>
      </c>
      <c r="BP94" s="183">
        <f t="shared" si="49"/>
        <v>0</v>
      </c>
      <c r="BQ94" s="183">
        <f t="shared" si="49"/>
        <v>0</v>
      </c>
      <c r="BR94" s="183">
        <f t="shared" si="49"/>
        <v>0</v>
      </c>
      <c r="BS94" s="183">
        <f t="shared" si="49"/>
        <v>0</v>
      </c>
      <c r="BT94" s="183">
        <f t="shared" si="49"/>
        <v>0</v>
      </c>
      <c r="BU94" s="183">
        <f t="shared" ref="BU94:CE96" si="50">BU$93*$D94</f>
        <v>0</v>
      </c>
      <c r="BV94" s="183">
        <f t="shared" si="50"/>
        <v>0</v>
      </c>
      <c r="BW94" s="183">
        <f t="shared" si="50"/>
        <v>0</v>
      </c>
      <c r="BX94" s="183">
        <f t="shared" si="50"/>
        <v>0</v>
      </c>
      <c r="BY94" s="183">
        <f t="shared" si="50"/>
        <v>0</v>
      </c>
      <c r="BZ94" s="183">
        <f t="shared" si="50"/>
        <v>0</v>
      </c>
      <c r="CA94" s="183">
        <f t="shared" si="50"/>
        <v>0</v>
      </c>
      <c r="CB94" s="183">
        <f t="shared" si="50"/>
        <v>0</v>
      </c>
      <c r="CC94" s="183">
        <f t="shared" si="50"/>
        <v>0</v>
      </c>
      <c r="CD94" s="183">
        <f t="shared" si="50"/>
        <v>0</v>
      </c>
      <c r="CE94" s="183">
        <f t="shared" si="50"/>
        <v>0</v>
      </c>
    </row>
    <row r="95" spans="2:83" s="183" customFormat="1" x14ac:dyDescent="0.25">
      <c r="B95" s="183" t="s">
        <v>117</v>
      </c>
      <c r="D95" s="185">
        <v>0.13</v>
      </c>
      <c r="E95" s="143">
        <f>SUM(G95:BY95)</f>
        <v>44.289123452185294</v>
      </c>
      <c r="H95" s="183">
        <f>H$93*$D95</f>
        <v>0</v>
      </c>
      <c r="I95" s="183">
        <f t="shared" si="49"/>
        <v>0</v>
      </c>
      <c r="J95" s="183">
        <f t="shared" si="49"/>
        <v>0</v>
      </c>
      <c r="K95" s="183">
        <f t="shared" si="49"/>
        <v>0</v>
      </c>
      <c r="L95" s="183">
        <f t="shared" si="49"/>
        <v>0</v>
      </c>
      <c r="M95" s="183">
        <f t="shared" si="49"/>
        <v>0</v>
      </c>
      <c r="N95" s="183">
        <f t="shared" si="49"/>
        <v>0</v>
      </c>
      <c r="O95" s="183">
        <f t="shared" si="49"/>
        <v>0</v>
      </c>
      <c r="P95" s="183">
        <f t="shared" si="49"/>
        <v>0</v>
      </c>
      <c r="Q95" s="183">
        <f t="shared" si="49"/>
        <v>0</v>
      </c>
      <c r="R95" s="183">
        <f t="shared" si="49"/>
        <v>0</v>
      </c>
      <c r="S95" s="183">
        <f t="shared" si="49"/>
        <v>0</v>
      </c>
      <c r="T95" s="183">
        <f t="shared" si="49"/>
        <v>0</v>
      </c>
      <c r="U95" s="183">
        <f t="shared" si="49"/>
        <v>0</v>
      </c>
      <c r="V95" s="183">
        <f t="shared" si="49"/>
        <v>0</v>
      </c>
      <c r="W95" s="183">
        <f t="shared" si="49"/>
        <v>0</v>
      </c>
      <c r="X95" s="183">
        <f t="shared" si="49"/>
        <v>0</v>
      </c>
      <c r="Y95" s="183">
        <f t="shared" si="49"/>
        <v>0</v>
      </c>
      <c r="Z95" s="183">
        <f t="shared" si="49"/>
        <v>0</v>
      </c>
      <c r="AA95" s="183">
        <f t="shared" si="49"/>
        <v>1.2399634000000001E-2</v>
      </c>
      <c r="AB95" s="183">
        <f t="shared" si="49"/>
        <v>4.0272804000000002E-2</v>
      </c>
      <c r="AC95" s="183">
        <f t="shared" si="49"/>
        <v>2.6713401556731315</v>
      </c>
      <c r="AD95" s="183">
        <f t="shared" si="49"/>
        <v>0.16167800999999998</v>
      </c>
      <c r="AE95" s="183">
        <f t="shared" si="49"/>
        <v>0.11625451499999999</v>
      </c>
      <c r="AF95" s="183">
        <f t="shared" si="49"/>
        <v>1.7446064055717412</v>
      </c>
      <c r="AG95" s="183">
        <f t="shared" si="49"/>
        <v>3.8751504999999999E-2</v>
      </c>
      <c r="AH95" s="183">
        <f t="shared" si="49"/>
        <v>0.11625451499999999</v>
      </c>
      <c r="AI95" s="183">
        <f t="shared" si="49"/>
        <v>2.1204691160905171</v>
      </c>
      <c r="AJ95" s="183">
        <f t="shared" si="49"/>
        <v>0.11625451499999999</v>
      </c>
      <c r="AK95" s="183">
        <f t="shared" si="49"/>
        <v>0.11625451499999999</v>
      </c>
      <c r="AL95" s="183">
        <f t="shared" si="49"/>
        <v>1.7991438789517413</v>
      </c>
      <c r="AM95" s="183">
        <f t="shared" si="49"/>
        <v>0.15500601999999999</v>
      </c>
      <c r="AN95" s="183">
        <f t="shared" si="49"/>
        <v>0.17450601999999998</v>
      </c>
      <c r="AO95" s="183">
        <f t="shared" si="49"/>
        <v>3.3774967911434826</v>
      </c>
      <c r="AP95" s="183">
        <f t="shared" si="49"/>
        <v>0.22481601999999998</v>
      </c>
      <c r="AQ95" s="183">
        <f t="shared" si="49"/>
        <v>0.63903228715664007</v>
      </c>
      <c r="AR95" s="183">
        <f t="shared" si="49"/>
        <v>5.412291259919658</v>
      </c>
      <c r="AS95" s="183">
        <f t="shared" si="49"/>
        <v>0.16135300999999999</v>
      </c>
      <c r="AT95" s="183">
        <f t="shared" si="49"/>
        <v>0.16135300999999999</v>
      </c>
      <c r="AU95" s="183">
        <f t="shared" si="49"/>
        <v>5.4427864771285925</v>
      </c>
      <c r="AV95" s="183">
        <f t="shared" si="49"/>
        <v>1.4224436778916001</v>
      </c>
      <c r="AW95" s="183">
        <f t="shared" si="49"/>
        <v>0.55008161135200007</v>
      </c>
      <c r="AX95" s="183">
        <f t="shared" si="49"/>
        <v>5.9572600765249399</v>
      </c>
      <c r="AY95" s="183">
        <f t="shared" si="49"/>
        <v>0.50619198838000001</v>
      </c>
      <c r="AZ95" s="183">
        <f t="shared" si="49"/>
        <v>0.30920547259596798</v>
      </c>
      <c r="BA95" s="183">
        <f t="shared" si="49"/>
        <v>0.24749710125462404</v>
      </c>
      <c r="BB95" s="183">
        <f t="shared" si="49"/>
        <v>0.62708100959150415</v>
      </c>
      <c r="BC95" s="183">
        <f t="shared" si="49"/>
        <v>4.650682118871809</v>
      </c>
      <c r="BD95" s="183">
        <f t="shared" si="49"/>
        <v>0.19084605740720004</v>
      </c>
      <c r="BE95" s="183">
        <f t="shared" si="49"/>
        <v>0.31558161273079999</v>
      </c>
      <c r="BF95" s="183">
        <f t="shared" si="49"/>
        <v>4.5233543041893425</v>
      </c>
      <c r="BG95" s="183">
        <f t="shared" si="49"/>
        <v>0</v>
      </c>
      <c r="BH95" s="183">
        <f t="shared" si="49"/>
        <v>0</v>
      </c>
      <c r="BI95" s="183">
        <f t="shared" si="49"/>
        <v>0.18657795676</v>
      </c>
      <c r="BJ95" s="183">
        <f t="shared" si="49"/>
        <v>0</v>
      </c>
      <c r="BK95" s="183">
        <f t="shared" si="49"/>
        <v>0</v>
      </c>
      <c r="BL95" s="183">
        <f t="shared" si="49"/>
        <v>0</v>
      </c>
      <c r="BM95" s="183">
        <f t="shared" si="49"/>
        <v>0</v>
      </c>
      <c r="BN95" s="183">
        <f t="shared" si="49"/>
        <v>0</v>
      </c>
      <c r="BO95" s="183">
        <f t="shared" si="49"/>
        <v>0</v>
      </c>
      <c r="BP95" s="183">
        <f t="shared" si="49"/>
        <v>0</v>
      </c>
      <c r="BQ95" s="183">
        <f t="shared" si="49"/>
        <v>0</v>
      </c>
      <c r="BR95" s="183">
        <f t="shared" si="49"/>
        <v>0</v>
      </c>
      <c r="BS95" s="183">
        <f t="shared" si="49"/>
        <v>0</v>
      </c>
      <c r="BT95" s="183">
        <f t="shared" si="49"/>
        <v>0</v>
      </c>
      <c r="BU95" s="183">
        <f t="shared" si="50"/>
        <v>0</v>
      </c>
      <c r="BV95" s="183">
        <f t="shared" si="50"/>
        <v>0</v>
      </c>
      <c r="BW95" s="183">
        <f t="shared" si="50"/>
        <v>0</v>
      </c>
      <c r="BX95" s="183">
        <f t="shared" si="50"/>
        <v>0</v>
      </c>
      <c r="BY95" s="183">
        <f t="shared" si="50"/>
        <v>0</v>
      </c>
      <c r="BZ95" s="183">
        <f t="shared" si="50"/>
        <v>0</v>
      </c>
      <c r="CA95" s="183">
        <f t="shared" si="50"/>
        <v>0</v>
      </c>
      <c r="CB95" s="183">
        <f t="shared" si="50"/>
        <v>0</v>
      </c>
      <c r="CC95" s="183">
        <f t="shared" si="50"/>
        <v>0</v>
      </c>
      <c r="CD95" s="183">
        <f t="shared" si="50"/>
        <v>0</v>
      </c>
      <c r="CE95" s="183">
        <f t="shared" si="50"/>
        <v>0</v>
      </c>
    </row>
    <row r="96" spans="2:83" s="183" customFormat="1" x14ac:dyDescent="0.25">
      <c r="B96" s="183" t="s">
        <v>254</v>
      </c>
      <c r="D96" s="185">
        <v>0.17</v>
      </c>
      <c r="E96" s="143">
        <f>SUM(G96:BY96)</f>
        <v>57.91654605285769</v>
      </c>
      <c r="H96" s="183">
        <f>H$93*$D96</f>
        <v>0</v>
      </c>
      <c r="I96" s="183">
        <f t="shared" si="49"/>
        <v>0</v>
      </c>
      <c r="J96" s="183">
        <f t="shared" si="49"/>
        <v>0</v>
      </c>
      <c r="K96" s="183">
        <f t="shared" si="49"/>
        <v>0</v>
      </c>
      <c r="L96" s="183">
        <f t="shared" si="49"/>
        <v>0</v>
      </c>
      <c r="M96" s="183">
        <f t="shared" si="49"/>
        <v>0</v>
      </c>
      <c r="N96" s="183">
        <f t="shared" si="49"/>
        <v>0</v>
      </c>
      <c r="O96" s="183">
        <f t="shared" si="49"/>
        <v>0</v>
      </c>
      <c r="P96" s="183">
        <f t="shared" si="49"/>
        <v>0</v>
      </c>
      <c r="Q96" s="183">
        <f t="shared" si="49"/>
        <v>0</v>
      </c>
      <c r="R96" s="183">
        <f t="shared" si="49"/>
        <v>0</v>
      </c>
      <c r="S96" s="183">
        <f t="shared" si="49"/>
        <v>0</v>
      </c>
      <c r="T96" s="183">
        <f t="shared" si="49"/>
        <v>0</v>
      </c>
      <c r="U96" s="183">
        <f t="shared" si="49"/>
        <v>0</v>
      </c>
      <c r="V96" s="183">
        <f t="shared" si="49"/>
        <v>0</v>
      </c>
      <c r="W96" s="183">
        <f t="shared" si="49"/>
        <v>0</v>
      </c>
      <c r="X96" s="183">
        <f t="shared" si="49"/>
        <v>0</v>
      </c>
      <c r="Y96" s="183">
        <f t="shared" si="49"/>
        <v>0</v>
      </c>
      <c r="Z96" s="183">
        <f t="shared" si="49"/>
        <v>0</v>
      </c>
      <c r="AA96" s="183">
        <f t="shared" si="49"/>
        <v>1.6214906000000001E-2</v>
      </c>
      <c r="AB96" s="183">
        <f t="shared" si="49"/>
        <v>5.2664436000000009E-2</v>
      </c>
      <c r="AC96" s="183">
        <f t="shared" si="49"/>
        <v>3.4932909728033263</v>
      </c>
      <c r="AD96" s="183">
        <f t="shared" si="49"/>
        <v>0.21142509000000001</v>
      </c>
      <c r="AE96" s="183">
        <f t="shared" si="49"/>
        <v>0.15202513500000001</v>
      </c>
      <c r="AF96" s="183">
        <f t="shared" si="49"/>
        <v>2.2814083765168922</v>
      </c>
      <c r="AG96" s="183">
        <f t="shared" si="49"/>
        <v>5.0675045000000002E-2</v>
      </c>
      <c r="AH96" s="183">
        <f t="shared" si="49"/>
        <v>0.15202513500000001</v>
      </c>
      <c r="AI96" s="183">
        <f t="shared" si="49"/>
        <v>2.7729211518106762</v>
      </c>
      <c r="AJ96" s="183">
        <f t="shared" si="49"/>
        <v>0.15202513500000001</v>
      </c>
      <c r="AK96" s="183">
        <f t="shared" si="49"/>
        <v>0.15202513500000001</v>
      </c>
      <c r="AL96" s="183">
        <f t="shared" si="49"/>
        <v>2.3527266109368927</v>
      </c>
      <c r="AM96" s="183">
        <f t="shared" si="49"/>
        <v>0.20270018000000001</v>
      </c>
      <c r="AN96" s="183">
        <f t="shared" si="49"/>
        <v>0.22820017999999997</v>
      </c>
      <c r="AO96" s="183">
        <f t="shared" si="49"/>
        <v>4.4167265730337855</v>
      </c>
      <c r="AP96" s="183">
        <f t="shared" si="49"/>
        <v>0.29399017999999999</v>
      </c>
      <c r="AQ96" s="183">
        <f t="shared" si="49"/>
        <v>0.83565760628176011</v>
      </c>
      <c r="AR96" s="183">
        <f t="shared" si="49"/>
        <v>7.0776116475872444</v>
      </c>
      <c r="AS96" s="183">
        <f t="shared" si="49"/>
        <v>0.21100009</v>
      </c>
      <c r="AT96" s="183">
        <f t="shared" si="49"/>
        <v>0.21100009</v>
      </c>
      <c r="AU96" s="183">
        <f t="shared" si="49"/>
        <v>7.1174900085527746</v>
      </c>
      <c r="AV96" s="183">
        <f t="shared" si="49"/>
        <v>1.8601186557044</v>
      </c>
      <c r="AW96" s="183">
        <f t="shared" si="49"/>
        <v>0.7193374917680001</v>
      </c>
      <c r="AX96" s="183">
        <f t="shared" si="49"/>
        <v>7.790263176994153</v>
      </c>
      <c r="AY96" s="183">
        <f t="shared" si="49"/>
        <v>0.66194336942000009</v>
      </c>
      <c r="AZ96" s="183">
        <f t="shared" si="49"/>
        <v>0.40434561801011198</v>
      </c>
      <c r="BA96" s="183">
        <f t="shared" si="49"/>
        <v>0.32365005548681608</v>
      </c>
      <c r="BB96" s="183">
        <f t="shared" si="49"/>
        <v>0.82002901254273619</v>
      </c>
      <c r="BC96" s="183">
        <f t="shared" si="49"/>
        <v>6.081661232370827</v>
      </c>
      <c r="BD96" s="183">
        <f t="shared" si="49"/>
        <v>0.24956792122480004</v>
      </c>
      <c r="BE96" s="183">
        <f t="shared" si="49"/>
        <v>0.41268364741720004</v>
      </c>
      <c r="BF96" s="183">
        <f t="shared" si="49"/>
        <v>5.9151556285552944</v>
      </c>
      <c r="BG96" s="183">
        <f t="shared" si="49"/>
        <v>0</v>
      </c>
      <c r="BH96" s="183">
        <f t="shared" si="49"/>
        <v>0</v>
      </c>
      <c r="BI96" s="183">
        <f t="shared" si="49"/>
        <v>0.24398655884000001</v>
      </c>
      <c r="BJ96" s="183">
        <f t="shared" si="49"/>
        <v>0</v>
      </c>
      <c r="BK96" s="183">
        <f t="shared" si="49"/>
        <v>0</v>
      </c>
      <c r="BL96" s="183">
        <f t="shared" si="49"/>
        <v>0</v>
      </c>
      <c r="BM96" s="183">
        <f t="shared" si="49"/>
        <v>0</v>
      </c>
      <c r="BN96" s="183">
        <f t="shared" si="49"/>
        <v>0</v>
      </c>
      <c r="BO96" s="183">
        <f t="shared" si="49"/>
        <v>0</v>
      </c>
      <c r="BP96" s="183">
        <f t="shared" si="49"/>
        <v>0</v>
      </c>
      <c r="BQ96" s="183">
        <f t="shared" si="49"/>
        <v>0</v>
      </c>
      <c r="BR96" s="183">
        <f t="shared" si="49"/>
        <v>0</v>
      </c>
      <c r="BS96" s="183">
        <f t="shared" si="49"/>
        <v>0</v>
      </c>
      <c r="BT96" s="183">
        <f t="shared" si="49"/>
        <v>0</v>
      </c>
      <c r="BU96" s="183">
        <f t="shared" si="50"/>
        <v>0</v>
      </c>
      <c r="BV96" s="183">
        <f t="shared" si="50"/>
        <v>0</v>
      </c>
      <c r="BW96" s="183">
        <f t="shared" si="50"/>
        <v>0</v>
      </c>
      <c r="BX96" s="183">
        <f t="shared" si="50"/>
        <v>0</v>
      </c>
      <c r="BY96" s="183">
        <f t="shared" si="50"/>
        <v>0</v>
      </c>
      <c r="BZ96" s="183">
        <f t="shared" si="50"/>
        <v>0</v>
      </c>
      <c r="CA96" s="183">
        <f t="shared" si="50"/>
        <v>0</v>
      </c>
      <c r="CB96" s="183">
        <f t="shared" si="50"/>
        <v>0</v>
      </c>
      <c r="CC96" s="183">
        <f t="shared" si="50"/>
        <v>0</v>
      </c>
      <c r="CD96" s="183">
        <f t="shared" si="50"/>
        <v>0</v>
      </c>
      <c r="CE96" s="183">
        <f t="shared" si="50"/>
        <v>0</v>
      </c>
    </row>
    <row r="97" spans="2:83" x14ac:dyDescent="0.25">
      <c r="B97" s="152"/>
      <c r="E97" s="143"/>
      <c r="H97" s="182"/>
      <c r="I97" s="182"/>
      <c r="J97" s="182"/>
      <c r="K97" s="182"/>
      <c r="L97" s="182"/>
      <c r="M97" s="182"/>
      <c r="N97" s="182"/>
      <c r="O97" s="182"/>
      <c r="P97" s="182"/>
      <c r="Q97" s="182"/>
      <c r="R97" s="182"/>
      <c r="S97" s="182"/>
      <c r="T97" s="182"/>
      <c r="U97" s="182"/>
      <c r="V97" s="182"/>
      <c r="W97" s="182"/>
      <c r="X97" s="182"/>
      <c r="Y97" s="182"/>
      <c r="Z97" s="182"/>
      <c r="AA97" s="182"/>
      <c r="AB97" s="182"/>
      <c r="AC97" s="182"/>
      <c r="AD97" s="182"/>
      <c r="AE97" s="182"/>
      <c r="AF97" s="182"/>
      <c r="AG97" s="182"/>
      <c r="AH97" s="182"/>
      <c r="AI97" s="182"/>
      <c r="AJ97" s="182"/>
      <c r="AK97" s="182"/>
      <c r="AL97" s="182"/>
      <c r="AM97" s="182"/>
      <c r="AN97" s="182"/>
      <c r="AO97" s="182"/>
      <c r="AP97" s="182"/>
      <c r="AQ97" s="182"/>
      <c r="AR97" s="182"/>
      <c r="AS97" s="182"/>
      <c r="AT97" s="182"/>
      <c r="AU97" s="182"/>
      <c r="AV97" s="182"/>
      <c r="AW97" s="182"/>
      <c r="AX97" s="182"/>
      <c r="AY97" s="182"/>
      <c r="AZ97" s="182"/>
      <c r="BA97" s="182"/>
      <c r="BB97" s="182"/>
      <c r="BC97" s="182"/>
      <c r="BD97" s="182"/>
      <c r="BE97" s="182"/>
      <c r="BF97" s="182"/>
      <c r="BG97" s="182"/>
      <c r="BH97" s="182"/>
      <c r="BI97" s="182"/>
      <c r="BJ97" s="182"/>
      <c r="BK97" s="182"/>
      <c r="BL97" s="182"/>
      <c r="BM97" s="182"/>
      <c r="BN97" s="182"/>
      <c r="BO97" s="182"/>
      <c r="BP97" s="182"/>
      <c r="BQ97" s="182"/>
      <c r="BR97" s="182"/>
      <c r="BS97" s="182"/>
      <c r="BT97" s="182"/>
      <c r="BU97" s="182"/>
      <c r="BV97" s="182"/>
      <c r="BW97" s="182"/>
      <c r="BX97" s="182"/>
      <c r="BY97" s="182"/>
    </row>
    <row r="98" spans="2:83" x14ac:dyDescent="0.25">
      <c r="B98" s="153" t="s">
        <v>253</v>
      </c>
      <c r="E98" s="143">
        <f>SUM(G98:BY98)</f>
        <v>376.89677610909519</v>
      </c>
      <c r="H98" s="178">
        <f>SUM(H54:H66)-H63</f>
        <v>0</v>
      </c>
      <c r="I98" s="178">
        <f t="shared" ref="I98:BK98" si="51">SUM(I54:I66)-I63</f>
        <v>0</v>
      </c>
      <c r="J98" s="178">
        <f t="shared" si="51"/>
        <v>0</v>
      </c>
      <c r="K98" s="178">
        <f t="shared" si="51"/>
        <v>0</v>
      </c>
      <c r="L98" s="178">
        <f t="shared" si="51"/>
        <v>0</v>
      </c>
      <c r="M98" s="178">
        <f t="shared" si="51"/>
        <v>0</v>
      </c>
      <c r="N98" s="178">
        <f t="shared" si="51"/>
        <v>0</v>
      </c>
      <c r="O98" s="178">
        <f t="shared" si="51"/>
        <v>0</v>
      </c>
      <c r="P98" s="178">
        <f t="shared" si="51"/>
        <v>0</v>
      </c>
      <c r="Q98" s="178">
        <f t="shared" si="51"/>
        <v>0</v>
      </c>
      <c r="R98" s="178">
        <f t="shared" si="51"/>
        <v>0</v>
      </c>
      <c r="S98" s="178">
        <f t="shared" si="51"/>
        <v>0</v>
      </c>
      <c r="T98" s="178">
        <f t="shared" si="51"/>
        <v>0</v>
      </c>
      <c r="U98" s="178">
        <f t="shared" si="51"/>
        <v>0</v>
      </c>
      <c r="V98" s="178">
        <f t="shared" si="51"/>
        <v>0</v>
      </c>
      <c r="W98" s="178">
        <f t="shared" si="51"/>
        <v>0</v>
      </c>
      <c r="X98" s="178">
        <f t="shared" si="51"/>
        <v>0</v>
      </c>
      <c r="Y98" s="178">
        <f t="shared" si="51"/>
        <v>0</v>
      </c>
      <c r="Z98" s="178">
        <f t="shared" si="51"/>
        <v>0</v>
      </c>
      <c r="AA98" s="178">
        <f t="shared" si="51"/>
        <v>7.5305127047157052</v>
      </c>
      <c r="AB98" s="178">
        <f t="shared" si="51"/>
        <v>1.786000158295479</v>
      </c>
      <c r="AC98" s="178">
        <f t="shared" si="51"/>
        <v>28.40749620181326</v>
      </c>
      <c r="AD98" s="178">
        <f t="shared" si="51"/>
        <v>2.5049271044584223</v>
      </c>
      <c r="AE98" s="178">
        <f t="shared" si="51"/>
        <v>2.8030156044584222</v>
      </c>
      <c r="AF98" s="178">
        <f t="shared" si="51"/>
        <v>15.328799378087199</v>
      </c>
      <c r="AG98" s="178">
        <f t="shared" si="51"/>
        <v>2.2717966738968158</v>
      </c>
      <c r="AH98" s="178">
        <f t="shared" si="51"/>
        <v>2.8679736738968158</v>
      </c>
      <c r="AI98" s="178">
        <f>SUM(AI54:AI66)-AI63</f>
        <v>21.5288254967051</v>
      </c>
      <c r="AJ98" s="178">
        <f t="shared" si="51"/>
        <v>2.9257655506213647</v>
      </c>
      <c r="AK98" s="178">
        <f t="shared" si="51"/>
        <v>2.9257655506213651</v>
      </c>
      <c r="AL98" s="178">
        <f t="shared" si="51"/>
        <v>15.153460824250143</v>
      </c>
      <c r="AM98" s="178">
        <f t="shared" si="51"/>
        <v>3.2238540506213655</v>
      </c>
      <c r="AN98" s="178">
        <f t="shared" si="51"/>
        <v>3.2169190254144189</v>
      </c>
      <c r="AO98" s="178">
        <f t="shared" si="51"/>
        <v>39.260736693478655</v>
      </c>
      <c r="AP98" s="178">
        <f t="shared" si="51"/>
        <v>3.2238540506213655</v>
      </c>
      <c r="AQ98" s="178">
        <f t="shared" si="51"/>
        <v>3.2169190254144193</v>
      </c>
      <c r="AR98" s="178">
        <f t="shared" si="51"/>
        <v>46.502636823709913</v>
      </c>
      <c r="AS98" s="178">
        <f t="shared" si="51"/>
        <v>1.2834379980083432</v>
      </c>
      <c r="AT98" s="178">
        <f t="shared" si="51"/>
        <v>1.2869055106118161</v>
      </c>
      <c r="AU98" s="178">
        <f t="shared" si="51"/>
        <v>33.717619350896378</v>
      </c>
      <c r="AV98" s="178">
        <f t="shared" si="51"/>
        <v>7.0892099337565924</v>
      </c>
      <c r="AW98" s="178">
        <f t="shared" si="51"/>
        <v>1.8761474854048701</v>
      </c>
      <c r="AX98" s="178">
        <f t="shared" si="51"/>
        <v>42.902241506742136</v>
      </c>
      <c r="AY98" s="178">
        <f t="shared" si="51"/>
        <v>1.290373023215289</v>
      </c>
      <c r="AZ98" s="178">
        <f t="shared" si="51"/>
        <v>1.8865500232152894</v>
      </c>
      <c r="BA98" s="178">
        <f t="shared" si="51"/>
        <v>3.878410846839293</v>
      </c>
      <c r="BB98" s="178">
        <f t="shared" si="51"/>
        <v>1.8830825106118161</v>
      </c>
      <c r="BC98" s="178">
        <f t="shared" si="51"/>
        <v>35.520729226647276</v>
      </c>
      <c r="BD98" s="178">
        <f t="shared" si="51"/>
        <v>1.388156878633227</v>
      </c>
      <c r="BE98" s="178">
        <f t="shared" si="51"/>
        <v>4.0648414407170108</v>
      </c>
      <c r="BF98" s="178">
        <f t="shared" si="51"/>
        <v>30.764825979205263</v>
      </c>
      <c r="BG98" s="178">
        <f t="shared" si="51"/>
        <v>0.4523948109997738</v>
      </c>
      <c r="BH98" s="178">
        <f t="shared" si="51"/>
        <v>0.4523948109997738</v>
      </c>
      <c r="BI98" s="178">
        <f t="shared" si="51"/>
        <v>0.66044556720815217</v>
      </c>
      <c r="BJ98" s="178">
        <f t="shared" si="51"/>
        <v>1.170169919918679</v>
      </c>
      <c r="BK98" s="178">
        <f t="shared" si="51"/>
        <v>0.64958069438393684</v>
      </c>
      <c r="BL98" s="178">
        <f t="shared" ref="BL98:CE98" si="52">SUM(BL54:BL66)-BL63</f>
        <v>0</v>
      </c>
      <c r="BM98" s="178">
        <f t="shared" si="52"/>
        <v>0</v>
      </c>
      <c r="BN98" s="178">
        <f t="shared" si="52"/>
        <v>0</v>
      </c>
      <c r="BO98" s="178">
        <f t="shared" si="52"/>
        <v>0</v>
      </c>
      <c r="BP98" s="178">
        <f t="shared" si="52"/>
        <v>0</v>
      </c>
      <c r="BQ98" s="178">
        <f t="shared" si="52"/>
        <v>0</v>
      </c>
      <c r="BR98" s="178">
        <f t="shared" si="52"/>
        <v>0</v>
      </c>
      <c r="BS98" s="178">
        <f t="shared" si="52"/>
        <v>0</v>
      </c>
      <c r="BT98" s="178">
        <f t="shared" si="52"/>
        <v>0</v>
      </c>
      <c r="BU98" s="178">
        <f t="shared" si="52"/>
        <v>0</v>
      </c>
      <c r="BV98" s="178">
        <f t="shared" si="52"/>
        <v>0</v>
      </c>
      <c r="BW98" s="178">
        <f t="shared" si="52"/>
        <v>0</v>
      </c>
      <c r="BX98" s="178">
        <f t="shared" si="52"/>
        <v>0</v>
      </c>
      <c r="BY98" s="178">
        <f t="shared" si="52"/>
        <v>0</v>
      </c>
      <c r="BZ98" s="178">
        <f t="shared" si="52"/>
        <v>0</v>
      </c>
      <c r="CA98" s="178">
        <f t="shared" si="52"/>
        <v>0</v>
      </c>
      <c r="CB98" s="178">
        <f t="shared" si="52"/>
        <v>0</v>
      </c>
      <c r="CC98" s="178">
        <f t="shared" si="52"/>
        <v>0</v>
      </c>
      <c r="CD98" s="178">
        <f t="shared" si="52"/>
        <v>0</v>
      </c>
      <c r="CE98" s="178">
        <f t="shared" si="52"/>
        <v>0</v>
      </c>
    </row>
    <row r="99" spans="2:83" x14ac:dyDescent="0.25">
      <c r="B99" s="153" t="s">
        <v>244</v>
      </c>
      <c r="E99" s="143">
        <f>SUM(G99:BY99)</f>
        <v>20.30756301736486</v>
      </c>
      <c r="H99" s="178">
        <f>H63</f>
        <v>0</v>
      </c>
      <c r="I99" s="178">
        <f t="shared" ref="I99:BK99" si="53">I63</f>
        <v>0</v>
      </c>
      <c r="J99" s="178">
        <f t="shared" si="53"/>
        <v>0</v>
      </c>
      <c r="K99" s="178">
        <f t="shared" si="53"/>
        <v>0</v>
      </c>
      <c r="L99" s="178">
        <f t="shared" si="53"/>
        <v>0</v>
      </c>
      <c r="M99" s="178">
        <f t="shared" si="53"/>
        <v>0</v>
      </c>
      <c r="N99" s="178">
        <f t="shared" si="53"/>
        <v>0</v>
      </c>
      <c r="O99" s="178">
        <f t="shared" si="53"/>
        <v>0</v>
      </c>
      <c r="P99" s="178">
        <f t="shared" si="53"/>
        <v>0</v>
      </c>
      <c r="Q99" s="178">
        <f t="shared" si="53"/>
        <v>0</v>
      </c>
      <c r="R99" s="178">
        <f t="shared" si="53"/>
        <v>0</v>
      </c>
      <c r="S99" s="178">
        <f t="shared" si="53"/>
        <v>0</v>
      </c>
      <c r="T99" s="178">
        <f t="shared" si="53"/>
        <v>0</v>
      </c>
      <c r="U99" s="178">
        <f t="shared" si="53"/>
        <v>0</v>
      </c>
      <c r="V99" s="178">
        <f t="shared" si="53"/>
        <v>0</v>
      </c>
      <c r="W99" s="178">
        <f t="shared" si="53"/>
        <v>0</v>
      </c>
      <c r="X99" s="178">
        <f t="shared" si="53"/>
        <v>0</v>
      </c>
      <c r="Y99" s="178">
        <f t="shared" si="53"/>
        <v>0</v>
      </c>
      <c r="Z99" s="178">
        <f t="shared" si="53"/>
        <v>0</v>
      </c>
      <c r="AA99" s="178">
        <f t="shared" si="53"/>
        <v>0</v>
      </c>
      <c r="AB99" s="178">
        <f t="shared" si="53"/>
        <v>1.7337563017364861</v>
      </c>
      <c r="AC99" s="178">
        <f t="shared" si="53"/>
        <v>1.7337563017364861</v>
      </c>
      <c r="AD99" s="178">
        <f t="shared" si="53"/>
        <v>0</v>
      </c>
      <c r="AE99" s="178">
        <f t="shared" si="53"/>
        <v>0</v>
      </c>
      <c r="AF99" s="178">
        <f t="shared" si="53"/>
        <v>1.7337563017364861</v>
      </c>
      <c r="AG99" s="178">
        <f t="shared" si="53"/>
        <v>0</v>
      </c>
      <c r="AH99" s="178">
        <f t="shared" si="53"/>
        <v>0</v>
      </c>
      <c r="AI99" s="178">
        <f t="shared" si="53"/>
        <v>0</v>
      </c>
      <c r="AJ99" s="178">
        <f t="shared" si="53"/>
        <v>1.7337563017364861</v>
      </c>
      <c r="AK99" s="178">
        <f t="shared" si="53"/>
        <v>0</v>
      </c>
      <c r="AL99" s="178">
        <f t="shared" si="53"/>
        <v>0</v>
      </c>
      <c r="AM99" s="178">
        <f t="shared" si="53"/>
        <v>0</v>
      </c>
      <c r="AN99" s="178">
        <f t="shared" si="53"/>
        <v>1.7337563017364861</v>
      </c>
      <c r="AO99" s="178">
        <f t="shared" si="53"/>
        <v>0</v>
      </c>
      <c r="AP99" s="178">
        <f t="shared" si="53"/>
        <v>0</v>
      </c>
      <c r="AQ99" s="178">
        <f t="shared" si="53"/>
        <v>0</v>
      </c>
      <c r="AR99" s="178">
        <f t="shared" si="53"/>
        <v>1.7337563017364861</v>
      </c>
      <c r="AS99" s="178">
        <f t="shared" si="53"/>
        <v>0</v>
      </c>
      <c r="AT99" s="178">
        <f t="shared" si="53"/>
        <v>0</v>
      </c>
      <c r="AU99" s="178">
        <f t="shared" si="53"/>
        <v>0</v>
      </c>
      <c r="AV99" s="178">
        <f t="shared" si="53"/>
        <v>1.7337563017364861</v>
      </c>
      <c r="AW99" s="178">
        <f t="shared" si="53"/>
        <v>0</v>
      </c>
      <c r="AX99" s="178">
        <f t="shared" si="53"/>
        <v>0</v>
      </c>
      <c r="AY99" s="178">
        <f t="shared" si="53"/>
        <v>0</v>
      </c>
      <c r="AZ99" s="178">
        <f t="shared" si="53"/>
        <v>1.7337563017364861</v>
      </c>
      <c r="BA99" s="178">
        <f t="shared" si="53"/>
        <v>0</v>
      </c>
      <c r="BB99" s="178">
        <f t="shared" si="53"/>
        <v>0</v>
      </c>
      <c r="BC99" s="178">
        <f t="shared" si="53"/>
        <v>2.9699999999999998</v>
      </c>
      <c r="BD99" s="178">
        <f t="shared" si="53"/>
        <v>0</v>
      </c>
      <c r="BE99" s="178">
        <f t="shared" si="53"/>
        <v>3.4675126034729722</v>
      </c>
      <c r="BF99" s="178">
        <f t="shared" si="53"/>
        <v>0</v>
      </c>
      <c r="BG99" s="178">
        <f t="shared" si="53"/>
        <v>0</v>
      </c>
      <c r="BH99" s="178">
        <f t="shared" si="53"/>
        <v>0</v>
      </c>
      <c r="BI99" s="178">
        <f t="shared" si="53"/>
        <v>0</v>
      </c>
      <c r="BJ99" s="178">
        <f t="shared" si="53"/>
        <v>0</v>
      </c>
      <c r="BK99" s="178">
        <f t="shared" si="53"/>
        <v>0</v>
      </c>
      <c r="BL99" s="178">
        <f t="shared" ref="BL99:CE99" si="54">BL63</f>
        <v>0</v>
      </c>
      <c r="BM99" s="178">
        <f t="shared" si="54"/>
        <v>0</v>
      </c>
      <c r="BN99" s="178">
        <f t="shared" si="54"/>
        <v>0</v>
      </c>
      <c r="BO99" s="178">
        <f t="shared" si="54"/>
        <v>0</v>
      </c>
      <c r="BP99" s="178">
        <f t="shared" si="54"/>
        <v>0</v>
      </c>
      <c r="BQ99" s="178">
        <f t="shared" si="54"/>
        <v>0</v>
      </c>
      <c r="BR99" s="178">
        <f t="shared" si="54"/>
        <v>0</v>
      </c>
      <c r="BS99" s="178">
        <f t="shared" si="54"/>
        <v>0</v>
      </c>
      <c r="BT99" s="178">
        <f t="shared" si="54"/>
        <v>0</v>
      </c>
      <c r="BU99" s="178">
        <f t="shared" si="54"/>
        <v>0</v>
      </c>
      <c r="BV99" s="178">
        <f t="shared" si="54"/>
        <v>0</v>
      </c>
      <c r="BW99" s="178">
        <f t="shared" si="54"/>
        <v>0</v>
      </c>
      <c r="BX99" s="178">
        <f t="shared" si="54"/>
        <v>0</v>
      </c>
      <c r="BY99" s="178">
        <f t="shared" si="54"/>
        <v>0</v>
      </c>
      <c r="BZ99" s="178">
        <f t="shared" si="54"/>
        <v>0</v>
      </c>
      <c r="CA99" s="178">
        <f t="shared" si="54"/>
        <v>0</v>
      </c>
      <c r="CB99" s="178">
        <f t="shared" si="54"/>
        <v>0</v>
      </c>
      <c r="CC99" s="178">
        <f t="shared" si="54"/>
        <v>0</v>
      </c>
      <c r="CD99" s="178">
        <f t="shared" si="54"/>
        <v>0</v>
      </c>
      <c r="CE99" s="178">
        <f t="shared" si="54"/>
        <v>0</v>
      </c>
    </row>
    <row r="100" spans="2:83" x14ac:dyDescent="0.25">
      <c r="E100" s="143"/>
      <c r="AR100" s="152"/>
    </row>
    <row r="101" spans="2:83" ht="22.5" x14ac:dyDescent="0.25">
      <c r="B101" s="186" t="s">
        <v>258</v>
      </c>
      <c r="C101" s="187"/>
      <c r="D101" s="188"/>
      <c r="E101" s="188"/>
      <c r="F101" s="187"/>
      <c r="G101" s="157">
        <f>H4</f>
        <v>44561</v>
      </c>
      <c r="H101" s="157">
        <f>EOMONTH(G101,3)</f>
        <v>44651</v>
      </c>
      <c r="I101" s="157">
        <f t="shared" ref="I101:X101" si="55">EOMONTH(H101,3)</f>
        <v>44742</v>
      </c>
      <c r="J101" s="157">
        <f t="shared" si="55"/>
        <v>44834</v>
      </c>
      <c r="K101" s="157">
        <f t="shared" si="55"/>
        <v>44926</v>
      </c>
      <c r="L101" s="157">
        <f t="shared" si="55"/>
        <v>45016</v>
      </c>
      <c r="M101" s="157">
        <f t="shared" si="55"/>
        <v>45107</v>
      </c>
      <c r="N101" s="157">
        <f t="shared" si="55"/>
        <v>45199</v>
      </c>
      <c r="O101" s="157">
        <f t="shared" si="55"/>
        <v>45291</v>
      </c>
      <c r="P101" s="157">
        <f t="shared" si="55"/>
        <v>45382</v>
      </c>
      <c r="Q101" s="157">
        <f t="shared" si="55"/>
        <v>45473</v>
      </c>
      <c r="R101" s="157">
        <f t="shared" si="55"/>
        <v>45565</v>
      </c>
      <c r="S101" s="157">
        <f t="shared" si="55"/>
        <v>45657</v>
      </c>
      <c r="T101" s="157">
        <f t="shared" si="55"/>
        <v>45747</v>
      </c>
      <c r="U101" s="157">
        <f t="shared" si="55"/>
        <v>45838</v>
      </c>
      <c r="V101" s="157">
        <f t="shared" si="55"/>
        <v>45930</v>
      </c>
      <c r="W101" s="157">
        <f t="shared" si="55"/>
        <v>46022</v>
      </c>
      <c r="X101" s="157">
        <f t="shared" si="55"/>
        <v>46112</v>
      </c>
      <c r="Y101" s="157">
        <f t="shared" ref="Y101:AN101" si="56">EOMONTH(X101,3)</f>
        <v>46203</v>
      </c>
      <c r="Z101" s="157">
        <f t="shared" si="56"/>
        <v>46295</v>
      </c>
      <c r="AA101" s="157">
        <f t="shared" si="56"/>
        <v>46387</v>
      </c>
      <c r="AB101" s="157">
        <f t="shared" si="56"/>
        <v>46477</v>
      </c>
      <c r="AC101" s="157">
        <f t="shared" si="56"/>
        <v>46568</v>
      </c>
      <c r="AD101" s="157">
        <f t="shared" si="56"/>
        <v>46660</v>
      </c>
      <c r="AE101" s="157">
        <f t="shared" si="56"/>
        <v>46752</v>
      </c>
      <c r="AF101" s="157">
        <f t="shared" si="56"/>
        <v>46843</v>
      </c>
      <c r="AG101" s="157">
        <f t="shared" si="56"/>
        <v>46934</v>
      </c>
      <c r="AH101" s="157">
        <f t="shared" si="56"/>
        <v>47026</v>
      </c>
      <c r="AI101" s="157">
        <f t="shared" si="56"/>
        <v>47118</v>
      </c>
      <c r="AJ101" s="157">
        <f t="shared" si="56"/>
        <v>47208</v>
      </c>
      <c r="AK101" s="157">
        <f t="shared" si="56"/>
        <v>47299</v>
      </c>
      <c r="AL101" s="157">
        <f t="shared" si="56"/>
        <v>47391</v>
      </c>
      <c r="AM101" s="157">
        <f t="shared" si="56"/>
        <v>47483</v>
      </c>
      <c r="AN101" s="157">
        <f t="shared" si="56"/>
        <v>47573</v>
      </c>
      <c r="AR101" s="152"/>
    </row>
    <row r="102" spans="2:83" x14ac:dyDescent="0.25">
      <c r="B102" s="189"/>
      <c r="X102" s="190"/>
      <c r="AR102" s="152"/>
    </row>
    <row r="103" spans="2:83" x14ac:dyDescent="0.25">
      <c r="B103" s="189" t="s">
        <v>238</v>
      </c>
      <c r="E103" s="191">
        <f t="shared" ref="E103:E108" ca="1" si="57">SUM(G103:AN103)</f>
        <v>250</v>
      </c>
      <c r="G103" s="22">
        <f ca="1">SUMIF($G$4:$ZZ$4,"&lt;="&amp;G101,$G$72:$ZP$72)</f>
        <v>58</v>
      </c>
      <c r="H103" s="22">
        <f ca="1">SUMIF($G$4:$ZZ$4,"&lt;="&amp;H101,$G$72:$ZP$72)-SUM($F$103:G103)</f>
        <v>11.75</v>
      </c>
      <c r="I103" s="22">
        <f ca="1">SUMIF($G$4:$ZZ$4,"&lt;="&amp;I101,$G$72:$ZP$72)-SUM($F$103:H103)</f>
        <v>0</v>
      </c>
      <c r="J103" s="22">
        <f ca="1">SUMIF($G$4:$ZZ$4,"&lt;="&amp;J101,$G$72:$ZP$72)-SUM($F$103:I103)</f>
        <v>0</v>
      </c>
      <c r="K103" s="22">
        <f ca="1">SUMIF($G$4:$ZZ$4,"&lt;="&amp;K101,$G$72:$ZP$72)-SUM($F$103:J103)</f>
        <v>0</v>
      </c>
      <c r="L103" s="22">
        <f ca="1">SUMIF($G$4:$ZZ$4,"&lt;="&amp;L101,$G$72:$ZP$72)-SUM($F$103:K103)</f>
        <v>0</v>
      </c>
      <c r="M103" s="22">
        <f ca="1">SUMIF($G$4:$ZZ$4,"&lt;="&amp;M101,$G$72:$ZP$72)-SUM($F$103:L103)</f>
        <v>58</v>
      </c>
      <c r="N103" s="22">
        <f ca="1">SUMIF($G$4:$ZZ$4,"&lt;="&amp;N101,$G$72:$ZP$72)-SUM($F$103:M103)</f>
        <v>0</v>
      </c>
      <c r="O103" s="22">
        <f ca="1">SUMIF($G$4:$ZZ$4,"&lt;="&amp;O101,$G$72:$ZP$72)-SUM($F$103:N103)</f>
        <v>58</v>
      </c>
      <c r="P103" s="22">
        <f ca="1">SUMIF($G$4:$ZZ$4,"&lt;="&amp;P101,$G$72:$ZP$72)-SUM($F$103:O103)</f>
        <v>0</v>
      </c>
      <c r="Q103" s="22">
        <f ca="1">SUMIF($G$4:$ZZ$4,"&lt;="&amp;Q101,$G$72:$ZP$72)-SUM($F$103:P103)</f>
        <v>0</v>
      </c>
      <c r="R103" s="22">
        <f ca="1">SUMIF($G$4:$ZZ$4,"&lt;="&amp;R101,$G$72:$ZP$72)-SUM($F$103:Q103)</f>
        <v>0</v>
      </c>
      <c r="S103" s="22">
        <f ca="1">SUMIF($G$4:$ZZ$4,"&lt;="&amp;S101,$G$72:$ZP$72)-SUM($F$103:R103)</f>
        <v>58</v>
      </c>
      <c r="T103" s="22">
        <f ca="1">SUMIF($G$4:$ZZ$4,"&lt;="&amp;T101,$G$72:$ZP$72)-SUM($F$103:S103)</f>
        <v>0</v>
      </c>
      <c r="U103" s="22">
        <f ca="1">SUMIF($G$4:$ZZ$4,"&lt;="&amp;U101,$G$72:$ZP$72)-SUM($F$103:T103)</f>
        <v>0</v>
      </c>
      <c r="V103" s="22">
        <f ca="1">SUMIF($G$4:$ZZ$4,"&lt;="&amp;V101,$G$72:$ZP$72)-SUM($F$103:U103)</f>
        <v>0</v>
      </c>
      <c r="W103" s="22">
        <f ca="1">SUMIF($G$4:$ZZ$4,"&lt;="&amp;W101,$G$72:$ZP$72)-SUM($F$103:V103)</f>
        <v>6.25</v>
      </c>
      <c r="X103" s="192">
        <f ca="1">SUMIF($G$4:$ZZ$4,"&lt;="&amp;X101,$G$72:$ZP$72)-SUM($F$103:W103)</f>
        <v>0</v>
      </c>
      <c r="Y103" s="192">
        <f ca="1">SUMIF($G$4:$ZZ$4,"&lt;="&amp;Y101,$G$72:$ZP$72)-SUM($F$103:X103)</f>
        <v>0</v>
      </c>
      <c r="Z103" s="192">
        <f ca="1">SUMIF($G$4:$ZZ$4,"&lt;="&amp;Z101,$G$72:$ZP$72)-SUM($F$103:Y103)</f>
        <v>0</v>
      </c>
      <c r="AA103" s="192">
        <f ca="1">SUMIF($G$4:$ZZ$4,"&lt;="&amp;AA101,$G$72:$ZP$72)-SUM($F$103:Z103)</f>
        <v>0</v>
      </c>
      <c r="AB103" s="192">
        <f ca="1">SUMIF($G$4:$ZZ$4,"&lt;="&amp;AB101,$G$72:$ZP$72)-SUM($F$103:AA103)</f>
        <v>0</v>
      </c>
      <c r="AC103" s="192">
        <f ca="1">SUMIF($G$4:$ZZ$4,"&lt;="&amp;AC101,$G$72:$ZP$72)-SUM($F$103:AB103)</f>
        <v>0</v>
      </c>
      <c r="AD103" s="192">
        <f ca="1">SUMIF($G$4:$ZZ$4,"&lt;="&amp;AD101,$G$72:$ZP$72)-SUM($F$103:AC103)</f>
        <v>0</v>
      </c>
      <c r="AE103" s="192">
        <f ca="1">SUMIF($G$4:$ZZ$4,"&lt;="&amp;AE101,$G$72:$ZP$72)-SUM($F$103:AD103)</f>
        <v>0</v>
      </c>
      <c r="AF103" s="192">
        <f ca="1">SUMIF($G$4:$ZZ$4,"&lt;="&amp;AF101,$G$72:$ZP$72)-SUM($F$103:AE103)</f>
        <v>0</v>
      </c>
      <c r="AG103" s="192">
        <f ca="1">SUMIF($G$4:$ZZ$4,"&lt;="&amp;AG101,$G$72:$ZP$72)-SUM($F$103:AF103)</f>
        <v>0</v>
      </c>
      <c r="AH103" s="192">
        <f ca="1">SUMIF($G$4:$ZZ$4,"&lt;="&amp;AH101,$G$72:$ZP$72)-SUM($F$103:AG103)</f>
        <v>0</v>
      </c>
      <c r="AI103" s="192">
        <f ca="1">SUMIF($G$4:$ZZ$4,"&lt;="&amp;AI101,$G$72:$ZP$72)-SUM($F$103:AH103)</f>
        <v>0</v>
      </c>
      <c r="AJ103" s="192">
        <f ca="1">SUMIF($G$4:$ZZ$4,"&lt;="&amp;AJ101,$G$72:$ZP$72)-SUM($F$103:AI103)</f>
        <v>0</v>
      </c>
      <c r="AK103" s="192">
        <f ca="1">SUMIF($G$4:$ZZ$4,"&lt;="&amp;AK101,$G$72:$ZP$72)-SUM($F$103:AJ103)</f>
        <v>0</v>
      </c>
      <c r="AL103" s="192">
        <f ca="1">SUMIF($G$4:$ZZ$4,"&lt;="&amp;AL101,$G$72:$ZP$72)-SUM($F$103:AK103)</f>
        <v>0</v>
      </c>
      <c r="AM103" s="192">
        <f ca="1">SUMIF($G$4:$ZZ$4,"&lt;="&amp;AM101,$G$72:$ZP$72)-SUM($F$103:AL103)</f>
        <v>0</v>
      </c>
      <c r="AN103" s="192">
        <f ca="1">SUMIF($G$4:$ZZ$4,"&lt;="&amp;AN101,$G$72:$ZP$72)-SUM($F$103:AM103)</f>
        <v>0</v>
      </c>
      <c r="AR103" s="152"/>
    </row>
    <row r="104" spans="2:83" x14ac:dyDescent="0.25">
      <c r="B104" s="189" t="s">
        <v>242</v>
      </c>
      <c r="E104" s="191">
        <f t="shared" ca="1" si="57"/>
        <v>676.62847714710983</v>
      </c>
      <c r="G104" s="22">
        <f ca="1">SUMIF($G$4:$ZZ$4,"&lt;="&amp;G101,$G$74:$ZP$74)+SUMIF($G$4:$ZZ$4,"&lt;="&amp;G101,$G$79:$ZP$79)+SUMIF($G$4:$ZZ$4,"&lt;="&amp;G101,$G$84:$ZP$84)</f>
        <v>0</v>
      </c>
      <c r="H104" s="22">
        <f ca="1">SUMIF($G$4:$ZZ$4,"&lt;="&amp;H101,$G$74:$ZP$74)+SUMIF($G$4:$ZZ$4,"&lt;="&amp;H101,$G$79:$ZP$79)+SUMIF($G$4:$ZZ$4,"&lt;="&amp;H101,$G$84:$ZP$84)-SUM($F$104:G104)</f>
        <v>0</v>
      </c>
      <c r="I104" s="22">
        <f ca="1">SUMIF($G$4:$ZZ$4,"&lt;="&amp;I101,$G$74:$ZP$74)+SUMIF($G$4:$ZZ$4,"&lt;="&amp;I101,$G$79:$ZP$79)+SUMIF($G$4:$ZZ$4,"&lt;="&amp;I101,$G$84:$ZP$84)-SUM($F$104:H104)</f>
        <v>0</v>
      </c>
      <c r="J104" s="22">
        <f ca="1">SUMIF($G$4:$ZZ$4,"&lt;="&amp;J101,$G$74:$ZP$74)+SUMIF($G$4:$ZZ$4,"&lt;="&amp;J101,$G$79:$ZP$79)+SUMIF($G$4:$ZZ$4,"&lt;="&amp;J101,$G$84:$ZP$84)-SUM($F$104:I104)</f>
        <v>0</v>
      </c>
      <c r="K104" s="22">
        <f ca="1">SUMIF($G$4:$ZZ$4,"&lt;="&amp;K101,$G$74:$ZP$74)+SUMIF($G$4:$ZZ$4,"&lt;="&amp;K101,$G$79:$ZP$79)+SUMIF($G$4:$ZZ$4,"&lt;="&amp;K101,$G$84:$ZP$84)-SUM($F$104:J104)</f>
        <v>0</v>
      </c>
      <c r="L104" s="22">
        <f ca="1">SUMIF($G$4:$ZZ$4,"&lt;="&amp;L101,$G$74:$ZP$74)+SUMIF($G$4:$ZZ$4,"&lt;="&amp;L101,$G$79:$ZP$79)+SUMIF($G$4:$ZZ$4,"&lt;="&amp;L101,$G$84:$ZP$84)-SUM($F$104:K104)</f>
        <v>0</v>
      </c>
      <c r="M104" s="22">
        <f ca="1">SUMIF($G$4:$ZZ$4,"&lt;="&amp;M101,$G$74:$ZP$74)+SUMIF($G$4:$ZZ$4,"&lt;="&amp;M101,$G$79:$ZP$79)+SUMIF($G$4:$ZZ$4,"&lt;="&amp;M101,$G$84:$ZP$84)-SUM($F$104:L104)</f>
        <v>0</v>
      </c>
      <c r="N104" s="22">
        <f ca="1">SUMIF($G$4:$ZZ$4,"&lt;="&amp;N101,$G$74:$ZP$74)+SUMIF($G$4:$ZZ$4,"&lt;="&amp;N101,$G$79:$ZP$79)+SUMIF($G$4:$ZZ$4,"&lt;="&amp;N101,$G$84:$ZP$84)-SUM($F$104:M104)</f>
        <v>23.293599772355059</v>
      </c>
      <c r="O104" s="22">
        <f ca="1">SUMIF($G$4:$ZZ$4,"&lt;="&amp;O101,$G$74:$ZP$74)+SUMIF($G$4:$ZZ$4,"&lt;="&amp;O101,$G$79:$ZP$79)+SUMIF($G$4:$ZZ$4,"&lt;="&amp;O101,$G$84:$ZP$84)-SUM($F$104:N104)</f>
        <v>0</v>
      </c>
      <c r="P104" s="22">
        <f ca="1">SUMIF($G$4:$ZZ$4,"&lt;="&amp;P101,$G$74:$ZP$74)+SUMIF($G$4:$ZZ$4,"&lt;="&amp;P101,$G$79:$ZP$79)+SUMIF($G$4:$ZZ$4,"&lt;="&amp;P101,$G$84:$ZP$84)-SUM($F$104:O104)</f>
        <v>0</v>
      </c>
      <c r="Q104" s="22">
        <f ca="1">SUMIF($G$4:$ZZ$4,"&lt;="&amp;Q101,$G$74:$ZP$74)+SUMIF($G$4:$ZZ$4,"&lt;="&amp;Q101,$G$79:$ZP$79)+SUMIF($G$4:$ZZ$4,"&lt;="&amp;Q101,$G$84:$ZP$84)-SUM($F$104:P104)</f>
        <v>9.1499999999999986</v>
      </c>
      <c r="R104" s="22">
        <f ca="1">SUMIF($G$4:$ZZ$4,"&lt;="&amp;R101,$G$74:$ZP$74)+SUMIF($G$4:$ZZ$4,"&lt;="&amp;R101,$G$79:$ZP$79)+SUMIF($G$4:$ZZ$4,"&lt;="&amp;R101,$G$84:$ZP$84)-SUM($F$104:Q104)</f>
        <v>50.947732156036182</v>
      </c>
      <c r="S104" s="22">
        <f ca="1">SUMIF($G$4:$ZZ$4,"&lt;="&amp;S101,$G$74:$ZP$74)+SUMIF($G$4:$ZZ$4,"&lt;="&amp;S101,$G$79:$ZP$79)+SUMIF($G$4:$ZZ$4,"&lt;="&amp;S101,$G$84:$ZP$84)-SUM($F$104:R104)</f>
        <v>57.546279699778708</v>
      </c>
      <c r="T104" s="22">
        <f ca="1">SUMIF($G$4:$ZZ$4,"&lt;="&amp;T101,$G$74:$ZP$74)+SUMIF($G$4:$ZZ$4,"&lt;="&amp;T101,$G$79:$ZP$79)+SUMIF($G$4:$ZZ$4,"&lt;="&amp;T101,$G$84:$ZP$84)-SUM($F$104:S104)</f>
        <v>67.974471129246979</v>
      </c>
      <c r="U104" s="22">
        <f ca="1">SUMIF($G$4:$ZZ$4,"&lt;="&amp;U101,$G$74:$ZP$74)+SUMIF($G$4:$ZZ$4,"&lt;="&amp;U101,$G$79:$ZP$79)+SUMIF($G$4:$ZZ$4,"&lt;="&amp;U101,$G$84:$ZP$84)-SUM($F$104:T104)</f>
        <v>66.406374454309542</v>
      </c>
      <c r="V104" s="22">
        <f ca="1">SUMIF($G$4:$ZZ$4,"&lt;="&amp;V101,$G$74:$ZP$74)+SUMIF($G$4:$ZZ$4,"&lt;="&amp;V101,$G$79:$ZP$79)+SUMIF($G$4:$ZZ$4,"&lt;="&amp;V101,$G$84:$ZP$84)-SUM($F$104:U104)</f>
        <v>43.801063188529497</v>
      </c>
      <c r="W104" s="22">
        <f ca="1">SUMIF($G$4:$ZZ$4,"&lt;="&amp;W101,$G$74:$ZP$74)+SUMIF($G$4:$ZZ$4,"&lt;="&amp;W101,$G$79:$ZP$79)+SUMIF($G$4:$ZZ$4,"&lt;="&amp;W101,$G$84:$ZP$84)-SUM($F$104:V104)</f>
        <v>65.939342471616783</v>
      </c>
      <c r="X104" s="192">
        <f ca="1">SUMIF($G$4:$ZZ$4,"&lt;="&amp;X101,$G$74:$ZP$74)+SUMIF($G$4:$ZZ$4,"&lt;="&amp;X101,$G$79:$ZP$79)+SUMIF($G$4:$ZZ$4,"&lt;="&amp;X101,$G$84:$ZP$84)-SUM($F$104:W104)</f>
        <v>78.190500251359992</v>
      </c>
      <c r="Y104" s="192">
        <f ca="1">SUMIF($G$4:$ZZ$4,"&lt;="&amp;Y101,$G$74:$ZP$74)+SUMIF($G$4:$ZZ$4,"&lt;="&amp;Y101,$G$79:$ZP$79)+SUMIF($G$4:$ZZ$4,"&lt;="&amp;Y101,$G$84:$ZP$84)-SUM($F$104:X104)</f>
        <v>50.789540913133976</v>
      </c>
      <c r="Z104" s="192">
        <f ca="1">SUMIF($G$4:$ZZ$4,"&lt;="&amp;Z101,$G$74:$ZP$74)+SUMIF($G$4:$ZZ$4,"&lt;="&amp;Z101,$G$79:$ZP$79)+SUMIF($G$4:$ZZ$4,"&lt;="&amp;Z101,$G$84:$ZP$84)-SUM($F$104:Y104)</f>
        <v>26.50855270402235</v>
      </c>
      <c r="AA104" s="192">
        <f ca="1">SUMIF($G$4:$ZZ$4,"&lt;="&amp;AA101,$G$74:$ZP$74)+SUMIF($G$4:$ZZ$4,"&lt;="&amp;AA101,$G$79:$ZP$79)+SUMIF($G$4:$ZZ$4,"&lt;="&amp;AA101,$G$84:$ZP$84)-SUM($F$104:Z104)</f>
        <v>29.041243758890118</v>
      </c>
      <c r="AB104" s="192">
        <f ca="1">SUMIF($G$4:$ZZ$4,"&lt;="&amp;AB101,$G$74:$ZP$74)+SUMIF($G$4:$ZZ$4,"&lt;="&amp;AB101,$G$79:$ZP$79)+SUMIF($G$4:$ZZ$4,"&lt;="&amp;AB101,$G$84:$ZP$84)-SUM($F$104:AA104)</f>
        <v>36.212985124398188</v>
      </c>
      <c r="AC104" s="192">
        <f ca="1">SUMIF($G$4:$ZZ$4,"&lt;="&amp;AC101,$G$74:$ZP$74)+SUMIF($G$4:$ZZ$4,"&lt;="&amp;AC101,$G$79:$ZP$79)+SUMIF($G$4:$ZZ$4,"&lt;="&amp;AC101,$G$84:$ZP$84)-SUM($F$104:AB104)</f>
        <v>25.252782846275068</v>
      </c>
      <c r="AD104" s="192">
        <f ca="1">SUMIF($G$4:$ZZ$4,"&lt;="&amp;AD101,$G$74:$ZP$74)+SUMIF($G$4:$ZZ$4,"&lt;="&amp;AD101,$G$79:$ZP$79)+SUMIF($G$4:$ZZ$4,"&lt;="&amp;AD101,$G$84:$ZP$84)-SUM($F$104:AC104)</f>
        <v>22.186411066959295</v>
      </c>
      <c r="AE104" s="192">
        <f ca="1">SUMIF($G$4:$ZZ$4,"&lt;="&amp;AE101,$G$74:$ZP$74)+SUMIF($G$4:$ZZ$4,"&lt;="&amp;AE101,$G$79:$ZP$79)+SUMIF($G$4:$ZZ$4,"&lt;="&amp;AE101,$G$84:$ZP$84)-SUM($F$104:AD104)</f>
        <v>18.056458829946678</v>
      </c>
      <c r="AF104" s="192">
        <f ca="1">SUMIF($G$4:$ZZ$4,"&lt;="&amp;AF101,$G$74:$ZP$74)+SUMIF($G$4:$ZZ$4,"&lt;="&amp;AF101,$G$79:$ZP$79)+SUMIF($G$4:$ZZ$4,"&lt;="&amp;AF101,$G$84:$ZP$84)-SUM($F$104:AE104)</f>
        <v>5.3311387802514218</v>
      </c>
      <c r="AG104" s="192">
        <f ca="1">SUMIF($G$4:$ZZ$4,"&lt;="&amp;AG101,$G$74:$ZP$74)+SUMIF($G$4:$ZZ$4,"&lt;="&amp;AG101,$G$79:$ZP$79)+SUMIF($G$4:$ZZ$4,"&lt;="&amp;AG101,$G$84:$ZP$84)-SUM($F$104:AF104)</f>
        <v>0</v>
      </c>
      <c r="AH104" s="192">
        <f ca="1">SUMIF($G$4:$ZZ$4,"&lt;="&amp;AH101,$G$74:$ZP$74)+SUMIF($G$4:$ZZ$4,"&lt;="&amp;AH101,$G$79:$ZP$79)+SUMIF($G$4:$ZZ$4,"&lt;="&amp;AH101,$G$84:$ZP$84)-SUM($F$104:AG104)</f>
        <v>0</v>
      </c>
      <c r="AI104" s="192">
        <f ca="1">SUMIF($G$4:$ZZ$4,"&lt;="&amp;AI101,$G$74:$ZP$74)+SUMIF($G$4:$ZZ$4,"&lt;="&amp;AI101,$G$79:$ZP$79)+SUMIF($G$4:$ZZ$4,"&lt;="&amp;AI101,$G$84:$ZP$84)-SUM($F$104:AH104)</f>
        <v>0</v>
      </c>
      <c r="AJ104" s="192">
        <f ca="1">SUMIF($G$4:$ZZ$4,"&lt;="&amp;AJ101,$G$74:$ZP$74)+SUMIF($G$4:$ZZ$4,"&lt;="&amp;AJ101,$G$79:$ZP$79)+SUMIF($G$4:$ZZ$4,"&lt;="&amp;AJ101,$G$84:$ZP$84)-SUM($F$104:AI104)</f>
        <v>0</v>
      </c>
      <c r="AK104" s="192">
        <f ca="1">SUMIF($G$4:$ZZ$4,"&lt;="&amp;AK101,$G$74:$ZP$74)+SUMIF($G$4:$ZZ$4,"&lt;="&amp;AK101,$G$79:$ZP$79)+SUMIF($G$4:$ZZ$4,"&lt;="&amp;AK101,$G$84:$ZP$84)-SUM($F$104:AJ104)</f>
        <v>0</v>
      </c>
      <c r="AL104" s="192">
        <f ca="1">SUMIF($G$4:$ZZ$4,"&lt;="&amp;AL101,$G$74:$ZP$74)+SUMIF($G$4:$ZZ$4,"&lt;="&amp;AL101,$G$79:$ZP$79)+SUMIF($G$4:$ZZ$4,"&lt;="&amp;AL101,$G$84:$ZP$84)-SUM($F$104:AK104)</f>
        <v>0</v>
      </c>
      <c r="AM104" s="192">
        <f ca="1">SUMIF($G$4:$ZZ$4,"&lt;="&amp;AM101,$G$74:$ZP$74)+SUMIF($G$4:$ZZ$4,"&lt;="&amp;AM101,$G$79:$ZP$79)+SUMIF($G$4:$ZZ$4,"&lt;="&amp;AM101,$G$84:$ZP$84)-SUM($F$104:AL104)</f>
        <v>0</v>
      </c>
      <c r="AN104" s="192">
        <f ca="1">SUMIF($G$4:$ZZ$4,"&lt;="&amp;AN101,$G$74:$ZP$74)+SUMIF($G$4:$ZZ$4,"&lt;="&amp;AN101,$G$79:$ZP$79)+SUMIF($G$4:$ZZ$4,"&lt;="&amp;AN101,$G$84:$ZP$84)-SUM($F$104:AM104)</f>
        <v>0</v>
      </c>
      <c r="AR104" s="152"/>
    </row>
    <row r="105" spans="2:83" x14ac:dyDescent="0.25">
      <c r="B105" s="189" t="s">
        <v>229</v>
      </c>
      <c r="E105" s="191">
        <f t="shared" ca="1" si="57"/>
        <v>81.985417257653197</v>
      </c>
      <c r="G105" s="22">
        <f ca="1">SUMIF($G$4:$ZZ$4,"&lt;="&amp;G101,$G$75:$ZP$75)+SUMIF($G$4:$ZZ$4,"&lt;="&amp;G101,$G$80:$ZP$80)+SUMIF($G$4:$ZZ$4,"&lt;="&amp;G101,$G$85:$ZP$85)</f>
        <v>0</v>
      </c>
      <c r="H105" s="22">
        <f ca="1">SUMIF($G$4:$ZZ$4,"&lt;="&amp;H101,$G$75:$ZP$75)+SUMIF($G$4:$ZZ$4,"&lt;="&amp;H101,$G$80:$ZP$80)+SUMIF($G$4:$ZZ$4,"&lt;="&amp;H101,$G$85:$ZP$85)-SUM($F$105:G105)</f>
        <v>0</v>
      </c>
      <c r="I105" s="22">
        <f ca="1">SUMIF($G$4:$ZZ$4,"&lt;="&amp;I101,$G$75:$ZP$75)+SUMIF($G$4:$ZZ$4,"&lt;="&amp;I101,$G$80:$ZP$80)+SUMIF($G$4:$ZZ$4,"&lt;="&amp;I101,$G$85:$ZP$85)-SUM($F$105:H105)</f>
        <v>0</v>
      </c>
      <c r="J105" s="22">
        <f ca="1">SUMIF($G$4:$ZZ$4,"&lt;="&amp;J101,$G$75:$ZP$75)+SUMIF($G$4:$ZZ$4,"&lt;="&amp;J101,$G$80:$ZP$80)+SUMIF($G$4:$ZZ$4,"&lt;="&amp;J101,$G$85:$ZP$85)-SUM($F$105:I105)</f>
        <v>0</v>
      </c>
      <c r="K105" s="22">
        <f ca="1">SUMIF($G$4:$ZZ$4,"&lt;="&amp;K101,$G$75:$ZP$75)+SUMIF($G$4:$ZZ$4,"&lt;="&amp;K101,$G$80:$ZP$80)+SUMIF($G$4:$ZZ$4,"&lt;="&amp;K101,$G$85:$ZP$85)-SUM($F$105:J105)</f>
        <v>0</v>
      </c>
      <c r="L105" s="22">
        <f ca="1">SUMIF($G$4:$ZZ$4,"&lt;="&amp;L101,$G$75:$ZP$75)+SUMIF($G$4:$ZZ$4,"&lt;="&amp;L101,$G$80:$ZP$80)+SUMIF($G$4:$ZZ$4,"&lt;="&amp;L101,$G$85:$ZP$85)-SUM($F$105:K105)</f>
        <v>0.79</v>
      </c>
      <c r="M105" s="22">
        <f ca="1">SUMIF($G$4:$ZZ$4,"&lt;="&amp;M101,$G$75:$ZP$75)+SUMIF($G$4:$ZZ$4,"&lt;="&amp;M101,$G$80:$ZP$80)+SUMIF($G$4:$ZZ$4,"&lt;="&amp;M101,$G$85:$ZP$85)-SUM($F$105:L105)</f>
        <v>0</v>
      </c>
      <c r="N105" s="22">
        <f ca="1">SUMIF($G$4:$ZZ$4,"&lt;="&amp;N101,$G$75:$ZP$75)+SUMIF($G$4:$ZZ$4,"&lt;="&amp;N101,$G$80:$ZP$80)+SUMIF($G$4:$ZZ$4,"&lt;="&amp;N101,$G$85:$ZP$85)-SUM($F$105:M105)</f>
        <v>2.7952319726826067</v>
      </c>
      <c r="O105" s="22">
        <f ca="1">SUMIF($G$4:$ZZ$4,"&lt;="&amp;O101,$G$75:$ZP$75)+SUMIF($G$4:$ZZ$4,"&lt;="&amp;O101,$G$80:$ZP$80)+SUMIF($G$4:$ZZ$4,"&lt;="&amp;O101,$G$85:$ZP$85)-SUM($F$105:N105)</f>
        <v>0</v>
      </c>
      <c r="P105" s="22">
        <f ca="1">SUMIF($G$4:$ZZ$4,"&lt;="&amp;P101,$G$75:$ZP$75)+SUMIF($G$4:$ZZ$4,"&lt;="&amp;P101,$G$80:$ZP$80)+SUMIF($G$4:$ZZ$4,"&lt;="&amp;P101,$G$85:$ZP$85)-SUM($F$105:O105)</f>
        <v>0</v>
      </c>
      <c r="Q105" s="22">
        <f ca="1">SUMIF($G$4:$ZZ$4,"&lt;="&amp;Q101,$G$75:$ZP$75)+SUMIF($G$4:$ZZ$4,"&lt;="&amp;Q101,$G$80:$ZP$80)+SUMIF($G$4:$ZZ$4,"&lt;="&amp;Q101,$G$85:$ZP$85)-SUM($F$105:P105)</f>
        <v>1.0979999999999999</v>
      </c>
      <c r="R105" s="22">
        <f ca="1">SUMIF($G$4:$ZZ$4,"&lt;="&amp;R101,$G$75:$ZP$75)+SUMIF($G$4:$ZZ$4,"&lt;="&amp;R101,$G$80:$ZP$80)+SUMIF($G$4:$ZZ$4,"&lt;="&amp;R101,$G$85:$ZP$85)-SUM($F$105:Q105)</f>
        <v>6.1137278587243413</v>
      </c>
      <c r="S105" s="22">
        <f ca="1">SUMIF($G$4:$ZZ$4,"&lt;="&amp;S101,$G$75:$ZP$75)+SUMIF($G$4:$ZZ$4,"&lt;="&amp;S101,$G$80:$ZP$80)+SUMIF($G$4:$ZZ$4,"&lt;="&amp;S101,$G$85:$ZP$85)-SUM($F$105:R105)</f>
        <v>6.9055535639734487</v>
      </c>
      <c r="T105" s="22">
        <f ca="1">SUMIF($G$4:$ZZ$4,"&lt;="&amp;T101,$G$75:$ZP$75)+SUMIF($G$4:$ZZ$4,"&lt;="&amp;T101,$G$80:$ZP$80)+SUMIF($G$4:$ZZ$4,"&lt;="&amp;T101,$G$85:$ZP$85)-SUM($F$105:S105)</f>
        <v>8.1569365355096473</v>
      </c>
      <c r="U105" s="22">
        <f ca="1">SUMIF($G$4:$ZZ$4,"&lt;="&amp;U101,$G$75:$ZP$75)+SUMIF($G$4:$ZZ$4,"&lt;="&amp;U101,$G$80:$ZP$80)+SUMIF($G$4:$ZZ$4,"&lt;="&amp;U101,$G$85:$ZP$85)-SUM($F$105:T105)</f>
        <v>7.9687649345171323</v>
      </c>
      <c r="V105" s="22">
        <f ca="1">SUMIF($G$4:$ZZ$4,"&lt;="&amp;V101,$G$75:$ZP$75)+SUMIF($G$4:$ZZ$4,"&lt;="&amp;V101,$G$80:$ZP$80)+SUMIF($G$4:$ZZ$4,"&lt;="&amp;V101,$G$85:$ZP$85)-SUM($F$105:U105)</f>
        <v>5.2561275826235345</v>
      </c>
      <c r="W105" s="22">
        <f ca="1">SUMIF($G$4:$ZZ$4,"&lt;="&amp;W101,$G$75:$ZP$75)+SUMIF($G$4:$ZZ$4,"&lt;="&amp;W101,$G$80:$ZP$80)+SUMIF($G$4:$ZZ$4,"&lt;="&amp;W101,$G$85:$ZP$85)-SUM($F$105:V105)</f>
        <v>7.9127210965940193</v>
      </c>
      <c r="X105" s="192">
        <f ca="1">SUMIF($G$4:$ZZ$4,"&lt;="&amp;X101,$G$75:$ZP$75)+SUMIF($G$4:$ZZ$4,"&lt;="&amp;X101,$G$80:$ZP$80)+SUMIF($G$4:$ZZ$4,"&lt;="&amp;X101,$G$85:$ZP$85)-SUM($F$105:W105)</f>
        <v>9.3828600301632079</v>
      </c>
      <c r="Y105" s="192">
        <f ca="1">SUMIF($G$4:$ZZ$4,"&lt;="&amp;Y101,$G$75:$ZP$75)+SUMIF($G$4:$ZZ$4,"&lt;="&amp;Y101,$G$80:$ZP$80)+SUMIF($G$4:$ZZ$4,"&lt;="&amp;Y101,$G$85:$ZP$85)-SUM($F$105:X105)</f>
        <v>6.0947449095760859</v>
      </c>
      <c r="Z105" s="192">
        <f ca="1">SUMIF($G$4:$ZZ$4,"&lt;="&amp;Z101,$G$75:$ZP$75)+SUMIF($G$4:$ZZ$4,"&lt;="&amp;Z101,$G$80:$ZP$80)+SUMIF($G$4:$ZZ$4,"&lt;="&amp;Z101,$G$85:$ZP$85)-SUM($F$105:Y105)</f>
        <v>3.1810263244826658</v>
      </c>
      <c r="AA105" s="192">
        <f ca="1">SUMIF($G$4:$ZZ$4,"&lt;="&amp;AA101,$G$75:$ZP$75)+SUMIF($G$4:$ZZ$4,"&lt;="&amp;AA101,$G$80:$ZP$80)+SUMIF($G$4:$ZZ$4,"&lt;="&amp;AA101,$G$85:$ZP$85)-SUM($F$105:Z105)</f>
        <v>3.4849492510668227</v>
      </c>
      <c r="AB105" s="192">
        <f ca="1">SUMIF($G$4:$ZZ$4,"&lt;="&amp;AB101,$G$75:$ZP$75)+SUMIF($G$4:$ZZ$4,"&lt;="&amp;AB101,$G$80:$ZP$80)+SUMIF($G$4:$ZZ$4,"&lt;="&amp;AB101,$G$85:$ZP$85)-SUM($F$105:AA105)</f>
        <v>4.3455582149277916</v>
      </c>
      <c r="AC105" s="192">
        <f ca="1">SUMIF($G$4:$ZZ$4,"&lt;="&amp;AC101,$G$75:$ZP$75)+SUMIF($G$4:$ZZ$4,"&lt;="&amp;AC101,$G$80:$ZP$80)+SUMIF($G$4:$ZZ$4,"&lt;="&amp;AC101,$G$85:$ZP$85)-SUM($F$105:AB105)</f>
        <v>3.0303339415529962</v>
      </c>
      <c r="AD105" s="192">
        <f ca="1">SUMIF($G$4:$ZZ$4,"&lt;="&amp;AD101,$G$75:$ZP$75)+SUMIF($G$4:$ZZ$4,"&lt;="&amp;AD101,$G$80:$ZP$80)+SUMIF($G$4:$ZZ$4,"&lt;="&amp;AD101,$G$85:$ZP$85)-SUM($F$105:AC105)</f>
        <v>2.6623693280351262</v>
      </c>
      <c r="AE105" s="192">
        <f ca="1">SUMIF($G$4:$ZZ$4,"&lt;="&amp;AE101,$G$75:$ZP$75)+SUMIF($G$4:$ZZ$4,"&lt;="&amp;AE101,$G$80:$ZP$80)+SUMIF($G$4:$ZZ$4,"&lt;="&amp;AE101,$G$85:$ZP$85)-SUM($F$105:AD105)</f>
        <v>2.16677505959359</v>
      </c>
      <c r="AF105" s="192">
        <f ca="1">SUMIF($G$4:$ZZ$4,"&lt;="&amp;AF101,$G$75:$ZP$75)+SUMIF($G$4:$ZZ$4,"&lt;="&amp;AF101,$G$80:$ZP$80)+SUMIF($G$4:$ZZ$4,"&lt;="&amp;AF101,$G$85:$ZP$85)-SUM($F$105:AE105)</f>
        <v>0.63973665363018029</v>
      </c>
      <c r="AG105" s="192">
        <f ca="1">SUMIF($G$4:$ZZ$4,"&lt;="&amp;AG101,$G$75:$ZP$75)+SUMIF($G$4:$ZZ$4,"&lt;="&amp;AG101,$G$80:$ZP$80)+SUMIF($G$4:$ZZ$4,"&lt;="&amp;AG101,$G$85:$ZP$85)-SUM($F$105:AF105)</f>
        <v>0</v>
      </c>
      <c r="AH105" s="192">
        <f ca="1">SUMIF($G$4:$ZZ$4,"&lt;="&amp;AH101,$G$75:$ZP$75)+SUMIF($G$4:$ZZ$4,"&lt;="&amp;AH101,$G$80:$ZP$80)+SUMIF($G$4:$ZZ$4,"&lt;="&amp;AH101,$G$85:$ZP$85)-SUM($F$105:AG105)</f>
        <v>0</v>
      </c>
      <c r="AI105" s="192">
        <f ca="1">SUMIF($G$4:$ZZ$4,"&lt;="&amp;AI101,$G$75:$ZP$75)+SUMIF($G$4:$ZZ$4,"&lt;="&amp;AI101,$G$80:$ZP$80)+SUMIF($G$4:$ZZ$4,"&lt;="&amp;AI101,$G$85:$ZP$85)-SUM($F$105:AH105)</f>
        <v>0</v>
      </c>
      <c r="AJ105" s="192">
        <f ca="1">SUMIF($G$4:$ZZ$4,"&lt;="&amp;AJ101,$G$75:$ZP$75)+SUMIF($G$4:$ZZ$4,"&lt;="&amp;AJ101,$G$80:$ZP$80)+SUMIF($G$4:$ZZ$4,"&lt;="&amp;AJ101,$G$85:$ZP$85)-SUM($F$105:AI105)</f>
        <v>0</v>
      </c>
      <c r="AK105" s="192">
        <f ca="1">SUMIF($G$4:$ZZ$4,"&lt;="&amp;AK101,$G$75:$ZP$75)+SUMIF($G$4:$ZZ$4,"&lt;="&amp;AK101,$G$80:$ZP$80)+SUMIF($G$4:$ZZ$4,"&lt;="&amp;AK101,$G$85:$ZP$85)-SUM($F$105:AJ105)</f>
        <v>0</v>
      </c>
      <c r="AL105" s="192">
        <f ca="1">SUMIF($G$4:$ZZ$4,"&lt;="&amp;AL101,$G$75:$ZP$75)+SUMIF($G$4:$ZZ$4,"&lt;="&amp;AL101,$G$80:$ZP$80)+SUMIF($G$4:$ZZ$4,"&lt;="&amp;AL101,$G$85:$ZP$85)-SUM($F$105:AK105)</f>
        <v>0</v>
      </c>
      <c r="AM105" s="192">
        <f ca="1">SUMIF($G$4:$ZZ$4,"&lt;="&amp;AM101,$G$75:$ZP$75)+SUMIF($G$4:$ZZ$4,"&lt;="&amp;AM101,$G$80:$ZP$80)+SUMIF($G$4:$ZZ$4,"&lt;="&amp;AM101,$G$85:$ZP$85)-SUM($F$105:AL105)</f>
        <v>0</v>
      </c>
      <c r="AN105" s="192">
        <f ca="1">SUMIF($G$4:$ZZ$4,"&lt;="&amp;AN101,$G$75:$ZP$75)+SUMIF($G$4:$ZZ$4,"&lt;="&amp;AN101,$G$80:$ZP$80)+SUMIF($G$4:$ZZ$4,"&lt;="&amp;AN101,$G$85:$ZP$85)-SUM($F$105:AM105)</f>
        <v>0</v>
      </c>
      <c r="AR105" s="152"/>
    </row>
    <row r="106" spans="2:83" x14ac:dyDescent="0.25">
      <c r="B106" s="189" t="s">
        <v>245</v>
      </c>
      <c r="E106" s="191">
        <f t="shared" ca="1" si="57"/>
        <v>13.532569542942195</v>
      </c>
      <c r="G106" s="22">
        <f ca="1">SUMIF($G$4:$ZZ$4,"&lt;="&amp;G101,$G$76:$ZP$76)+SUMIF($G$4:$ZZ$4,"&lt;="&amp;G101,$G$81:$ZP$81)+SUMIF($G$4:$ZZ$4,"&lt;="&amp;G101,$G$86:$ZP$86)</f>
        <v>0</v>
      </c>
      <c r="H106" s="22">
        <f ca="1">SUMIF($G$4:$ZZ$4,"&lt;="&amp;H101,$G$76:$ZP$76)+SUMIF($G$4:$ZZ$4,"&lt;="&amp;H101,$G$81:$ZP$81)+SUMIF($G$4:$ZZ$4,"&lt;="&amp;H101,$G$86:$ZP$86)-SUM($F$106:G106)</f>
        <v>0</v>
      </c>
      <c r="I106" s="22">
        <f ca="1">SUMIF($G$4:$ZZ$4,"&lt;="&amp;I101,$G$76:$ZP$76)+SUMIF($G$4:$ZZ$4,"&lt;="&amp;I101,$G$81:$ZP$81)+SUMIF($G$4:$ZZ$4,"&lt;="&amp;I101,$G$86:$ZP$86)-SUM($F$106:H106)</f>
        <v>0</v>
      </c>
      <c r="J106" s="22">
        <f ca="1">SUMIF($G$4:$ZZ$4,"&lt;="&amp;J101,$G$76:$ZP$76)+SUMIF($G$4:$ZZ$4,"&lt;="&amp;J101,$G$81:$ZP$81)+SUMIF($G$4:$ZZ$4,"&lt;="&amp;J101,$G$86:$ZP$86)-SUM($F$106:I106)</f>
        <v>0</v>
      </c>
      <c r="K106" s="22">
        <f ca="1">SUMIF($G$4:$ZZ$4,"&lt;="&amp;K101,$G$76:$ZP$76)+SUMIF($G$4:$ZZ$4,"&lt;="&amp;K101,$G$81:$ZP$81)+SUMIF($G$4:$ZZ$4,"&lt;="&amp;K101,$G$86:$ZP$86)-SUM($F$106:J106)</f>
        <v>0</v>
      </c>
      <c r="L106" s="22">
        <f ca="1">SUMIF($G$4:$ZZ$4,"&lt;="&amp;L101,$G$76:$ZP$76)+SUMIF($G$4:$ZZ$4,"&lt;="&amp;L101,$G$81:$ZP$81)+SUMIF($G$4:$ZZ$4,"&lt;="&amp;L101,$G$86:$ZP$86)-SUM($F$106:K106)</f>
        <v>0</v>
      </c>
      <c r="M106" s="22">
        <f ca="1">SUMIF($G$4:$ZZ$4,"&lt;="&amp;M101,$G$76:$ZP$76)+SUMIF($G$4:$ZZ$4,"&lt;="&amp;M101,$G$81:$ZP$81)+SUMIF($G$4:$ZZ$4,"&lt;="&amp;M101,$G$86:$ZP$86)-SUM($F$106:L106)</f>
        <v>0</v>
      </c>
      <c r="N106" s="22">
        <f ca="1">SUMIF($G$4:$ZZ$4,"&lt;="&amp;N101,$G$76:$ZP$76)+SUMIF($G$4:$ZZ$4,"&lt;="&amp;N101,$G$81:$ZP$81)+SUMIF($G$4:$ZZ$4,"&lt;="&amp;N101,$G$86:$ZP$86)-SUM($F$106:M106)</f>
        <v>0.46587199544710117</v>
      </c>
      <c r="O106" s="22">
        <f ca="1">SUMIF($G$4:$ZZ$4,"&lt;="&amp;O101,$G$76:$ZP$76)+SUMIF($G$4:$ZZ$4,"&lt;="&amp;O101,$G$81:$ZP$81)+SUMIF($G$4:$ZZ$4,"&lt;="&amp;O101,$G$86:$ZP$86)-SUM($F$106:N106)</f>
        <v>0</v>
      </c>
      <c r="P106" s="22">
        <f ca="1">SUMIF($G$4:$ZZ$4,"&lt;="&amp;P101,$G$76:$ZP$76)+SUMIF($G$4:$ZZ$4,"&lt;="&amp;P101,$G$81:$ZP$81)+SUMIF($G$4:$ZZ$4,"&lt;="&amp;P101,$G$86:$ZP$86)-SUM($F$106:O106)</f>
        <v>0</v>
      </c>
      <c r="Q106" s="22">
        <f ca="1">SUMIF($G$4:$ZZ$4,"&lt;="&amp;Q101,$G$76:$ZP$76)+SUMIF($G$4:$ZZ$4,"&lt;="&amp;Q101,$G$81:$ZP$81)+SUMIF($G$4:$ZZ$4,"&lt;="&amp;Q101,$G$86:$ZP$86)-SUM($F$106:P106)</f>
        <v>0.183</v>
      </c>
      <c r="R106" s="22">
        <f ca="1">SUMIF($G$4:$ZZ$4,"&lt;="&amp;R101,$G$76:$ZP$76)+SUMIF($G$4:$ZZ$4,"&lt;="&amp;R101,$G$81:$ZP$81)+SUMIF($G$4:$ZZ$4,"&lt;="&amp;R101,$G$86:$ZP$86)-SUM($F$106:Q106)</f>
        <v>1.0189546431207237</v>
      </c>
      <c r="S106" s="22">
        <f ca="1">SUMIF($G$4:$ZZ$4,"&lt;="&amp;S101,$G$76:$ZP$76)+SUMIF($G$4:$ZZ$4,"&lt;="&amp;S101,$G$81:$ZP$81)+SUMIF($G$4:$ZZ$4,"&lt;="&amp;S101,$G$86:$ZP$86)-SUM($F$106:R106)</f>
        <v>1.1509255939955743</v>
      </c>
      <c r="T106" s="22">
        <f ca="1">SUMIF($G$4:$ZZ$4,"&lt;="&amp;T101,$G$76:$ZP$76)+SUMIF($G$4:$ZZ$4,"&lt;="&amp;T101,$G$81:$ZP$81)+SUMIF($G$4:$ZZ$4,"&lt;="&amp;T101,$G$86:$ZP$86)-SUM($F$106:S106)</f>
        <v>1.3594894225849408</v>
      </c>
      <c r="U106" s="22">
        <f ca="1">SUMIF($G$4:$ZZ$4,"&lt;="&amp;U101,$G$76:$ZP$76)+SUMIF($G$4:$ZZ$4,"&lt;="&amp;U101,$G$81:$ZP$81)+SUMIF($G$4:$ZZ$4,"&lt;="&amp;U101,$G$86:$ZP$86)-SUM($F$106:T106)</f>
        <v>1.3281274890861896</v>
      </c>
      <c r="V106" s="22">
        <f ca="1">SUMIF($G$4:$ZZ$4,"&lt;="&amp;V101,$G$76:$ZP$76)+SUMIF($G$4:$ZZ$4,"&lt;="&amp;V101,$G$81:$ZP$81)+SUMIF($G$4:$ZZ$4,"&lt;="&amp;V101,$G$86:$ZP$86)-SUM($F$106:U106)</f>
        <v>0.87602126377058909</v>
      </c>
      <c r="W106" s="22">
        <f ca="1">SUMIF($G$4:$ZZ$4,"&lt;="&amp;W101,$G$76:$ZP$76)+SUMIF($G$4:$ZZ$4,"&lt;="&amp;W101,$G$81:$ZP$81)+SUMIF($G$4:$ZZ$4,"&lt;="&amp;W101,$G$86:$ZP$86)-SUM($F$106:V106)</f>
        <v>1.3187868494323371</v>
      </c>
      <c r="X106" s="192">
        <f ca="1">SUMIF($G$4:$ZZ$4,"&lt;="&amp;X101,$G$76:$ZP$76)+SUMIF($G$4:$ZZ$4,"&lt;="&amp;X101,$G$81:$ZP$81)+SUMIF($G$4:$ZZ$4,"&lt;="&amp;X101,$G$86:$ZP$86)-SUM($F$106:W106)</f>
        <v>1.5638100050272001</v>
      </c>
      <c r="Y106" s="192">
        <f ca="1">SUMIF($G$4:$ZZ$4,"&lt;="&amp;Y101,$G$76:$ZP$76)+SUMIF($G$4:$ZZ$4,"&lt;="&amp;Y101,$G$81:$ZP$81)+SUMIF($G$4:$ZZ$4,"&lt;="&amp;Y101,$G$86:$ZP$86)-SUM($F$106:X106)</f>
        <v>1.015790818262678</v>
      </c>
      <c r="Z106" s="192">
        <f ca="1">SUMIF($G$4:$ZZ$4,"&lt;="&amp;Z101,$G$76:$ZP$76)+SUMIF($G$4:$ZZ$4,"&lt;="&amp;Z101,$G$81:$ZP$81)+SUMIF($G$4:$ZZ$4,"&lt;="&amp;Z101,$G$86:$ZP$86)-SUM($F$106:Y106)</f>
        <v>0.53017105408044607</v>
      </c>
      <c r="AA106" s="192">
        <f ca="1">SUMIF($G$4:$ZZ$4,"&lt;="&amp;AA101,$G$76:$ZP$76)+SUMIF($G$4:$ZZ$4,"&lt;="&amp;AA101,$G$81:$ZP$81)+SUMIF($G$4:$ZZ$4,"&lt;="&amp;AA101,$G$86:$ZP$86)-SUM($F$106:Z106)</f>
        <v>0.58082487517780024</v>
      </c>
      <c r="AB106" s="192">
        <f ca="1">SUMIF($G$4:$ZZ$4,"&lt;="&amp;AB101,$G$76:$ZP$76)+SUMIF($G$4:$ZZ$4,"&lt;="&amp;AB101,$G$81:$ZP$81)+SUMIF($G$4:$ZZ$4,"&lt;="&amp;AB101,$G$86:$ZP$86)-SUM($F$106:AA106)</f>
        <v>0.72425970248796467</v>
      </c>
      <c r="AC106" s="192">
        <f ca="1">SUMIF($G$4:$ZZ$4,"&lt;="&amp;AC101,$G$76:$ZP$76)+SUMIF($G$4:$ZZ$4,"&lt;="&amp;AC101,$G$81:$ZP$81)+SUMIF($G$4:$ZZ$4,"&lt;="&amp;AC101,$G$86:$ZP$86)-SUM($F$106:AB106)</f>
        <v>0.50505565692550114</v>
      </c>
      <c r="AD106" s="192">
        <f ca="1">SUMIF($G$4:$ZZ$4,"&lt;="&amp;AD101,$G$76:$ZP$76)+SUMIF($G$4:$ZZ$4,"&lt;="&amp;AD101,$G$81:$ZP$81)+SUMIF($G$4:$ZZ$4,"&lt;="&amp;AD101,$G$86:$ZP$86)-SUM($F$106:AC106)</f>
        <v>0.44372822133918888</v>
      </c>
      <c r="AE106" s="192">
        <f ca="1">SUMIF($G$4:$ZZ$4,"&lt;="&amp;AE101,$G$76:$ZP$76)+SUMIF($G$4:$ZZ$4,"&lt;="&amp;AE101,$G$81:$ZP$81)+SUMIF($G$4:$ZZ$4,"&lt;="&amp;AE101,$G$86:$ZP$86)-SUM($F$106:AD106)</f>
        <v>0.36112917659893107</v>
      </c>
      <c r="AF106" s="192">
        <f ca="1">SUMIF($G$4:$ZZ$4,"&lt;="&amp;AF101,$G$76:$ZP$76)+SUMIF($G$4:$ZZ$4,"&lt;="&amp;AF101,$G$81:$ZP$81)+SUMIF($G$4:$ZZ$4,"&lt;="&amp;AF101,$G$86:$ZP$86)-SUM($F$106:AE106)</f>
        <v>0.10662277560502886</v>
      </c>
      <c r="AG106" s="192">
        <f ca="1">SUMIF($G$4:$ZZ$4,"&lt;="&amp;AG101,$G$76:$ZP$76)+SUMIF($G$4:$ZZ$4,"&lt;="&amp;AG101,$G$81:$ZP$81)+SUMIF($G$4:$ZZ$4,"&lt;="&amp;AG101,$G$86:$ZP$86)-SUM($F$106:AF106)</f>
        <v>0</v>
      </c>
      <c r="AH106" s="192">
        <f ca="1">SUMIF($G$4:$ZZ$4,"&lt;="&amp;AH101,$G$76:$ZP$76)+SUMIF($G$4:$ZZ$4,"&lt;="&amp;AH101,$G$81:$ZP$81)+SUMIF($G$4:$ZZ$4,"&lt;="&amp;AH101,$G$86:$ZP$86)-SUM($F$106:AG106)</f>
        <v>0</v>
      </c>
      <c r="AI106" s="192">
        <f ca="1">SUMIF($G$4:$ZZ$4,"&lt;="&amp;AI101,$G$76:$ZP$76)+SUMIF($G$4:$ZZ$4,"&lt;="&amp;AI101,$G$81:$ZP$81)+SUMIF($G$4:$ZZ$4,"&lt;="&amp;AI101,$G$86:$ZP$86)-SUM($F$106:AH106)</f>
        <v>0</v>
      </c>
      <c r="AJ106" s="192">
        <f ca="1">SUMIF($G$4:$ZZ$4,"&lt;="&amp;AJ101,$G$76:$ZP$76)+SUMIF($G$4:$ZZ$4,"&lt;="&amp;AJ101,$G$81:$ZP$81)+SUMIF($G$4:$ZZ$4,"&lt;="&amp;AJ101,$G$86:$ZP$86)-SUM($F$106:AI106)</f>
        <v>0</v>
      </c>
      <c r="AK106" s="192">
        <f ca="1">SUMIF($G$4:$ZZ$4,"&lt;="&amp;AK101,$G$76:$ZP$76)+SUMIF($G$4:$ZZ$4,"&lt;="&amp;AK101,$G$81:$ZP$81)+SUMIF($G$4:$ZZ$4,"&lt;="&amp;AK101,$G$86:$ZP$86)-SUM($F$106:AJ106)</f>
        <v>0</v>
      </c>
      <c r="AL106" s="192">
        <f ca="1">SUMIF($G$4:$ZZ$4,"&lt;="&amp;AL101,$G$76:$ZP$76)+SUMIF($G$4:$ZZ$4,"&lt;="&amp;AL101,$G$81:$ZP$81)+SUMIF($G$4:$ZZ$4,"&lt;="&amp;AL101,$G$86:$ZP$86)-SUM($F$106:AK106)</f>
        <v>0</v>
      </c>
      <c r="AM106" s="192">
        <f ca="1">SUMIF($G$4:$ZZ$4,"&lt;="&amp;AM101,$G$76:$ZP$76)+SUMIF($G$4:$ZZ$4,"&lt;="&amp;AM101,$G$81:$ZP$81)+SUMIF($G$4:$ZZ$4,"&lt;="&amp;AM101,$G$86:$ZP$86)-SUM($F$106:AL106)</f>
        <v>0</v>
      </c>
      <c r="AN106" s="192">
        <f ca="1">SUMIF($G$4:$ZZ$4,"&lt;="&amp;AN101,$G$76:$ZP$76)+SUMIF($G$4:$ZZ$4,"&lt;="&amp;AN101,$G$81:$ZP$81)+SUMIF($G$4:$ZZ$4,"&lt;="&amp;AN101,$G$86:$ZP$86)-SUM($F$106:AM106)</f>
        <v>0</v>
      </c>
      <c r="AR106" s="152"/>
    </row>
    <row r="107" spans="2:83" x14ac:dyDescent="0.25">
      <c r="B107" s="189" t="s">
        <v>252</v>
      </c>
      <c r="E107" s="191">
        <f t="shared" ca="1" si="57"/>
        <v>340.6855650168099</v>
      </c>
      <c r="G107" s="22">
        <f ca="1">SUMIF($G$4:$ZZ$4,"&lt;="&amp;G101,$G$93:$ZP$93)</f>
        <v>0</v>
      </c>
      <c r="H107" s="22">
        <f ca="1">SUMIF($G$4:$ZZ$4,"&lt;="&amp;H101,$G$93:$ZP$93)-SUM($F$107:G107)</f>
        <v>0</v>
      </c>
      <c r="I107" s="22">
        <f ca="1">SUMIF($G$4:$ZZ$4,"&lt;="&amp;I101,$G$93:$ZP$93)-SUM($F$107:H107)</f>
        <v>0</v>
      </c>
      <c r="J107" s="22">
        <f ca="1">SUMIF($G$4:$ZZ$4,"&lt;="&amp;J101,$G$93:$ZP$93)-SUM($F$107:I107)</f>
        <v>0</v>
      </c>
      <c r="K107" s="22">
        <f ca="1">SUMIF($G$4:$ZZ$4,"&lt;="&amp;K101,$G$93:$ZP$93)-SUM($F$107:J107)</f>
        <v>0</v>
      </c>
      <c r="L107" s="22">
        <f ca="1">SUMIF($G$4:$ZZ$4,"&lt;="&amp;L101,$G$93:$ZP$93)-SUM($F$107:K107)</f>
        <v>0</v>
      </c>
      <c r="M107" s="22">
        <f ca="1">SUMIF($G$4:$ZZ$4,"&lt;="&amp;M101,$G$93:$ZP$93)-SUM($F$107:L107)</f>
        <v>0</v>
      </c>
      <c r="N107" s="22">
        <f ca="1">SUMIF($G$4:$ZZ$4,"&lt;="&amp;N101,$G$93:$ZP$93)-SUM($F$107:M107)</f>
        <v>20.953943028254859</v>
      </c>
      <c r="O107" s="22">
        <f ca="1">SUMIF($G$4:$ZZ$4,"&lt;="&amp;O101,$G$93:$ZP$93)-SUM($F$107:N107)</f>
        <v>15.557991773628782</v>
      </c>
      <c r="P107" s="22">
        <f ca="1">SUMIF($G$4:$ZZ$4,"&lt;="&amp;P101,$G$93:$ZP$93)-SUM($F$107:O107)</f>
        <v>17.503654893003983</v>
      </c>
      <c r="Q107" s="22">
        <f ca="1">SUMIF($G$4:$ZZ$4,"&lt;="&amp;Q101,$G$93:$ZP$93)-SUM($F$107:P107)</f>
        <v>15.628099299628786</v>
      </c>
      <c r="R107" s="22">
        <f ca="1">SUMIF($G$4:$ZZ$4,"&lt;="&amp;R101,$G$93:$ZP$93)-SUM($F$107:Q107)</f>
        <v>28.515452547257553</v>
      </c>
      <c r="S107" s="22">
        <f ca="1">SUMIF($G$4:$ZZ$4,"&lt;="&amp;S101,$G$93:$ZP$93)-SUM($F$107:R107)</f>
        <v>48.277996669817682</v>
      </c>
      <c r="T107" s="22">
        <f ca="1">SUMIF($G$4:$ZZ$4,"&lt;="&amp;T101,$G$93:$ZP$93)-SUM($F$107:S107)</f>
        <v>44.349942285604556</v>
      </c>
      <c r="U107" s="22">
        <f ca="1">SUMIF($G$4:$ZZ$4,"&lt;="&amp;U101,$G$93:$ZP$93)-SUM($F$107:T107)</f>
        <v>60.998348967450312</v>
      </c>
      <c r="V107" s="22">
        <f ca="1">SUMIF($G$4:$ZZ$4,"&lt;="&amp;V101,$G$93:$ZP$93)-SUM($F$107:U107)</f>
        <v>8.1761120171583741</v>
      </c>
      <c r="W107" s="22">
        <f ca="1">SUMIF($G$4:$ZZ$4,"&lt;="&amp;W101,$G$93:$ZP$93)-SUM($F$107:V107)</f>
        <v>42.066224506696244</v>
      </c>
      <c r="X107" s="192">
        <f ca="1">SUMIF($G$4:$ZZ$4,"&lt;="&amp;X101,$G$93:$ZP$93)-SUM($F$107:W107)</f>
        <v>37.222583976308783</v>
      </c>
      <c r="Y107" s="192">
        <f ca="1">SUMIF($G$4:$ZZ$4,"&lt;="&amp;Y101,$G$93:$ZP$93)-SUM($F$107:X107)</f>
        <v>1.4352150519999896</v>
      </c>
      <c r="Z107" s="192">
        <f ca="1">SUMIF($G$4:$ZZ$4,"&lt;="&amp;Z101,$G$93:$ZP$93)-SUM($F$107:Y107)</f>
        <v>0</v>
      </c>
      <c r="AA107" s="192">
        <f ca="1">SUMIF($G$4:$ZZ$4,"&lt;="&amp;AA101,$G$93:$ZP$93)-SUM($F$107:Z107)</f>
        <v>0</v>
      </c>
      <c r="AB107" s="192">
        <f ca="1">SUMIF($G$4:$ZZ$4,"&lt;="&amp;AB101,$G$93:$ZP$93)-SUM($F$107:AA107)</f>
        <v>0</v>
      </c>
      <c r="AC107" s="192">
        <f ca="1">SUMIF($G$4:$ZZ$4,"&lt;="&amp;AC101,$G$93:$ZP$93)-SUM($F$107:AB107)</f>
        <v>0</v>
      </c>
      <c r="AD107" s="192">
        <f ca="1">SUMIF($G$4:$ZZ$4,"&lt;="&amp;AD101,$G$93:$ZP$93)-SUM($F$107:AC107)</f>
        <v>0</v>
      </c>
      <c r="AE107" s="192">
        <f ca="1">SUMIF($G$4:$ZZ$4,"&lt;="&amp;AE101,$G$93:$ZP$93)-SUM($F$107:AD107)</f>
        <v>0</v>
      </c>
      <c r="AF107" s="192">
        <f ca="1">SUMIF($G$4:$ZZ$4,"&lt;="&amp;AF101,$G$93:$ZP$93)-SUM($F$107:AE107)</f>
        <v>0</v>
      </c>
      <c r="AG107" s="192">
        <f ca="1">SUMIF($G$4:$ZZ$4,"&lt;="&amp;AG101,$G$93:$ZP$93)-SUM($F$107:AF107)</f>
        <v>0</v>
      </c>
      <c r="AH107" s="192">
        <f ca="1">SUMIF($G$4:$ZZ$4,"&lt;="&amp;AH101,$G$93:$ZP$93)-SUM($F$107:AG107)</f>
        <v>0</v>
      </c>
      <c r="AI107" s="192">
        <f ca="1">SUMIF($G$4:$ZZ$4,"&lt;="&amp;AI101,$G$93:$ZP$93)-SUM($F$107:AH107)</f>
        <v>0</v>
      </c>
      <c r="AJ107" s="192">
        <f ca="1">SUMIF($G$4:$ZZ$4,"&lt;="&amp;AJ101,$G$93:$ZP$93)-SUM($F$107:AI107)</f>
        <v>0</v>
      </c>
      <c r="AK107" s="192">
        <f ca="1">SUMIF($G$4:$ZZ$4,"&lt;="&amp;AK101,$G$93:$ZP$93)-SUM($F$107:AJ107)</f>
        <v>0</v>
      </c>
      <c r="AL107" s="192">
        <f ca="1">SUMIF($G$4:$ZZ$4,"&lt;="&amp;AL101,$G$93:$ZP$93)-SUM($F$107:AK107)</f>
        <v>0</v>
      </c>
      <c r="AM107" s="192">
        <f ca="1">SUMIF($G$4:$ZZ$4,"&lt;="&amp;AM101,$G$93:$ZP$93)-SUM($F$107:AL107)</f>
        <v>0</v>
      </c>
      <c r="AN107" s="192">
        <f ca="1">SUMIF($G$4:$ZZ$4,"&lt;="&amp;AN101,$G$93:$ZP$93)-SUM($F$107:AM107)</f>
        <v>0</v>
      </c>
      <c r="AR107" s="152"/>
    </row>
    <row r="108" spans="2:83" x14ac:dyDescent="0.25">
      <c r="B108" s="189"/>
      <c r="E108" s="191">
        <f t="shared" ca="1" si="57"/>
        <v>1362.8320289645153</v>
      </c>
      <c r="G108" s="182">
        <f ca="1">SUM(G103:G107)</f>
        <v>58</v>
      </c>
      <c r="H108" s="182">
        <f t="shared" ref="H108:X108" ca="1" si="58">SUM(H103:H107)</f>
        <v>11.75</v>
      </c>
      <c r="I108" s="182">
        <f t="shared" ca="1" si="58"/>
        <v>0</v>
      </c>
      <c r="J108" s="182">
        <f t="shared" ca="1" si="58"/>
        <v>0</v>
      </c>
      <c r="K108" s="182">
        <f t="shared" ca="1" si="58"/>
        <v>0</v>
      </c>
      <c r="L108" s="182">
        <f t="shared" ca="1" si="58"/>
        <v>0.79</v>
      </c>
      <c r="M108" s="182">
        <f t="shared" ca="1" si="58"/>
        <v>58</v>
      </c>
      <c r="N108" s="182">
        <f t="shared" ca="1" si="58"/>
        <v>47.508646768739624</v>
      </c>
      <c r="O108" s="182">
        <f t="shared" ca="1" si="58"/>
        <v>73.557991773628785</v>
      </c>
      <c r="P108" s="182">
        <f t="shared" ca="1" si="58"/>
        <v>17.503654893003983</v>
      </c>
      <c r="Q108" s="182">
        <f t="shared" ca="1" si="58"/>
        <v>26.059099299628784</v>
      </c>
      <c r="R108" s="182">
        <f t="shared" ca="1" si="58"/>
        <v>86.595867205138802</v>
      </c>
      <c r="S108" s="182">
        <f t="shared" ca="1" si="58"/>
        <v>171.88075552756541</v>
      </c>
      <c r="T108" s="182">
        <f t="shared" ca="1" si="58"/>
        <v>121.84083937294612</v>
      </c>
      <c r="U108" s="182">
        <f t="shared" ca="1" si="58"/>
        <v>136.70161584536316</v>
      </c>
      <c r="V108" s="182">
        <f t="shared" ca="1" si="58"/>
        <v>58.109324052081995</v>
      </c>
      <c r="W108" s="182">
        <f t="shared" ca="1" si="58"/>
        <v>123.4870749243394</v>
      </c>
      <c r="X108" s="193">
        <f t="shared" ca="1" si="58"/>
        <v>126.35975426285918</v>
      </c>
      <c r="Y108" s="193">
        <f t="shared" ref="Y108:AK108" ca="1" si="59">SUM(Y103:Y107)</f>
        <v>59.335291692972731</v>
      </c>
      <c r="Z108" s="193">
        <f t="shared" ca="1" si="59"/>
        <v>30.219750082585463</v>
      </c>
      <c r="AA108" s="193">
        <f t="shared" ca="1" si="59"/>
        <v>33.107017885134738</v>
      </c>
      <c r="AB108" s="193">
        <f t="shared" ca="1" si="59"/>
        <v>41.282803041813942</v>
      </c>
      <c r="AC108" s="193">
        <f t="shared" ca="1" si="59"/>
        <v>28.788172444753563</v>
      </c>
      <c r="AD108" s="193">
        <f t="shared" ca="1" si="59"/>
        <v>25.29250861633361</v>
      </c>
      <c r="AE108" s="193">
        <f t="shared" ca="1" si="59"/>
        <v>20.584363066139197</v>
      </c>
      <c r="AF108" s="193">
        <f t="shared" ca="1" si="59"/>
        <v>6.077498209486631</v>
      </c>
      <c r="AG108" s="193">
        <f t="shared" ca="1" si="59"/>
        <v>0</v>
      </c>
      <c r="AH108" s="193">
        <f t="shared" ca="1" si="59"/>
        <v>0</v>
      </c>
      <c r="AI108" s="193">
        <f t="shared" ca="1" si="59"/>
        <v>0</v>
      </c>
      <c r="AJ108" s="193">
        <f t="shared" ca="1" si="59"/>
        <v>0</v>
      </c>
      <c r="AK108" s="193">
        <f t="shared" ca="1" si="59"/>
        <v>0</v>
      </c>
      <c r="AL108" s="193">
        <f t="shared" ref="AL108:AN108" ca="1" si="60">SUM(AL103:AL107)</f>
        <v>0</v>
      </c>
      <c r="AM108" s="193">
        <f t="shared" ca="1" si="60"/>
        <v>0</v>
      </c>
      <c r="AN108" s="193">
        <f t="shared" ca="1" si="60"/>
        <v>0</v>
      </c>
      <c r="AR108" s="152"/>
    </row>
    <row r="109" spans="2:83" x14ac:dyDescent="0.25">
      <c r="B109" s="189"/>
      <c r="E109" s="194">
        <f ca="1">SUM(G109:AD109)</f>
        <v>0.9804364289149532</v>
      </c>
      <c r="G109" s="194">
        <f ca="1">G108/$E$108</f>
        <v>4.25584362322836E-2</v>
      </c>
      <c r="H109" s="194">
        <f ca="1">H108/$E$108</f>
        <v>8.6217521677471078E-3</v>
      </c>
      <c r="I109" s="194">
        <f t="shared" ref="I109:AK109" ca="1" si="61">I108/$E$108</f>
        <v>0</v>
      </c>
      <c r="J109" s="194">
        <f t="shared" ca="1" si="61"/>
        <v>0</v>
      </c>
      <c r="K109" s="194">
        <f t="shared" ca="1" si="61"/>
        <v>0</v>
      </c>
      <c r="L109" s="194">
        <f t="shared" ca="1" si="61"/>
        <v>5.7967525212938007E-4</v>
      </c>
      <c r="M109" s="194">
        <f t="shared" ca="1" si="61"/>
        <v>4.25584362322836E-2</v>
      </c>
      <c r="N109" s="194">
        <f t="shared" ca="1" si="61"/>
        <v>3.4860236448094682E-2</v>
      </c>
      <c r="O109" s="194">
        <f t="shared" ca="1" si="61"/>
        <v>5.397436383229004E-2</v>
      </c>
      <c r="P109" s="194">
        <f t="shared" ca="1" si="61"/>
        <v>1.2843589320617393E-2</v>
      </c>
      <c r="Q109" s="194">
        <f t="shared" ca="1" si="61"/>
        <v>1.9121284755413755E-2</v>
      </c>
      <c r="R109" s="194">
        <f t="shared" ca="1" si="61"/>
        <v>6.3541115386710312E-2</v>
      </c>
      <c r="S109" s="194">
        <f t="shared" ca="1" si="61"/>
        <v>0.12612027885649343</v>
      </c>
      <c r="T109" s="194">
        <f t="shared" ca="1" si="61"/>
        <v>8.9402682636921318E-2</v>
      </c>
      <c r="U109" s="194">
        <f t="shared" ca="1" si="61"/>
        <v>0.10030701725525892</v>
      </c>
      <c r="V109" s="194">
        <f t="shared" ca="1" si="61"/>
        <v>4.263865452020061E-2</v>
      </c>
      <c r="W109" s="194">
        <f t="shared" ca="1" si="61"/>
        <v>9.0610634546184912E-2</v>
      </c>
      <c r="X109" s="195">
        <f t="shared" ca="1" si="61"/>
        <v>9.2718509381429629E-2</v>
      </c>
      <c r="Y109" s="195">
        <f t="shared" ca="1" si="61"/>
        <v>4.3538228066195291E-2</v>
      </c>
      <c r="Z109" s="195">
        <f t="shared" ca="1" si="61"/>
        <v>2.2174229428366561E-2</v>
      </c>
      <c r="AA109" s="195">
        <f t="shared" ca="1" si="61"/>
        <v>2.4292808784578956E-2</v>
      </c>
      <c r="AB109" s="195">
        <f t="shared" ca="1" si="61"/>
        <v>3.029192311629245E-2</v>
      </c>
      <c r="AC109" s="195">
        <f t="shared" ca="1" si="61"/>
        <v>2.1123786228172903E-2</v>
      </c>
      <c r="AD109" s="195">
        <f t="shared" ca="1" si="61"/>
        <v>1.8558786467288233E-2</v>
      </c>
      <c r="AE109" s="195">
        <f t="shared" ca="1" si="61"/>
        <v>1.5104108671249289E-2</v>
      </c>
      <c r="AF109" s="195">
        <f t="shared" ca="1" si="61"/>
        <v>4.4594624137974919E-3</v>
      </c>
      <c r="AG109" s="195">
        <f t="shared" ca="1" si="61"/>
        <v>0</v>
      </c>
      <c r="AH109" s="195">
        <f t="shared" ca="1" si="61"/>
        <v>0</v>
      </c>
      <c r="AI109" s="195">
        <f t="shared" ca="1" si="61"/>
        <v>0</v>
      </c>
      <c r="AJ109" s="195">
        <f t="shared" ca="1" si="61"/>
        <v>0</v>
      </c>
      <c r="AK109" s="195">
        <f t="shared" ca="1" si="61"/>
        <v>0</v>
      </c>
      <c r="AL109" s="195">
        <f t="shared" ref="AL109:AN109" ca="1" si="62">AL108/$E$108</f>
        <v>0</v>
      </c>
      <c r="AM109" s="195">
        <f t="shared" ca="1" si="62"/>
        <v>0</v>
      </c>
      <c r="AN109" s="195">
        <f t="shared" ca="1" si="62"/>
        <v>0</v>
      </c>
      <c r="AR109" s="152"/>
    </row>
    <row r="110" spans="2:83" x14ac:dyDescent="0.25">
      <c r="B110" s="189"/>
      <c r="X110" s="190"/>
      <c r="AR110" s="152"/>
    </row>
    <row r="111" spans="2:83" x14ac:dyDescent="0.25">
      <c r="B111" s="189"/>
      <c r="X111" s="190"/>
      <c r="AR111" s="152"/>
    </row>
    <row r="112" spans="2:83" x14ac:dyDescent="0.25">
      <c r="B112" s="189"/>
      <c r="E112" s="197">
        <f>SUM(G112:V112)</f>
        <v>12.402537810418917</v>
      </c>
      <c r="G112" s="22">
        <f>SUMIF($G$4:$ZP$4,"&lt;="&amp;G101,$G$99:$ZP$99)</f>
        <v>0</v>
      </c>
      <c r="H112" s="22">
        <f>SUMIF($G$4:$ZP$4,"&lt;="&amp;H101,$G$99:$ZP$99)-SUM($G112:G$112)</f>
        <v>0</v>
      </c>
      <c r="I112" s="22">
        <f>SUMIF($G$4:$ZP$4,"&lt;="&amp;I101,$G$99:$ZP$99)-SUM($G112:H$112)</f>
        <v>0</v>
      </c>
      <c r="J112" s="22">
        <f>SUMIF($G$4:$ZP$4,"&lt;="&amp;J101,$G$99:$ZP$99)-SUM($G112:I$112)</f>
        <v>0</v>
      </c>
      <c r="K112" s="22">
        <f>SUMIF($G$4:$ZP$4,"&lt;="&amp;K101,$G$99:$ZP$99)-SUM($G112:J$112)</f>
        <v>0</v>
      </c>
      <c r="L112" s="22">
        <f>SUMIF($G$4:$ZP$4,"&lt;="&amp;L101,$G$99:$ZP$99)-SUM($G112:K$112)</f>
        <v>0</v>
      </c>
      <c r="M112" s="22">
        <f>SUMIF($G$4:$ZP$4,"&lt;="&amp;M101,$G$99:$ZP$99)-SUM($G112:L$112)</f>
        <v>0</v>
      </c>
      <c r="N112" s="22">
        <f>SUMIF($G$4:$ZP$4,"&lt;="&amp;N101,$G$99:$ZP$99)-SUM($G112:M$112)</f>
        <v>3.4675126034729722</v>
      </c>
      <c r="O112" s="22">
        <f>SUMIF($G$4:$ZP$4,"&lt;="&amp;O101,$G$99:$ZP$99)-SUM($G112:N$112)</f>
        <v>1.7337563017364861</v>
      </c>
      <c r="P112" s="22">
        <f>SUMIF($G$4:$ZP$4,"&lt;="&amp;P101,$G$99:$ZP$99)-SUM($G112:O$112)</f>
        <v>0</v>
      </c>
      <c r="Q112" s="22">
        <f>SUMIF($G$4:$ZP$4,"&lt;="&amp;Q101,$G$99:$ZP$99)-SUM($G112:P$112)</f>
        <v>1.7337563017364861</v>
      </c>
      <c r="R112" s="22">
        <v>1</v>
      </c>
      <c r="S112" s="22">
        <f>SUMIF($G$4:$ZP$4,"&lt;="&amp;S101,$G$99:$ZP$99)-SUM($G112:R$112)</f>
        <v>2.4675126034729722</v>
      </c>
      <c r="T112" s="22">
        <f>SUMIF($G$4:$ZP$4,"&lt;="&amp;T101,$G$99:$ZP$99)-SUM($G112:S$112)</f>
        <v>0</v>
      </c>
      <c r="U112" s="22">
        <v>1</v>
      </c>
      <c r="V112" s="22">
        <v>1</v>
      </c>
      <c r="W112" s="22">
        <v>1</v>
      </c>
      <c r="X112" s="22">
        <v>1</v>
      </c>
      <c r="Y112" s="22">
        <v>1</v>
      </c>
      <c r="Z112" s="461">
        <v>1</v>
      </c>
      <c r="AA112" s="461"/>
      <c r="AB112" s="461">
        <v>1</v>
      </c>
      <c r="AC112" s="462"/>
      <c r="AD112" s="462">
        <v>1</v>
      </c>
      <c r="AE112" s="462">
        <v>0</v>
      </c>
      <c r="AF112" s="462">
        <v>1</v>
      </c>
      <c r="AG112" s="462">
        <v>0</v>
      </c>
      <c r="AH112" s="462">
        <v>1</v>
      </c>
      <c r="AI112" s="462">
        <v>0</v>
      </c>
      <c r="AJ112" s="462">
        <v>1</v>
      </c>
      <c r="AK112" s="462">
        <v>0</v>
      </c>
      <c r="AL112" s="462">
        <v>1</v>
      </c>
      <c r="AM112" s="462">
        <v>0</v>
      </c>
      <c r="AN112" s="462">
        <v>1</v>
      </c>
      <c r="AR112" s="152"/>
    </row>
    <row r="113" spans="2:44" x14ac:dyDescent="0.25">
      <c r="B113" s="196" t="s">
        <v>238</v>
      </c>
      <c r="E113" s="197">
        <f ca="1">SUM(G113:AN113)</f>
        <v>250</v>
      </c>
      <c r="G113" s="22">
        <f ca="1">SUMIF($G$4:$ZZ$4,"&lt;="&amp;G101,$G$72:$ZP$72)</f>
        <v>58</v>
      </c>
      <c r="H113" s="22">
        <f ca="1">SUMIF($G$4:$ZZ$4,"&lt;="&amp;H101,$G$72:$ZP$72)-SUM($F113:G$113)</f>
        <v>11.75</v>
      </c>
      <c r="I113" s="22">
        <f ca="1">SUMIF($G$4:$ZZ$4,"&lt;="&amp;I101,$G$72:$ZP$72)-SUM($F113:H$113)</f>
        <v>0</v>
      </c>
      <c r="J113" s="22">
        <f ca="1">SUMIF($G$4:$ZZ$4,"&lt;="&amp;J101,$G$72:$ZP$72)-SUM($F113:I$113)</f>
        <v>0</v>
      </c>
      <c r="K113" s="22">
        <f ca="1">SUMIF($G$4:$ZZ$4,"&lt;="&amp;K101,$G$72:$ZP$72)-SUM($F113:J$113)</f>
        <v>0</v>
      </c>
      <c r="L113" s="22">
        <f ca="1">SUMIF($G$4:$ZZ$4,"&lt;="&amp;L101,$G$72:$ZP$72)-SUM($F113:K$113)</f>
        <v>0</v>
      </c>
      <c r="M113" s="22">
        <f ca="1">SUMIF($G$4:$ZZ$4,"&lt;="&amp;M101,$G$72:$ZP$72)-SUM($F113:L$113)</f>
        <v>58</v>
      </c>
      <c r="N113" s="22">
        <f ca="1">SUMIF($G$4:$ZZ$4,"&lt;="&amp;N101,$G$72:$ZP$72)-SUM($F113:M$113)</f>
        <v>0</v>
      </c>
      <c r="O113" s="22">
        <f ca="1">SUMIF($G$4:$ZZ$4,"&lt;="&amp;O101,$G$72:$ZP$72)-SUM($F113:N$113)</f>
        <v>58</v>
      </c>
      <c r="P113" s="22">
        <f ca="1">SUMIF($G$4:$ZZ$4,"&lt;="&amp;P101,$G$72:$ZP$72)-SUM($F113:O$113)</f>
        <v>0</v>
      </c>
      <c r="Q113" s="22">
        <f ca="1">SUMIF($G$4:$ZZ$4,"&lt;="&amp;Q101,$G$72:$ZP$72)-SUM($F113:P$113)</f>
        <v>0</v>
      </c>
      <c r="R113" s="22">
        <f ca="1">SUMIF($G$4:$ZZ$4,"&lt;="&amp;R101,$G$72:$ZP$72)-SUM($F113:Q$113)</f>
        <v>0</v>
      </c>
      <c r="S113" s="22">
        <f ca="1">SUMIF($G$4:$ZZ$4,"&lt;="&amp;S101,$G$72:$ZP$72)-SUM($F113:R$113)</f>
        <v>58</v>
      </c>
      <c r="T113" s="22">
        <f ca="1">SUMIF($G$4:$ZZ$4,"&lt;="&amp;T101,$G$72:$ZP$72)-SUM($F113:S$113)</f>
        <v>0</v>
      </c>
      <c r="U113" s="22">
        <f ca="1">SUMIF($G$4:$ZZ$4,"&lt;="&amp;U101,$G$72:$ZP$72)-SUM($F113:T$113)</f>
        <v>0</v>
      </c>
      <c r="V113" s="22">
        <f ca="1">SUMIF($G$4:$ZZ$4,"&lt;="&amp;V101,$G$72:$ZP$72)-SUM($F113:U$113)</f>
        <v>0</v>
      </c>
      <c r="W113" s="22">
        <f ca="1">SUMIF($G$4:$ZZ$4,"&lt;="&amp;W101,$G$72:$ZP$72)-SUM($F113:V$113)</f>
        <v>6.25</v>
      </c>
      <c r="X113" s="192">
        <f ca="1">SUMIF($G$4:$ZZ$4,"&lt;="&amp;X101,$G$72:$ZP$72)-SUM($F113:W$113)</f>
        <v>0</v>
      </c>
      <c r="Y113" s="192">
        <f ca="1">SUMIF($G$4:$ZZ$4,"&lt;="&amp;Y101,$G$72:$ZP$72)-SUM($F113:X$113)</f>
        <v>0</v>
      </c>
      <c r="Z113" s="192">
        <f ca="1">SUMIF($G$4:$ZZ$4,"&lt;="&amp;Z101,$G$72:$ZP$72)-SUM($F113:Y$113)</f>
        <v>0</v>
      </c>
      <c r="AA113" s="192">
        <f ca="1">SUMIF($G$4:$ZZ$4,"&lt;="&amp;AA101,$G$72:$ZP$72)-SUM($F113:Z$113)</f>
        <v>0</v>
      </c>
      <c r="AB113" s="192">
        <f ca="1">SUMIF($G$4:$ZZ$4,"&lt;="&amp;AB101,$G$72:$ZP$72)-SUM($F113:AA$113)</f>
        <v>0</v>
      </c>
      <c r="AC113" s="192">
        <f ca="1">SUMIF($G$4:$ZZ$4,"&lt;="&amp;AC101,$G$72:$ZP$72)-SUM($F113:AB$113)</f>
        <v>0</v>
      </c>
      <c r="AD113" s="192">
        <f ca="1">SUMIF($G$4:$ZZ$4,"&lt;="&amp;AD101,$G$72:$ZP$72)-SUM($F113:AC$113)</f>
        <v>0</v>
      </c>
      <c r="AE113" s="192">
        <f ca="1">SUMIF($G$4:$ZZ$4,"&lt;="&amp;AE101,$G$72:$ZP$72)-SUM($F113:AD$113)</f>
        <v>0</v>
      </c>
      <c r="AF113" s="192">
        <f ca="1">SUMIF($G$4:$ZZ$4,"&lt;="&amp;AF101,$G$72:$ZP$72)-SUM($F113:AE$113)</f>
        <v>0</v>
      </c>
      <c r="AG113" s="192">
        <f ca="1">SUMIF($G$4:$ZZ$4,"&lt;="&amp;AG101,$G$72:$ZP$72)-SUM($F113:AF$113)</f>
        <v>0</v>
      </c>
      <c r="AH113" s="192">
        <f ca="1">SUMIF($G$4:$ZZ$4,"&lt;="&amp;AH101,$G$72:$ZP$72)-SUM($F113:AG$113)</f>
        <v>0</v>
      </c>
      <c r="AI113" s="192">
        <f ca="1">SUMIF($G$4:$ZZ$4,"&lt;="&amp;AI101,$G$72:$ZP$72)-SUM($F113:AH$113)</f>
        <v>0</v>
      </c>
      <c r="AJ113" s="192">
        <f ca="1">SUMIF($G$4:$ZZ$4,"&lt;="&amp;AJ101,$G$72:$ZP$72)-SUM($F113:AI$113)</f>
        <v>0</v>
      </c>
      <c r="AK113" s="192">
        <f ca="1">SUMIF($G$4:$ZZ$4,"&lt;="&amp;AK101,$G$72:$ZP$72)-SUM($F113:AJ$113)</f>
        <v>0</v>
      </c>
      <c r="AL113" s="192">
        <f ca="1">SUMIF($G$4:$ZZ$4,"&lt;="&amp;AL101,$G$72:$ZP$72)-SUM($F113:AK$113)</f>
        <v>0</v>
      </c>
      <c r="AM113" s="192">
        <f ca="1">SUMIF($G$4:$ZZ$4,"&lt;="&amp;AM101,$G$72:$ZP$72)-SUM($F113:AL$113)</f>
        <v>0</v>
      </c>
      <c r="AN113" s="192">
        <f ca="1">SUMIF($G$4:$ZZ$4,"&lt;="&amp;AN101,$G$72:$ZP$72)-SUM($F113:AM$113)</f>
        <v>0</v>
      </c>
      <c r="AR113" s="152"/>
    </row>
    <row r="114" spans="2:44" x14ac:dyDescent="0.25">
      <c r="B114" s="189"/>
      <c r="E114" s="197"/>
      <c r="X114" s="190"/>
      <c r="Y114" s="190"/>
      <c r="Z114" s="190"/>
      <c r="AA114" s="190"/>
      <c r="AB114" s="190"/>
      <c r="AC114" s="190"/>
      <c r="AD114" s="190"/>
      <c r="AE114" s="190"/>
      <c r="AF114" s="190"/>
      <c r="AG114" s="190"/>
      <c r="AH114" s="190"/>
      <c r="AI114" s="190"/>
      <c r="AJ114" s="190"/>
      <c r="AK114" s="190"/>
      <c r="AL114" s="190"/>
      <c r="AM114" s="190"/>
      <c r="AN114" s="190"/>
      <c r="AR114" s="152"/>
    </row>
    <row r="115" spans="2:44" x14ac:dyDescent="0.25">
      <c r="B115" s="196" t="s">
        <v>246</v>
      </c>
      <c r="X115" s="190"/>
      <c r="Y115" s="190"/>
      <c r="Z115" s="190"/>
      <c r="AA115" s="190"/>
      <c r="AB115" s="190"/>
      <c r="AC115" s="190"/>
      <c r="AD115" s="190"/>
      <c r="AE115" s="190"/>
      <c r="AF115" s="190"/>
      <c r="AG115" s="190"/>
      <c r="AH115" s="190"/>
      <c r="AI115" s="190"/>
      <c r="AJ115" s="190"/>
      <c r="AK115" s="190"/>
      <c r="AL115" s="190"/>
      <c r="AM115" s="190"/>
      <c r="AN115" s="190"/>
      <c r="AR115" s="152"/>
    </row>
    <row r="116" spans="2:44" x14ac:dyDescent="0.25">
      <c r="B116" s="189" t="s">
        <v>242</v>
      </c>
      <c r="E116" s="197">
        <f ca="1">SUM(G116:AN116)</f>
        <v>465.84638290539863</v>
      </c>
      <c r="G116" s="22">
        <f ca="1">SUMIF($G$4:$ZZ$4,"&lt;="&amp;G101,$G$74:$ZQ$74)</f>
        <v>0</v>
      </c>
      <c r="H116" s="22">
        <f ca="1">SUMIF($G$4:$ZZ$4,"&lt;="&amp;H101,$G$74:$ZQ$74)-SUM($F$116:G116)</f>
        <v>0</v>
      </c>
      <c r="I116" s="22">
        <f ca="1">SUMIF($G$4:$ZZ$4,"&lt;="&amp;I101,$G$74:$ZQ$74)-SUM($F$116:H116)</f>
        <v>0</v>
      </c>
      <c r="J116" s="22">
        <f ca="1">SUMIF($G$4:$ZZ$4,"&lt;="&amp;J101,$G$74:$ZQ$74)-SUM($F$116:I116)</f>
        <v>0</v>
      </c>
      <c r="K116" s="22">
        <f ca="1">SUMIF($G$4:$ZZ$4,"&lt;="&amp;K101,$G$74:$ZQ$74)-SUM($F$116:J116)</f>
        <v>0</v>
      </c>
      <c r="L116" s="22">
        <f ca="1">SUMIF($G$4:$ZZ$4,"&lt;="&amp;L101,$G$74:$ZQ$74)-SUM($F$116:K116)</f>
        <v>0</v>
      </c>
      <c r="M116" s="22">
        <f ca="1">SUMIF($G$4:$ZZ$4,"&lt;="&amp;M101,$G$74:$ZQ$74)-SUM($F$116:L116)</f>
        <v>0</v>
      </c>
      <c r="N116" s="22">
        <f ca="1">SUMIF($G$4:$ZZ$4,"&lt;="&amp;N101,$G$74:$ZQ$74)-SUM($F$116:M116)</f>
        <v>23.293599772355059</v>
      </c>
      <c r="O116" s="22">
        <f ca="1">SUMIF($G$4:$ZZ$4,"&lt;="&amp;O101,$G$74:$ZQ$74)-SUM($F$116:N116)</f>
        <v>0</v>
      </c>
      <c r="P116" s="22">
        <f ca="1">SUMIF($G$4:$ZZ$4,"&lt;="&amp;P101,$G$74:$ZQ$74)-SUM($F$116:O116)</f>
        <v>0</v>
      </c>
      <c r="Q116" s="22">
        <f ca="1">SUMIF($G$4:$ZZ$4,"&lt;="&amp;Q101,$G$74:$ZQ$74)-SUM($F$116:P116)</f>
        <v>9.1499999999999986</v>
      </c>
      <c r="R116" s="22">
        <f ca="1">SUMIF($G$4:$ZZ$4,"&lt;="&amp;R101,$G$74:$ZQ$74)-SUM($F$116:Q116)</f>
        <v>40.294757238175862</v>
      </c>
      <c r="S116" s="22">
        <f ca="1">SUMIF($G$4:$ZZ$4,"&lt;="&amp;S101,$G$74:$ZQ$74)-SUM($F$116:R116)</f>
        <v>53.528986339925112</v>
      </c>
      <c r="T116" s="22">
        <f ca="1">SUMIF($G$4:$ZZ$4,"&lt;="&amp;T101,$G$74:$ZQ$74)-SUM($F$116:S116)</f>
        <v>60.671743311156433</v>
      </c>
      <c r="U116" s="22">
        <f ca="1">SUMIF($G$4:$ZZ$4,"&lt;="&amp;U101,$G$74:$ZQ$74)-SUM($F$116:T116)</f>
        <v>66.406374454309486</v>
      </c>
      <c r="V116" s="22">
        <f ca="1">SUMIF($G$4:$ZZ$4,"&lt;="&amp;V101,$G$74:$ZQ$74)-SUM($F$116:U116)</f>
        <v>43.801063188529525</v>
      </c>
      <c r="W116" s="22">
        <f ca="1">SUMIF($G$4:$ZZ$4,"&lt;="&amp;W101,$G$74:$ZQ$74)-SUM($F$116:V116)</f>
        <v>56.927954377122717</v>
      </c>
      <c r="X116" s="192">
        <f ca="1">SUMIF($G$4:$ZZ$4,"&lt;="&amp;X101,$G$74:$ZQ$74)-SUM($F$116:W116)</f>
        <v>72.187083910605452</v>
      </c>
      <c r="Y116" s="192">
        <f ca="1">SUMIF($G$4:$ZZ$4,"&lt;="&amp;Y101,$G$74:$ZQ$74)-SUM($F$116:X116)</f>
        <v>39.584820313218984</v>
      </c>
      <c r="Z116" s="192">
        <f ca="1">SUMIF($G$4:$ZZ$4,"&lt;="&amp;Z101,$G$74:$ZQ$74)-SUM($F$116:Y116)</f>
        <v>0</v>
      </c>
      <c r="AA116" s="192">
        <f ca="1">SUMIF($G$4:$ZZ$4,"&lt;="&amp;AA101,$G$74:$ZQ$74)-SUM($F$116:Z116)</f>
        <v>0</v>
      </c>
      <c r="AB116" s="192">
        <f ca="1">SUMIF($G$4:$ZZ$4,"&lt;="&amp;AB101,$G$74:$ZQ$74)-SUM($F$116:AA116)</f>
        <v>0</v>
      </c>
      <c r="AC116" s="192">
        <f ca="1">SUMIF($G$4:$ZZ$4,"&lt;="&amp;AC101,$G$74:$ZQ$74)-SUM($F$116:AB116)</f>
        <v>0</v>
      </c>
      <c r="AD116" s="192">
        <f ca="1">SUMIF($G$4:$ZZ$4,"&lt;="&amp;AD101,$G$74:$ZQ$74)-SUM($F$116:AC116)</f>
        <v>0</v>
      </c>
      <c r="AE116" s="192">
        <f ca="1">SUMIF($G$4:$ZZ$4,"&lt;="&amp;AE101,$G$74:$ZQ$74)-SUM($F$116:AD116)</f>
        <v>0</v>
      </c>
      <c r="AF116" s="192">
        <f ca="1">SUMIF($G$4:$ZZ$4,"&lt;="&amp;AF101,$G$74:$ZQ$74)-SUM($F$116:AE116)</f>
        <v>0</v>
      </c>
      <c r="AG116" s="192">
        <f ca="1">SUMIF($G$4:$ZZ$4,"&lt;="&amp;AG101,$G$74:$ZQ$74)-SUM($F$116:AF116)</f>
        <v>0</v>
      </c>
      <c r="AH116" s="192">
        <f ca="1">SUMIF($G$4:$ZZ$4,"&lt;="&amp;AH101,$G$74:$ZQ$74)-SUM($F$116:AG116)</f>
        <v>0</v>
      </c>
      <c r="AI116" s="192">
        <f ca="1">SUMIF($G$4:$ZZ$4,"&lt;="&amp;AI101,$G$74:$ZQ$74)-SUM($F$116:AH116)</f>
        <v>0</v>
      </c>
      <c r="AJ116" s="192">
        <f ca="1">SUMIF($G$4:$ZZ$4,"&lt;="&amp;AJ101,$G$74:$ZQ$74)-SUM($F$116:AI116)</f>
        <v>0</v>
      </c>
      <c r="AK116" s="192">
        <f ca="1">SUMIF($G$4:$ZZ$4,"&lt;="&amp;AK101,$G$74:$ZQ$74)-SUM($F$116:AJ116)</f>
        <v>0</v>
      </c>
      <c r="AL116" s="192">
        <f ca="1">SUMIF($G$4:$ZZ$4,"&lt;="&amp;AL101,$G$74:$ZQ$74)-SUM($F$116:AK116)</f>
        <v>0</v>
      </c>
      <c r="AM116" s="192">
        <f ca="1">SUMIF($G$4:$ZZ$4,"&lt;="&amp;AM101,$G$74:$ZQ$74)-SUM($F$116:AL116)</f>
        <v>0</v>
      </c>
      <c r="AN116" s="192">
        <f ca="1">SUMIF($G$4:$ZZ$4,"&lt;="&amp;AN101,$G$74:$ZQ$74)-SUM($F$116:AM116)</f>
        <v>0</v>
      </c>
      <c r="AR116" s="152"/>
    </row>
    <row r="117" spans="2:44" x14ac:dyDescent="0.25">
      <c r="B117" s="189" t="s">
        <v>248</v>
      </c>
      <c r="E117" s="197">
        <f ca="1">SUM(G117:AD117)</f>
        <v>61.691565948647849</v>
      </c>
      <c r="G117" s="22">
        <f ca="1">SUMIF($G$4:$ZZ$4,"&lt;="&amp;G101,$G$75:$ZQ$75)</f>
        <v>0</v>
      </c>
      <c r="H117" s="22">
        <f ca="1">SUMIF($G$4:$ZZ$4,"&lt;="&amp;H101,$G$75:$ZQ$75)-SUM($F$117:G117)</f>
        <v>0</v>
      </c>
      <c r="I117" s="22">
        <f ca="1">SUMIF($G$4:$ZZ$4,"&lt;="&amp;I101,$G$75:$ZQ$75)-SUM($F$117:H117)</f>
        <v>0</v>
      </c>
      <c r="J117" s="22">
        <f ca="1">SUMIF($G$4:$ZZ$4,"&lt;="&amp;J101,$G$75:$ZQ$75)-SUM($F$117:I117)</f>
        <v>0</v>
      </c>
      <c r="K117" s="22">
        <f ca="1">SUMIF($G$4:$ZZ$4,"&lt;="&amp;K101,$G$75:$ZQ$75)-SUM($F$117:J117)</f>
        <v>0</v>
      </c>
      <c r="L117" s="22">
        <f ca="1">SUMIF($G$4:$ZZ$4,"&lt;="&amp;L101,$G$75:$ZQ$75)-SUM($F$117:K117)</f>
        <v>0.79</v>
      </c>
      <c r="M117" s="22">
        <f ca="1">SUMIF($G$4:$ZZ$4,"&lt;="&amp;M101,$G$75:$ZQ$75)-SUM($F$117:L117)</f>
        <v>0</v>
      </c>
      <c r="N117" s="22">
        <f ca="1">SUMIF($G$4:$ZZ$4,"&lt;="&amp;N101,$G$75:$ZQ$75)-SUM($F$117:M117)</f>
        <v>2.7952319726826067</v>
      </c>
      <c r="O117" s="22">
        <f ca="1">SUMIF($G$4:$ZZ$4,"&lt;="&amp;O101,$G$75:$ZQ$75)-SUM($F$117:N117)</f>
        <v>0</v>
      </c>
      <c r="P117" s="22">
        <f ca="1">SUMIF($G$4:$ZZ$4,"&lt;="&amp;P101,$G$75:$ZQ$75)-SUM($F$117:O117)</f>
        <v>0</v>
      </c>
      <c r="Q117" s="22">
        <f ca="1">SUMIF($G$4:$ZZ$4,"&lt;="&amp;Q101,$G$75:$ZQ$75)-SUM($F$117:P117)</f>
        <v>1.0979999999999999</v>
      </c>
      <c r="R117" s="22">
        <f ca="1">SUMIF($G$4:$ZZ$4,"&lt;="&amp;R101,$G$75:$ZQ$75)-SUM($F$117:Q117)</f>
        <v>4.8353708685811023</v>
      </c>
      <c r="S117" s="22">
        <f ca="1">SUMIF($G$4:$ZZ$4,"&lt;="&amp;S101,$G$75:$ZQ$75)-SUM($F$117:R117)</f>
        <v>6.4234783607910142</v>
      </c>
      <c r="T117" s="22">
        <f ca="1">SUMIF($G$4:$ZZ$4,"&lt;="&amp;T101,$G$75:$ZQ$75)-SUM($F$117:S117)</f>
        <v>7.2806091973387801</v>
      </c>
      <c r="U117" s="22">
        <f ca="1">SUMIF($G$4:$ZZ$4,"&lt;="&amp;U101,$G$75:$ZQ$75)-SUM($F$117:T117)</f>
        <v>7.9687649345171394</v>
      </c>
      <c r="V117" s="22">
        <f ca="1">SUMIF($G$4:$ZZ$4,"&lt;="&amp;V101,$G$75:$ZQ$75)-SUM($F$117:U117)</f>
        <v>5.256127582623531</v>
      </c>
      <c r="W117" s="22">
        <f ca="1">SUMIF($G$4:$ZZ$4,"&lt;="&amp;W101,$G$75:$ZQ$75)-SUM($F$117:V117)</f>
        <v>6.8313545252547314</v>
      </c>
      <c r="X117" s="22">
        <f ca="1">SUMIF($G$4:$ZZ$4,"&lt;="&amp;X101,$G$75:$ZQ$75)-SUM($F$117:W117)</f>
        <v>8.6624500692726585</v>
      </c>
      <c r="Y117" s="22">
        <f ca="1">SUMIF($G$4:$ZZ$4,"&lt;="&amp;Y101,$G$75:$ZQ$75)-SUM($F$117:X117)</f>
        <v>4.7501784375862854</v>
      </c>
      <c r="Z117" s="462">
        <v>1</v>
      </c>
      <c r="AA117" s="462">
        <v>1</v>
      </c>
      <c r="AB117" s="462">
        <v>1</v>
      </c>
      <c r="AC117" s="462">
        <v>1</v>
      </c>
      <c r="AD117" s="462">
        <v>1</v>
      </c>
      <c r="AE117" s="462">
        <v>1</v>
      </c>
      <c r="AF117" s="462">
        <v>1</v>
      </c>
      <c r="AG117" s="462">
        <v>1</v>
      </c>
      <c r="AH117" s="462">
        <v>1</v>
      </c>
      <c r="AI117" s="462">
        <v>1</v>
      </c>
      <c r="AJ117" s="462">
        <v>1</v>
      </c>
      <c r="AK117" s="462">
        <v>0.5</v>
      </c>
      <c r="AL117" s="462">
        <v>0.5</v>
      </c>
      <c r="AM117" s="462">
        <v>0.5</v>
      </c>
      <c r="AN117" s="462">
        <v>0.5</v>
      </c>
      <c r="AR117" s="152"/>
    </row>
    <row r="118" spans="2:44" x14ac:dyDescent="0.25">
      <c r="B118" s="189" t="s">
        <v>249</v>
      </c>
      <c r="E118" s="197">
        <f ca="1">(E116*15%*20%)</f>
        <v>13.975391487161957</v>
      </c>
      <c r="G118" s="22">
        <f ca="1">$E$118*G112/$E$112</f>
        <v>0</v>
      </c>
      <c r="H118" s="22">
        <f t="shared" ref="H118:X118" ca="1" si="63">$E$118*H112/$E$112</f>
        <v>0</v>
      </c>
      <c r="I118" s="22">
        <f t="shared" ca="1" si="63"/>
        <v>0</v>
      </c>
      <c r="J118" s="22">
        <f t="shared" ca="1" si="63"/>
        <v>0</v>
      </c>
      <c r="K118" s="22">
        <f t="shared" ca="1" si="63"/>
        <v>0</v>
      </c>
      <c r="L118" s="22">
        <f t="shared" ca="1" si="63"/>
        <v>0</v>
      </c>
      <c r="M118" s="22">
        <f t="shared" ca="1" si="63"/>
        <v>0</v>
      </c>
      <c r="N118" s="22">
        <f t="shared" ca="1" si="63"/>
        <v>3.9072524398590125</v>
      </c>
      <c r="O118" s="22">
        <f t="shared" ca="1" si="63"/>
        <v>1.9536262199295062</v>
      </c>
      <c r="P118" s="22">
        <f t="shared" ca="1" si="63"/>
        <v>0</v>
      </c>
      <c r="Q118" s="22">
        <f t="shared" ca="1" si="63"/>
        <v>1.9536262199295062</v>
      </c>
      <c r="R118" s="22">
        <f t="shared" ca="1" si="63"/>
        <v>1.1268170837924594</v>
      </c>
      <c r="S118" s="22">
        <f t="shared" ca="1" si="63"/>
        <v>2.7804353560665533</v>
      </c>
      <c r="T118" s="22">
        <f t="shared" ca="1" si="63"/>
        <v>0</v>
      </c>
      <c r="U118" s="22">
        <f t="shared" ca="1" si="63"/>
        <v>1.1268170837924594</v>
      </c>
      <c r="V118" s="22">
        <f t="shared" ca="1" si="63"/>
        <v>1.1268170837924594</v>
      </c>
      <c r="W118" s="22">
        <f t="shared" ca="1" si="63"/>
        <v>1.1268170837924594</v>
      </c>
      <c r="X118" s="192">
        <f t="shared" ca="1" si="63"/>
        <v>1.1268170837924594</v>
      </c>
      <c r="Y118" s="192">
        <f t="shared" ref="Y118:AK118" ca="1" si="64">$E$118*Y112/$E$112</f>
        <v>1.1268170837924594</v>
      </c>
      <c r="Z118" s="192">
        <f t="shared" ca="1" si="64"/>
        <v>1.1268170837924594</v>
      </c>
      <c r="AA118" s="192">
        <f t="shared" ca="1" si="64"/>
        <v>0</v>
      </c>
      <c r="AB118" s="192">
        <f t="shared" ca="1" si="64"/>
        <v>1.1268170837924594</v>
      </c>
      <c r="AC118" s="192">
        <f t="shared" ca="1" si="64"/>
        <v>0</v>
      </c>
      <c r="AD118" s="192">
        <f t="shared" ca="1" si="64"/>
        <v>1.1268170837924594</v>
      </c>
      <c r="AE118" s="192">
        <f t="shared" ca="1" si="64"/>
        <v>0</v>
      </c>
      <c r="AF118" s="192">
        <f t="shared" ca="1" si="64"/>
        <v>1.1268170837924594</v>
      </c>
      <c r="AG118" s="192">
        <f t="shared" ca="1" si="64"/>
        <v>0</v>
      </c>
      <c r="AH118" s="192">
        <f t="shared" ca="1" si="64"/>
        <v>1.1268170837924594</v>
      </c>
      <c r="AI118" s="192">
        <f t="shared" ca="1" si="64"/>
        <v>0</v>
      </c>
      <c r="AJ118" s="192">
        <f t="shared" ca="1" si="64"/>
        <v>1.1268170837924594</v>
      </c>
      <c r="AK118" s="192">
        <f t="shared" ca="1" si="64"/>
        <v>0</v>
      </c>
      <c r="AL118" s="192">
        <f t="shared" ref="AL118:AN118" ca="1" si="65">$E$118*AL112/$E$112</f>
        <v>1.1268170837924594</v>
      </c>
      <c r="AM118" s="192">
        <f t="shared" ca="1" si="65"/>
        <v>0</v>
      </c>
      <c r="AN118" s="192">
        <f t="shared" ca="1" si="65"/>
        <v>1.1268170837924594</v>
      </c>
      <c r="AR118" s="152"/>
    </row>
    <row r="119" spans="2:44" x14ac:dyDescent="0.25">
      <c r="B119" s="189"/>
      <c r="X119" s="190"/>
      <c r="Y119" s="190"/>
      <c r="Z119" s="190"/>
      <c r="AA119" s="190"/>
      <c r="AB119" s="190"/>
      <c r="AC119" s="190"/>
      <c r="AD119" s="190"/>
      <c r="AE119" s="190"/>
      <c r="AF119" s="190"/>
      <c r="AG119" s="190"/>
      <c r="AH119" s="190"/>
      <c r="AI119" s="190"/>
      <c r="AJ119" s="190"/>
      <c r="AK119" s="190"/>
      <c r="AL119" s="190"/>
      <c r="AM119" s="190"/>
      <c r="AN119" s="190"/>
      <c r="AR119" s="152"/>
    </row>
    <row r="120" spans="2:44" x14ac:dyDescent="0.25">
      <c r="B120" s="196" t="s">
        <v>117</v>
      </c>
      <c r="X120" s="190"/>
      <c r="Y120" s="190"/>
      <c r="Z120" s="190"/>
      <c r="AA120" s="190"/>
      <c r="AB120" s="190"/>
      <c r="AC120" s="190"/>
      <c r="AD120" s="190"/>
      <c r="AE120" s="190"/>
      <c r="AF120" s="190"/>
      <c r="AG120" s="190"/>
      <c r="AH120" s="190"/>
      <c r="AI120" s="190"/>
      <c r="AJ120" s="190"/>
      <c r="AK120" s="190"/>
      <c r="AL120" s="190"/>
      <c r="AM120" s="190"/>
      <c r="AN120" s="190"/>
      <c r="AR120" s="152"/>
    </row>
    <row r="121" spans="2:44" x14ac:dyDescent="0.25">
      <c r="B121" s="189" t="s">
        <v>242</v>
      </c>
      <c r="E121" s="197">
        <f ca="1">SUM(G121:AN121)</f>
        <v>78.073694381996006</v>
      </c>
      <c r="G121" s="22">
        <f ca="1">SUMIF($G$4:$ZZ$4,"&lt;="&amp;G101,$G$79:$ZQ$79)</f>
        <v>0</v>
      </c>
      <c r="H121" s="22">
        <f ca="1">SUMIF($G$4:$ZZ$4,"&lt;="&amp;H101,$G$79:$ZQ$79)-SUM($F$121:G121)</f>
        <v>0</v>
      </c>
      <c r="I121" s="22">
        <f ca="1">SUMIF($G$4:$ZZ$4,"&lt;="&amp;I101,$G$79:$ZQ$79)-SUM($F$121:H121)</f>
        <v>0</v>
      </c>
      <c r="J121" s="22">
        <f ca="1">SUMIF($G$4:$ZZ$4,"&lt;="&amp;J101,$G$79:$ZQ$79)-SUM($F$121:I121)</f>
        <v>0</v>
      </c>
      <c r="K121" s="22">
        <f ca="1">SUMIF($G$4:$ZZ$4,"&lt;="&amp;K101,$G$79:$ZQ$79)-SUM($F$121:J121)</f>
        <v>0</v>
      </c>
      <c r="L121" s="22">
        <f ca="1">SUMIF($G$4:$ZZ$4,"&lt;="&amp;L101,$G$79:$ZQ$79)-SUM($F$121:K121)</f>
        <v>0</v>
      </c>
      <c r="M121" s="22">
        <f ca="1">SUMIF($G$4:$ZZ$4,"&lt;="&amp;M101,$G$79:$ZQ$79)-SUM($F$121:L121)</f>
        <v>0</v>
      </c>
      <c r="N121" s="22">
        <f ca="1">SUMIF($G$4:$ZZ$4,"&lt;="&amp;N101,$G$79:$ZQ$79)-SUM($F$121:M121)</f>
        <v>0</v>
      </c>
      <c r="O121" s="22">
        <f ca="1">SUMIF($G$4:$ZZ$4,"&lt;="&amp;O101,$G$79:$ZQ$79)-SUM($F$121:N121)</f>
        <v>0</v>
      </c>
      <c r="P121" s="22">
        <f ca="1">SUMIF($G$4:$ZZ$4,"&lt;="&amp;P101,$G$79:$ZQ$79)-SUM($F$121:O121)</f>
        <v>0</v>
      </c>
      <c r="Q121" s="22">
        <f ca="1">SUMIF($G$4:$ZZ$4,"&lt;="&amp;Q101,$G$79:$ZQ$79)-SUM($F$121:P121)</f>
        <v>0</v>
      </c>
      <c r="R121" s="22">
        <f ca="1">SUMIF($G$4:$ZZ$4,"&lt;="&amp;R101,$G$79:$ZQ$79)-SUM($F$121:Q121)</f>
        <v>4.0172933598535998</v>
      </c>
      <c r="S121" s="22">
        <f ca="1">SUMIF($G$4:$ZZ$4,"&lt;="&amp;S101,$G$79:$ZQ$79)-SUM($F$121:R121)</f>
        <v>4.0172933598535998</v>
      </c>
      <c r="T121" s="22">
        <f ca="1">SUMIF($G$4:$ZZ$4,"&lt;="&amp;T101,$G$79:$ZQ$79)-SUM($F$121:S121)</f>
        <v>0</v>
      </c>
      <c r="U121" s="22">
        <f ca="1">SUMIF($G$4:$ZZ$4,"&lt;="&amp;U101,$G$79:$ZQ$79)-SUM($F$121:T121)</f>
        <v>0</v>
      </c>
      <c r="V121" s="22">
        <f ca="1">SUMIF($G$4:$ZZ$4,"&lt;="&amp;V101,$G$79:$ZQ$79)-SUM($F$121:U121)</f>
        <v>0</v>
      </c>
      <c r="W121" s="22">
        <f ca="1">SUMIF($G$4:$ZZ$4,"&lt;="&amp;W101,$G$79:$ZQ$79)-SUM($F$121:V121)</f>
        <v>3.0079717537395201</v>
      </c>
      <c r="X121" s="192">
        <f ca="1">SUMIF($G$4:$ZZ$4,"&lt;="&amp;X101,$G$79:$ZQ$79)-SUM($F$121:W121)</f>
        <v>0</v>
      </c>
      <c r="Y121" s="192">
        <f ca="1">SUMIF($G$4:$ZZ$4,"&lt;="&amp;Y101,$G$79:$ZQ$79)-SUM($F$121:X121)</f>
        <v>0</v>
      </c>
      <c r="Z121" s="192">
        <f ca="1">SUMIF($G$4:$ZZ$4,"&lt;="&amp;Z101,$G$79:$ZQ$79)-SUM($F$121:Y121)</f>
        <v>12.240633683323198</v>
      </c>
      <c r="AA121" s="192">
        <f ca="1">SUMIF($G$4:$ZZ$4,"&lt;="&amp;AA101,$G$79:$ZQ$79)-SUM($F$121:Z121)</f>
        <v>13.430816363772966</v>
      </c>
      <c r="AB121" s="192">
        <f ca="1">SUMIF($G$4:$ZZ$4,"&lt;="&amp;AB101,$G$79:$ZQ$79)-SUM($F$121:AA121)</f>
        <v>20.267231588481124</v>
      </c>
      <c r="AC121" s="192">
        <f ca="1">SUMIF($G$4:$ZZ$4,"&lt;="&amp;AC101,$G$79:$ZQ$79)-SUM($F$121:AB121)</f>
        <v>8.5135219231127977</v>
      </c>
      <c r="AD121" s="192">
        <f ca="1">SUMIF($G$4:$ZZ$4,"&lt;="&amp;AD101,$G$79:$ZQ$79)-SUM($F$121:AC121)</f>
        <v>4.5443456301520087</v>
      </c>
      <c r="AE121" s="192">
        <f ca="1">SUMIF($G$4:$ZZ$4,"&lt;="&amp;AE101,$G$79:$ZQ$79)-SUM($F$121:AD121)</f>
        <v>8.0345867197071925</v>
      </c>
      <c r="AF121" s="192">
        <f ca="1">SUMIF($G$4:$ZZ$4,"&lt;="&amp;AF101,$G$79:$ZQ$79)-SUM($F$121:AE121)</f>
        <v>0</v>
      </c>
      <c r="AG121" s="192">
        <f ca="1">SUMIF($G$4:$ZZ$4,"&lt;="&amp;AG101,$G$79:$ZQ$79)-SUM($F$121:AF121)</f>
        <v>0</v>
      </c>
      <c r="AH121" s="192">
        <f ca="1">SUMIF($G$4:$ZZ$4,"&lt;="&amp;AH101,$G$79:$ZQ$79)-SUM($F$121:AG121)</f>
        <v>0</v>
      </c>
      <c r="AI121" s="192">
        <f ca="1">SUMIF($G$4:$ZZ$4,"&lt;="&amp;AI101,$G$79:$ZQ$79)-SUM($F$121:AH121)</f>
        <v>0</v>
      </c>
      <c r="AJ121" s="192">
        <f ca="1">SUMIF($G$4:$ZZ$4,"&lt;="&amp;AJ101,$G$79:$ZQ$79)-SUM($F$121:AI121)</f>
        <v>0</v>
      </c>
      <c r="AK121" s="192">
        <f ca="1">SUMIF($G$4:$ZZ$4,"&lt;="&amp;AK101,$G$79:$ZQ$79)-SUM($F$121:AJ121)</f>
        <v>0</v>
      </c>
      <c r="AL121" s="192">
        <f ca="1">SUMIF($G$4:$ZZ$4,"&lt;="&amp;AL101,$G$79:$ZQ$79)-SUM($F$121:AK121)</f>
        <v>0</v>
      </c>
      <c r="AM121" s="192">
        <f ca="1">SUMIF($G$4:$ZZ$4,"&lt;="&amp;AM101,$G$79:$ZQ$79)-SUM($F$121:AL121)</f>
        <v>0</v>
      </c>
      <c r="AN121" s="192">
        <f ca="1">SUMIF($G$4:$ZZ$4,"&lt;="&amp;AN101,$G$79:$ZQ$79)-SUM($F$121:AM121)</f>
        <v>0</v>
      </c>
      <c r="AR121" s="152"/>
    </row>
    <row r="122" spans="2:44" x14ac:dyDescent="0.25">
      <c r="B122" s="189" t="s">
        <v>248</v>
      </c>
      <c r="E122" s="197">
        <f ca="1">SUM(G122:AD122)</f>
        <v>8.4046929194746571</v>
      </c>
      <c r="G122" s="22">
        <f ca="1">SUMIF($G$4:$ZZ$4,"&lt;="&amp;G106,$G$75:$ZQ$75)</f>
        <v>0</v>
      </c>
      <c r="H122" s="22">
        <f ca="1">SUMIF($G$4:$ZZ$4,"&lt;="&amp;H101,$G$80:$ZQ$80)-SUM($F$122:G122)</f>
        <v>0</v>
      </c>
      <c r="I122" s="22">
        <f ca="1">SUMIF($G$4:$ZZ$4,"&lt;="&amp;I101,$G$80:$ZQ$80)-SUM($F$122:H122)</f>
        <v>0</v>
      </c>
      <c r="J122" s="22">
        <f ca="1">SUMIF($G$4:$ZZ$4,"&lt;="&amp;J101,$G$80:$ZQ$80)-SUM($F$122:I122)</f>
        <v>0</v>
      </c>
      <c r="K122" s="22">
        <f ca="1">SUMIF($G$4:$ZZ$4,"&lt;="&amp;K101,$G$80:$ZQ$80)-SUM($F$122:J122)</f>
        <v>0</v>
      </c>
      <c r="L122" s="22">
        <f ca="1">SUMIF($G$4:$ZZ$4,"&lt;="&amp;L101,$G$80:$ZQ$80)-SUM($F$122:K122)</f>
        <v>0</v>
      </c>
      <c r="M122" s="22">
        <f ca="1">SUMIF($G$4:$ZZ$4,"&lt;="&amp;M101,$G$80:$ZQ$80)-SUM($F$122:L122)</f>
        <v>0</v>
      </c>
      <c r="N122" s="22">
        <f ca="1">SUMIF($G$4:$ZZ$4,"&lt;="&amp;N101,$G$80:$ZQ$80)-SUM($F$122:M122)</f>
        <v>0</v>
      </c>
      <c r="O122" s="22">
        <f ca="1">SUMIF($G$4:$ZZ$4,"&lt;="&amp;O101,$G$80:$ZQ$80)-SUM($F$122:N122)</f>
        <v>0</v>
      </c>
      <c r="P122" s="22">
        <f ca="1">SUMIF($G$4:$ZZ$4,"&lt;="&amp;P101,$G$80:$ZQ$80)-SUM($F$122:O122)</f>
        <v>0</v>
      </c>
      <c r="Q122" s="22">
        <f ca="1">SUMIF($G$4:$ZZ$4,"&lt;="&amp;Q101,$G$80:$ZQ$80)-SUM($F$122:P122)</f>
        <v>0</v>
      </c>
      <c r="R122" s="22">
        <f ca="1">SUMIF($G$4:$ZZ$4,"&lt;="&amp;R101,$G$80:$ZQ$80)-SUM($F$122:Q122)</f>
        <v>0.48207520318243197</v>
      </c>
      <c r="S122" s="22">
        <f ca="1">SUMIF($G$4:$ZZ$4,"&lt;="&amp;S101,$G$80:$ZQ$80)-SUM($F$122:R122)</f>
        <v>0.48207520318243197</v>
      </c>
      <c r="T122" s="22">
        <f ca="1">SUMIF($G$4:$ZZ$4,"&lt;="&amp;T101,$G$80:$ZQ$80)-SUM($F$122:S122)</f>
        <v>0</v>
      </c>
      <c r="U122" s="22">
        <f ca="1">SUMIF($G$4:$ZZ$4,"&lt;="&amp;U101,$G$80:$ZQ$80)-SUM($F$122:T122)</f>
        <v>0</v>
      </c>
      <c r="V122" s="22">
        <f ca="1">SUMIF($G$4:$ZZ$4,"&lt;="&amp;V101,$G$80:$ZQ$80)-SUM($F$122:U122)</f>
        <v>0</v>
      </c>
      <c r="W122" s="22">
        <f ca="1">SUMIF($G$4:$ZZ$4,"&lt;="&amp;W101,$G$80:$ZQ$80)-SUM($F$122:V122)</f>
        <v>0.36095661044874239</v>
      </c>
      <c r="X122" s="192">
        <f ca="1">SUMIF($G$4:$ZZ$4,"&lt;="&amp;X101,$G$80:$ZQ$80)-SUM($F$122:W122)</f>
        <v>0</v>
      </c>
      <c r="Y122" s="192">
        <f ca="1">SUMIF($G$4:$ZZ$4,"&lt;="&amp;Y101,$G$80:$ZQ$80)-SUM($F$122:X122)</f>
        <v>0</v>
      </c>
      <c r="Z122" s="192">
        <f ca="1">SUMIF($G$4:$ZZ$4,"&lt;="&amp;Z101,$G$80:$ZQ$80)-SUM($F$122:Y122)</f>
        <v>1.4688760419987841</v>
      </c>
      <c r="AA122" s="192">
        <f ca="1">SUMIF($G$4:$ZZ$4,"&lt;="&amp;AA101,$G$80:$ZQ$80)-SUM($F$122:Z122)</f>
        <v>1.6116979636527553</v>
      </c>
      <c r="AB122" s="192">
        <f ca="1">SUMIF($G$4:$ZZ$4,"&lt;="&amp;AB101,$G$80:$ZQ$80)-SUM($F$122:AA122)</f>
        <v>2.4320677906177339</v>
      </c>
      <c r="AC122" s="192">
        <f ca="1">SUMIF($G$4:$ZZ$4,"&lt;="&amp;AC101,$G$80:$ZQ$80)-SUM($F$122:AB122)</f>
        <v>1.0216226307735363</v>
      </c>
      <c r="AD122" s="192">
        <f ca="1">SUMIF($G$4:$ZZ$4,"&lt;="&amp;AD101,$G$80:$ZQ$80)-SUM($F$122:AC122)</f>
        <v>0.54532147561824118</v>
      </c>
      <c r="AE122" s="192">
        <f ca="1">SUMIF($G$4:$ZZ$4,"&lt;="&amp;AE101,$G$80:$ZQ$80)-SUM($F$122:AD122)</f>
        <v>0.9641504063648636</v>
      </c>
      <c r="AF122" s="462">
        <v>1</v>
      </c>
      <c r="AG122" s="462">
        <v>1</v>
      </c>
      <c r="AH122" s="462">
        <v>1</v>
      </c>
      <c r="AI122" s="462">
        <v>1</v>
      </c>
      <c r="AJ122" s="462">
        <v>1</v>
      </c>
      <c r="AK122" s="462"/>
      <c r="AL122" s="462"/>
      <c r="AM122" s="462"/>
      <c r="AN122" s="462"/>
      <c r="AR122" s="152"/>
    </row>
    <row r="123" spans="2:44" x14ac:dyDescent="0.25">
      <c r="B123" s="189" t="s">
        <v>249</v>
      </c>
      <c r="E123" s="197">
        <f ca="1">(E121*15%*20%)</f>
        <v>2.3422108314598802</v>
      </c>
      <c r="G123" s="459">
        <f ca="1">$E$123*G112/$E$112</f>
        <v>0</v>
      </c>
      <c r="H123" s="459">
        <f t="shared" ref="H123:X123" ca="1" si="66">$E$123*H112/$E$112</f>
        <v>0</v>
      </c>
      <c r="I123" s="459">
        <f t="shared" ca="1" si="66"/>
        <v>0</v>
      </c>
      <c r="J123" s="459">
        <f t="shared" ca="1" si="66"/>
        <v>0</v>
      </c>
      <c r="K123" s="459">
        <f t="shared" ca="1" si="66"/>
        <v>0</v>
      </c>
      <c r="L123" s="459">
        <f t="shared" ca="1" si="66"/>
        <v>0</v>
      </c>
      <c r="M123" s="459">
        <f t="shared" ca="1" si="66"/>
        <v>0</v>
      </c>
      <c r="N123" s="459">
        <f t="shared" ca="1" si="66"/>
        <v>0.65483739717006517</v>
      </c>
      <c r="O123" s="459">
        <f t="shared" ca="1" si="66"/>
        <v>0.32741869858503259</v>
      </c>
      <c r="P123" s="459">
        <f t="shared" ca="1" si="66"/>
        <v>0</v>
      </c>
      <c r="Q123" s="459">
        <f t="shared" ca="1" si="66"/>
        <v>0.32741869858503259</v>
      </c>
      <c r="R123" s="459">
        <f t="shared" ca="1" si="66"/>
        <v>0.18884931997484217</v>
      </c>
      <c r="S123" s="459">
        <f t="shared" ca="1" si="66"/>
        <v>0.46598807719522317</v>
      </c>
      <c r="T123" s="459">
        <f t="shared" ca="1" si="66"/>
        <v>0</v>
      </c>
      <c r="U123" s="459">
        <f t="shared" ca="1" si="66"/>
        <v>0.18884931997484217</v>
      </c>
      <c r="V123" s="459">
        <f t="shared" ca="1" si="66"/>
        <v>0.18884931997484217</v>
      </c>
      <c r="W123" s="459">
        <f t="shared" ca="1" si="66"/>
        <v>0.18884931997484217</v>
      </c>
      <c r="X123" s="460">
        <f t="shared" ca="1" si="66"/>
        <v>0.18884931997484217</v>
      </c>
      <c r="Y123" s="460">
        <f t="shared" ref="Y123:AK123" ca="1" si="67">$E$123*Y112/$E$112</f>
        <v>0.18884931997484217</v>
      </c>
      <c r="Z123" s="460">
        <f t="shared" ca="1" si="67"/>
        <v>0.18884931997484217</v>
      </c>
      <c r="AA123" s="460">
        <f t="shared" ca="1" si="67"/>
        <v>0</v>
      </c>
      <c r="AB123" s="460">
        <f t="shared" ca="1" si="67"/>
        <v>0.18884931997484217</v>
      </c>
      <c r="AC123" s="460">
        <f t="shared" ca="1" si="67"/>
        <v>0</v>
      </c>
      <c r="AD123" s="460">
        <f t="shared" ca="1" si="67"/>
        <v>0.18884931997484217</v>
      </c>
      <c r="AE123" s="460">
        <f t="shared" ca="1" si="67"/>
        <v>0</v>
      </c>
      <c r="AF123" s="460">
        <f t="shared" ca="1" si="67"/>
        <v>0.18884931997484217</v>
      </c>
      <c r="AG123" s="460">
        <f t="shared" ca="1" si="67"/>
        <v>0</v>
      </c>
      <c r="AH123" s="460">
        <f t="shared" ca="1" si="67"/>
        <v>0.18884931997484217</v>
      </c>
      <c r="AI123" s="460">
        <f t="shared" ca="1" si="67"/>
        <v>0</v>
      </c>
      <c r="AJ123" s="460">
        <f t="shared" ca="1" si="67"/>
        <v>0.18884931997484217</v>
      </c>
      <c r="AK123" s="460">
        <f t="shared" ca="1" si="67"/>
        <v>0</v>
      </c>
      <c r="AL123" s="460">
        <f t="shared" ref="AL123:AN123" ca="1" si="68">$E$123*AL112/$E$112</f>
        <v>0.18884931997484217</v>
      </c>
      <c r="AM123" s="460">
        <f t="shared" ca="1" si="68"/>
        <v>0</v>
      </c>
      <c r="AN123" s="460">
        <f t="shared" ca="1" si="68"/>
        <v>0.18884931997484217</v>
      </c>
      <c r="AR123" s="152"/>
    </row>
    <row r="124" spans="2:44" x14ac:dyDescent="0.25">
      <c r="B124" s="189"/>
      <c r="X124" s="190"/>
      <c r="Y124" s="190"/>
      <c r="Z124" s="190"/>
      <c r="AA124" s="190"/>
      <c r="AB124" s="190"/>
      <c r="AC124" s="190"/>
      <c r="AD124" s="190"/>
      <c r="AE124" s="190"/>
      <c r="AF124" s="190"/>
      <c r="AG124" s="190"/>
      <c r="AH124" s="190"/>
      <c r="AI124" s="190"/>
      <c r="AJ124" s="190"/>
      <c r="AK124" s="190"/>
      <c r="AL124" s="190"/>
      <c r="AM124" s="190"/>
      <c r="AN124" s="190"/>
      <c r="AR124" s="152"/>
    </row>
    <row r="125" spans="2:44" x14ac:dyDescent="0.25">
      <c r="B125" s="196" t="s">
        <v>243</v>
      </c>
      <c r="X125" s="190"/>
      <c r="Y125" s="190"/>
      <c r="Z125" s="190"/>
      <c r="AA125" s="190"/>
      <c r="AB125" s="190"/>
      <c r="AC125" s="190"/>
      <c r="AD125" s="190"/>
      <c r="AE125" s="190"/>
      <c r="AF125" s="190"/>
      <c r="AG125" s="190"/>
      <c r="AH125" s="190"/>
      <c r="AI125" s="190"/>
      <c r="AJ125" s="190"/>
      <c r="AK125" s="190"/>
      <c r="AL125" s="190"/>
      <c r="AM125" s="190"/>
      <c r="AN125" s="190"/>
      <c r="AR125" s="152"/>
    </row>
    <row r="126" spans="2:44" x14ac:dyDescent="0.25">
      <c r="B126" s="189" t="s">
        <v>242</v>
      </c>
      <c r="E126" s="197">
        <f ca="1">SUM(G126:AN126)</f>
        <v>132.70839985971526</v>
      </c>
      <c r="G126" s="22">
        <f ca="1">SUMIF($G$4:$ZZ$4,"&lt;="&amp;G101,$G$84:$ZQ$84)</f>
        <v>0</v>
      </c>
      <c r="H126" s="22">
        <f ca="1">SUMIF($G$4:$ZZ$4,"&lt;="&amp;H101,$G$84:$ZQ$84)-SUM($F$126:G126)</f>
        <v>0</v>
      </c>
      <c r="I126" s="22">
        <f ca="1">SUMIF($G$4:$ZZ$4,"&lt;="&amp;I101,$G$84:$ZQ$84)-SUM($F$126:H126)</f>
        <v>0</v>
      </c>
      <c r="J126" s="22">
        <f ca="1">SUMIF($G$4:$ZZ$4,"&lt;="&amp;J101,$G$84:$ZQ$84)-SUM($F$126:I126)</f>
        <v>0</v>
      </c>
      <c r="K126" s="22">
        <f ca="1">SUMIF($G$4:$ZZ$4,"&lt;="&amp;K101,$G$84:$ZQ$84)-SUM($F$126:J126)</f>
        <v>0</v>
      </c>
      <c r="L126" s="22">
        <f ca="1">SUMIF($G$4:$ZZ$4,"&lt;="&amp;L101,$G$84:$ZQ$84)-SUM($F$126:K126)</f>
        <v>0</v>
      </c>
      <c r="M126" s="22">
        <f ca="1">SUMIF($G$4:$ZZ$4,"&lt;="&amp;M101,$G$84:$ZQ$84)-SUM($F$126:L126)</f>
        <v>0</v>
      </c>
      <c r="N126" s="22">
        <f ca="1">SUMIF($G$4:$ZZ$4,"&lt;="&amp;N101,$G$84:$ZQ$84)-SUM($F$126:M126)</f>
        <v>0</v>
      </c>
      <c r="O126" s="22">
        <f ca="1">SUMIF($G$4:$ZZ$4,"&lt;="&amp;O101,$G$84:$ZQ$84)-SUM($F$126:N126)</f>
        <v>0</v>
      </c>
      <c r="P126" s="22">
        <f ca="1">SUMIF($G$4:$ZZ$4,"&lt;="&amp;P101,$G$84:$ZQ$84)-SUM($F$126:O126)</f>
        <v>0</v>
      </c>
      <c r="Q126" s="22">
        <f ca="1">SUMIF($G$4:$ZZ$4,"&lt;="&amp;Q101,$G$84:$ZQ$84)-SUM($F$126:P126)</f>
        <v>0</v>
      </c>
      <c r="R126" s="22">
        <f ca="1">SUMIF($G$4:$ZZ$4,"&lt;="&amp;R101,$G$84:$ZQ$84)-SUM($F$126:Q126)</f>
        <v>6.6356815580067208</v>
      </c>
      <c r="S126" s="22">
        <f ca="1">SUMIF($G$4:$ZZ$4,"&lt;="&amp;S101,$G$84:$ZQ$84)-SUM($F$126:R126)</f>
        <v>0</v>
      </c>
      <c r="T126" s="22">
        <f ca="1">SUMIF($G$4:$ZZ$4,"&lt;="&amp;T101,$G$84:$ZQ$84)-SUM($F$126:S126)</f>
        <v>7.3027278180905606</v>
      </c>
      <c r="U126" s="22">
        <f ca="1">SUMIF($G$4:$ZZ$4,"&lt;="&amp;U101,$G$84:$ZQ$84)-SUM($F$126:T126)</f>
        <v>0</v>
      </c>
      <c r="V126" s="22">
        <f ca="1">SUMIF($G$4:$ZZ$4,"&lt;="&amp;V101,$G$84:$ZQ$84)-SUM($F$126:U126)</f>
        <v>0</v>
      </c>
      <c r="W126" s="22">
        <f ca="1">SUMIF($G$4:$ZZ$4,"&lt;="&amp;W101,$G$84:$ZQ$84)-SUM($F$126:V126)</f>
        <v>6.0034163407545602</v>
      </c>
      <c r="X126" s="192">
        <f ca="1">SUMIF($G$4:$ZZ$4,"&lt;="&amp;X101,$G$84:$ZQ$84)-SUM($F$126:W126)</f>
        <v>6.0034163407545584</v>
      </c>
      <c r="Y126" s="192">
        <f ca="1">SUMIF($G$4:$ZZ$4,"&lt;="&amp;Y101,$G$84:$ZQ$84)-SUM($F$126:X126)</f>
        <v>11.204720599915014</v>
      </c>
      <c r="Z126" s="192">
        <f ca="1">SUMIF($G$4:$ZZ$4,"&lt;="&amp;Z101,$G$84:$ZQ$84)-SUM($F$126:Y126)</f>
        <v>14.267919020699068</v>
      </c>
      <c r="AA126" s="192">
        <f ca="1">SUMIF($G$4:$ZZ$4,"&lt;="&amp;AA101,$G$84:$ZQ$84)-SUM($F$126:Z126)</f>
        <v>15.610427395117128</v>
      </c>
      <c r="AB126" s="192">
        <f ca="1">SUMIF($G$4:$ZZ$4,"&lt;="&amp;AB101,$G$84:$ZQ$84)-SUM($F$126:AA126)</f>
        <v>15.945753535917135</v>
      </c>
      <c r="AC126" s="192">
        <f ca="1">SUMIF($G$4:$ZZ$4,"&lt;="&amp;AC101,$G$84:$ZQ$84)-SUM($F$126:AB126)</f>
        <v>16.739260923162249</v>
      </c>
      <c r="AD126" s="192">
        <f ca="1">SUMIF($G$4:$ZZ$4,"&lt;="&amp;AD101,$G$84:$ZQ$84)-SUM($F$126:AC126)</f>
        <v>17.642065436807371</v>
      </c>
      <c r="AE126" s="192">
        <f ca="1">SUMIF($G$4:$ZZ$4,"&lt;="&amp;AE101,$G$84:$ZQ$84)-SUM($F$126:AD126)</f>
        <v>10.021872110239372</v>
      </c>
      <c r="AF126" s="192">
        <f ca="1">SUMIF($G$4:$ZZ$4,"&lt;="&amp;AF101,$G$84:$ZQ$84)-SUM($F$126:AE126)</f>
        <v>5.3311387802515213</v>
      </c>
      <c r="AG126" s="192">
        <f ca="1">SUMIF($G$4:$ZZ$4,"&lt;="&amp;AG101,$G$84:$ZQ$84)-SUM($F$126:AF126)</f>
        <v>0</v>
      </c>
      <c r="AH126" s="192">
        <f ca="1">SUMIF($G$4:$ZZ$4,"&lt;="&amp;AH101,$G$84:$ZQ$84)-SUM($F$126:AG126)</f>
        <v>0</v>
      </c>
      <c r="AI126" s="192">
        <f ca="1">SUMIF($G$4:$ZZ$4,"&lt;="&amp;AI101,$G$84:$ZQ$84)-SUM($F$126:AH126)</f>
        <v>0</v>
      </c>
      <c r="AJ126" s="192">
        <f ca="1">SUMIF($G$4:$ZZ$4,"&lt;="&amp;AJ101,$G$84:$ZQ$84)-SUM($F$126:AI126)</f>
        <v>0</v>
      </c>
      <c r="AK126" s="192">
        <f ca="1">SUMIF($G$4:$ZZ$4,"&lt;="&amp;AK101,$G$84:$ZQ$84)-SUM($F$126:AJ126)</f>
        <v>0</v>
      </c>
      <c r="AL126" s="192">
        <f ca="1">SUMIF($G$4:$ZZ$4,"&lt;="&amp;AL101,$G$84:$ZQ$84)-SUM($F$126:AK126)</f>
        <v>0</v>
      </c>
      <c r="AM126" s="192">
        <f ca="1">SUMIF($G$4:$ZZ$4,"&lt;="&amp;AM101,$G$84:$ZQ$84)-SUM($F$126:AL126)</f>
        <v>0</v>
      </c>
      <c r="AN126" s="192">
        <f ca="1">SUMIF($G$4:$ZZ$4,"&lt;="&amp;AN101,$G$84:$ZQ$84)-SUM($F$126:AM126)</f>
        <v>0</v>
      </c>
      <c r="AR126" s="152"/>
    </row>
    <row r="127" spans="2:44" x14ac:dyDescent="0.25">
      <c r="B127" s="189" t="s">
        <v>248</v>
      </c>
      <c r="E127" s="197">
        <f ca="1">SUM(G127:AD127)</f>
        <v>14.082646676306918</v>
      </c>
      <c r="G127" s="22">
        <f ca="1">SUMIF($G$4:$ZZ$4,"&lt;="&amp;G101,$G$85:$ZQ$85)</f>
        <v>0</v>
      </c>
      <c r="H127" s="22">
        <f ca="1">SUMIF($G$4:$ZZ$4,"&lt;="&amp;H101,$G$85:$ZQ$85)-SUM($F$127:G127)</f>
        <v>0</v>
      </c>
      <c r="I127" s="22">
        <f ca="1">SUMIF($G$4:$ZZ$4,"&lt;="&amp;I101,$G$85:$ZQ$85)-SUM($F$127:H127)</f>
        <v>0</v>
      </c>
      <c r="J127" s="22">
        <f ca="1">SUMIF($G$4:$ZZ$4,"&lt;="&amp;J101,$G$85:$ZQ$85)-SUM($F$127:I127)</f>
        <v>0</v>
      </c>
      <c r="K127" s="22">
        <f ca="1">SUMIF($G$4:$ZZ$4,"&lt;="&amp;K101,$G$85:$ZQ$85)-SUM($F$127:J127)</f>
        <v>0</v>
      </c>
      <c r="L127" s="22">
        <f ca="1">SUMIF($G$4:$ZZ$4,"&lt;="&amp;L101,$G$85:$ZQ$85)-SUM($F$127:K127)</f>
        <v>0</v>
      </c>
      <c r="M127" s="22">
        <f ca="1">SUMIF($G$4:$ZZ$4,"&lt;="&amp;M101,$G$85:$ZQ$85)-SUM($F$127:L127)</f>
        <v>0</v>
      </c>
      <c r="N127" s="22">
        <f ca="1">SUMIF($G$4:$ZZ$4,"&lt;="&amp;N101,$G$85:$ZQ$85)-SUM($F$127:M127)</f>
        <v>0</v>
      </c>
      <c r="O127" s="22">
        <f ca="1">SUMIF($G$4:$ZZ$4,"&lt;="&amp;O101,$G$85:$ZQ$85)-SUM($F$127:N127)</f>
        <v>0</v>
      </c>
      <c r="P127" s="22">
        <f ca="1">SUMIF($G$4:$ZZ$4,"&lt;="&amp;P101,$G$85:$ZQ$85)-SUM($F$127:O127)</f>
        <v>0</v>
      </c>
      <c r="Q127" s="22">
        <f ca="1">SUMIF($G$4:$ZZ$4,"&lt;="&amp;Q101,$G$85:$ZQ$85)-SUM($F$127:P127)</f>
        <v>0</v>
      </c>
      <c r="R127" s="22">
        <f ca="1">SUMIF($G$4:$ZZ$4,"&lt;="&amp;R101,$G$85:$ZQ$85)-SUM($F$127:Q127)</f>
        <v>0.79628178696080643</v>
      </c>
      <c r="S127" s="22">
        <f ca="1">SUMIF($G$4:$ZZ$4,"&lt;="&amp;S101,$G$85:$ZQ$85)-SUM($F$127:R127)</f>
        <v>0</v>
      </c>
      <c r="T127" s="22">
        <f ca="1">SUMIF($G$4:$ZZ$4,"&lt;="&amp;T101,$G$85:$ZQ$85)-SUM($F$127:S127)</f>
        <v>0.87632733817086705</v>
      </c>
      <c r="U127" s="22">
        <f ca="1">SUMIF($G$4:$ZZ$4,"&lt;="&amp;U101,$G$85:$ZQ$85)-SUM($F$127:T127)</f>
        <v>0</v>
      </c>
      <c r="V127" s="22">
        <f ca="1">SUMIF($G$4:$ZZ$4,"&lt;="&amp;V101,$G$85:$ZQ$85)-SUM($F$127:U127)</f>
        <v>0</v>
      </c>
      <c r="W127" s="22">
        <f ca="1">SUMIF($G$4:$ZZ$4,"&lt;="&amp;W101,$G$85:$ZQ$85)-SUM($F$127:V127)</f>
        <v>0.72040996089054676</v>
      </c>
      <c r="X127" s="192">
        <f ca="1">SUMIF($G$4:$ZZ$4,"&lt;="&amp;X101,$G$85:$ZQ$85)-SUM($F$127:W127)</f>
        <v>0.72040996089054765</v>
      </c>
      <c r="Y127" s="192">
        <f ca="1">SUMIF($G$4:$ZZ$4,"&lt;="&amp;Y101,$G$85:$ZQ$85)-SUM($F$127:X127)</f>
        <v>1.3445664719898005</v>
      </c>
      <c r="Z127" s="192">
        <f ca="1">SUMIF($G$4:$ZZ$4,"&lt;="&amp;Z101,$G$85:$ZQ$85)-SUM($F$127:Y127)</f>
        <v>1.7121502824838881</v>
      </c>
      <c r="AA127" s="192">
        <f ca="1">SUMIF($G$4:$ZZ$4,"&lt;="&amp;AA101,$G$85:$ZQ$85)-SUM($F$127:Z127)</f>
        <v>1.8732512874140541</v>
      </c>
      <c r="AB127" s="192">
        <f ca="1">SUMIF($G$4:$ZZ$4,"&lt;="&amp;AB101,$G$85:$ZQ$85)-SUM($F$127:AA127)</f>
        <v>1.913490424310055</v>
      </c>
      <c r="AC127" s="192">
        <f ca="1">SUMIF($G$4:$ZZ$4,"&lt;="&amp;AC101,$G$85:$ZQ$85)-SUM($F$127:AB127)</f>
        <v>2.0087113107794696</v>
      </c>
      <c r="AD127" s="192">
        <f ca="1">SUMIF($G$4:$ZZ$4,"&lt;="&amp;AD101,$G$85:$ZQ$85)-SUM($F$127:AC127)</f>
        <v>2.1170478524168832</v>
      </c>
      <c r="AE127" s="192">
        <f ca="1">SUMIF($G$4:$ZZ$4,"&lt;="&amp;AE101,$G$85:$ZQ$85)-SUM($F$127:AD127)</f>
        <v>1.2026246532287228</v>
      </c>
      <c r="AF127" s="192">
        <f ca="1">SUMIF($G$4:$ZZ$4,"&lt;="&amp;AF101,$G$85:$ZQ$85)-SUM($F$127:AE127)</f>
        <v>0.63973665363018206</v>
      </c>
      <c r="AG127" s="462">
        <v>1</v>
      </c>
      <c r="AH127" s="462">
        <v>1</v>
      </c>
      <c r="AI127" s="462">
        <v>1</v>
      </c>
      <c r="AJ127" s="462">
        <v>1</v>
      </c>
      <c r="AK127" s="462"/>
      <c r="AL127" s="462"/>
      <c r="AM127" s="462"/>
      <c r="AN127" s="462"/>
      <c r="AR127" s="152"/>
    </row>
    <row r="128" spans="2:44" x14ac:dyDescent="0.25">
      <c r="B128" s="189" t="s">
        <v>249</v>
      </c>
      <c r="E128" s="197">
        <f ca="1">(E126*15%*20%)</f>
        <v>3.9812519957914576</v>
      </c>
      <c r="G128" s="22">
        <f ca="1">$E$128*G112/$E$112</f>
        <v>0</v>
      </c>
      <c r="H128" s="22">
        <f t="shared" ref="H128:X128" ca="1" si="69">$E$128*H112/$E$112</f>
        <v>0</v>
      </c>
      <c r="I128" s="22">
        <f t="shared" ca="1" si="69"/>
        <v>0</v>
      </c>
      <c r="J128" s="22">
        <f t="shared" ca="1" si="69"/>
        <v>0</v>
      </c>
      <c r="K128" s="22">
        <f t="shared" ca="1" si="69"/>
        <v>0</v>
      </c>
      <c r="L128" s="22">
        <f t="shared" ca="1" si="69"/>
        <v>0</v>
      </c>
      <c r="M128" s="22">
        <f t="shared" ca="1" si="69"/>
        <v>0</v>
      </c>
      <c r="N128" s="22">
        <f t="shared" ca="1" si="69"/>
        <v>1.1130819904787304</v>
      </c>
      <c r="O128" s="22">
        <f t="shared" ca="1" si="69"/>
        <v>0.55654099523936518</v>
      </c>
      <c r="P128" s="22">
        <f t="shared" ca="1" si="69"/>
        <v>0</v>
      </c>
      <c r="Q128" s="22">
        <f t="shared" ca="1" si="69"/>
        <v>0.55654099523936518</v>
      </c>
      <c r="R128" s="22">
        <f t="shared" ca="1" si="69"/>
        <v>0.32100301217763305</v>
      </c>
      <c r="S128" s="22">
        <f t="shared" ca="1" si="69"/>
        <v>0.79207897830109752</v>
      </c>
      <c r="T128" s="22">
        <f t="shared" ca="1" si="69"/>
        <v>0</v>
      </c>
      <c r="U128" s="22">
        <f t="shared" ca="1" si="69"/>
        <v>0.32100301217763305</v>
      </c>
      <c r="V128" s="22">
        <f t="shared" ca="1" si="69"/>
        <v>0.32100301217763305</v>
      </c>
      <c r="W128" s="22">
        <f t="shared" ca="1" si="69"/>
        <v>0.32100301217763305</v>
      </c>
      <c r="X128" s="192">
        <f t="shared" ca="1" si="69"/>
        <v>0.32100301217763305</v>
      </c>
      <c r="Y128" s="192">
        <f t="shared" ref="Y128:AK128" ca="1" si="70">$E$128*Y112/$E$112</f>
        <v>0.32100301217763305</v>
      </c>
      <c r="Z128" s="192">
        <f t="shared" ca="1" si="70"/>
        <v>0.32100301217763305</v>
      </c>
      <c r="AA128" s="192">
        <f t="shared" ca="1" si="70"/>
        <v>0</v>
      </c>
      <c r="AB128" s="192">
        <f t="shared" ca="1" si="70"/>
        <v>0.32100301217763305</v>
      </c>
      <c r="AC128" s="192">
        <f t="shared" ca="1" si="70"/>
        <v>0</v>
      </c>
      <c r="AD128" s="192">
        <f t="shared" ca="1" si="70"/>
        <v>0.32100301217763305</v>
      </c>
      <c r="AE128" s="192">
        <f t="shared" ca="1" si="70"/>
        <v>0</v>
      </c>
      <c r="AF128" s="192">
        <f t="shared" ca="1" si="70"/>
        <v>0.32100301217763305</v>
      </c>
      <c r="AG128" s="192">
        <f t="shared" ca="1" si="70"/>
        <v>0</v>
      </c>
      <c r="AH128" s="192">
        <f t="shared" ca="1" si="70"/>
        <v>0.32100301217763305</v>
      </c>
      <c r="AI128" s="192">
        <f t="shared" ca="1" si="70"/>
        <v>0</v>
      </c>
      <c r="AJ128" s="192">
        <f t="shared" ca="1" si="70"/>
        <v>0.32100301217763305</v>
      </c>
      <c r="AK128" s="192">
        <f t="shared" ca="1" si="70"/>
        <v>0</v>
      </c>
      <c r="AL128" s="192">
        <f t="shared" ref="AL128:AN128" ca="1" si="71">$E$128*AL112/$E$112</f>
        <v>0.32100301217763305</v>
      </c>
      <c r="AM128" s="192">
        <f t="shared" ca="1" si="71"/>
        <v>0</v>
      </c>
      <c r="AN128" s="192">
        <f t="shared" ca="1" si="71"/>
        <v>0.32100301217763305</v>
      </c>
      <c r="AR128" s="152"/>
    </row>
    <row r="129" spans="2:44" x14ac:dyDescent="0.25">
      <c r="B129" s="189"/>
      <c r="X129" s="190"/>
      <c r="Y129" s="190"/>
      <c r="Z129" s="190"/>
      <c r="AA129" s="190"/>
      <c r="AB129" s="190"/>
      <c r="AC129" s="190"/>
      <c r="AD129" s="190"/>
      <c r="AE129" s="190"/>
      <c r="AF129" s="190"/>
      <c r="AG129" s="190"/>
      <c r="AH129" s="190"/>
      <c r="AI129" s="190"/>
      <c r="AJ129" s="190"/>
      <c r="AK129" s="190"/>
      <c r="AL129" s="190"/>
      <c r="AM129" s="190"/>
      <c r="AN129" s="190"/>
      <c r="AR129" s="152"/>
    </row>
    <row r="130" spans="2:44" ht="22.5" x14ac:dyDescent="0.25">
      <c r="B130" s="189" t="s">
        <v>257</v>
      </c>
      <c r="E130" s="197">
        <f ca="1">SUM(G130:AN130)</f>
        <v>340.6855650168099</v>
      </c>
      <c r="G130" s="22">
        <f ca="1">SUMIF($G$4:$ZZ$4,"&lt;="&amp;G101,$G$93:$ZQ$93)</f>
        <v>0</v>
      </c>
      <c r="H130" s="22">
        <f ca="1">SUMIF($G$4:$ZZ$4,"&lt;="&amp;H101,$G$93:$ZQ$93)-SUM($F$130:G130)</f>
        <v>0</v>
      </c>
      <c r="I130" s="22">
        <f ca="1">SUMIF($G$4:$ZZ$4,"&lt;="&amp;I101,$G$93:$ZQ$93)-SUM($F$130:H130)</f>
        <v>0</v>
      </c>
      <c r="J130" s="22">
        <f ca="1">SUMIF($G$4:$ZZ$4,"&lt;="&amp;J101,$G$93:$ZQ$93)-SUM($F$130:I130)</f>
        <v>0</v>
      </c>
      <c r="K130" s="22">
        <f ca="1">SUMIF($G$4:$ZZ$4,"&lt;="&amp;K101,$G$93:$ZQ$93)-SUM($F$130:J130)</f>
        <v>0</v>
      </c>
      <c r="L130" s="22">
        <f ca="1">SUMIF($G$4:$ZZ$4,"&lt;="&amp;L101,$G$93:$ZQ$93)-SUM($F$130:K130)</f>
        <v>0</v>
      </c>
      <c r="M130" s="22">
        <f ca="1">SUMIF($G$4:$ZZ$4,"&lt;="&amp;M101,$G$93:$ZQ$93)-SUM($F$130:L130)</f>
        <v>0</v>
      </c>
      <c r="N130" s="22">
        <f ca="1">SUMIF($G$4:$ZZ$4,"&lt;="&amp;N101,$G$93:$ZQ$93)-SUM($F$130:M130)</f>
        <v>20.953943028254859</v>
      </c>
      <c r="O130" s="22">
        <f ca="1">SUMIF($G$4:$ZZ$4,"&lt;="&amp;O101,$G$93:$ZQ$93)-SUM($F$130:N130)</f>
        <v>15.557991773628782</v>
      </c>
      <c r="P130" s="22">
        <f ca="1">SUMIF($G$4:$ZZ$4,"&lt;="&amp;P101,$G$93:$ZQ$93)-SUM($F$130:O130)</f>
        <v>17.503654893003983</v>
      </c>
      <c r="Q130" s="22">
        <f ca="1">SUMIF($G$4:$ZZ$4,"&lt;="&amp;Q101,$G$93:$ZQ$93)-SUM($F$130:P130)</f>
        <v>15.628099299628786</v>
      </c>
      <c r="R130" s="22">
        <f ca="1">SUMIF($G$4:$ZZ$4,"&lt;="&amp;R101,$G$93:$ZQ$93)-SUM($F$130:Q130)</f>
        <v>28.515452547257553</v>
      </c>
      <c r="S130" s="22">
        <f ca="1">SUMIF($G$4:$ZZ$4,"&lt;="&amp;S101,$G$93:$ZQ$93)-SUM($F$130:R130)</f>
        <v>48.277996669817682</v>
      </c>
      <c r="T130" s="22">
        <f ca="1">SUMIF($G$4:$ZZ$4,"&lt;="&amp;T101,$G$93:$ZQ$93)-SUM($F$130:S130)</f>
        <v>44.349942285604556</v>
      </c>
      <c r="U130" s="22">
        <f ca="1">SUMIF($G$4:$ZZ$4,"&lt;="&amp;U101,$G$93:$ZQ$93)-SUM($F$130:T130)</f>
        <v>60.998348967450312</v>
      </c>
      <c r="V130" s="22">
        <f ca="1">SUMIF($G$4:$ZZ$4,"&lt;="&amp;V101,$G$93:$ZQ$93)-SUM($F$130:U130)</f>
        <v>8.1761120171583741</v>
      </c>
      <c r="W130" s="22">
        <f ca="1">SUMIF($G$4:$ZZ$4,"&lt;="&amp;W101,$G$93:$ZQ$93)-SUM($F$130:V130)</f>
        <v>42.066224506696244</v>
      </c>
      <c r="X130" s="192">
        <f ca="1">SUMIF($G$4:$ZZ$4,"&lt;="&amp;X101,$G$93:$ZQ$93)-SUM($F$130:W130)</f>
        <v>37.222583976308783</v>
      </c>
      <c r="Y130" s="192">
        <f ca="1">SUMIF($G$4:$ZZ$4,"&lt;="&amp;Y101,$G$93:$ZQ$93)-SUM($F$130:X130)</f>
        <v>1.4352150519999896</v>
      </c>
      <c r="Z130" s="192">
        <f ca="1">SUMIF($G$4:$ZZ$4,"&lt;="&amp;Z101,$G$93:$ZQ$93)-SUM($F$130:Y130)</f>
        <v>0</v>
      </c>
      <c r="AA130" s="192">
        <f ca="1">SUMIF($G$4:$ZZ$4,"&lt;="&amp;AA101,$G$93:$ZQ$93)-SUM($F$130:Z130)</f>
        <v>0</v>
      </c>
      <c r="AB130" s="192">
        <f ca="1">SUMIF($G$4:$ZZ$4,"&lt;="&amp;AB101,$G$93:$ZQ$93)-SUM($F$130:AA130)</f>
        <v>0</v>
      </c>
      <c r="AC130" s="192">
        <f ca="1">SUMIF($G$4:$ZZ$4,"&lt;="&amp;AC101,$G$93:$ZQ$93)-SUM($F$130:AB130)</f>
        <v>0</v>
      </c>
      <c r="AD130" s="192">
        <f ca="1">SUMIF($G$4:$ZZ$4,"&lt;="&amp;AD101,$G$93:$ZQ$93)-SUM($F$130:AC130)</f>
        <v>0</v>
      </c>
      <c r="AE130" s="192">
        <f ca="1">SUMIF($G$4:$ZZ$4,"&lt;="&amp;AE101,$G$93:$ZQ$93)-SUM($F$130:AD130)</f>
        <v>0</v>
      </c>
      <c r="AF130" s="192">
        <f ca="1">SUMIF($G$4:$ZZ$4,"&lt;="&amp;AF101,$G$93:$ZQ$93)-SUM($F$130:AE130)</f>
        <v>0</v>
      </c>
      <c r="AG130" s="192">
        <f ca="1">SUMIF($G$4:$ZZ$4,"&lt;="&amp;AG101,$G$93:$ZQ$93)-SUM($F$130:AF130)</f>
        <v>0</v>
      </c>
      <c r="AH130" s="192">
        <f ca="1">SUMIF($G$4:$ZZ$4,"&lt;="&amp;AH101,$G$93:$ZQ$93)-SUM($F$130:AG130)</f>
        <v>0</v>
      </c>
      <c r="AI130" s="192">
        <f ca="1">SUMIF($G$4:$ZZ$4,"&lt;="&amp;AI101,$G$93:$ZQ$93)-SUM($F$130:AH130)</f>
        <v>0</v>
      </c>
      <c r="AJ130" s="192">
        <f ca="1">SUMIF($G$4:$ZZ$4,"&lt;="&amp;AJ101,$G$93:$ZQ$93)-SUM($F$130:AI130)</f>
        <v>0</v>
      </c>
      <c r="AK130" s="192">
        <f ca="1">SUMIF($G$4:$ZZ$4,"&lt;="&amp;AK101,$G$93:$ZQ$93)-SUM($F$130:AJ130)</f>
        <v>0</v>
      </c>
      <c r="AL130" s="192">
        <f ca="1">SUMIF($G$4:$ZZ$4,"&lt;="&amp;AL101,$G$93:$ZQ$93)-SUM($F$130:AK130)</f>
        <v>0</v>
      </c>
      <c r="AM130" s="192">
        <f ca="1">SUMIF($G$4:$ZZ$4,"&lt;="&amp;AM101,$G$93:$ZQ$93)-SUM($F$130:AL130)</f>
        <v>0</v>
      </c>
      <c r="AN130" s="192">
        <f ca="1">SUMIF($G$4:$ZZ$4,"&lt;="&amp;AN101,$G$93:$ZQ$93)-SUM($F$130:AM130)</f>
        <v>0</v>
      </c>
      <c r="AR130" s="152"/>
    </row>
    <row r="131" spans="2:44" x14ac:dyDescent="0.25">
      <c r="B131" s="189" t="s">
        <v>246</v>
      </c>
      <c r="D131" s="194">
        <v>0.7</v>
      </c>
      <c r="E131" s="22">
        <f ca="1">SUM(G131:AN131)</f>
        <v>238.47989551176693</v>
      </c>
      <c r="G131" s="182">
        <f ca="1">G$130*$D131</f>
        <v>0</v>
      </c>
      <c r="H131" s="182">
        <f t="shared" ref="H131:Y133" ca="1" si="72">H$130*$D131</f>
        <v>0</v>
      </c>
      <c r="I131" s="182">
        <f t="shared" ca="1" si="72"/>
        <v>0</v>
      </c>
      <c r="J131" s="182">
        <f t="shared" ca="1" si="72"/>
        <v>0</v>
      </c>
      <c r="K131" s="182">
        <f t="shared" ca="1" si="72"/>
        <v>0</v>
      </c>
      <c r="L131" s="182">
        <f t="shared" ca="1" si="72"/>
        <v>0</v>
      </c>
      <c r="M131" s="182">
        <f t="shared" ca="1" si="72"/>
        <v>0</v>
      </c>
      <c r="N131" s="182">
        <f t="shared" ca="1" si="72"/>
        <v>14.6677601197784</v>
      </c>
      <c r="O131" s="182">
        <f t="shared" ca="1" si="72"/>
        <v>10.890594241540146</v>
      </c>
      <c r="P131" s="182">
        <f t="shared" ca="1" si="72"/>
        <v>12.252558425102787</v>
      </c>
      <c r="Q131" s="182">
        <f t="shared" ca="1" si="72"/>
        <v>10.939669509740149</v>
      </c>
      <c r="R131" s="182">
        <f t="shared" ca="1" si="72"/>
        <v>19.960816783080286</v>
      </c>
      <c r="S131" s="182">
        <f t="shared" ca="1" si="72"/>
        <v>33.794597668872377</v>
      </c>
      <c r="T131" s="182">
        <f t="shared" ca="1" si="72"/>
        <v>31.044959599923185</v>
      </c>
      <c r="U131" s="182">
        <f t="shared" ca="1" si="72"/>
        <v>42.698844277215215</v>
      </c>
      <c r="V131" s="182">
        <f t="shared" ca="1" si="72"/>
        <v>5.7232784120108615</v>
      </c>
      <c r="W131" s="182">
        <f t="shared" ca="1" si="72"/>
        <v>29.446357154687369</v>
      </c>
      <c r="X131" s="193">
        <f t="shared" ca="1" si="72"/>
        <v>26.055808783416147</v>
      </c>
      <c r="Y131" s="193">
        <f t="shared" ca="1" si="72"/>
        <v>1.0046505363999927</v>
      </c>
      <c r="Z131" s="193">
        <f t="shared" ref="Y131:AN133" ca="1" si="73">Z$130*$D131</f>
        <v>0</v>
      </c>
      <c r="AA131" s="193">
        <f t="shared" ca="1" si="73"/>
        <v>0</v>
      </c>
      <c r="AB131" s="193">
        <f t="shared" ca="1" si="73"/>
        <v>0</v>
      </c>
      <c r="AC131" s="193">
        <f t="shared" ca="1" si="73"/>
        <v>0</v>
      </c>
      <c r="AD131" s="193">
        <f t="shared" ca="1" si="73"/>
        <v>0</v>
      </c>
      <c r="AE131" s="193">
        <f t="shared" ca="1" si="73"/>
        <v>0</v>
      </c>
      <c r="AF131" s="193">
        <f t="shared" ca="1" si="73"/>
        <v>0</v>
      </c>
      <c r="AG131" s="193">
        <f t="shared" ca="1" si="73"/>
        <v>0</v>
      </c>
      <c r="AH131" s="193">
        <f t="shared" ca="1" si="73"/>
        <v>0</v>
      </c>
      <c r="AI131" s="193">
        <f t="shared" ca="1" si="73"/>
        <v>0</v>
      </c>
      <c r="AJ131" s="193">
        <f t="shared" ca="1" si="73"/>
        <v>0</v>
      </c>
      <c r="AK131" s="193">
        <f t="shared" ca="1" si="73"/>
        <v>0</v>
      </c>
      <c r="AL131" s="193">
        <f t="shared" ca="1" si="73"/>
        <v>0</v>
      </c>
      <c r="AM131" s="193">
        <f t="shared" ca="1" si="73"/>
        <v>0</v>
      </c>
      <c r="AN131" s="193">
        <f t="shared" ca="1" si="73"/>
        <v>0</v>
      </c>
      <c r="AR131" s="152"/>
    </row>
    <row r="132" spans="2:44" x14ac:dyDescent="0.25">
      <c r="B132" s="189" t="s">
        <v>117</v>
      </c>
      <c r="D132" s="194">
        <v>0.13</v>
      </c>
      <c r="E132" s="22">
        <f ca="1">SUM(G132:AN132)</f>
        <v>44.289123452185287</v>
      </c>
      <c r="G132" s="182">
        <f t="shared" ref="G132:V133" ca="1" si="74">G$130*$D132</f>
        <v>0</v>
      </c>
      <c r="H132" s="182">
        <f t="shared" ca="1" si="74"/>
        <v>0</v>
      </c>
      <c r="I132" s="182">
        <f t="shared" ca="1" si="74"/>
        <v>0</v>
      </c>
      <c r="J132" s="182">
        <f t="shared" ca="1" si="74"/>
        <v>0</v>
      </c>
      <c r="K132" s="182">
        <f t="shared" ca="1" si="74"/>
        <v>0</v>
      </c>
      <c r="L132" s="182">
        <f t="shared" ca="1" si="74"/>
        <v>0</v>
      </c>
      <c r="M132" s="182">
        <f t="shared" ca="1" si="74"/>
        <v>0</v>
      </c>
      <c r="N132" s="182">
        <f t="shared" ca="1" si="74"/>
        <v>2.7240125936731316</v>
      </c>
      <c r="O132" s="182">
        <f t="shared" ca="1" si="74"/>
        <v>2.0225389305717418</v>
      </c>
      <c r="P132" s="182">
        <f t="shared" ca="1" si="74"/>
        <v>2.2754751360905177</v>
      </c>
      <c r="Q132" s="182">
        <f t="shared" ca="1" si="74"/>
        <v>2.0316529089517421</v>
      </c>
      <c r="R132" s="182">
        <f t="shared" ca="1" si="74"/>
        <v>3.7070088311434821</v>
      </c>
      <c r="S132" s="182">
        <f t="shared" ca="1" si="74"/>
        <v>6.2761395670762985</v>
      </c>
      <c r="T132" s="182">
        <f t="shared" ca="1" si="74"/>
        <v>5.7654924971285926</v>
      </c>
      <c r="U132" s="182">
        <f t="shared" ca="1" si="74"/>
        <v>7.9297853657685407</v>
      </c>
      <c r="V132" s="182">
        <f t="shared" ca="1" si="74"/>
        <v>1.0628945622305888</v>
      </c>
      <c r="W132" s="182">
        <f t="shared" ca="1" si="72"/>
        <v>5.4686091858705117</v>
      </c>
      <c r="X132" s="193">
        <f t="shared" ca="1" si="72"/>
        <v>4.8389359169201418</v>
      </c>
      <c r="Y132" s="193">
        <f t="shared" ca="1" si="73"/>
        <v>0.18657795675999864</v>
      </c>
      <c r="Z132" s="193">
        <f t="shared" ca="1" si="73"/>
        <v>0</v>
      </c>
      <c r="AA132" s="193">
        <f t="shared" ca="1" si="73"/>
        <v>0</v>
      </c>
      <c r="AB132" s="193">
        <f t="shared" ca="1" si="73"/>
        <v>0</v>
      </c>
      <c r="AC132" s="193">
        <f t="shared" ca="1" si="73"/>
        <v>0</v>
      </c>
      <c r="AD132" s="193">
        <f t="shared" ca="1" si="73"/>
        <v>0</v>
      </c>
      <c r="AE132" s="193">
        <f t="shared" ca="1" si="73"/>
        <v>0</v>
      </c>
      <c r="AF132" s="193">
        <f t="shared" ca="1" si="73"/>
        <v>0</v>
      </c>
      <c r="AG132" s="193">
        <f t="shared" ca="1" si="73"/>
        <v>0</v>
      </c>
      <c r="AH132" s="193">
        <f t="shared" ca="1" si="73"/>
        <v>0</v>
      </c>
      <c r="AI132" s="193">
        <f t="shared" ca="1" si="73"/>
        <v>0</v>
      </c>
      <c r="AJ132" s="193">
        <f t="shared" ca="1" si="73"/>
        <v>0</v>
      </c>
      <c r="AK132" s="193">
        <f t="shared" ca="1" si="73"/>
        <v>0</v>
      </c>
      <c r="AL132" s="193">
        <f t="shared" ca="1" si="73"/>
        <v>0</v>
      </c>
      <c r="AM132" s="193">
        <f t="shared" ca="1" si="73"/>
        <v>0</v>
      </c>
      <c r="AN132" s="193">
        <f t="shared" ca="1" si="73"/>
        <v>0</v>
      </c>
      <c r="AR132" s="152"/>
    </row>
    <row r="133" spans="2:44" x14ac:dyDescent="0.25">
      <c r="B133" s="189" t="s">
        <v>243</v>
      </c>
      <c r="D133" s="194">
        <v>0.17</v>
      </c>
      <c r="E133" s="22">
        <f ca="1">SUM(G133:AN133)</f>
        <v>57.916546052857683</v>
      </c>
      <c r="G133" s="182">
        <f t="shared" ca="1" si="74"/>
        <v>0</v>
      </c>
      <c r="H133" s="182">
        <f t="shared" ca="1" si="72"/>
        <v>0</v>
      </c>
      <c r="I133" s="182">
        <f t="shared" ca="1" si="72"/>
        <v>0</v>
      </c>
      <c r="J133" s="182">
        <f t="shared" ca="1" si="72"/>
        <v>0</v>
      </c>
      <c r="K133" s="182">
        <f t="shared" ca="1" si="72"/>
        <v>0</v>
      </c>
      <c r="L133" s="182">
        <f t="shared" ca="1" si="72"/>
        <v>0</v>
      </c>
      <c r="M133" s="182">
        <f t="shared" ca="1" si="72"/>
        <v>0</v>
      </c>
      <c r="N133" s="182">
        <f t="shared" ca="1" si="72"/>
        <v>3.5621703148033261</v>
      </c>
      <c r="O133" s="182">
        <f t="shared" ca="1" si="72"/>
        <v>2.6448586015168929</v>
      </c>
      <c r="P133" s="182">
        <f t="shared" ca="1" si="72"/>
        <v>2.9756213318106775</v>
      </c>
      <c r="Q133" s="182">
        <f t="shared" ca="1" si="72"/>
        <v>2.6567768809368939</v>
      </c>
      <c r="R133" s="182">
        <f t="shared" ca="1" si="72"/>
        <v>4.8476269330337844</v>
      </c>
      <c r="S133" s="182">
        <f t="shared" ca="1" si="72"/>
        <v>8.207259433869007</v>
      </c>
      <c r="T133" s="182">
        <f t="shared" ca="1" si="72"/>
        <v>7.539490188552775</v>
      </c>
      <c r="U133" s="182">
        <f t="shared" ca="1" si="72"/>
        <v>10.369719324466553</v>
      </c>
      <c r="V133" s="182">
        <f t="shared" ca="1" si="72"/>
        <v>1.3899390429169236</v>
      </c>
      <c r="W133" s="182">
        <f t="shared" ca="1" si="72"/>
        <v>7.1512581661383621</v>
      </c>
      <c r="X133" s="193">
        <f t="shared" ca="1" si="72"/>
        <v>6.3278392759724937</v>
      </c>
      <c r="Y133" s="193">
        <f t="shared" ca="1" si="73"/>
        <v>0.24398655883999823</v>
      </c>
      <c r="Z133" s="193">
        <f t="shared" ca="1" si="73"/>
        <v>0</v>
      </c>
      <c r="AA133" s="193">
        <f t="shared" ca="1" si="73"/>
        <v>0</v>
      </c>
      <c r="AB133" s="193">
        <f t="shared" ca="1" si="73"/>
        <v>0</v>
      </c>
      <c r="AC133" s="193">
        <f t="shared" ca="1" si="73"/>
        <v>0</v>
      </c>
      <c r="AD133" s="193">
        <f t="shared" ca="1" si="73"/>
        <v>0</v>
      </c>
      <c r="AE133" s="193">
        <f t="shared" ca="1" si="73"/>
        <v>0</v>
      </c>
      <c r="AF133" s="193">
        <f t="shared" ca="1" si="73"/>
        <v>0</v>
      </c>
      <c r="AG133" s="193">
        <f t="shared" ca="1" si="73"/>
        <v>0</v>
      </c>
      <c r="AH133" s="193">
        <f t="shared" ca="1" si="73"/>
        <v>0</v>
      </c>
      <c r="AI133" s="193">
        <f t="shared" ca="1" si="73"/>
        <v>0</v>
      </c>
      <c r="AJ133" s="193">
        <f t="shared" ca="1" si="73"/>
        <v>0</v>
      </c>
      <c r="AK133" s="193">
        <f t="shared" ca="1" si="73"/>
        <v>0</v>
      </c>
      <c r="AL133" s="193">
        <f t="shared" ca="1" si="73"/>
        <v>0</v>
      </c>
      <c r="AM133" s="193">
        <f t="shared" ca="1" si="73"/>
        <v>0</v>
      </c>
      <c r="AN133" s="193">
        <f t="shared" ca="1" si="73"/>
        <v>0</v>
      </c>
      <c r="AR133" s="152"/>
    </row>
    <row r="134" spans="2:44" x14ac:dyDescent="0.25">
      <c r="B134" s="189"/>
      <c r="D134" s="194"/>
      <c r="E134" s="22"/>
      <c r="G134" s="182"/>
      <c r="H134" s="182"/>
      <c r="I134" s="182"/>
      <c r="J134" s="182"/>
      <c r="K134" s="182"/>
      <c r="L134" s="182"/>
      <c r="M134" s="182"/>
      <c r="N134" s="182"/>
      <c r="O134" s="182"/>
      <c r="P134" s="182"/>
      <c r="Q134" s="182"/>
      <c r="R134" s="182"/>
      <c r="S134" s="182"/>
      <c r="T134" s="182"/>
      <c r="U134" s="182"/>
      <c r="V134" s="182"/>
      <c r="W134" s="182"/>
      <c r="X134" s="193"/>
      <c r="Y134" s="193"/>
      <c r="Z134" s="193"/>
      <c r="AA134" s="193"/>
      <c r="AB134" s="193"/>
      <c r="AC134" s="193"/>
      <c r="AD134" s="193"/>
      <c r="AE134" s="193"/>
      <c r="AF134" s="193"/>
      <c r="AG134" s="193"/>
      <c r="AH134" s="193"/>
      <c r="AI134" s="193"/>
      <c r="AJ134" s="193"/>
      <c r="AK134" s="193"/>
      <c r="AL134" s="193"/>
      <c r="AM134" s="193"/>
      <c r="AN134" s="193"/>
      <c r="AR134" s="152"/>
    </row>
    <row r="135" spans="2:44" x14ac:dyDescent="0.25">
      <c r="B135" s="196" t="s">
        <v>283</v>
      </c>
      <c r="D135" s="194"/>
      <c r="E135" s="22"/>
      <c r="G135" s="182"/>
      <c r="H135" s="182"/>
      <c r="I135" s="182"/>
      <c r="J135" s="182"/>
      <c r="K135" s="182"/>
      <c r="L135" s="182"/>
      <c r="M135" s="182"/>
      <c r="N135" s="182"/>
      <c r="O135" s="182"/>
      <c r="P135" s="182"/>
      <c r="Q135" s="182"/>
      <c r="R135" s="182"/>
      <c r="S135" s="182"/>
      <c r="T135" s="182"/>
      <c r="U135" s="182"/>
      <c r="V135" s="182"/>
      <c r="W135" s="182"/>
      <c r="X135" s="193"/>
      <c r="Y135" s="193"/>
      <c r="Z135" s="193"/>
      <c r="AA135" s="193"/>
      <c r="AB135" s="193"/>
      <c r="AC135" s="193"/>
      <c r="AD135" s="193"/>
      <c r="AE135" s="193"/>
      <c r="AF135" s="193"/>
      <c r="AG135" s="193"/>
      <c r="AH135" s="193"/>
      <c r="AI135" s="193"/>
      <c r="AJ135" s="193"/>
      <c r="AK135" s="193"/>
      <c r="AL135" s="193"/>
      <c r="AM135" s="193"/>
      <c r="AN135" s="193"/>
      <c r="AR135" s="152"/>
    </row>
    <row r="136" spans="2:44" x14ac:dyDescent="0.25">
      <c r="B136" s="189" t="s">
        <v>246</v>
      </c>
      <c r="D136" s="194"/>
      <c r="E136" s="22">
        <f ca="1">SUM(G136:AN136)</f>
        <v>93.372028044827033</v>
      </c>
      <c r="G136" s="22">
        <f ca="1">SUMIF($G$4:$ZZ$4,"&lt;="&amp;G101,$G$89:$ZQ$89)</f>
        <v>0</v>
      </c>
      <c r="H136" s="22">
        <f ca="1">SUMIF($G$4:$ZZ$4,"&lt;="&amp;H101,$G$89:$ZQ$89)-SUM($G$136:G136)</f>
        <v>0</v>
      </c>
      <c r="I136" s="22">
        <f ca="1">SUMIF($G$4:$ZZ$4,"&lt;="&amp;I101,$G$89:$ZQ$89)-SUM($G$136:H136)</f>
        <v>0</v>
      </c>
      <c r="J136" s="22">
        <f ca="1">SUMIF($G$4:$ZZ$4,"&lt;="&amp;J101,$G$89:$ZQ$89)-SUM($G$136:I136)</f>
        <v>0</v>
      </c>
      <c r="K136" s="22">
        <f ca="1">SUMIF($G$4:$ZZ$4,"&lt;="&amp;K101,$G$89:$ZQ$89)-SUM($G$136:J136)</f>
        <v>0</v>
      </c>
      <c r="L136" s="22">
        <f ca="1">SUMIF($G$4:$ZZ$4,"&lt;="&amp;L101,$G$89:$ZQ$89)-SUM($G$136:K136)</f>
        <v>0</v>
      </c>
      <c r="M136" s="22">
        <f ca="1">SUMIF($G$4:$ZZ$4,"&lt;="&amp;M101,$G$89:$ZQ$89)-SUM($G$136:L136)</f>
        <v>0</v>
      </c>
      <c r="N136" s="22">
        <f ca="1">SUMIF($G$4:$ZZ$4,"&lt;="&amp;N101,$G$89:$ZQ$89)-SUM($G$136:M136)</f>
        <v>5.3024852595232002</v>
      </c>
      <c r="O136" s="22">
        <f ca="1">SUMIF($G$4:$ZZ$4,"&lt;="&amp;O101,$G$89:$ZQ$89)-SUM($G$136:N136)</f>
        <v>14.893820121794723</v>
      </c>
      <c r="P136" s="22">
        <f ca="1">SUMIF($G$4:$ZZ$4,"&lt;="&amp;P101,$G$89:$ZQ$89)-SUM($G$136:O136)</f>
        <v>21.738109493942378</v>
      </c>
      <c r="Q136" s="22">
        <f ca="1">SUMIF($G$4:$ZZ$4,"&lt;="&amp;Q101,$G$89:$ZQ$89)-SUM($G$136:P136)</f>
        <v>49.883216295091728</v>
      </c>
      <c r="R136" s="22">
        <f ca="1">SUMIF($G$4:$ZZ$4,"&lt;="&amp;R101,$G$89:$ZQ$89)-SUM($G$136:Q136)</f>
        <v>0</v>
      </c>
      <c r="S136" s="22">
        <f ca="1">SUMIF($G$4:$ZZ$4,"&lt;="&amp;S101,$G$89:$ZQ$89)-SUM($G$136:R136)</f>
        <v>0</v>
      </c>
      <c r="T136" s="22">
        <f ca="1">SUMIF($G$4:$ZZ$4,"&lt;="&amp;T101,$G$89:$ZQ$89)-SUM($G$136:S136)</f>
        <v>0</v>
      </c>
      <c r="U136" s="22">
        <f ca="1">SUMIF($G$4:$ZZ$4,"&lt;="&amp;U101,$G$89:$ZQ$89)-SUM($G$136:T136)</f>
        <v>0</v>
      </c>
      <c r="V136" s="22">
        <f ca="1">SUMIF($G$4:$ZZ$4,"&lt;="&amp;V101,$G$89:$ZQ$89)-SUM($G$136:U136)</f>
        <v>0</v>
      </c>
      <c r="W136" s="22">
        <f ca="1">SUMIF($G$4:$ZZ$4,"&lt;="&amp;W101,$G$89:$ZQ$89)-SUM($G$136:V136)</f>
        <v>0</v>
      </c>
      <c r="X136" s="192">
        <f ca="1">SUMIF($G$4:$ZZ$4,"&lt;="&amp;X101,$G$89:$ZQ$89)-SUM($G$136:W136)</f>
        <v>1.5543968744750032</v>
      </c>
      <c r="Y136" s="192">
        <f ca="1">SUMIF($G$4:$ZZ$4,"&lt;="&amp;Y101,$G$89:$ZQ$89)-SUM($G$136:X136)</f>
        <v>0</v>
      </c>
      <c r="Z136" s="192">
        <f ca="1">SUMIF($G$4:$ZZ$4,"&lt;="&amp;Z101,$G$89:$ZQ$89)-SUM($G$136:Y136)</f>
        <v>0</v>
      </c>
      <c r="AA136" s="192">
        <f ca="1">SUMIF($G$4:$ZZ$4,"&lt;="&amp;AA101,$G$89:$ZQ$89)-SUM($G$136:Z136)</f>
        <v>0</v>
      </c>
      <c r="AB136" s="192">
        <f ca="1">SUMIF($G$4:$ZZ$4,"&lt;="&amp;AB101,$G$89:$ZQ$89)-SUM($G$136:AA136)</f>
        <v>0</v>
      </c>
      <c r="AC136" s="192">
        <f ca="1">SUMIF($G$4:$ZZ$4,"&lt;="&amp;AC101,$G$89:$ZQ$89)-SUM($G$136:AB136)</f>
        <v>0</v>
      </c>
      <c r="AD136" s="192">
        <f ca="1">SUMIF($G$4:$ZZ$4,"&lt;="&amp;AD101,$G$89:$ZQ$89)-SUM($G$136:AC136)</f>
        <v>0</v>
      </c>
      <c r="AE136" s="192">
        <f ca="1">SUMIF($G$4:$ZZ$4,"&lt;="&amp;AE101,$G$89:$ZQ$89)-SUM($G$136:AD136)</f>
        <v>0</v>
      </c>
      <c r="AF136" s="192">
        <f ca="1">SUMIF($G$4:$ZZ$4,"&lt;="&amp;AF101,$G$89:$ZQ$89)-SUM($G$136:AE136)</f>
        <v>0</v>
      </c>
      <c r="AG136" s="192">
        <f ca="1">SUMIF($G$4:$ZZ$4,"&lt;="&amp;AG101,$G$89:$ZQ$89)-SUM($G$136:AF136)</f>
        <v>0</v>
      </c>
      <c r="AH136" s="192">
        <f ca="1">SUMIF($G$4:$ZZ$4,"&lt;="&amp;AH101,$G$89:$ZQ$89)-SUM($G$136:AG136)</f>
        <v>0</v>
      </c>
      <c r="AI136" s="192">
        <f ca="1">SUMIF($G$4:$ZZ$4,"&lt;="&amp;AI101,$G$89:$ZQ$89)-SUM($G$136:AH136)</f>
        <v>0</v>
      </c>
      <c r="AJ136" s="192">
        <f ca="1">SUMIF($G$4:$ZZ$4,"&lt;="&amp;AJ101,$G$89:$ZQ$89)-SUM($G$136:AI136)</f>
        <v>0</v>
      </c>
      <c r="AK136" s="192">
        <f ca="1">SUMIF($G$4:$ZZ$4,"&lt;="&amp;AK101,$G$89:$ZQ$89)-SUM($G$136:AJ136)</f>
        <v>0</v>
      </c>
      <c r="AL136" s="192">
        <f ca="1">SUMIF($G$4:$ZZ$4,"&lt;="&amp;AL101,$G$89:$ZQ$89)-SUM($G$136:AK136)</f>
        <v>0</v>
      </c>
      <c r="AM136" s="192">
        <f ca="1">SUMIF($G$4:$ZZ$4,"&lt;="&amp;AM101,$G$89:$ZQ$89)-SUM($G$136:AL136)</f>
        <v>0</v>
      </c>
      <c r="AN136" s="192">
        <f ca="1">SUMIF($G$4:$ZZ$4,"&lt;="&amp;AN101,$G$89:$ZQ$89)-SUM($G$136:AM136)</f>
        <v>0</v>
      </c>
      <c r="AR136" s="152"/>
    </row>
    <row r="137" spans="2:44" x14ac:dyDescent="0.25">
      <c r="B137" s="189" t="s">
        <v>285</v>
      </c>
      <c r="D137" s="194"/>
      <c r="E137" s="22">
        <f ca="1">SUM(G137:AN137)</f>
        <v>38.140059366206053</v>
      </c>
      <c r="G137" s="22">
        <f ca="1">SUMIF($G$4:$ZZ$4,"&lt;="&amp;G101,$G$90:$ZQ$90)</f>
        <v>0</v>
      </c>
      <c r="H137" s="22">
        <f ca="1">SUMIF($G$4:$ZZ$4,"&lt;="&amp;H101,$G$90:$ZQ$90)-SUM($G$137:G137)</f>
        <v>0</v>
      </c>
      <c r="I137" s="22">
        <f ca="1">SUMIF($G$4:$ZZ$4,"&lt;="&amp;I101,$G$90:$ZQ$90)-SUM($G$137:H137)</f>
        <v>0</v>
      </c>
      <c r="J137" s="22">
        <f ca="1">SUMIF($G$4:$ZZ$4,"&lt;="&amp;J101,$G$90:$ZQ$90)-SUM($G$137:I137)</f>
        <v>0</v>
      </c>
      <c r="K137" s="22">
        <f ca="1">SUMIF($G$4:$ZZ$4,"&lt;="&amp;K101,$G$90:$ZQ$90)-SUM($G$137:J137)</f>
        <v>0</v>
      </c>
      <c r="L137" s="22">
        <f ca="1">SUMIF($G$4:$ZZ$4,"&lt;="&amp;L101,$G$90:$ZQ$90)-SUM($G$137:K137)</f>
        <v>0</v>
      </c>
      <c r="M137" s="22">
        <f ca="1">SUMIF($G$4:$ZZ$4,"&lt;="&amp;M101,$G$90:$ZQ$90)-SUM($G$137:L137)</f>
        <v>0</v>
      </c>
      <c r="N137" s="22">
        <f ca="1">SUMIF($G$4:$ZZ$4,"&lt;="&amp;N101,$G$90:$ZQ$90)-SUM($G$137:M137)</f>
        <v>3.0359531554093007</v>
      </c>
      <c r="O137" s="22">
        <f ca="1">SUMIF($G$4:$ZZ$4,"&lt;="&amp;O101,$G$90:$ZQ$90)-SUM($G$137:N137)</f>
        <v>12.41154497558845</v>
      </c>
      <c r="P137" s="22">
        <f ca="1">SUMIF($G$4:$ZZ$4,"&lt;="&amp;P101,$G$90:$ZQ$90)-SUM($G$137:O137)</f>
        <v>11.0576667371833</v>
      </c>
      <c r="Q137" s="22">
        <f ca="1">SUMIF($G$4:$ZZ$4,"&lt;="&amp;Q101,$G$90:$ZQ$90)-SUM($G$137:P137)</f>
        <v>11.000000000000004</v>
      </c>
      <c r="R137" s="22">
        <f ca="1">SUMIF($G$4:$ZZ$4,"&lt;="&amp;R101,$G$90:$ZQ$90)-SUM($G$137:Q137)</f>
        <v>0</v>
      </c>
      <c r="S137" s="22">
        <f ca="1">SUMIF($G$4:$ZZ$4,"&lt;="&amp;S101,$G$90:$ZQ$90)-SUM($G$137:R137)</f>
        <v>0</v>
      </c>
      <c r="T137" s="22">
        <f ca="1">SUMIF($G$4:$ZZ$4,"&lt;="&amp;T101,$G$90:$ZQ$90)-SUM($G$137:S137)</f>
        <v>0</v>
      </c>
      <c r="U137" s="22">
        <f ca="1">SUMIF($G$4:$ZZ$4,"&lt;="&amp;U101,$G$90:$ZQ$90)-SUM($G$137:T137)</f>
        <v>0</v>
      </c>
      <c r="V137" s="22">
        <f ca="1">SUMIF($G$4:$ZZ$4,"&lt;="&amp;V101,$G$90:$ZQ$90)-SUM($G$137:U137)</f>
        <v>0</v>
      </c>
      <c r="W137" s="22">
        <f ca="1">SUMIF($G$4:$ZZ$4,"&lt;="&amp;W101,$G$90:$ZQ$90)-SUM($G$137:V137)</f>
        <v>0</v>
      </c>
      <c r="X137" s="192">
        <f ca="1">SUMIF($G$4:$ZZ$4,"&lt;="&amp;X101,$G$90:$ZQ$90)-SUM($G$137:W137)</f>
        <v>0.6348944980249982</v>
      </c>
      <c r="Y137" s="192">
        <f ca="1">SUMIF($G$4:$ZZ$4,"&lt;="&amp;Y101,$G$90:$ZQ$90)-SUM($G$137:X137)</f>
        <v>0</v>
      </c>
      <c r="Z137" s="192">
        <f ca="1">SUMIF($G$4:$ZZ$4,"&lt;="&amp;Z101,$G$90:$ZQ$90)-SUM($G$137:Y137)</f>
        <v>0</v>
      </c>
      <c r="AA137" s="192">
        <f ca="1">SUMIF($G$4:$ZZ$4,"&lt;="&amp;AA101,$G$90:$ZQ$90)-SUM($G$137:Z137)</f>
        <v>0</v>
      </c>
      <c r="AB137" s="192">
        <f ca="1">SUMIF($G$4:$ZZ$4,"&lt;="&amp;AB101,$G$90:$ZQ$90)-SUM($G$137:AA137)</f>
        <v>0</v>
      </c>
      <c r="AC137" s="192">
        <f ca="1">SUMIF($G$4:$ZZ$4,"&lt;="&amp;AC101,$G$90:$ZQ$90)-SUM($G$137:AB137)</f>
        <v>0</v>
      </c>
      <c r="AD137" s="192">
        <f ca="1">SUMIF($G$4:$ZZ$4,"&lt;="&amp;AD101,$G$90:$ZQ$90)-SUM($G$137:AC137)</f>
        <v>0</v>
      </c>
      <c r="AE137" s="192">
        <f ca="1">SUMIF($G$4:$ZZ$4,"&lt;="&amp;AE101,$G$90:$ZQ$90)-SUM($G$137:AD137)</f>
        <v>0</v>
      </c>
      <c r="AF137" s="192">
        <f ca="1">SUMIF($G$4:$ZZ$4,"&lt;="&amp;AF101,$G$90:$ZQ$90)-SUM($G$137:AE137)</f>
        <v>0</v>
      </c>
      <c r="AG137" s="192">
        <f ca="1">SUMIF($G$4:$ZZ$4,"&lt;="&amp;AG101,$G$90:$ZQ$90)-SUM($G$137:AF137)</f>
        <v>0</v>
      </c>
      <c r="AH137" s="192">
        <f ca="1">SUMIF($G$4:$ZZ$4,"&lt;="&amp;AH101,$G$90:$ZQ$90)-SUM($G$137:AG137)</f>
        <v>0</v>
      </c>
      <c r="AI137" s="192">
        <f ca="1">SUMIF($G$4:$ZZ$4,"&lt;="&amp;AI101,$G$90:$ZQ$90)-SUM($G$137:AH137)</f>
        <v>0</v>
      </c>
      <c r="AJ137" s="192">
        <f ca="1">SUMIF($G$4:$ZZ$4,"&lt;="&amp;AJ101,$G$90:$ZQ$90)-SUM($G$137:AI137)</f>
        <v>0</v>
      </c>
      <c r="AK137" s="192">
        <f ca="1">SUMIF($G$4:$ZZ$4,"&lt;="&amp;AK101,$G$90:$ZQ$90)-SUM($G$137:AJ137)</f>
        <v>0</v>
      </c>
      <c r="AL137" s="192">
        <f ca="1">SUMIF($G$4:$ZZ$4,"&lt;="&amp;AL101,$G$90:$ZQ$90)-SUM($G$137:AK137)</f>
        <v>0</v>
      </c>
      <c r="AM137" s="192">
        <f ca="1">SUMIF($G$4:$ZZ$4,"&lt;="&amp;AM101,$G$90:$ZQ$90)-SUM($G$137:AL137)</f>
        <v>0</v>
      </c>
      <c r="AN137" s="192">
        <f ca="1">SUMIF($G$4:$ZZ$4,"&lt;="&amp;AN101,$G$90:$ZQ$90)-SUM($G$137:AM137)</f>
        <v>0</v>
      </c>
      <c r="AR137" s="152"/>
    </row>
    <row r="138" spans="2:44" x14ac:dyDescent="0.25">
      <c r="B138" s="189"/>
      <c r="X138" s="190"/>
      <c r="Y138" s="190"/>
      <c r="Z138" s="190"/>
      <c r="AA138" s="190"/>
      <c r="AB138" s="190"/>
      <c r="AC138" s="190"/>
      <c r="AD138" s="190"/>
      <c r="AE138" s="190"/>
      <c r="AF138" s="190"/>
      <c r="AG138" s="190"/>
      <c r="AH138" s="190"/>
      <c r="AI138" s="190"/>
      <c r="AJ138" s="190"/>
      <c r="AK138" s="190"/>
      <c r="AL138" s="190"/>
      <c r="AM138" s="190"/>
      <c r="AN138" s="190"/>
      <c r="AR138" s="152"/>
    </row>
    <row r="139" spans="2:44" x14ac:dyDescent="0.25">
      <c r="B139" s="189"/>
      <c r="E139" s="197"/>
      <c r="G139" s="22"/>
      <c r="H139" s="22">
        <f ca="1">H112-H118-H123-H128</f>
        <v>0</v>
      </c>
      <c r="I139" s="22">
        <f t="shared" ref="I139:S139" ca="1" si="75">I112-I118-I123-I128</f>
        <v>0</v>
      </c>
      <c r="J139" s="22">
        <f t="shared" ca="1" si="75"/>
        <v>0</v>
      </c>
      <c r="K139" s="22">
        <f t="shared" ca="1" si="75"/>
        <v>0</v>
      </c>
      <c r="L139" s="22">
        <f t="shared" ca="1" si="75"/>
        <v>0</v>
      </c>
      <c r="M139" s="22">
        <f t="shared" ca="1" si="75"/>
        <v>0</v>
      </c>
      <c r="N139" s="22">
        <f t="shared" ca="1" si="75"/>
        <v>-2.2076592240348356</v>
      </c>
      <c r="O139" s="22">
        <f t="shared" ca="1" si="75"/>
        <v>-1.1038296120174178</v>
      </c>
      <c r="P139" s="22">
        <f t="shared" ca="1" si="75"/>
        <v>0</v>
      </c>
      <c r="Q139" s="22">
        <f t="shared" ca="1" si="75"/>
        <v>-1.1038296120174178</v>
      </c>
      <c r="R139" s="22">
        <f t="shared" ca="1" si="75"/>
        <v>-0.63666941594493465</v>
      </c>
      <c r="S139" s="22">
        <f t="shared" ca="1" si="75"/>
        <v>-1.5709898080899019</v>
      </c>
      <c r="T139" s="22"/>
      <c r="U139" s="22"/>
      <c r="V139" s="22"/>
      <c r="W139" s="22"/>
      <c r="X139" s="192"/>
      <c r="Y139" s="192"/>
      <c r="Z139" s="192"/>
      <c r="AA139" s="192"/>
      <c r="AB139" s="192"/>
      <c r="AC139" s="192"/>
      <c r="AD139" s="192"/>
      <c r="AE139" s="192"/>
      <c r="AF139" s="192"/>
      <c r="AG139" s="192"/>
      <c r="AH139" s="192"/>
      <c r="AI139" s="192"/>
      <c r="AJ139" s="192"/>
      <c r="AK139" s="192"/>
      <c r="AL139" s="192"/>
      <c r="AM139" s="192"/>
      <c r="AN139" s="192"/>
      <c r="AR139" s="152"/>
    </row>
    <row r="140" spans="2:44" x14ac:dyDescent="0.25">
      <c r="B140" s="189" t="s">
        <v>259</v>
      </c>
      <c r="E140" s="197">
        <f ca="1">E98+E99-E117-E118-E122-E123-E127-E128</f>
        <v>292.72657926761735</v>
      </c>
      <c r="G140" s="182"/>
      <c r="H140" s="182"/>
      <c r="I140" s="182"/>
      <c r="J140" s="182"/>
      <c r="K140" s="182">
        <v>0</v>
      </c>
      <c r="L140" s="182">
        <v>0.79</v>
      </c>
      <c r="M140" s="182"/>
      <c r="N140" s="182">
        <f>14.5-L140</f>
        <v>13.71</v>
      </c>
      <c r="O140" s="182">
        <v>3</v>
      </c>
      <c r="P140" s="182">
        <v>3</v>
      </c>
      <c r="Q140" s="182">
        <v>5</v>
      </c>
      <c r="R140" s="182">
        <v>5</v>
      </c>
      <c r="S140" s="182">
        <v>5</v>
      </c>
      <c r="T140" s="182">
        <v>5</v>
      </c>
      <c r="U140" s="182">
        <v>5</v>
      </c>
      <c r="V140" s="182"/>
      <c r="W140" s="182"/>
      <c r="X140" s="193"/>
      <c r="Y140" s="193"/>
      <c r="Z140" s="193"/>
      <c r="AA140" s="193"/>
      <c r="AB140" s="193"/>
      <c r="AC140" s="193"/>
      <c r="AD140" s="193"/>
      <c r="AE140" s="193"/>
      <c r="AF140" s="193"/>
      <c r="AG140" s="193"/>
      <c r="AH140" s="193"/>
      <c r="AI140" s="193"/>
      <c r="AJ140" s="193"/>
      <c r="AK140" s="193"/>
      <c r="AL140" s="193"/>
      <c r="AM140" s="193"/>
      <c r="AN140" s="193"/>
      <c r="AR140" s="152"/>
    </row>
    <row r="141" spans="2:44" x14ac:dyDescent="0.25">
      <c r="B141" s="189" t="s">
        <v>246</v>
      </c>
      <c r="D141" s="194">
        <v>0.7</v>
      </c>
      <c r="E141" s="22">
        <f>SUM(G141:AN141)</f>
        <v>31.849999999999998</v>
      </c>
      <c r="G141" s="182">
        <f>G$140*$D141</f>
        <v>0</v>
      </c>
      <c r="H141" s="182">
        <f t="shared" ref="H141:U143" si="76">H$140*$D141</f>
        <v>0</v>
      </c>
      <c r="I141" s="182">
        <f t="shared" si="76"/>
        <v>0</v>
      </c>
      <c r="J141" s="182">
        <f t="shared" si="76"/>
        <v>0</v>
      </c>
      <c r="K141" s="182">
        <f t="shared" si="76"/>
        <v>0</v>
      </c>
      <c r="L141" s="182">
        <f t="shared" si="76"/>
        <v>0.55299999999999994</v>
      </c>
      <c r="M141" s="182">
        <f t="shared" si="76"/>
        <v>0</v>
      </c>
      <c r="N141" s="182">
        <f t="shared" si="76"/>
        <v>9.5969999999999995</v>
      </c>
      <c r="O141" s="182">
        <f t="shared" si="76"/>
        <v>2.0999999999999996</v>
      </c>
      <c r="P141" s="182">
        <f t="shared" si="76"/>
        <v>2.0999999999999996</v>
      </c>
      <c r="Q141" s="182">
        <f t="shared" si="76"/>
        <v>3.5</v>
      </c>
      <c r="R141" s="182">
        <f t="shared" si="76"/>
        <v>3.5</v>
      </c>
      <c r="S141" s="182">
        <f t="shared" si="76"/>
        <v>3.5</v>
      </c>
      <c r="T141" s="182">
        <f t="shared" si="76"/>
        <v>3.5</v>
      </c>
      <c r="U141" s="182">
        <f t="shared" si="76"/>
        <v>3.5</v>
      </c>
      <c r="V141" s="182"/>
      <c r="W141" s="182"/>
      <c r="X141" s="193"/>
      <c r="Y141" s="193"/>
      <c r="Z141" s="193"/>
      <c r="AA141" s="193"/>
      <c r="AB141" s="193"/>
      <c r="AC141" s="193"/>
      <c r="AD141" s="193"/>
      <c r="AE141" s="193"/>
      <c r="AF141" s="193"/>
      <c r="AG141" s="193"/>
      <c r="AH141" s="193"/>
      <c r="AI141" s="193"/>
      <c r="AJ141" s="193"/>
      <c r="AK141" s="193"/>
      <c r="AL141" s="193"/>
      <c r="AM141" s="193"/>
      <c r="AN141" s="193"/>
      <c r="AR141" s="152"/>
    </row>
    <row r="142" spans="2:44" x14ac:dyDescent="0.25">
      <c r="B142" s="189" t="s">
        <v>117</v>
      </c>
      <c r="D142" s="194">
        <v>0.13</v>
      </c>
      <c r="E142" s="22">
        <f>SUM(G142:AN142)</f>
        <v>5.9150000000000009</v>
      </c>
      <c r="G142" s="182">
        <f>G$140*$D142</f>
        <v>0</v>
      </c>
      <c r="H142" s="182">
        <f t="shared" si="76"/>
        <v>0</v>
      </c>
      <c r="I142" s="182">
        <f t="shared" si="76"/>
        <v>0</v>
      </c>
      <c r="J142" s="182">
        <f t="shared" si="76"/>
        <v>0</v>
      </c>
      <c r="K142" s="182">
        <f t="shared" si="76"/>
        <v>0</v>
      </c>
      <c r="L142" s="182">
        <f t="shared" si="76"/>
        <v>0.10270000000000001</v>
      </c>
      <c r="M142" s="182">
        <f t="shared" si="76"/>
        <v>0</v>
      </c>
      <c r="N142" s="182">
        <f t="shared" si="76"/>
        <v>1.7823000000000002</v>
      </c>
      <c r="O142" s="182">
        <f t="shared" si="76"/>
        <v>0.39</v>
      </c>
      <c r="P142" s="182">
        <f t="shared" si="76"/>
        <v>0.39</v>
      </c>
      <c r="Q142" s="182">
        <f t="shared" si="76"/>
        <v>0.65</v>
      </c>
      <c r="R142" s="182">
        <f t="shared" si="76"/>
        <v>0.65</v>
      </c>
      <c r="S142" s="182">
        <f t="shared" si="76"/>
        <v>0.65</v>
      </c>
      <c r="T142" s="182">
        <f t="shared" si="76"/>
        <v>0.65</v>
      </c>
      <c r="U142" s="182">
        <f t="shared" si="76"/>
        <v>0.65</v>
      </c>
      <c r="V142" s="182"/>
      <c r="W142" s="182"/>
      <c r="X142" s="193"/>
      <c r="Y142" s="193"/>
      <c r="Z142" s="193"/>
      <c r="AA142" s="193"/>
      <c r="AB142" s="193"/>
      <c r="AC142" s="193"/>
      <c r="AD142" s="193"/>
      <c r="AE142" s="193"/>
      <c r="AF142" s="193"/>
      <c r="AG142" s="193"/>
      <c r="AH142" s="193"/>
      <c r="AI142" s="193"/>
      <c r="AJ142" s="193"/>
      <c r="AK142" s="193"/>
      <c r="AL142" s="193"/>
      <c r="AM142" s="193"/>
      <c r="AN142" s="193"/>
      <c r="AR142" s="152"/>
    </row>
    <row r="143" spans="2:44" x14ac:dyDescent="0.25">
      <c r="B143" s="189" t="s">
        <v>243</v>
      </c>
      <c r="D143" s="194">
        <v>0.17</v>
      </c>
      <c r="E143" s="22">
        <f>SUM(G143:AN143)</f>
        <v>7.7349999999999994</v>
      </c>
      <c r="G143" s="182">
        <f>G$140*$D143</f>
        <v>0</v>
      </c>
      <c r="H143" s="182">
        <f t="shared" si="76"/>
        <v>0</v>
      </c>
      <c r="I143" s="182">
        <f t="shared" si="76"/>
        <v>0</v>
      </c>
      <c r="J143" s="182">
        <f t="shared" si="76"/>
        <v>0</v>
      </c>
      <c r="K143" s="182">
        <f t="shared" si="76"/>
        <v>0</v>
      </c>
      <c r="L143" s="182">
        <f t="shared" si="76"/>
        <v>0.1343</v>
      </c>
      <c r="M143" s="182">
        <f t="shared" si="76"/>
        <v>0</v>
      </c>
      <c r="N143" s="182">
        <f t="shared" si="76"/>
        <v>2.3307000000000002</v>
      </c>
      <c r="O143" s="182">
        <f t="shared" si="76"/>
        <v>0.51</v>
      </c>
      <c r="P143" s="182">
        <f t="shared" si="76"/>
        <v>0.51</v>
      </c>
      <c r="Q143" s="182">
        <f t="shared" si="76"/>
        <v>0.85000000000000009</v>
      </c>
      <c r="R143" s="182">
        <f t="shared" si="76"/>
        <v>0.85000000000000009</v>
      </c>
      <c r="S143" s="182">
        <f t="shared" si="76"/>
        <v>0.85000000000000009</v>
      </c>
      <c r="T143" s="182">
        <f t="shared" si="76"/>
        <v>0.85000000000000009</v>
      </c>
      <c r="U143" s="182">
        <f t="shared" si="76"/>
        <v>0.85000000000000009</v>
      </c>
      <c r="V143" s="182"/>
      <c r="W143" s="182"/>
      <c r="X143" s="193"/>
      <c r="Y143" s="193"/>
      <c r="Z143" s="193"/>
      <c r="AA143" s="193"/>
      <c r="AB143" s="193"/>
      <c r="AC143" s="193"/>
      <c r="AD143" s="193"/>
      <c r="AE143" s="193"/>
      <c r="AF143" s="193"/>
      <c r="AG143" s="193"/>
      <c r="AH143" s="193"/>
      <c r="AI143" s="193"/>
      <c r="AJ143" s="193"/>
      <c r="AK143" s="193"/>
      <c r="AL143" s="193"/>
      <c r="AM143" s="193"/>
      <c r="AN143" s="193"/>
      <c r="AR143" s="152"/>
    </row>
    <row r="144" spans="2:44" x14ac:dyDescent="0.25">
      <c r="B144" s="189"/>
      <c r="D144" s="194"/>
      <c r="E144" s="22"/>
      <c r="G144" s="182"/>
      <c r="H144" s="182"/>
      <c r="I144" s="182"/>
      <c r="J144" s="182"/>
      <c r="K144" s="182"/>
      <c r="L144" s="182"/>
      <c r="M144" s="182"/>
      <c r="N144" s="182"/>
      <c r="O144" s="182"/>
      <c r="P144" s="182"/>
      <c r="Q144" s="182"/>
      <c r="R144" s="182"/>
      <c r="S144" s="182"/>
      <c r="T144" s="182"/>
      <c r="U144" s="182"/>
      <c r="V144" s="182"/>
      <c r="W144" s="182"/>
      <c r="X144" s="193"/>
      <c r="Y144" s="193"/>
      <c r="Z144" s="193"/>
      <c r="AA144" s="193"/>
      <c r="AB144" s="193"/>
      <c r="AC144" s="193"/>
      <c r="AD144" s="193"/>
      <c r="AE144" s="193"/>
      <c r="AF144" s="193"/>
      <c r="AG144" s="193"/>
      <c r="AH144" s="193"/>
      <c r="AI144" s="193"/>
      <c r="AJ144" s="193"/>
      <c r="AK144" s="193"/>
      <c r="AL144" s="193"/>
      <c r="AM144" s="193"/>
      <c r="AN144" s="193"/>
      <c r="AR144" s="152"/>
    </row>
    <row r="145" spans="4:44" x14ac:dyDescent="0.25">
      <c r="AR145" s="152"/>
    </row>
    <row r="146" spans="4:44" x14ac:dyDescent="0.25">
      <c r="G146" s="22">
        <f>SUMIF($G$4:$ZP$4,"&lt;="&amp;G101,$G$70:$ZP$70)</f>
        <v>0</v>
      </c>
      <c r="H146" s="22">
        <f>SUMIF($G$4:$ZP$4,"&lt;="&amp;H101,$G$70:$ZP$70)-SUM($G$146:G146)</f>
        <v>11.75</v>
      </c>
      <c r="I146" s="22">
        <f>SUMIF($G$4:$ZP$4,"&lt;="&amp;I101,$G$70:$ZP$70)-SUM($G$146:H146)</f>
        <v>0</v>
      </c>
      <c r="J146" s="22">
        <f>SUMIF($G$4:$ZP$4,"&lt;="&amp;J101,$G$70:$ZP$70)-SUM($G$146:I146)</f>
        <v>0</v>
      </c>
      <c r="K146" s="22">
        <f>SUMIF($G$4:$ZP$4,"&lt;="&amp;K101,$G$70:$ZP$70)-SUM($G$146:J146)</f>
        <v>58</v>
      </c>
      <c r="L146" s="22">
        <f>SUMIF($G$4:$ZP$4,"&lt;="&amp;L101,$G$70:$ZP$70)-SUM($G$146:K146)</f>
        <v>78.802457005360168</v>
      </c>
      <c r="M146" s="22">
        <f>SUMIF($G$4:$ZP$4,"&lt;="&amp;M101,$G$70:$ZP$70)-SUM($G$146:L146)</f>
        <v>108.3233634861237</v>
      </c>
      <c r="N146" s="22">
        <f>SUMIF($G$4:$ZP$4,"&lt;="&amp;N101,$G$70:$ZP$70)-SUM($G$146:M146)</f>
        <v>62.057535194999616</v>
      </c>
      <c r="O146" s="22">
        <f>SUMIF($G$4:$ZP$4,"&lt;="&amp;O101,$G$70:$ZP$70)-SUM($G$146:N146)</f>
        <v>93.489572048321122</v>
      </c>
      <c r="P146" s="22">
        <f>SUMIF($G$4:$ZP$4,"&lt;="&amp;P101,$G$70:$ZP$70)-SUM($G$146:O146)</f>
        <v>98.86599822728715</v>
      </c>
      <c r="Q146" s="22">
        <f>SUMIF($G$4:$ZP$4,"&lt;="&amp;Q101,$G$70:$ZP$70)-SUM($G$146:P146)</f>
        <v>181.28528283564492</v>
      </c>
      <c r="R146" s="22">
        <f>SUMIF($G$4:$ZP$4,"&lt;="&amp;R101,$G$70:$ZP$70)-SUM($G$146:Q146)</f>
        <v>114.39313143408356</v>
      </c>
      <c r="S146" s="22">
        <f>SUMIF($G$4:$ZP$4,"&lt;="&amp;S101,$G$70:$ZP$70)-SUM($G$146:R146)</f>
        <v>67.358825080791689</v>
      </c>
      <c r="T146" s="22">
        <f>SUMIF($G$4:$ZP$4,"&lt;="&amp;T101,$G$70:$ZP$70)-SUM($G$146:S146)</f>
        <v>0</v>
      </c>
      <c r="U146" s="22">
        <f>SUMIF($G$4:$ZP$4,"&lt;="&amp;U101,$G$70:$ZP$70)-SUM($G$146:T146)</f>
        <v>0</v>
      </c>
      <c r="V146" s="22">
        <f>SUMIF($G$4:$ZP$4,"&lt;="&amp;V101,$G$70:$ZP$70)-SUM($G$146:U146)</f>
        <v>0</v>
      </c>
      <c r="W146" s="22">
        <f>SUMIF($G$4:$ZP$4,"&lt;="&amp;W101,$G$70:$ZP$70)-SUM($G$146:V146)</f>
        <v>0</v>
      </c>
      <c r="X146" s="22">
        <f>SUMIF($G$4:$ZP$4,"&lt;="&amp;X101,$G$70:$ZP$70)-SUM($G$146:W146)</f>
        <v>0</v>
      </c>
      <c r="Y146" s="22">
        <f>SUMIF($G$4:$ZP$4,"&lt;="&amp;Y101,$G$70:$ZP$70)-SUM($G$146:X146)</f>
        <v>0</v>
      </c>
      <c r="Z146" s="22">
        <f>SUMIF($G$4:$ZP$4,"&lt;="&amp;Z101,$G$70:$ZP$70)-SUM($G$146:Y146)</f>
        <v>0</v>
      </c>
      <c r="AA146" s="22">
        <f>SUMIF($G$4:$ZP$4,"&lt;="&amp;AA101,$G$70:$ZP$70)-SUM($G$146:Z146)</f>
        <v>0</v>
      </c>
      <c r="AB146" s="22">
        <f>SUMIF($G$4:$ZP$4,"&lt;="&amp;AB101,$G$70:$ZP$70)-SUM($G$146:AA146)</f>
        <v>0</v>
      </c>
      <c r="AC146" s="22">
        <f>SUMIF($G$4:$ZP$4,"&lt;="&amp;AC101,$G$70:$ZP$70)-SUM($G$146:AB146)</f>
        <v>0</v>
      </c>
      <c r="AD146" s="22">
        <f>SUMIF($G$4:$ZP$4,"&lt;="&amp;AD101,$G$70:$ZP$70)-SUM($G$146:AC146)</f>
        <v>0</v>
      </c>
      <c r="AE146" s="22">
        <f>SUMIF($G$4:$ZP$4,"&lt;="&amp;AE101,$G$70:$ZP$70)-SUM($G$146:AD146)</f>
        <v>0</v>
      </c>
      <c r="AF146" s="22">
        <f>SUMIF($G$4:$ZP$4,"&lt;="&amp;AF101,$G$70:$ZP$70)-SUM($G$146:AE146)</f>
        <v>0</v>
      </c>
      <c r="AG146" s="22">
        <f>SUMIF($G$4:$ZP$4,"&lt;="&amp;AG101,$G$70:$ZP$70)-SUM($G$146:AF146)</f>
        <v>0</v>
      </c>
      <c r="AH146" s="22">
        <f>SUMIF($G$4:$ZP$4,"&lt;="&amp;AH101,$G$70:$ZP$70)-SUM($G$146:AG146)</f>
        <v>0</v>
      </c>
      <c r="AI146" s="22">
        <f>SUMIF($G$4:$ZP$4,"&lt;="&amp;AI101,$G$70:$ZP$70)-SUM($G$146:AH146)</f>
        <v>0</v>
      </c>
      <c r="AJ146" s="22">
        <f>SUMIF($G$4:$ZP$4,"&lt;="&amp;AJ101,$G$70:$ZP$70)-SUM($G$146:AI146)</f>
        <v>0</v>
      </c>
      <c r="AK146" s="22">
        <f>SUMIF($G$4:$ZP$4,"&lt;="&amp;AK101,$G$70:$ZP$70)-SUM($G$146:AJ146)</f>
        <v>0</v>
      </c>
      <c r="AL146" s="22">
        <f>SUMIF($G$4:$ZP$4,"&lt;="&amp;AL101,$G$70:$ZP$70)-SUM($G$146:AK146)</f>
        <v>0</v>
      </c>
      <c r="AM146" s="22">
        <f>SUMIF($G$4:$ZP$4,"&lt;="&amp;AM101,$G$70:$ZP$70)-SUM($G$146:AL146)</f>
        <v>0</v>
      </c>
      <c r="AN146" s="22">
        <f>SUMIF($G$4:$ZP$4,"&lt;="&amp;AN101,$G$70:$ZP$70)-SUM($G$146:AM146)</f>
        <v>0</v>
      </c>
    </row>
    <row r="147" spans="4:44" x14ac:dyDescent="0.25">
      <c r="D147" s="154" t="s">
        <v>280</v>
      </c>
      <c r="E147" s="183"/>
      <c r="G147" s="152">
        <v>0</v>
      </c>
      <c r="H147" s="143">
        <v>17.887027691759727</v>
      </c>
      <c r="I147" s="143">
        <v>65.311773743898897</v>
      </c>
      <c r="J147" s="143">
        <v>48.624150753268481</v>
      </c>
      <c r="K147" s="143">
        <v>195.09471622133393</v>
      </c>
      <c r="L147" s="143">
        <v>54.91225182049245</v>
      </c>
      <c r="M147" s="143">
        <v>53.809705305418071</v>
      </c>
      <c r="N147" s="143">
        <v>71.959213360807354</v>
      </c>
      <c r="O147" s="143">
        <v>184.86690820430294</v>
      </c>
      <c r="P147" s="143">
        <v>184.05315869684463</v>
      </c>
      <c r="Q147" s="143">
        <v>163.42803573877165</v>
      </c>
      <c r="R147" s="143">
        <v>154.35803445914797</v>
      </c>
      <c r="S147" s="143">
        <v>158.38996073792305</v>
      </c>
      <c r="T147" s="143">
        <v>0</v>
      </c>
      <c r="U147" s="143">
        <v>0</v>
      </c>
      <c r="V147" s="143">
        <v>0</v>
      </c>
      <c r="W147" s="143">
        <v>112.84104189069907</v>
      </c>
      <c r="X147" s="143">
        <v>0</v>
      </c>
      <c r="Y147" s="143">
        <v>0</v>
      </c>
      <c r="Z147" s="143">
        <v>0</v>
      </c>
      <c r="AA147" s="143">
        <v>0</v>
      </c>
      <c r="AB147" s="143">
        <v>0</v>
      </c>
      <c r="AC147" s="143">
        <v>0</v>
      </c>
      <c r="AD147" s="143">
        <v>0</v>
      </c>
      <c r="AE147" s="143">
        <v>0</v>
      </c>
      <c r="AF147" s="143">
        <v>0</v>
      </c>
      <c r="AG147" s="143">
        <v>0</v>
      </c>
      <c r="AH147" s="143">
        <v>0</v>
      </c>
      <c r="AI147" s="143">
        <v>0</v>
      </c>
      <c r="AJ147" s="143">
        <v>0</v>
      </c>
      <c r="AK147" s="143">
        <v>0</v>
      </c>
      <c r="AL147" s="143">
        <v>0</v>
      </c>
      <c r="AM147" s="143">
        <v>0</v>
      </c>
      <c r="AN147" s="143">
        <v>0</v>
      </c>
    </row>
    <row r="148" spans="4:44" x14ac:dyDescent="0.25">
      <c r="D148" s="154" t="s">
        <v>281</v>
      </c>
      <c r="H148" s="182">
        <f>H146-H147</f>
        <v>-6.1370276917597266</v>
      </c>
      <c r="I148" s="182">
        <f t="shared" ref="I148:AK148" si="77">I146-I147</f>
        <v>-65.311773743898897</v>
      </c>
      <c r="J148" s="182">
        <f t="shared" si="77"/>
        <v>-48.624150753268481</v>
      </c>
      <c r="K148" s="182">
        <f t="shared" si="77"/>
        <v>-137.09471622133393</v>
      </c>
      <c r="L148" s="182">
        <f t="shared" si="77"/>
        <v>23.890205184867717</v>
      </c>
      <c r="M148" s="182">
        <f t="shared" si="77"/>
        <v>54.513658180705626</v>
      </c>
      <c r="N148" s="182">
        <f t="shared" si="77"/>
        <v>-9.9016781658077377</v>
      </c>
      <c r="O148" s="182">
        <f t="shared" si="77"/>
        <v>-91.377336155981823</v>
      </c>
      <c r="P148" s="182">
        <f t="shared" si="77"/>
        <v>-85.187160469557483</v>
      </c>
      <c r="Q148" s="182">
        <f t="shared" si="77"/>
        <v>17.857247096873266</v>
      </c>
      <c r="R148" s="182">
        <f t="shared" si="77"/>
        <v>-39.964903025064416</v>
      </c>
      <c r="S148" s="182">
        <f t="shared" si="77"/>
        <v>-91.031135657131358</v>
      </c>
      <c r="T148" s="182">
        <f t="shared" si="77"/>
        <v>0</v>
      </c>
      <c r="U148" s="182">
        <f t="shared" si="77"/>
        <v>0</v>
      </c>
      <c r="V148" s="182">
        <f t="shared" si="77"/>
        <v>0</v>
      </c>
      <c r="W148" s="182">
        <f t="shared" si="77"/>
        <v>-112.84104189069907</v>
      </c>
      <c r="X148" s="182">
        <f t="shared" si="77"/>
        <v>0</v>
      </c>
      <c r="Y148" s="182">
        <f t="shared" si="77"/>
        <v>0</v>
      </c>
      <c r="Z148" s="182">
        <f t="shared" si="77"/>
        <v>0</v>
      </c>
      <c r="AA148" s="182">
        <f t="shared" si="77"/>
        <v>0</v>
      </c>
      <c r="AB148" s="182">
        <f t="shared" si="77"/>
        <v>0</v>
      </c>
      <c r="AC148" s="182">
        <f t="shared" si="77"/>
        <v>0</v>
      </c>
      <c r="AD148" s="182">
        <f t="shared" si="77"/>
        <v>0</v>
      </c>
      <c r="AE148" s="182">
        <f t="shared" si="77"/>
        <v>0</v>
      </c>
      <c r="AF148" s="182">
        <f t="shared" si="77"/>
        <v>0</v>
      </c>
      <c r="AG148" s="182">
        <f t="shared" si="77"/>
        <v>0</v>
      </c>
      <c r="AH148" s="182">
        <f t="shared" si="77"/>
        <v>0</v>
      </c>
      <c r="AI148" s="182">
        <f t="shared" si="77"/>
        <v>0</v>
      </c>
      <c r="AJ148" s="182">
        <f t="shared" si="77"/>
        <v>0</v>
      </c>
      <c r="AK148" s="182">
        <f t="shared" si="77"/>
        <v>0</v>
      </c>
      <c r="AL148" s="182">
        <f t="shared" ref="AL148:AN148" si="78">AL146-AL147</f>
        <v>0</v>
      </c>
      <c r="AM148" s="182">
        <f t="shared" si="78"/>
        <v>0</v>
      </c>
      <c r="AN148" s="182">
        <f t="shared" si="78"/>
        <v>0</v>
      </c>
    </row>
  </sheetData>
  <mergeCells count="3">
    <mergeCell ref="A4:A6"/>
    <mergeCell ref="A2:BL2"/>
    <mergeCell ref="A3:BL3"/>
  </mergeCells>
  <pageMargins left="0.75" right="0.75" top="1" bottom="1" header="0.5" footer="0.5"/>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55FE6-6C1B-4F35-89BA-26E15EBCFC63}">
  <dimension ref="A1:AK53"/>
  <sheetViews>
    <sheetView showGridLines="0" topLeftCell="W1" zoomScale="90" zoomScaleNormal="90" workbookViewId="0">
      <selection activeCell="X23" sqref="X23"/>
    </sheetView>
  </sheetViews>
  <sheetFormatPr defaultColWidth="8.85546875" defaultRowHeight="12" x14ac:dyDescent="0.25"/>
  <cols>
    <col min="1" max="1" width="11.85546875" style="287" customWidth="1"/>
    <col min="2" max="2" width="41.85546875" style="285" bestFit="1" customWidth="1"/>
    <col min="3" max="3" width="12.28515625" style="285" bestFit="1" customWidth="1"/>
    <col min="4" max="4" width="13.42578125" style="285" customWidth="1"/>
    <col min="5" max="5" width="11.7109375" style="285" bestFit="1" customWidth="1"/>
    <col min="6" max="19" width="12.28515625" style="285" bestFit="1" customWidth="1"/>
    <col min="20" max="21" width="11.140625" style="285" bestFit="1" customWidth="1"/>
    <col min="22" max="22" width="10.7109375" style="285" bestFit="1" customWidth="1"/>
    <col min="23" max="23" width="11.140625" style="285" bestFit="1" customWidth="1"/>
    <col min="24" max="32" width="17.7109375" style="285" customWidth="1"/>
    <col min="33" max="33" width="13.28515625" style="285" customWidth="1"/>
    <col min="34" max="16384" width="8.85546875" style="285"/>
  </cols>
  <sheetData>
    <row r="1" spans="1:37" s="330" customFormat="1" x14ac:dyDescent="0.25">
      <c r="A1" s="331" t="s">
        <v>394</v>
      </c>
    </row>
    <row r="2" spans="1:37" s="330" customFormat="1" x14ac:dyDescent="0.25">
      <c r="A2" s="331" t="s">
        <v>395</v>
      </c>
    </row>
    <row r="3" spans="1:37" s="330" customFormat="1" x14ac:dyDescent="0.25">
      <c r="A3" s="331" t="s">
        <v>495</v>
      </c>
    </row>
    <row r="5" spans="1:37" x14ac:dyDescent="0.25">
      <c r="A5" s="285"/>
      <c r="B5" s="285" t="s">
        <v>38</v>
      </c>
      <c r="D5" s="285">
        <v>0</v>
      </c>
      <c r="E5" s="286">
        <v>1</v>
      </c>
      <c r="F5" s="286">
        <f t="shared" ref="F5:AK5" si="0">E5+1</f>
        <v>2</v>
      </c>
      <c r="G5" s="286">
        <f t="shared" si="0"/>
        <v>3</v>
      </c>
      <c r="H5" s="286">
        <f t="shared" si="0"/>
        <v>4</v>
      </c>
      <c r="I5" s="286">
        <f t="shared" si="0"/>
        <v>5</v>
      </c>
      <c r="J5" s="286">
        <f t="shared" si="0"/>
        <v>6</v>
      </c>
      <c r="K5" s="286">
        <f t="shared" si="0"/>
        <v>7</v>
      </c>
      <c r="L5" s="286">
        <f t="shared" si="0"/>
        <v>8</v>
      </c>
      <c r="M5" s="286">
        <f t="shared" si="0"/>
        <v>9</v>
      </c>
      <c r="N5" s="286">
        <f t="shared" si="0"/>
        <v>10</v>
      </c>
      <c r="O5" s="286">
        <f t="shared" si="0"/>
        <v>11</v>
      </c>
      <c r="P5" s="286">
        <f t="shared" si="0"/>
        <v>12</v>
      </c>
      <c r="Q5" s="286">
        <f t="shared" si="0"/>
        <v>13</v>
      </c>
      <c r="R5" s="286">
        <f t="shared" si="0"/>
        <v>14</v>
      </c>
      <c r="S5" s="286">
        <f t="shared" si="0"/>
        <v>15</v>
      </c>
      <c r="T5" s="286">
        <f t="shared" si="0"/>
        <v>16</v>
      </c>
      <c r="U5" s="286">
        <f t="shared" si="0"/>
        <v>17</v>
      </c>
      <c r="V5" s="286">
        <f t="shared" si="0"/>
        <v>18</v>
      </c>
      <c r="W5" s="286">
        <f t="shared" si="0"/>
        <v>19</v>
      </c>
      <c r="X5" s="286">
        <f t="shared" si="0"/>
        <v>20</v>
      </c>
      <c r="Y5" s="286">
        <f t="shared" si="0"/>
        <v>21</v>
      </c>
      <c r="Z5" s="286">
        <f t="shared" si="0"/>
        <v>22</v>
      </c>
      <c r="AA5" s="286">
        <f t="shared" si="0"/>
        <v>23</v>
      </c>
      <c r="AB5" s="286">
        <f t="shared" si="0"/>
        <v>24</v>
      </c>
      <c r="AC5" s="286">
        <f t="shared" si="0"/>
        <v>25</v>
      </c>
      <c r="AD5" s="286">
        <f t="shared" si="0"/>
        <v>26</v>
      </c>
      <c r="AE5" s="286">
        <f t="shared" si="0"/>
        <v>27</v>
      </c>
      <c r="AF5" s="286">
        <f t="shared" si="0"/>
        <v>28</v>
      </c>
      <c r="AG5" s="286">
        <f t="shared" si="0"/>
        <v>29</v>
      </c>
      <c r="AH5" s="286">
        <f t="shared" si="0"/>
        <v>30</v>
      </c>
      <c r="AI5" s="286">
        <f t="shared" si="0"/>
        <v>31</v>
      </c>
      <c r="AJ5" s="286">
        <f t="shared" si="0"/>
        <v>32</v>
      </c>
      <c r="AK5" s="286">
        <f t="shared" si="0"/>
        <v>33</v>
      </c>
    </row>
    <row r="6" spans="1:37" x14ac:dyDescent="0.25">
      <c r="B6" s="332" t="s">
        <v>48</v>
      </c>
      <c r="C6" s="333" t="s">
        <v>3</v>
      </c>
      <c r="D6" s="334">
        <v>44561</v>
      </c>
      <c r="E6" s="334">
        <f t="shared" ref="E6:AK6" si="1">EOMONTH(D6,3)</f>
        <v>44651</v>
      </c>
      <c r="F6" s="334">
        <f t="shared" si="1"/>
        <v>44742</v>
      </c>
      <c r="G6" s="334">
        <f t="shared" si="1"/>
        <v>44834</v>
      </c>
      <c r="H6" s="334">
        <f t="shared" si="1"/>
        <v>44926</v>
      </c>
      <c r="I6" s="334">
        <f t="shared" si="1"/>
        <v>45016</v>
      </c>
      <c r="J6" s="334">
        <f t="shared" si="1"/>
        <v>45107</v>
      </c>
      <c r="K6" s="334">
        <f t="shared" si="1"/>
        <v>45199</v>
      </c>
      <c r="L6" s="334">
        <f t="shared" si="1"/>
        <v>45291</v>
      </c>
      <c r="M6" s="334">
        <f t="shared" si="1"/>
        <v>45382</v>
      </c>
      <c r="N6" s="334">
        <f t="shared" si="1"/>
        <v>45473</v>
      </c>
      <c r="O6" s="334">
        <f t="shared" si="1"/>
        <v>45565</v>
      </c>
      <c r="P6" s="334">
        <f t="shared" si="1"/>
        <v>45657</v>
      </c>
      <c r="Q6" s="334">
        <f t="shared" si="1"/>
        <v>45747</v>
      </c>
      <c r="R6" s="334">
        <f t="shared" si="1"/>
        <v>45838</v>
      </c>
      <c r="S6" s="334">
        <f t="shared" si="1"/>
        <v>45930</v>
      </c>
      <c r="T6" s="334">
        <f t="shared" si="1"/>
        <v>46022</v>
      </c>
      <c r="U6" s="334">
        <f t="shared" si="1"/>
        <v>46112</v>
      </c>
      <c r="V6" s="334">
        <f t="shared" si="1"/>
        <v>46203</v>
      </c>
      <c r="W6" s="334">
        <f t="shared" si="1"/>
        <v>46295</v>
      </c>
      <c r="X6" s="334">
        <f t="shared" si="1"/>
        <v>46387</v>
      </c>
      <c r="Y6" s="334">
        <f t="shared" si="1"/>
        <v>46477</v>
      </c>
      <c r="Z6" s="334">
        <f t="shared" si="1"/>
        <v>46568</v>
      </c>
      <c r="AA6" s="334">
        <f t="shared" si="1"/>
        <v>46660</v>
      </c>
      <c r="AB6" s="334">
        <f t="shared" si="1"/>
        <v>46752</v>
      </c>
      <c r="AC6" s="334">
        <f t="shared" si="1"/>
        <v>46843</v>
      </c>
      <c r="AD6" s="334">
        <f t="shared" si="1"/>
        <v>46934</v>
      </c>
      <c r="AE6" s="334">
        <f t="shared" si="1"/>
        <v>47026</v>
      </c>
      <c r="AF6" s="334">
        <f t="shared" si="1"/>
        <v>47118</v>
      </c>
      <c r="AG6" s="334">
        <f t="shared" si="1"/>
        <v>47208</v>
      </c>
      <c r="AH6" s="334">
        <f t="shared" si="1"/>
        <v>47299</v>
      </c>
      <c r="AI6" s="334">
        <f t="shared" si="1"/>
        <v>47391</v>
      </c>
      <c r="AJ6" s="334">
        <f t="shared" si="1"/>
        <v>47483</v>
      </c>
      <c r="AK6" s="334">
        <f t="shared" si="1"/>
        <v>47573</v>
      </c>
    </row>
    <row r="8" spans="1:37" hidden="1" x14ac:dyDescent="0.25">
      <c r="B8" s="285" t="s">
        <v>273</v>
      </c>
      <c r="C8" s="288">
        <f>SUM(D8:AG8)</f>
        <v>0</v>
      </c>
      <c r="D8" s="289"/>
      <c r="E8" s="290"/>
      <c r="F8" s="290"/>
      <c r="G8" s="290"/>
      <c r="H8" s="290"/>
      <c r="I8" s="290"/>
      <c r="J8" s="290"/>
      <c r="K8" s="290"/>
      <c r="L8" s="290"/>
      <c r="M8" s="290"/>
      <c r="N8" s="290"/>
      <c r="O8" s="290"/>
      <c r="P8" s="290"/>
      <c r="Q8" s="290"/>
      <c r="R8" s="290"/>
      <c r="S8" s="290"/>
      <c r="T8" s="290"/>
      <c r="U8" s="289"/>
      <c r="V8" s="289"/>
      <c r="W8" s="289"/>
      <c r="X8" s="289"/>
      <c r="Y8" s="289"/>
      <c r="Z8" s="289"/>
      <c r="AA8" s="289"/>
      <c r="AB8" s="289"/>
      <c r="AC8" s="289"/>
      <c r="AD8" s="289"/>
      <c r="AE8" s="289"/>
      <c r="AF8" s="289"/>
      <c r="AG8" s="289"/>
      <c r="AH8" s="289"/>
      <c r="AI8" s="289"/>
      <c r="AJ8" s="289"/>
      <c r="AK8" s="289"/>
    </row>
    <row r="9" spans="1:37" x14ac:dyDescent="0.25">
      <c r="B9" s="291" t="s">
        <v>489</v>
      </c>
      <c r="C9" s="292">
        <f>SUM(D9:AK9)</f>
        <v>2293.1494093992487</v>
      </c>
      <c r="D9" s="292">
        <f>'Cash Flow Statement'!D13</f>
        <v>0</v>
      </c>
      <c r="E9" s="292">
        <f>'Cash Flow Statement'!E13</f>
        <v>0</v>
      </c>
      <c r="F9" s="292">
        <f>'Cash Flow Statement'!F13</f>
        <v>0</v>
      </c>
      <c r="G9" s="292">
        <f>'Cash Flow Statement'!G13</f>
        <v>0</v>
      </c>
      <c r="H9" s="292">
        <f>'Cash Flow Statement'!H13</f>
        <v>0</v>
      </c>
      <c r="I9" s="292">
        <f>'Cash Flow Statement'!I13</f>
        <v>0</v>
      </c>
      <c r="J9" s="292">
        <f>'Cash Flow Statement'!J13</f>
        <v>0</v>
      </c>
      <c r="K9" s="292">
        <f>'Cash Flow Statement'!K13</f>
        <v>23.638529485992482</v>
      </c>
      <c r="L9" s="292">
        <f>'Cash Flow Statement'!L13</f>
        <v>29.304161857490598</v>
      </c>
      <c r="M9" s="292">
        <f>'Cash Flow Statement'!M13</f>
        <v>17.259203239820327</v>
      </c>
      <c r="N9" s="292">
        <f>'Cash Flow Statement'!N13</f>
        <v>40.051145748422883</v>
      </c>
      <c r="O9" s="292">
        <f>'Cash Flow Statement'!O13</f>
        <v>16.542390189734238</v>
      </c>
      <c r="P9" s="292">
        <f>'Cash Flow Statement'!P13</f>
        <v>97.373280931564722</v>
      </c>
      <c r="Q9" s="292">
        <f>'Cash Flow Statement'!Q13</f>
        <v>127.33856429982227</v>
      </c>
      <c r="R9" s="292">
        <f>'Cash Flow Statement'!R13</f>
        <v>132.42758397831187</v>
      </c>
      <c r="S9" s="292">
        <f>'Cash Flow Statement'!S13</f>
        <v>153.85461961937986</v>
      </c>
      <c r="T9" s="292">
        <f>'Cash Flow Statement'!T13</f>
        <v>131.04102349045755</v>
      </c>
      <c r="U9" s="292">
        <f>'Cash Flow Statement'!U13</f>
        <v>144.3618915236197</v>
      </c>
      <c r="V9" s="292">
        <f>'Cash Flow Statement'!V13</f>
        <v>29.241188069547547</v>
      </c>
      <c r="W9" s="292">
        <f>'Cash Flow Statement'!W13</f>
        <v>221.01735041252257</v>
      </c>
      <c r="X9" s="292">
        <f>'Cash Flow Statement'!X13</f>
        <v>140.8549102053575</v>
      </c>
      <c r="Y9" s="292">
        <f>'Cash Flow Statement'!Y13</f>
        <v>105.27630963926536</v>
      </c>
      <c r="Z9" s="292">
        <f>'Cash Flow Statement'!Z13</f>
        <v>200.34265102797596</v>
      </c>
      <c r="AA9" s="292">
        <f>'Cash Flow Statement'!AA13</f>
        <v>114.50788111194888</v>
      </c>
      <c r="AB9" s="292">
        <f>'Cash Flow Statement'!AB13</f>
        <v>42.80211235278086</v>
      </c>
      <c r="AC9" s="292">
        <f>'Cash Flow Statement'!AC13</f>
        <v>159.79616283935317</v>
      </c>
      <c r="AD9" s="292">
        <f>'Cash Flow Statement'!AD13</f>
        <v>45.154806171984966</v>
      </c>
      <c r="AE9" s="292">
        <f>'Cash Flow Statement'!AE13</f>
        <v>45.154806171984966</v>
      </c>
      <c r="AF9" s="292">
        <f>'Cash Flow Statement'!AF13</f>
        <v>45.154806171984966</v>
      </c>
      <c r="AG9" s="292">
        <f>'Cash Flow Statement'!AG13</f>
        <v>46.130806171984965</v>
      </c>
      <c r="AH9" s="292">
        <f>'Cash Flow Statement'!AH13</f>
        <v>46.130806171984965</v>
      </c>
      <c r="AI9" s="292">
        <f>'Cash Flow Statement'!AI13</f>
        <v>46.130806171984965</v>
      </c>
      <c r="AJ9" s="292">
        <f>'Cash Flow Statement'!AJ13</f>
        <v>46.130806171984965</v>
      </c>
      <c r="AK9" s="292">
        <f>'Cash Flow Statement'!AK13</f>
        <v>46.130806171984965</v>
      </c>
    </row>
    <row r="10" spans="1:37" x14ac:dyDescent="0.25">
      <c r="A10" s="378">
        <v>0.18</v>
      </c>
      <c r="B10" s="291" t="s">
        <v>488</v>
      </c>
      <c r="C10" s="292">
        <f>SUM(D10:AK10)</f>
        <v>412.76689369186482</v>
      </c>
      <c r="D10" s="292">
        <f>D9*$A$10</f>
        <v>0</v>
      </c>
      <c r="E10" s="292">
        <f t="shared" ref="E10:AK10" si="2">E9*$A$10</f>
        <v>0</v>
      </c>
      <c r="F10" s="292">
        <f t="shared" si="2"/>
        <v>0</v>
      </c>
      <c r="G10" s="292">
        <f t="shared" si="2"/>
        <v>0</v>
      </c>
      <c r="H10" s="292">
        <f t="shared" si="2"/>
        <v>0</v>
      </c>
      <c r="I10" s="292">
        <f t="shared" si="2"/>
        <v>0</v>
      </c>
      <c r="J10" s="292">
        <f t="shared" si="2"/>
        <v>0</v>
      </c>
      <c r="K10" s="292">
        <f t="shared" si="2"/>
        <v>4.2549353074786467</v>
      </c>
      <c r="L10" s="292">
        <f t="shared" si="2"/>
        <v>5.2747491343483075</v>
      </c>
      <c r="M10" s="292">
        <f t="shared" si="2"/>
        <v>3.1066565831676587</v>
      </c>
      <c r="N10" s="292">
        <f t="shared" si="2"/>
        <v>7.2092062347161185</v>
      </c>
      <c r="O10" s="292">
        <f t="shared" si="2"/>
        <v>2.977630234152163</v>
      </c>
      <c r="P10" s="292">
        <f t="shared" si="2"/>
        <v>17.52719056768165</v>
      </c>
      <c r="Q10" s="292">
        <f t="shared" si="2"/>
        <v>22.920941573968008</v>
      </c>
      <c r="R10" s="292">
        <f t="shared" si="2"/>
        <v>23.836965116096135</v>
      </c>
      <c r="S10" s="292">
        <f t="shared" si="2"/>
        <v>27.693831531488375</v>
      </c>
      <c r="T10" s="292">
        <f t="shared" si="2"/>
        <v>23.587384228282357</v>
      </c>
      <c r="U10" s="292">
        <f t="shared" si="2"/>
        <v>25.985140474251544</v>
      </c>
      <c r="V10" s="292">
        <f t="shared" si="2"/>
        <v>5.2634138525185588</v>
      </c>
      <c r="W10" s="292">
        <f t="shared" si="2"/>
        <v>39.783123074254064</v>
      </c>
      <c r="X10" s="292">
        <f t="shared" si="2"/>
        <v>25.35388383696435</v>
      </c>
      <c r="Y10" s="292">
        <f t="shared" si="2"/>
        <v>18.949735735067765</v>
      </c>
      <c r="Z10" s="292">
        <f t="shared" si="2"/>
        <v>36.06167718503567</v>
      </c>
      <c r="AA10" s="292">
        <f t="shared" si="2"/>
        <v>20.611418600150795</v>
      </c>
      <c r="AB10" s="292">
        <f t="shared" si="2"/>
        <v>7.7043802235005545</v>
      </c>
      <c r="AC10" s="292">
        <f t="shared" si="2"/>
        <v>28.763309311083571</v>
      </c>
      <c r="AD10" s="292">
        <f t="shared" si="2"/>
        <v>8.127865110957293</v>
      </c>
      <c r="AE10" s="292">
        <f t="shared" si="2"/>
        <v>8.127865110957293</v>
      </c>
      <c r="AF10" s="292">
        <f t="shared" si="2"/>
        <v>8.127865110957293</v>
      </c>
      <c r="AG10" s="292">
        <f t="shared" si="2"/>
        <v>8.3035451109572929</v>
      </c>
      <c r="AH10" s="292">
        <f t="shared" si="2"/>
        <v>8.3035451109572929</v>
      </c>
      <c r="AI10" s="292">
        <f t="shared" si="2"/>
        <v>8.3035451109572929</v>
      </c>
      <c r="AJ10" s="292">
        <f t="shared" si="2"/>
        <v>8.3035451109572929</v>
      </c>
      <c r="AK10" s="292">
        <f t="shared" si="2"/>
        <v>8.3035451109572929</v>
      </c>
    </row>
    <row r="11" spans="1:37" x14ac:dyDescent="0.25">
      <c r="B11" s="291" t="s">
        <v>490</v>
      </c>
      <c r="C11" s="292">
        <f>C9+C10</f>
        <v>2705.9163030911136</v>
      </c>
      <c r="D11" s="292">
        <f>D9+D10</f>
        <v>0</v>
      </c>
      <c r="E11" s="292">
        <f t="shared" ref="E11:AK11" si="3">E9+E10</f>
        <v>0</v>
      </c>
      <c r="F11" s="292">
        <f t="shared" si="3"/>
        <v>0</v>
      </c>
      <c r="G11" s="292">
        <f t="shared" si="3"/>
        <v>0</v>
      </c>
      <c r="H11" s="292">
        <f t="shared" si="3"/>
        <v>0</v>
      </c>
      <c r="I11" s="292">
        <f t="shared" si="3"/>
        <v>0</v>
      </c>
      <c r="J11" s="292">
        <f t="shared" si="3"/>
        <v>0</v>
      </c>
      <c r="K11" s="292">
        <f t="shared" si="3"/>
        <v>27.893464793471129</v>
      </c>
      <c r="L11" s="292">
        <f t="shared" si="3"/>
        <v>34.578910991838903</v>
      </c>
      <c r="M11" s="292">
        <f t="shared" si="3"/>
        <v>20.365859822987986</v>
      </c>
      <c r="N11" s="292">
        <f t="shared" si="3"/>
        <v>47.260351983139003</v>
      </c>
      <c r="O11" s="292">
        <f t="shared" si="3"/>
        <v>19.5200204238864</v>
      </c>
      <c r="P11" s="292">
        <f t="shared" si="3"/>
        <v>114.90047149924638</v>
      </c>
      <c r="Q11" s="292">
        <f t="shared" si="3"/>
        <v>150.25950587379026</v>
      </c>
      <c r="R11" s="292">
        <f t="shared" si="3"/>
        <v>156.26454909440801</v>
      </c>
      <c r="S11" s="292">
        <f t="shared" si="3"/>
        <v>181.54845115086823</v>
      </c>
      <c r="T11" s="292">
        <f t="shared" si="3"/>
        <v>154.62840771873991</v>
      </c>
      <c r="U11" s="292">
        <f t="shared" si="3"/>
        <v>170.34703199787126</v>
      </c>
      <c r="V11" s="292">
        <f t="shared" si="3"/>
        <v>34.504601922066108</v>
      </c>
      <c r="W11" s="292">
        <f t="shared" si="3"/>
        <v>260.80047348677664</v>
      </c>
      <c r="X11" s="292">
        <f t="shared" si="3"/>
        <v>166.20879404232184</v>
      </c>
      <c r="Y11" s="292">
        <f t="shared" si="3"/>
        <v>124.22604537433313</v>
      </c>
      <c r="Z11" s="292">
        <f t="shared" si="3"/>
        <v>236.40432821301164</v>
      </c>
      <c r="AA11" s="292">
        <f t="shared" si="3"/>
        <v>135.11929971209966</v>
      </c>
      <c r="AB11" s="292">
        <f t="shared" si="3"/>
        <v>50.506492576281417</v>
      </c>
      <c r="AC11" s="292">
        <f t="shared" si="3"/>
        <v>188.55947215043673</v>
      </c>
      <c r="AD11" s="292">
        <f t="shared" si="3"/>
        <v>53.28267128294226</v>
      </c>
      <c r="AE11" s="292">
        <f t="shared" si="3"/>
        <v>53.28267128294226</v>
      </c>
      <c r="AF11" s="292">
        <f t="shared" si="3"/>
        <v>53.28267128294226</v>
      </c>
      <c r="AG11" s="292">
        <f t="shared" si="3"/>
        <v>54.434351282942259</v>
      </c>
      <c r="AH11" s="292">
        <f t="shared" si="3"/>
        <v>54.434351282942259</v>
      </c>
      <c r="AI11" s="292">
        <f t="shared" si="3"/>
        <v>54.434351282942259</v>
      </c>
      <c r="AJ11" s="292">
        <f t="shared" si="3"/>
        <v>54.434351282942259</v>
      </c>
      <c r="AK11" s="292">
        <f t="shared" si="3"/>
        <v>54.434351282942259</v>
      </c>
    </row>
    <row r="12" spans="1:37" x14ac:dyDescent="0.25">
      <c r="B12" s="293"/>
      <c r="C12" s="288"/>
      <c r="D12" s="288"/>
      <c r="E12" s="288"/>
      <c r="F12" s="288"/>
      <c r="G12" s="288"/>
      <c r="H12" s="288"/>
      <c r="I12" s="288"/>
      <c r="J12" s="288"/>
      <c r="K12" s="288"/>
      <c r="L12" s="288"/>
      <c r="M12" s="288"/>
      <c r="N12" s="288"/>
      <c r="O12" s="288"/>
      <c r="P12" s="288"/>
      <c r="Q12" s="288"/>
      <c r="R12" s="288"/>
      <c r="S12" s="288"/>
      <c r="T12" s="288"/>
      <c r="U12" s="288"/>
      <c r="V12" s="288"/>
      <c r="W12" s="288"/>
      <c r="X12" s="288"/>
      <c r="Y12" s="288"/>
      <c r="Z12" s="288"/>
      <c r="AA12" s="288"/>
      <c r="AB12" s="288"/>
      <c r="AC12" s="288"/>
      <c r="AD12" s="288"/>
      <c r="AE12" s="288"/>
      <c r="AF12" s="288"/>
      <c r="AG12" s="288"/>
      <c r="AH12" s="288"/>
      <c r="AI12" s="288"/>
      <c r="AJ12" s="288"/>
      <c r="AK12" s="288"/>
    </row>
    <row r="13" spans="1:37" x14ac:dyDescent="0.25">
      <c r="A13" s="378">
        <v>0</v>
      </c>
      <c r="B13" s="285" t="str">
        <f>'Cash Flow Statement'!B16</f>
        <v>Land Cost (Rs Cr)</v>
      </c>
      <c r="C13" s="288">
        <f t="shared" ref="C13:C20" ca="1" si="4">SUM(D13:AZ13)</f>
        <v>250</v>
      </c>
      <c r="D13" s="294">
        <f ca="1">'Cash Flow Statement'!D16</f>
        <v>58</v>
      </c>
      <c r="E13" s="294">
        <f ca="1">'Cash Flow Statement'!E16</f>
        <v>11.75</v>
      </c>
      <c r="F13" s="294">
        <f ca="1">'Cash Flow Statement'!F16</f>
        <v>0</v>
      </c>
      <c r="G13" s="294">
        <f ca="1">'Cash Flow Statement'!G16</f>
        <v>0</v>
      </c>
      <c r="H13" s="294">
        <f ca="1">'Cash Flow Statement'!H16</f>
        <v>0</v>
      </c>
      <c r="I13" s="294">
        <f ca="1">'Cash Flow Statement'!I16</f>
        <v>0</v>
      </c>
      <c r="J13" s="294">
        <f ca="1">'Cash Flow Statement'!J16</f>
        <v>58</v>
      </c>
      <c r="K13" s="294">
        <f ca="1">'Cash Flow Statement'!K16</f>
        <v>0</v>
      </c>
      <c r="L13" s="294">
        <f ca="1">'Cash Flow Statement'!L16</f>
        <v>58</v>
      </c>
      <c r="M13" s="294">
        <f ca="1">'Cash Flow Statement'!M16</f>
        <v>0</v>
      </c>
      <c r="N13" s="294">
        <f ca="1">'Cash Flow Statement'!N16</f>
        <v>0</v>
      </c>
      <c r="O13" s="294">
        <f ca="1">'Cash Flow Statement'!O16</f>
        <v>0</v>
      </c>
      <c r="P13" s="294">
        <f ca="1">'Cash Flow Statement'!P16</f>
        <v>58</v>
      </c>
      <c r="Q13" s="294">
        <f ca="1">'Cash Flow Statement'!Q16</f>
        <v>0</v>
      </c>
      <c r="R13" s="294">
        <f ca="1">'Cash Flow Statement'!R16</f>
        <v>0</v>
      </c>
      <c r="S13" s="294">
        <f ca="1">'Cash Flow Statement'!S16</f>
        <v>0</v>
      </c>
      <c r="T13" s="294">
        <f ca="1">'Cash Flow Statement'!T16</f>
        <v>6.25</v>
      </c>
      <c r="U13" s="294">
        <f ca="1">'Cash Flow Statement'!U16</f>
        <v>0</v>
      </c>
      <c r="V13" s="294">
        <f ca="1">'Cash Flow Statement'!V16</f>
        <v>0</v>
      </c>
      <c r="W13" s="294">
        <f ca="1">'Cash Flow Statement'!W16</f>
        <v>0</v>
      </c>
      <c r="X13" s="294">
        <f ca="1">'Cash Flow Statement'!X16</f>
        <v>0</v>
      </c>
      <c r="Y13" s="294">
        <f ca="1">'Cash Flow Statement'!Y16</f>
        <v>0</v>
      </c>
      <c r="Z13" s="294">
        <f ca="1">'Cash Flow Statement'!Z16</f>
        <v>0</v>
      </c>
      <c r="AA13" s="294">
        <f ca="1">'Cash Flow Statement'!AA16</f>
        <v>0</v>
      </c>
      <c r="AB13" s="294">
        <f ca="1">'Cash Flow Statement'!AB16</f>
        <v>0</v>
      </c>
      <c r="AC13" s="294">
        <f>'Cash Flow Statement'!AC16</f>
        <v>0</v>
      </c>
      <c r="AD13" s="294">
        <f>'Cash Flow Statement'!AD16</f>
        <v>0</v>
      </c>
      <c r="AE13" s="294">
        <f>'Cash Flow Statement'!AE16</f>
        <v>0</v>
      </c>
      <c r="AF13" s="294">
        <f>'Cash Flow Statement'!AF16</f>
        <v>0</v>
      </c>
      <c r="AG13" s="294">
        <f>'Cash Flow Statement'!AG16</f>
        <v>0</v>
      </c>
      <c r="AH13" s="294">
        <f>'Cash Flow Statement'!AH16</f>
        <v>0</v>
      </c>
      <c r="AI13" s="294">
        <f>'Cash Flow Statement'!AI16</f>
        <v>0</v>
      </c>
      <c r="AJ13" s="294">
        <f>'Cash Flow Statement'!AJ16</f>
        <v>0</v>
      </c>
      <c r="AK13" s="294">
        <f>'Cash Flow Statement'!AK16</f>
        <v>0</v>
      </c>
    </row>
    <row r="14" spans="1:37" x14ac:dyDescent="0.25">
      <c r="A14" s="378">
        <v>0.18</v>
      </c>
      <c r="B14" s="285" t="str">
        <f>'Cash Flow Statement'!B17</f>
        <v>Construction cost (Rs Cr)</v>
      </c>
      <c r="C14" s="288">
        <f t="shared" ca="1" si="4"/>
        <v>848.54759278605025</v>
      </c>
      <c r="D14" s="294">
        <f>'Cash Flow Statement'!D17*1.05</f>
        <v>0</v>
      </c>
      <c r="E14" s="294">
        <f ca="1">'Cash Flow Statement'!E17*1.05</f>
        <v>0</v>
      </c>
      <c r="F14" s="294">
        <f ca="1">'Cash Flow Statement'!F17*1.05</f>
        <v>0</v>
      </c>
      <c r="G14" s="294">
        <f ca="1">'Cash Flow Statement'!G17*1.05</f>
        <v>0</v>
      </c>
      <c r="H14" s="294">
        <f ca="1">'Cash Flow Statement'!H17*1.05</f>
        <v>0</v>
      </c>
      <c r="I14" s="294">
        <f ca="1">'Cash Flow Statement'!I17*1.05</f>
        <v>0</v>
      </c>
      <c r="J14" s="294">
        <f ca="1">'Cash Flow Statement'!J17*1.05</f>
        <v>0</v>
      </c>
      <c r="K14" s="294">
        <f ca="1">'Cash Flow Statement'!K17*1.05</f>
        <v>33.213640096651936</v>
      </c>
      <c r="L14" s="294">
        <f ca="1">'Cash Flow Statement'!L17*1.05</f>
        <v>28.670633352252334</v>
      </c>
      <c r="M14" s="294">
        <f ca="1">'Cash Flow Statement'!M17*1.05</f>
        <v>34.435565042681965</v>
      </c>
      <c r="N14" s="294">
        <f ca="1">'Cash Flow Statement'!N17*1.05</f>
        <v>73.53487710984632</v>
      </c>
      <c r="O14" s="294">
        <f ca="1">'Cash Flow Statement'!O17*1.05</f>
        <v>53.495118763837993</v>
      </c>
      <c r="P14" s="294">
        <f ca="1">'Cash Flow Statement'!P17*1.05</f>
        <v>60.423593684767646</v>
      </c>
      <c r="Q14" s="294">
        <f ca="1">'Cash Flow Statement'!Q17*1.05</f>
        <v>71.37319468570935</v>
      </c>
      <c r="R14" s="294">
        <f ca="1">'Cash Flow Statement'!R17*1.05</f>
        <v>69.72669317702497</v>
      </c>
      <c r="S14" s="294">
        <f ca="1">'Cash Flow Statement'!S17*1.05</f>
        <v>45.991116347956002</v>
      </c>
      <c r="T14" s="294">
        <f ca="1">'Cash Flow Statement'!T17*1.05</f>
        <v>69.236309595197639</v>
      </c>
      <c r="U14" s="294">
        <f ca="1">'Cash Flow Statement'!U17*1.05</f>
        <v>84.398781205052998</v>
      </c>
      <c r="V14" s="294">
        <f ca="1">'Cash Flow Statement'!V17*1.05</f>
        <v>53.329017958790701</v>
      </c>
      <c r="W14" s="294">
        <f ca="1">'Cash Flow Statement'!W17*1.05</f>
        <v>27.83398033922338</v>
      </c>
      <c r="X14" s="294">
        <f ca="1">'Cash Flow Statement'!X17*1.05</f>
        <v>30.493305946834599</v>
      </c>
      <c r="Y14" s="294">
        <f ca="1">'Cash Flow Statement'!Y17*1.05</f>
        <v>38.023634380618176</v>
      </c>
      <c r="Z14" s="294">
        <f ca="1">'Cash Flow Statement'!Z17*1.05</f>
        <v>26.515421988588798</v>
      </c>
      <c r="AA14" s="294">
        <f ca="1">'Cash Flow Statement'!AA17*1.05</f>
        <v>23.29573162030735</v>
      </c>
      <c r="AB14" s="294">
        <f ca="1">'Cash Flow Statement'!AB17*1.05</f>
        <v>18.959281771443894</v>
      </c>
      <c r="AC14" s="294">
        <f ca="1">'Cash Flow Statement'!AC17*1.05</f>
        <v>5.5976957192640979</v>
      </c>
      <c r="AD14" s="294">
        <f ca="1">'Cash Flow Statement'!AD17*1.05</f>
        <v>0</v>
      </c>
      <c r="AE14" s="294">
        <f ca="1">'Cash Flow Statement'!AE17*1.05</f>
        <v>0</v>
      </c>
      <c r="AF14" s="294">
        <f ca="1">'Cash Flow Statement'!AF17*1.05</f>
        <v>0</v>
      </c>
      <c r="AG14" s="294">
        <f ca="1">'Cash Flow Statement'!AG17*1.05</f>
        <v>0</v>
      </c>
      <c r="AH14" s="294">
        <f ca="1">'Cash Flow Statement'!AH17*1.05</f>
        <v>0</v>
      </c>
      <c r="AI14" s="294">
        <f ca="1">'Cash Flow Statement'!AI17*1.05</f>
        <v>0</v>
      </c>
      <c r="AJ14" s="294">
        <f ca="1">'Cash Flow Statement'!AJ17*1.05</f>
        <v>0</v>
      </c>
      <c r="AK14" s="294">
        <f ca="1">'Cash Flow Statement'!AK17*1.05</f>
        <v>0</v>
      </c>
    </row>
    <row r="15" spans="1:37" x14ac:dyDescent="0.25">
      <c r="A15" s="378">
        <v>0.18</v>
      </c>
      <c r="B15" s="285" t="str">
        <f>'Cash Flow Statement'!B18</f>
        <v>Admin Cost &amp; other Overheads</v>
      </c>
      <c r="C15" s="288">
        <f t="shared" ca="1" si="4"/>
        <v>109.18468812053588</v>
      </c>
      <c r="D15" s="294">
        <f>'Cash Flow Statement'!D18*1.05</f>
        <v>0</v>
      </c>
      <c r="E15" s="294">
        <f ca="1">'Cash Flow Statement'!E18*1.05</f>
        <v>0</v>
      </c>
      <c r="F15" s="294">
        <f ca="1">'Cash Flow Statement'!F18*1.05</f>
        <v>0</v>
      </c>
      <c r="G15" s="294">
        <f ca="1">'Cash Flow Statement'!G18*1.05</f>
        <v>0</v>
      </c>
      <c r="H15" s="294">
        <f ca="1">'Cash Flow Statement'!H18*1.05</f>
        <v>0</v>
      </c>
      <c r="I15" s="294">
        <f ca="1">'Cash Flow Statement'!I18*1.05</f>
        <v>0.82950000000000013</v>
      </c>
      <c r="J15" s="294">
        <f ca="1">'Cash Flow Statement'!J18*1.05</f>
        <v>0</v>
      </c>
      <c r="K15" s="294">
        <f ca="1">'Cash Flow Statement'!K18*1.05</f>
        <v>2.934993571316737</v>
      </c>
      <c r="L15" s="294">
        <f ca="1">'Cash Flow Statement'!L18*1.05</f>
        <v>0</v>
      </c>
      <c r="M15" s="294">
        <f ca="1">'Cash Flow Statement'!M18*1.05</f>
        <v>0</v>
      </c>
      <c r="N15" s="294">
        <f ca="1">'Cash Flow Statement'!N18*1.05</f>
        <v>1.1528999999999998</v>
      </c>
      <c r="O15" s="294">
        <f ca="1">'Cash Flow Statement'!O18*1.05</f>
        <v>6.4194142516605579</v>
      </c>
      <c r="P15" s="294">
        <f ca="1">'Cash Flow Statement'!P18*1.05</f>
        <v>7.2508312421721186</v>
      </c>
      <c r="Q15" s="294">
        <f ca="1">'Cash Flow Statement'!Q18*1.05</f>
        <v>8.5647833622851302</v>
      </c>
      <c r="R15" s="294">
        <f ca="1">'Cash Flow Statement'!R18*1.05</f>
        <v>8.3672031812429974</v>
      </c>
      <c r="S15" s="294">
        <f ca="1">'Cash Flow Statement'!S18*1.05</f>
        <v>5.5189339617547075</v>
      </c>
      <c r="T15" s="294">
        <f ca="1">'Cash Flow Statement'!T18*1.05</f>
        <v>8.3083571514237224</v>
      </c>
      <c r="U15" s="294">
        <f ca="1">'Cash Flow Statement'!U18*1.05</f>
        <v>9.8520030316713676</v>
      </c>
      <c r="V15" s="294">
        <f ca="1">'Cash Flow Statement'!V18*1.05</f>
        <v>6.3994821550548906</v>
      </c>
      <c r="W15" s="294">
        <f ca="1">'Cash Flow Statement'!W18*1.05</f>
        <v>4.3900776407068056</v>
      </c>
      <c r="X15" s="294">
        <f ca="1">'Cash Flow Statement'!X18*1.05</f>
        <v>4.70919671362015</v>
      </c>
      <c r="Y15" s="294">
        <f ca="1">'Cash Flow Statement'!Y18*1.05</f>
        <v>5.6128361256741783</v>
      </c>
      <c r="Z15" s="294">
        <f ca="1">'Cash Flow Statement'!Z18*1.05</f>
        <v>4.2318506386306565</v>
      </c>
      <c r="AA15" s="294">
        <f ca="1">'Cash Flow Statement'!AA18*1.05</f>
        <v>3.8454877944368806</v>
      </c>
      <c r="AB15" s="294">
        <f ca="1">'Cash Flow Statement'!AB18*1.05</f>
        <v>3.325113812573266</v>
      </c>
      <c r="AC15" s="294">
        <f ca="1">'Cash Flow Statement'!AC18*1.05</f>
        <v>2.7717234863116911</v>
      </c>
      <c r="AD15" s="294">
        <f>'Cash Flow Statement'!AD18*1.05</f>
        <v>3.1500000000000004</v>
      </c>
      <c r="AE15" s="294">
        <f>'Cash Flow Statement'!AE18*1.05</f>
        <v>3.1500000000000004</v>
      </c>
      <c r="AF15" s="294">
        <f>'Cash Flow Statement'!AF18*1.05</f>
        <v>3.1500000000000004</v>
      </c>
      <c r="AG15" s="294">
        <f>'Cash Flow Statement'!AG18*1.05</f>
        <v>3.1500000000000004</v>
      </c>
      <c r="AH15" s="294">
        <f>'Cash Flow Statement'!AH18*1.05</f>
        <v>0.52500000000000002</v>
      </c>
      <c r="AI15" s="294">
        <f>'Cash Flow Statement'!AI18*1.05</f>
        <v>0.52500000000000002</v>
      </c>
      <c r="AJ15" s="294">
        <f>'Cash Flow Statement'!AJ18*1.05</f>
        <v>0.52500000000000002</v>
      </c>
      <c r="AK15" s="294">
        <f>'Cash Flow Statement'!AK18*1.05</f>
        <v>0.52500000000000002</v>
      </c>
    </row>
    <row r="16" spans="1:37" x14ac:dyDescent="0.25">
      <c r="A16" s="378">
        <v>0.18</v>
      </c>
      <c r="B16" s="285" t="str">
        <f>'Cash Flow Statement'!B19</f>
        <v>Sales &amp; Mktng Cost (Rs Cr)</v>
      </c>
      <c r="C16" s="288">
        <f t="shared" ca="1" si="4"/>
        <v>40.217328784297955</v>
      </c>
      <c r="D16" s="294">
        <f>'Cash Flow Statement'!D19*1.05</f>
        <v>0</v>
      </c>
      <c r="E16" s="294">
        <f ca="1">'Cash Flow Statement'!E19*1.05</f>
        <v>0</v>
      </c>
      <c r="F16" s="294">
        <f ca="1">'Cash Flow Statement'!F19*1.05</f>
        <v>0</v>
      </c>
      <c r="G16" s="294">
        <f ca="1">'Cash Flow Statement'!G19*1.05</f>
        <v>0</v>
      </c>
      <c r="H16" s="294">
        <f ca="1">'Cash Flow Statement'!H19*1.05</f>
        <v>0</v>
      </c>
      <c r="I16" s="294">
        <f ca="1">'Cash Flow Statement'!I19*1.05</f>
        <v>0</v>
      </c>
      <c r="J16" s="294">
        <f ca="1">'Cash Flow Statement'!J19*1.05</f>
        <v>0</v>
      </c>
      <c r="K16" s="294">
        <f ca="1">'Cash Flow Statement'!K19*1.05</f>
        <v>5.9589304188831989</v>
      </c>
      <c r="L16" s="294">
        <f ca="1">'Cash Flow Statement'!L19*1.05</f>
        <v>2.9794652094415994</v>
      </c>
      <c r="M16" s="294">
        <f ca="1">'Cash Flow Statement'!M19*1.05</f>
        <v>0</v>
      </c>
      <c r="N16" s="294">
        <f ca="1">'Cash Flow Statement'!N19*1.05</f>
        <v>2.9794652094415994</v>
      </c>
      <c r="O16" s="294">
        <f ca="1">'Cash Flow Statement'!O19*1.05</f>
        <v>1.7185028867421814</v>
      </c>
      <c r="P16" s="294">
        <f ca="1">'Cash Flow Statement'!P19*1.05</f>
        <v>4.2404275321410179</v>
      </c>
      <c r="Q16" s="294">
        <f ca="1">'Cash Flow Statement'!Q19*1.05</f>
        <v>0</v>
      </c>
      <c r="R16" s="294">
        <f ca="1">'Cash Flow Statement'!R19*1.05</f>
        <v>1.7185028867421814</v>
      </c>
      <c r="S16" s="294">
        <f ca="1">'Cash Flow Statement'!S19*1.05</f>
        <v>1.7185028867421814</v>
      </c>
      <c r="T16" s="294">
        <f ca="1">'Cash Flow Statement'!T19*1.05</f>
        <v>1.7185028867421814</v>
      </c>
      <c r="U16" s="294">
        <f ca="1">'Cash Flow Statement'!U19*1.05</f>
        <v>1.7185028867421814</v>
      </c>
      <c r="V16" s="294">
        <f ca="1">'Cash Flow Statement'!V19*1.05</f>
        <v>1.7185028867421814</v>
      </c>
      <c r="W16" s="294">
        <f ca="1">'Cash Flow Statement'!W19*1.05</f>
        <v>1.7185028867421814</v>
      </c>
      <c r="X16" s="294">
        <f ca="1">'Cash Flow Statement'!X19*1.05</f>
        <v>0</v>
      </c>
      <c r="Y16" s="294">
        <f ca="1">'Cash Flow Statement'!Y19*1.05</f>
        <v>1.7185028867421814</v>
      </c>
      <c r="Z16" s="294">
        <f ca="1">'Cash Flow Statement'!Z19*1.05</f>
        <v>0</v>
      </c>
      <c r="AA16" s="294">
        <f ca="1">'Cash Flow Statement'!AA19*1.05</f>
        <v>1.7185028867421814</v>
      </c>
      <c r="AB16" s="294">
        <f ca="1">'Cash Flow Statement'!AB19*1.05</f>
        <v>0</v>
      </c>
      <c r="AC16" s="294">
        <f ca="1">'Cash Flow Statement'!AC19*1.05</f>
        <v>1.7185028867421814</v>
      </c>
      <c r="AD16" s="294">
        <f ca="1">'Cash Flow Statement'!AD19*1.05</f>
        <v>0</v>
      </c>
      <c r="AE16" s="294">
        <f ca="1">'Cash Flow Statement'!AE19*1.05</f>
        <v>1.7185028867421814</v>
      </c>
      <c r="AF16" s="294">
        <f ca="1">'Cash Flow Statement'!AF19*1.05</f>
        <v>0</v>
      </c>
      <c r="AG16" s="294">
        <f ca="1">'Cash Flow Statement'!AG19*1.05</f>
        <v>1.7185028867421814</v>
      </c>
      <c r="AH16" s="294">
        <f ca="1">'Cash Flow Statement'!AH19*1.05</f>
        <v>0</v>
      </c>
      <c r="AI16" s="294">
        <f ca="1">'Cash Flow Statement'!AI19*1.05</f>
        <v>1.7185028867421814</v>
      </c>
      <c r="AJ16" s="294">
        <f ca="1">'Cash Flow Statement'!AJ19*1.05</f>
        <v>0</v>
      </c>
      <c r="AK16" s="294">
        <f ca="1">'Cash Flow Statement'!AK19*1.05</f>
        <v>1.7185028867421814</v>
      </c>
    </row>
    <row r="17" spans="1:37" x14ac:dyDescent="0.25">
      <c r="A17" s="378">
        <v>0.18</v>
      </c>
      <c r="B17" s="285" t="str">
        <f>'Cash Flow Statement'!B20</f>
        <v>Support infrastructure (Rs Cr)</v>
      </c>
      <c r="C17" s="288">
        <f t="shared" ca="1" si="4"/>
        <v>405.49484326765037</v>
      </c>
      <c r="D17" s="294">
        <f>'Cash Flow Statement'!D20*1.05</f>
        <v>0</v>
      </c>
      <c r="E17" s="294">
        <f ca="1">'Cash Flow Statement'!E20*1.05</f>
        <v>0</v>
      </c>
      <c r="F17" s="294">
        <f ca="1">'Cash Flow Statement'!F20*1.05</f>
        <v>0</v>
      </c>
      <c r="G17" s="294">
        <f ca="1">'Cash Flow Statement'!G20*1.05</f>
        <v>0</v>
      </c>
      <c r="H17" s="294">
        <f ca="1">'Cash Flow Statement'!H20*1.05</f>
        <v>0</v>
      </c>
      <c r="I17" s="294">
        <f ca="1">'Cash Flow Statement'!I20*1.05</f>
        <v>0.8294999999999999</v>
      </c>
      <c r="J17" s="294">
        <f ca="1">'Cash Flow Statement'!J20*1.05</f>
        <v>0</v>
      </c>
      <c r="K17" s="294">
        <f ca="1">'Cash Flow Statement'!K20*1.05</f>
        <v>36.397140179667602</v>
      </c>
      <c r="L17" s="294">
        <f ca="1">'Cash Flow Statement'!L20*1.05</f>
        <v>19.485891362310223</v>
      </c>
      <c r="M17" s="294">
        <f ca="1">'Cash Flow Statement'!M20*1.05</f>
        <v>21.528837637654181</v>
      </c>
      <c r="N17" s="294">
        <f ca="1">'Cash Flow Statement'!N20*1.05</f>
        <v>21.659504264610224</v>
      </c>
      <c r="O17" s="294">
        <f ca="1">'Cash Flow Statement'!O20*1.05</f>
        <v>35.191225174620435</v>
      </c>
      <c r="P17" s="294">
        <f ca="1">'Cash Flow Statement'!P20*1.05</f>
        <v>55.94189650330857</v>
      </c>
      <c r="Q17" s="294">
        <f ca="1">'Cash Flow Statement'!Q20*1.05</f>
        <v>51.81743939988479</v>
      </c>
      <c r="R17" s="294">
        <f ca="1">'Cash Flow Statement'!R20*1.05</f>
        <v>69.298266415822837</v>
      </c>
      <c r="S17" s="294">
        <f ca="1">'Cash Flow Statement'!S20*1.05</f>
        <v>8.5849176180162932</v>
      </c>
      <c r="T17" s="294">
        <f ca="1">'Cash Flow Statement'!T20*1.05</f>
        <v>44.169535732031058</v>
      </c>
      <c r="U17" s="294">
        <f ca="1">'Cash Flow Statement'!U20*1.05</f>
        <v>39.083713175124224</v>
      </c>
      <c r="V17" s="294">
        <f ca="1">'Cash Flow Statement'!V20*1.05</f>
        <v>1.506975804599989</v>
      </c>
      <c r="W17" s="294">
        <f ca="1">'Cash Flow Statement'!W20*1.05</f>
        <v>0</v>
      </c>
      <c r="X17" s="294">
        <f ca="1">'Cash Flow Statement'!X20*1.05</f>
        <v>0</v>
      </c>
      <c r="Y17" s="294">
        <f ca="1">'Cash Flow Statement'!Y20*1.05</f>
        <v>0</v>
      </c>
      <c r="Z17" s="294">
        <f ca="1">'Cash Flow Statement'!Z20*1.05</f>
        <v>0</v>
      </c>
      <c r="AA17" s="294">
        <f ca="1">'Cash Flow Statement'!AA20*1.05</f>
        <v>0</v>
      </c>
      <c r="AB17" s="294">
        <f ca="1">'Cash Flow Statement'!AB20*1.05</f>
        <v>0</v>
      </c>
      <c r="AC17" s="294">
        <f ca="1">'Cash Flow Statement'!AC20*1.05</f>
        <v>0</v>
      </c>
      <c r="AD17" s="294">
        <f ca="1">'Cash Flow Statement'!AD20*1.05</f>
        <v>0</v>
      </c>
      <c r="AE17" s="294">
        <f ca="1">'Cash Flow Statement'!AE20*1.05</f>
        <v>0</v>
      </c>
      <c r="AF17" s="294">
        <f ca="1">'Cash Flow Statement'!AF20*1.05</f>
        <v>0</v>
      </c>
      <c r="AG17" s="294">
        <f ca="1">'Cash Flow Statement'!AG20*1.05</f>
        <v>0</v>
      </c>
      <c r="AH17" s="294">
        <f ca="1">'Cash Flow Statement'!AH20*1.05</f>
        <v>0</v>
      </c>
      <c r="AI17" s="294">
        <f ca="1">'Cash Flow Statement'!AI20*1.05</f>
        <v>0</v>
      </c>
      <c r="AJ17" s="294">
        <f ca="1">'Cash Flow Statement'!AJ20*1.05</f>
        <v>0</v>
      </c>
      <c r="AK17" s="294">
        <f ca="1">'Cash Flow Statement'!AK20*1.05</f>
        <v>0</v>
      </c>
    </row>
    <row r="18" spans="1:37" x14ac:dyDescent="0.25">
      <c r="A18" s="378">
        <v>0.18</v>
      </c>
      <c r="B18" s="285" t="str">
        <f>'Cash Flow Statement'!B21</f>
        <v>Contingency Cost</v>
      </c>
      <c r="C18" s="288">
        <f t="shared" si="4"/>
        <v>0</v>
      </c>
      <c r="D18" s="294">
        <f>'Cash Flow Statement'!D21*1.05</f>
        <v>0</v>
      </c>
      <c r="E18" s="294">
        <f>'Cash Flow Statement'!E21*1.05</f>
        <v>0</v>
      </c>
      <c r="F18" s="294">
        <f>'Cash Flow Statement'!F21*1.05</f>
        <v>0</v>
      </c>
      <c r="G18" s="294">
        <f>'Cash Flow Statement'!G21*1.05</f>
        <v>0</v>
      </c>
      <c r="H18" s="294">
        <f>'Cash Flow Statement'!H21*1.05</f>
        <v>0</v>
      </c>
      <c r="I18" s="294">
        <f>'Cash Flow Statement'!I21*1.05</f>
        <v>0</v>
      </c>
      <c r="J18" s="294">
        <f>'Cash Flow Statement'!J21*1.05</f>
        <v>0</v>
      </c>
      <c r="K18" s="294">
        <f>'Cash Flow Statement'!K21*1.05</f>
        <v>0</v>
      </c>
      <c r="L18" s="294">
        <f>'Cash Flow Statement'!L21*1.05</f>
        <v>0</v>
      </c>
      <c r="M18" s="294">
        <f>'Cash Flow Statement'!M21*1.05</f>
        <v>0</v>
      </c>
      <c r="N18" s="294">
        <f>'Cash Flow Statement'!N21*1.05</f>
        <v>0</v>
      </c>
      <c r="O18" s="294">
        <f>'Cash Flow Statement'!O21*1.05</f>
        <v>0</v>
      </c>
      <c r="P18" s="294">
        <f>'Cash Flow Statement'!P21*1.05</f>
        <v>0</v>
      </c>
      <c r="Q18" s="294">
        <f>'Cash Flow Statement'!Q21*1.05</f>
        <v>0</v>
      </c>
      <c r="R18" s="294">
        <f>'Cash Flow Statement'!R21*1.05</f>
        <v>0</v>
      </c>
      <c r="S18" s="294">
        <f>'Cash Flow Statement'!S21*1.05</f>
        <v>0</v>
      </c>
      <c r="T18" s="294">
        <f>'Cash Flow Statement'!T21*1.05</f>
        <v>0</v>
      </c>
      <c r="U18" s="294">
        <f>'Cash Flow Statement'!U21*1.05</f>
        <v>0</v>
      </c>
      <c r="V18" s="294">
        <f>'Cash Flow Statement'!V21*1.05</f>
        <v>0</v>
      </c>
      <c r="W18" s="294">
        <f>'Cash Flow Statement'!W21*1.05</f>
        <v>0</v>
      </c>
      <c r="X18" s="294">
        <f>'Cash Flow Statement'!X21*1.05</f>
        <v>0</v>
      </c>
      <c r="Y18" s="294">
        <f>'Cash Flow Statement'!Y21*1.05</f>
        <v>0</v>
      </c>
      <c r="Z18" s="294">
        <f>'Cash Flow Statement'!Z21*1.05</f>
        <v>0</v>
      </c>
      <c r="AA18" s="294">
        <f>'Cash Flow Statement'!AA21*1.05</f>
        <v>0</v>
      </c>
      <c r="AB18" s="294">
        <f>'Cash Flow Statement'!AB21*1.05</f>
        <v>0</v>
      </c>
      <c r="AC18" s="294">
        <f>'Cash Flow Statement'!AC21*1.05</f>
        <v>0</v>
      </c>
      <c r="AD18" s="294">
        <f>'Cash Flow Statement'!AD21*1.05</f>
        <v>0</v>
      </c>
      <c r="AE18" s="294">
        <f>'Cash Flow Statement'!AE21*1.05</f>
        <v>0</v>
      </c>
      <c r="AF18" s="294">
        <f>'Cash Flow Statement'!AF21*1.05</f>
        <v>0</v>
      </c>
      <c r="AG18" s="294">
        <f>'Cash Flow Statement'!AG21*1.05</f>
        <v>0</v>
      </c>
      <c r="AH18" s="294">
        <f>'Cash Flow Statement'!AH21*1.05</f>
        <v>0</v>
      </c>
      <c r="AI18" s="294">
        <f>'Cash Flow Statement'!AI21*1.05</f>
        <v>0</v>
      </c>
      <c r="AJ18" s="294">
        <f>'Cash Flow Statement'!AJ21*1.05</f>
        <v>0</v>
      </c>
      <c r="AK18" s="294">
        <f>'Cash Flow Statement'!AK21*1.05</f>
        <v>0</v>
      </c>
    </row>
    <row r="19" spans="1:37" x14ac:dyDescent="0.25">
      <c r="B19" s="291" t="s">
        <v>492</v>
      </c>
      <c r="C19" s="292">
        <f t="shared" ca="1" si="4"/>
        <v>1653.4444529585346</v>
      </c>
      <c r="D19" s="292">
        <f t="shared" ref="D19:AK19" ca="1" si="5">SUM(D13:D17)</f>
        <v>58</v>
      </c>
      <c r="E19" s="292">
        <f t="shared" ca="1" si="5"/>
        <v>11.75</v>
      </c>
      <c r="F19" s="292">
        <f t="shared" ca="1" si="5"/>
        <v>0</v>
      </c>
      <c r="G19" s="292">
        <f t="shared" ca="1" si="5"/>
        <v>0</v>
      </c>
      <c r="H19" s="292">
        <f t="shared" ca="1" si="5"/>
        <v>0</v>
      </c>
      <c r="I19" s="292">
        <f t="shared" ca="1" si="5"/>
        <v>1.659</v>
      </c>
      <c r="J19" s="292">
        <f t="shared" ca="1" si="5"/>
        <v>58</v>
      </c>
      <c r="K19" s="292">
        <f t="shared" ca="1" si="5"/>
        <v>78.504704266519468</v>
      </c>
      <c r="L19" s="292">
        <f t="shared" ca="1" si="5"/>
        <v>109.13598992400416</v>
      </c>
      <c r="M19" s="292">
        <f t="shared" ca="1" si="5"/>
        <v>55.96440268033615</v>
      </c>
      <c r="N19" s="292">
        <f t="shared" ca="1" si="5"/>
        <v>99.326746583898142</v>
      </c>
      <c r="O19" s="292">
        <f t="shared" ca="1" si="5"/>
        <v>96.824261076861163</v>
      </c>
      <c r="P19" s="292">
        <f t="shared" ca="1" si="5"/>
        <v>185.85674896238936</v>
      </c>
      <c r="Q19" s="292">
        <f t="shared" ca="1" si="5"/>
        <v>131.75541744787927</v>
      </c>
      <c r="R19" s="292">
        <f t="shared" ca="1" si="5"/>
        <v>149.11066566083298</v>
      </c>
      <c r="S19" s="292">
        <f t="shared" ca="1" si="5"/>
        <v>61.813470814469177</v>
      </c>
      <c r="T19" s="292">
        <f t="shared" ca="1" si="5"/>
        <v>129.68270536539461</v>
      </c>
      <c r="U19" s="292">
        <f t="shared" ca="1" si="5"/>
        <v>135.05300029859077</v>
      </c>
      <c r="V19" s="292">
        <f t="shared" ca="1" si="5"/>
        <v>62.953978805187759</v>
      </c>
      <c r="W19" s="292">
        <f t="shared" ca="1" si="5"/>
        <v>33.942560866672366</v>
      </c>
      <c r="X19" s="292">
        <f t="shared" ca="1" si="5"/>
        <v>35.202502660454748</v>
      </c>
      <c r="Y19" s="292">
        <f t="shared" ca="1" si="5"/>
        <v>45.354973393034534</v>
      </c>
      <c r="Z19" s="292">
        <f t="shared" ca="1" si="5"/>
        <v>30.747272627219456</v>
      </c>
      <c r="AA19" s="292">
        <f t="shared" ca="1" si="5"/>
        <v>28.859722301486414</v>
      </c>
      <c r="AB19" s="292">
        <f t="shared" ca="1" si="5"/>
        <v>22.284395584017162</v>
      </c>
      <c r="AC19" s="292">
        <f t="shared" ca="1" si="5"/>
        <v>10.087922092317969</v>
      </c>
      <c r="AD19" s="292">
        <f t="shared" ca="1" si="5"/>
        <v>3.1500000000000004</v>
      </c>
      <c r="AE19" s="292">
        <f t="shared" ca="1" si="5"/>
        <v>4.8685028867421813</v>
      </c>
      <c r="AF19" s="292">
        <f t="shared" ca="1" si="5"/>
        <v>3.1500000000000004</v>
      </c>
      <c r="AG19" s="292">
        <f t="shared" ca="1" si="5"/>
        <v>4.8685028867421813</v>
      </c>
      <c r="AH19" s="292">
        <f t="shared" ca="1" si="5"/>
        <v>0.52500000000000002</v>
      </c>
      <c r="AI19" s="292">
        <f t="shared" ca="1" si="5"/>
        <v>2.2435028867421813</v>
      </c>
      <c r="AJ19" s="292">
        <f t="shared" ca="1" si="5"/>
        <v>0.52500000000000002</v>
      </c>
      <c r="AK19" s="292">
        <f t="shared" ca="1" si="5"/>
        <v>2.2435028867421813</v>
      </c>
    </row>
    <row r="20" spans="1:37" x14ac:dyDescent="0.25">
      <c r="B20" s="291" t="s">
        <v>487</v>
      </c>
      <c r="C20" s="292">
        <f t="shared" ca="1" si="4"/>
        <v>252.62000153253618</v>
      </c>
      <c r="D20" s="380">
        <f ca="1">SUMPRODUCT(D13:D18,$A$13:$A$18)</f>
        <v>0</v>
      </c>
      <c r="E20" s="380">
        <f ca="1">SUMPRODUCT(E13:E18,$A$13:$A$18)</f>
        <v>0</v>
      </c>
      <c r="F20" s="380">
        <f t="shared" ref="F20:AK20" ca="1" si="6">SUMPRODUCT(F13:F18,$A$13:$A$18)</f>
        <v>0</v>
      </c>
      <c r="G20" s="380">
        <f t="shared" ca="1" si="6"/>
        <v>0</v>
      </c>
      <c r="H20" s="380">
        <f t="shared" ca="1" si="6"/>
        <v>0</v>
      </c>
      <c r="I20" s="380">
        <f t="shared" ca="1" si="6"/>
        <v>0.29862</v>
      </c>
      <c r="J20" s="380">
        <f t="shared" ca="1" si="6"/>
        <v>0</v>
      </c>
      <c r="K20" s="380">
        <f t="shared" ca="1" si="6"/>
        <v>14.130846767973505</v>
      </c>
      <c r="L20" s="380">
        <f t="shared" ca="1" si="6"/>
        <v>9.204478186320749</v>
      </c>
      <c r="M20" s="380">
        <f t="shared" ca="1" si="6"/>
        <v>10.073592482460507</v>
      </c>
      <c r="N20" s="380">
        <f t="shared" ca="1" si="6"/>
        <v>17.878814385101663</v>
      </c>
      <c r="O20" s="380">
        <f t="shared" ca="1" si="6"/>
        <v>17.428366993835009</v>
      </c>
      <c r="P20" s="380">
        <f t="shared" ca="1" si="6"/>
        <v>23.014214813230083</v>
      </c>
      <c r="Q20" s="380">
        <f t="shared" ca="1" si="6"/>
        <v>23.715975140618269</v>
      </c>
      <c r="R20" s="380">
        <f t="shared" ca="1" si="6"/>
        <v>26.839919818949937</v>
      </c>
      <c r="S20" s="380">
        <f t="shared" ca="1" si="6"/>
        <v>11.126424746604453</v>
      </c>
      <c r="T20" s="380">
        <f t="shared" ca="1" si="6"/>
        <v>22.217886965771026</v>
      </c>
      <c r="U20" s="380">
        <f t="shared" ca="1" si="6"/>
        <v>24.309540053746339</v>
      </c>
      <c r="V20" s="380">
        <f t="shared" ca="1" si="6"/>
        <v>11.331716184933795</v>
      </c>
      <c r="W20" s="380">
        <f t="shared" ca="1" si="6"/>
        <v>6.1096609560010258</v>
      </c>
      <c r="X20" s="380">
        <f t="shared" ca="1" si="6"/>
        <v>6.3364504788818543</v>
      </c>
      <c r="Y20" s="380">
        <f t="shared" ca="1" si="6"/>
        <v>8.163895210746217</v>
      </c>
      <c r="Z20" s="380">
        <f t="shared" ca="1" si="6"/>
        <v>5.5345090728995014</v>
      </c>
      <c r="AA20" s="380">
        <f t="shared" ca="1" si="6"/>
        <v>5.1947500142675542</v>
      </c>
      <c r="AB20" s="380">
        <f t="shared" ca="1" si="6"/>
        <v>4.0111912051230885</v>
      </c>
      <c r="AC20" s="380">
        <f t="shared" ca="1" si="6"/>
        <v>1.8158259766172347</v>
      </c>
      <c r="AD20" s="380">
        <f t="shared" ca="1" si="6"/>
        <v>0.56700000000000006</v>
      </c>
      <c r="AE20" s="380">
        <f t="shared" ca="1" si="6"/>
        <v>0.87633051961359265</v>
      </c>
      <c r="AF20" s="380">
        <f t="shared" ca="1" si="6"/>
        <v>0.56700000000000006</v>
      </c>
      <c r="AG20" s="380">
        <f t="shared" ca="1" si="6"/>
        <v>0.87633051961359265</v>
      </c>
      <c r="AH20" s="380">
        <f t="shared" ca="1" si="6"/>
        <v>9.4500000000000001E-2</v>
      </c>
      <c r="AI20" s="380">
        <f t="shared" ca="1" si="6"/>
        <v>0.40383051961359262</v>
      </c>
      <c r="AJ20" s="380">
        <f t="shared" ca="1" si="6"/>
        <v>9.4500000000000001E-2</v>
      </c>
      <c r="AK20" s="380">
        <f t="shared" ca="1" si="6"/>
        <v>0.40383051961359262</v>
      </c>
    </row>
    <row r="21" spans="1:37" x14ac:dyDescent="0.25">
      <c r="B21" s="291" t="s">
        <v>491</v>
      </c>
      <c r="C21" s="292">
        <f ca="1">C19+C20</f>
        <v>1906.0644544910708</v>
      </c>
      <c r="D21" s="292">
        <f ca="1">D19+D20</f>
        <v>58</v>
      </c>
      <c r="E21" s="292">
        <f t="shared" ref="E21:AK21" ca="1" si="7">E19+E20</f>
        <v>11.75</v>
      </c>
      <c r="F21" s="292">
        <f t="shared" ca="1" si="7"/>
        <v>0</v>
      </c>
      <c r="G21" s="292">
        <f t="shared" ca="1" si="7"/>
        <v>0</v>
      </c>
      <c r="H21" s="292">
        <f t="shared" ca="1" si="7"/>
        <v>0</v>
      </c>
      <c r="I21" s="292">
        <f t="shared" ca="1" si="7"/>
        <v>1.9576199999999999</v>
      </c>
      <c r="J21" s="292">
        <f t="shared" ca="1" si="7"/>
        <v>58</v>
      </c>
      <c r="K21" s="292">
        <f t="shared" ca="1" si="7"/>
        <v>92.635551034492977</v>
      </c>
      <c r="L21" s="292">
        <f t="shared" ca="1" si="7"/>
        <v>118.34046811032491</v>
      </c>
      <c r="M21" s="292">
        <f t="shared" ca="1" si="7"/>
        <v>66.037995162796662</v>
      </c>
      <c r="N21" s="292">
        <f t="shared" ca="1" si="7"/>
        <v>117.20556096899981</v>
      </c>
      <c r="O21" s="292">
        <f t="shared" ca="1" si="7"/>
        <v>114.25262807069618</v>
      </c>
      <c r="P21" s="292">
        <f t="shared" ca="1" si="7"/>
        <v>208.87096377561943</v>
      </c>
      <c r="Q21" s="292">
        <f t="shared" ca="1" si="7"/>
        <v>155.47139258849754</v>
      </c>
      <c r="R21" s="292">
        <f t="shared" ca="1" si="7"/>
        <v>175.95058547978292</v>
      </c>
      <c r="S21" s="292">
        <f t="shared" ca="1" si="7"/>
        <v>72.939895561073627</v>
      </c>
      <c r="T21" s="292">
        <f t="shared" ca="1" si="7"/>
        <v>151.90059233116563</v>
      </c>
      <c r="U21" s="292">
        <f t="shared" ca="1" si="7"/>
        <v>159.36254035233711</v>
      </c>
      <c r="V21" s="292">
        <f t="shared" ca="1" si="7"/>
        <v>74.285694990121556</v>
      </c>
      <c r="W21" s="292">
        <f t="shared" ca="1" si="7"/>
        <v>40.052221822673388</v>
      </c>
      <c r="X21" s="292">
        <f t="shared" ca="1" si="7"/>
        <v>41.538953139336598</v>
      </c>
      <c r="Y21" s="292">
        <f t="shared" ca="1" si="7"/>
        <v>53.518868603780753</v>
      </c>
      <c r="Z21" s="292">
        <f t="shared" ca="1" si="7"/>
        <v>36.281781700118955</v>
      </c>
      <c r="AA21" s="292">
        <f t="shared" ca="1" si="7"/>
        <v>34.054472315753969</v>
      </c>
      <c r="AB21" s="292">
        <f t="shared" ca="1" si="7"/>
        <v>26.295586789140252</v>
      </c>
      <c r="AC21" s="292">
        <f t="shared" ca="1" si="7"/>
        <v>11.903748068935204</v>
      </c>
      <c r="AD21" s="292">
        <f t="shared" ca="1" si="7"/>
        <v>3.7170000000000005</v>
      </c>
      <c r="AE21" s="292">
        <f t="shared" ca="1" si="7"/>
        <v>5.7448334063557738</v>
      </c>
      <c r="AF21" s="292">
        <f t="shared" ca="1" si="7"/>
        <v>3.7170000000000005</v>
      </c>
      <c r="AG21" s="292">
        <f t="shared" ca="1" si="7"/>
        <v>5.7448334063557738</v>
      </c>
      <c r="AH21" s="292">
        <f t="shared" ca="1" si="7"/>
        <v>0.61950000000000005</v>
      </c>
      <c r="AI21" s="292">
        <f t="shared" ca="1" si="7"/>
        <v>2.6473334063557741</v>
      </c>
      <c r="AJ21" s="292">
        <f t="shared" ca="1" si="7"/>
        <v>0.61950000000000005</v>
      </c>
      <c r="AK21" s="292">
        <f t="shared" ca="1" si="7"/>
        <v>2.6473334063557741</v>
      </c>
    </row>
    <row r="22" spans="1:37" x14ac:dyDescent="0.25">
      <c r="B22" s="293"/>
      <c r="C22" s="376"/>
      <c r="D22" s="375"/>
      <c r="E22" s="375"/>
      <c r="F22" s="375"/>
      <c r="G22" s="375"/>
      <c r="H22" s="375"/>
      <c r="I22" s="375"/>
      <c r="J22" s="375"/>
      <c r="K22" s="375"/>
      <c r="L22" s="375"/>
      <c r="M22" s="375"/>
      <c r="N22" s="375"/>
      <c r="O22" s="375"/>
      <c r="P22" s="375"/>
      <c r="Q22" s="375"/>
      <c r="R22" s="375"/>
      <c r="S22" s="375"/>
      <c r="T22" s="375"/>
      <c r="U22" s="375"/>
      <c r="V22" s="375"/>
      <c r="W22" s="375"/>
      <c r="X22" s="375"/>
      <c r="Y22" s="375"/>
      <c r="Z22" s="375"/>
      <c r="AA22" s="375"/>
      <c r="AB22" s="375"/>
      <c r="AC22" s="375"/>
      <c r="AD22" s="375"/>
      <c r="AE22" s="375"/>
      <c r="AF22" s="375"/>
      <c r="AG22" s="375"/>
      <c r="AH22" s="375"/>
      <c r="AI22" s="375"/>
      <c r="AJ22" s="375"/>
      <c r="AK22" s="375"/>
    </row>
    <row r="23" spans="1:37" x14ac:dyDescent="0.25">
      <c r="B23" s="293" t="s">
        <v>494</v>
      </c>
      <c r="C23" s="292">
        <f ca="1">SUM(D23:AG23)</f>
        <v>318.08300754725713</v>
      </c>
      <c r="D23" s="375">
        <f ca="1">D10-D20</f>
        <v>0</v>
      </c>
      <c r="E23" s="375">
        <f ca="1">IF(D23&lt;0,0,D23)+E20-E10</f>
        <v>0</v>
      </c>
      <c r="F23" s="375">
        <f t="shared" ref="F23:AK23" ca="1" si="8">IF(E23&lt;0,0,E23)+F20-F10</f>
        <v>0</v>
      </c>
      <c r="G23" s="375">
        <f t="shared" ca="1" si="8"/>
        <v>0</v>
      </c>
      <c r="H23" s="375">
        <f t="shared" ca="1" si="8"/>
        <v>0</v>
      </c>
      <c r="I23" s="375">
        <f t="shared" ca="1" si="8"/>
        <v>0.29862</v>
      </c>
      <c r="J23" s="375">
        <f t="shared" ca="1" si="8"/>
        <v>0.29862</v>
      </c>
      <c r="K23" s="375">
        <f t="shared" ca="1" si="8"/>
        <v>10.174531460494858</v>
      </c>
      <c r="L23" s="375">
        <f t="shared" ca="1" si="8"/>
        <v>14.104260512467299</v>
      </c>
      <c r="M23" s="375">
        <f t="shared" ca="1" si="8"/>
        <v>21.071196411760145</v>
      </c>
      <c r="N23" s="375">
        <f t="shared" ca="1" si="8"/>
        <v>31.740804562145684</v>
      </c>
      <c r="O23" s="375">
        <f t="shared" ca="1" si="8"/>
        <v>46.191541321828531</v>
      </c>
      <c r="P23" s="375">
        <f t="shared" ca="1" si="8"/>
        <v>51.678565567376957</v>
      </c>
      <c r="Q23" s="375">
        <f t="shared" ca="1" si="8"/>
        <v>52.473599134027211</v>
      </c>
      <c r="R23" s="375">
        <f t="shared" ca="1" si="8"/>
        <v>55.47655383688101</v>
      </c>
      <c r="S23" s="375">
        <f t="shared" ca="1" si="8"/>
        <v>38.909147051997095</v>
      </c>
      <c r="T23" s="375">
        <f t="shared" ca="1" si="8"/>
        <v>37.539649789485765</v>
      </c>
      <c r="U23" s="375">
        <f t="shared" ca="1" si="8"/>
        <v>35.86404936898056</v>
      </c>
      <c r="V23" s="375">
        <f t="shared" ca="1" si="8"/>
        <v>41.932351701395795</v>
      </c>
      <c r="W23" s="375">
        <f t="shared" ca="1" si="8"/>
        <v>8.2588895831427607</v>
      </c>
      <c r="X23" s="375">
        <f t="shared" ca="1" si="8"/>
        <v>-10.758543774939735</v>
      </c>
      <c r="Y23" s="375">
        <f t="shared" ca="1" si="8"/>
        <v>-10.785840524321548</v>
      </c>
      <c r="Z23" s="375">
        <f t="shared" ca="1" si="8"/>
        <v>-30.527168112136167</v>
      </c>
      <c r="AA23" s="375">
        <f t="shared" ca="1" si="8"/>
        <v>-15.41666858588324</v>
      </c>
      <c r="AB23" s="375">
        <f t="shared" ca="1" si="8"/>
        <v>-3.693189018377466</v>
      </c>
      <c r="AC23" s="375">
        <f t="shared" ca="1" si="8"/>
        <v>-26.947483334466337</v>
      </c>
      <c r="AD23" s="375">
        <f t="shared" ca="1" si="8"/>
        <v>-7.5608651109572929</v>
      </c>
      <c r="AE23" s="375">
        <f t="shared" ca="1" si="8"/>
        <v>-7.2515345913437006</v>
      </c>
      <c r="AF23" s="375">
        <f t="shared" ca="1" si="8"/>
        <v>-7.5608651109572929</v>
      </c>
      <c r="AG23" s="375">
        <f t="shared" ca="1" si="8"/>
        <v>-7.4272145913437004</v>
      </c>
      <c r="AH23" s="375">
        <f t="shared" ca="1" si="8"/>
        <v>-8.2090451109572928</v>
      </c>
      <c r="AI23" s="375">
        <f t="shared" ca="1" si="8"/>
        <v>-7.8997145913437006</v>
      </c>
      <c r="AJ23" s="375">
        <f t="shared" ca="1" si="8"/>
        <v>-8.2090451109572928</v>
      </c>
      <c r="AK23" s="375">
        <f t="shared" ca="1" si="8"/>
        <v>-7.8997145913437006</v>
      </c>
    </row>
    <row r="24" spans="1:37" x14ac:dyDescent="0.25">
      <c r="E24" s="379"/>
    </row>
    <row r="27" spans="1:37" x14ac:dyDescent="0.25">
      <c r="B27" s="293" t="s">
        <v>718</v>
      </c>
    </row>
    <row r="28" spans="1:37" x14ac:dyDescent="0.25">
      <c r="B28" s="285" t="s">
        <v>720</v>
      </c>
    </row>
    <row r="34" spans="2:2" x14ac:dyDescent="0.25">
      <c r="B34" s="384"/>
    </row>
    <row r="35" spans="2:2" x14ac:dyDescent="0.25">
      <c r="B35" s="384"/>
    </row>
    <row r="36" spans="2:2" x14ac:dyDescent="0.25">
      <c r="B36" s="384"/>
    </row>
    <row r="37" spans="2:2" x14ac:dyDescent="0.25">
      <c r="B37" s="384"/>
    </row>
    <row r="38" spans="2:2" hidden="1" x14ac:dyDescent="0.25">
      <c r="B38" s="384"/>
    </row>
    <row r="39" spans="2:2" x14ac:dyDescent="0.25">
      <c r="B39" s="384"/>
    </row>
    <row r="40" spans="2:2" x14ac:dyDescent="0.25">
      <c r="B40" s="384"/>
    </row>
    <row r="41" spans="2:2" x14ac:dyDescent="0.25">
      <c r="B41" s="384"/>
    </row>
    <row r="42" spans="2:2" x14ac:dyDescent="0.25">
      <c r="B42" s="384"/>
    </row>
    <row r="43" spans="2:2" x14ac:dyDescent="0.25">
      <c r="B43" s="384"/>
    </row>
    <row r="44" spans="2:2" x14ac:dyDescent="0.25">
      <c r="B44" s="384"/>
    </row>
    <row r="45" spans="2:2" x14ac:dyDescent="0.25">
      <c r="B45" s="384"/>
    </row>
    <row r="46" spans="2:2" x14ac:dyDescent="0.25">
      <c r="B46" s="384"/>
    </row>
    <row r="47" spans="2:2" x14ac:dyDescent="0.25">
      <c r="B47" s="384"/>
    </row>
    <row r="48" spans="2:2" x14ac:dyDescent="0.25">
      <c r="B48" s="384"/>
    </row>
    <row r="49" spans="2:2" x14ac:dyDescent="0.25">
      <c r="B49" s="384"/>
    </row>
    <row r="50" spans="2:2" x14ac:dyDescent="0.25">
      <c r="B50" s="384"/>
    </row>
    <row r="51" spans="2:2" x14ac:dyDescent="0.25">
      <c r="B51" s="384"/>
    </row>
    <row r="52" spans="2:2" x14ac:dyDescent="0.25">
      <c r="B52" s="384"/>
    </row>
    <row r="53" spans="2:2" x14ac:dyDescent="0.25">
      <c r="B53" s="384"/>
    </row>
  </sheetData>
  <pageMargins left="0.7" right="0.7" top="0.75" bottom="0.75" header="0.3" footer="0.3"/>
  <pageSetup paperSize="9"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89A23-B542-47B2-8FFF-8A7830C131D3}">
  <dimension ref="A1:AK53"/>
  <sheetViews>
    <sheetView showGridLines="0" zoomScale="90" zoomScaleNormal="90" workbookViewId="0">
      <selection activeCell="R23" sqref="R23"/>
    </sheetView>
  </sheetViews>
  <sheetFormatPr defaultColWidth="8.85546875" defaultRowHeight="12" x14ac:dyDescent="0.25"/>
  <cols>
    <col min="1" max="1" width="11.85546875" style="287" customWidth="1"/>
    <col min="2" max="2" width="41.85546875" style="285" bestFit="1" customWidth="1"/>
    <col min="3" max="3" width="12.28515625" style="285" bestFit="1" customWidth="1"/>
    <col min="4" max="4" width="13.42578125" style="285" customWidth="1"/>
    <col min="5" max="5" width="11.7109375" style="285" bestFit="1" customWidth="1"/>
    <col min="6" max="19" width="12.28515625" style="285" bestFit="1" customWidth="1"/>
    <col min="20" max="21" width="11.140625" style="285" bestFit="1" customWidth="1"/>
    <col min="22" max="22" width="10.7109375" style="285" bestFit="1" customWidth="1"/>
    <col min="23" max="23" width="11.140625" style="285" bestFit="1" customWidth="1"/>
    <col min="24" max="32" width="17.7109375" style="285" customWidth="1"/>
    <col min="33" max="33" width="13.28515625" style="285" customWidth="1"/>
    <col min="34" max="16384" width="8.85546875" style="285"/>
  </cols>
  <sheetData>
    <row r="1" spans="1:37" s="330" customFormat="1" x14ac:dyDescent="0.25">
      <c r="A1" s="331" t="s">
        <v>394</v>
      </c>
    </row>
    <row r="2" spans="1:37" s="330" customFormat="1" x14ac:dyDescent="0.25">
      <c r="A2" s="331" t="s">
        <v>395</v>
      </c>
    </row>
    <row r="3" spans="1:37" s="330" customFormat="1" x14ac:dyDescent="0.25">
      <c r="A3" s="331" t="s">
        <v>495</v>
      </c>
    </row>
    <row r="5" spans="1:37" x14ac:dyDescent="0.25">
      <c r="A5" s="285"/>
      <c r="B5" s="285" t="s">
        <v>38</v>
      </c>
      <c r="D5" s="285">
        <v>0</v>
      </c>
      <c r="E5" s="286">
        <v>1</v>
      </c>
      <c r="F5" s="286">
        <f t="shared" ref="F5:AK5" si="0">E5+1</f>
        <v>2</v>
      </c>
      <c r="G5" s="286">
        <f t="shared" si="0"/>
        <v>3</v>
      </c>
      <c r="H5" s="286">
        <f t="shared" si="0"/>
        <v>4</v>
      </c>
      <c r="I5" s="286">
        <f t="shared" si="0"/>
        <v>5</v>
      </c>
      <c r="J5" s="286">
        <f t="shared" si="0"/>
        <v>6</v>
      </c>
      <c r="K5" s="286">
        <f t="shared" si="0"/>
        <v>7</v>
      </c>
      <c r="L5" s="286">
        <f t="shared" si="0"/>
        <v>8</v>
      </c>
      <c r="M5" s="286">
        <f t="shared" si="0"/>
        <v>9</v>
      </c>
      <c r="N5" s="286">
        <f t="shared" si="0"/>
        <v>10</v>
      </c>
      <c r="O5" s="286">
        <f t="shared" si="0"/>
        <v>11</v>
      </c>
      <c r="P5" s="286">
        <f t="shared" si="0"/>
        <v>12</v>
      </c>
      <c r="Q5" s="286">
        <f t="shared" si="0"/>
        <v>13</v>
      </c>
      <c r="R5" s="286">
        <f t="shared" si="0"/>
        <v>14</v>
      </c>
      <c r="S5" s="286">
        <f t="shared" si="0"/>
        <v>15</v>
      </c>
      <c r="T5" s="286">
        <f t="shared" si="0"/>
        <v>16</v>
      </c>
      <c r="U5" s="286">
        <f t="shared" si="0"/>
        <v>17</v>
      </c>
      <c r="V5" s="286">
        <f t="shared" si="0"/>
        <v>18</v>
      </c>
      <c r="W5" s="286">
        <f t="shared" si="0"/>
        <v>19</v>
      </c>
      <c r="X5" s="286">
        <f t="shared" si="0"/>
        <v>20</v>
      </c>
      <c r="Y5" s="286">
        <f t="shared" si="0"/>
        <v>21</v>
      </c>
      <c r="Z5" s="286">
        <f t="shared" si="0"/>
        <v>22</v>
      </c>
      <c r="AA5" s="286">
        <f t="shared" si="0"/>
        <v>23</v>
      </c>
      <c r="AB5" s="286">
        <f t="shared" si="0"/>
        <v>24</v>
      </c>
      <c r="AC5" s="286">
        <f t="shared" si="0"/>
        <v>25</v>
      </c>
      <c r="AD5" s="286">
        <f t="shared" si="0"/>
        <v>26</v>
      </c>
      <c r="AE5" s="286">
        <f t="shared" si="0"/>
        <v>27</v>
      </c>
      <c r="AF5" s="286">
        <f t="shared" si="0"/>
        <v>28</v>
      </c>
      <c r="AG5" s="286">
        <f t="shared" si="0"/>
        <v>29</v>
      </c>
      <c r="AH5" s="286">
        <f t="shared" si="0"/>
        <v>30</v>
      </c>
      <c r="AI5" s="286">
        <f t="shared" si="0"/>
        <v>31</v>
      </c>
      <c r="AJ5" s="286">
        <f t="shared" si="0"/>
        <v>32</v>
      </c>
      <c r="AK5" s="286">
        <f t="shared" si="0"/>
        <v>33</v>
      </c>
    </row>
    <row r="6" spans="1:37" x14ac:dyDescent="0.25">
      <c r="B6" s="332" t="s">
        <v>48</v>
      </c>
      <c r="C6" s="333" t="s">
        <v>3</v>
      </c>
      <c r="D6" s="334">
        <v>44561</v>
      </c>
      <c r="E6" s="334">
        <f t="shared" ref="E6:AK6" si="1">EOMONTH(D6,3)</f>
        <v>44651</v>
      </c>
      <c r="F6" s="334">
        <f t="shared" si="1"/>
        <v>44742</v>
      </c>
      <c r="G6" s="334">
        <f t="shared" si="1"/>
        <v>44834</v>
      </c>
      <c r="H6" s="334">
        <f t="shared" si="1"/>
        <v>44926</v>
      </c>
      <c r="I6" s="334">
        <f t="shared" si="1"/>
        <v>45016</v>
      </c>
      <c r="J6" s="334">
        <f t="shared" si="1"/>
        <v>45107</v>
      </c>
      <c r="K6" s="334">
        <f t="shared" si="1"/>
        <v>45199</v>
      </c>
      <c r="L6" s="334">
        <f t="shared" si="1"/>
        <v>45291</v>
      </c>
      <c r="M6" s="334">
        <f t="shared" si="1"/>
        <v>45382</v>
      </c>
      <c r="N6" s="334">
        <f t="shared" si="1"/>
        <v>45473</v>
      </c>
      <c r="O6" s="334">
        <f t="shared" si="1"/>
        <v>45565</v>
      </c>
      <c r="P6" s="334">
        <f t="shared" si="1"/>
        <v>45657</v>
      </c>
      <c r="Q6" s="334">
        <f t="shared" si="1"/>
        <v>45747</v>
      </c>
      <c r="R6" s="334">
        <f t="shared" si="1"/>
        <v>45838</v>
      </c>
      <c r="S6" s="334">
        <f t="shared" si="1"/>
        <v>45930</v>
      </c>
      <c r="T6" s="334">
        <f t="shared" si="1"/>
        <v>46022</v>
      </c>
      <c r="U6" s="334">
        <f t="shared" si="1"/>
        <v>46112</v>
      </c>
      <c r="V6" s="334">
        <f t="shared" si="1"/>
        <v>46203</v>
      </c>
      <c r="W6" s="334">
        <f t="shared" si="1"/>
        <v>46295</v>
      </c>
      <c r="X6" s="334">
        <f t="shared" si="1"/>
        <v>46387</v>
      </c>
      <c r="Y6" s="334">
        <f t="shared" si="1"/>
        <v>46477</v>
      </c>
      <c r="Z6" s="334">
        <f t="shared" si="1"/>
        <v>46568</v>
      </c>
      <c r="AA6" s="334">
        <f t="shared" si="1"/>
        <v>46660</v>
      </c>
      <c r="AB6" s="334">
        <f t="shared" si="1"/>
        <v>46752</v>
      </c>
      <c r="AC6" s="334">
        <f t="shared" si="1"/>
        <v>46843</v>
      </c>
      <c r="AD6" s="334">
        <f t="shared" si="1"/>
        <v>46934</v>
      </c>
      <c r="AE6" s="334">
        <f t="shared" si="1"/>
        <v>47026</v>
      </c>
      <c r="AF6" s="334">
        <f t="shared" si="1"/>
        <v>47118</v>
      </c>
      <c r="AG6" s="334">
        <f t="shared" si="1"/>
        <v>47208</v>
      </c>
      <c r="AH6" s="334">
        <f t="shared" si="1"/>
        <v>47299</v>
      </c>
      <c r="AI6" s="334">
        <f t="shared" si="1"/>
        <v>47391</v>
      </c>
      <c r="AJ6" s="334">
        <f t="shared" si="1"/>
        <v>47483</v>
      </c>
      <c r="AK6" s="334">
        <f t="shared" si="1"/>
        <v>47573</v>
      </c>
    </row>
    <row r="8" spans="1:37" hidden="1" x14ac:dyDescent="0.25">
      <c r="B8" s="285" t="s">
        <v>273</v>
      </c>
      <c r="C8" s="288">
        <f>SUM(D8:AG8)</f>
        <v>0</v>
      </c>
      <c r="D8" s="289"/>
      <c r="E8" s="290"/>
      <c r="F8" s="290"/>
      <c r="G8" s="290"/>
      <c r="H8" s="290"/>
      <c r="I8" s="290"/>
      <c r="J8" s="290"/>
      <c r="K8" s="290"/>
      <c r="L8" s="290"/>
      <c r="M8" s="290"/>
      <c r="N8" s="290"/>
      <c r="O8" s="290"/>
      <c r="P8" s="290"/>
      <c r="Q8" s="290"/>
      <c r="R8" s="290"/>
      <c r="S8" s="290"/>
      <c r="T8" s="290"/>
      <c r="U8" s="289"/>
      <c r="V8" s="289"/>
      <c r="W8" s="289"/>
      <c r="X8" s="289"/>
      <c r="Y8" s="289"/>
      <c r="Z8" s="289"/>
      <c r="AA8" s="289"/>
      <c r="AB8" s="289"/>
      <c r="AC8" s="289"/>
      <c r="AD8" s="289"/>
      <c r="AE8" s="289"/>
      <c r="AF8" s="289"/>
      <c r="AG8" s="289"/>
      <c r="AH8" s="289"/>
      <c r="AI8" s="289"/>
      <c r="AJ8" s="289"/>
      <c r="AK8" s="289"/>
    </row>
    <row r="9" spans="1:37" x14ac:dyDescent="0.25">
      <c r="B9" s="291" t="s">
        <v>489</v>
      </c>
      <c r="C9" s="292">
        <f>SUM(D9:AK9)</f>
        <v>2178.4919389292859</v>
      </c>
      <c r="D9" s="292">
        <f>'Cash Flow Statement'!D13*0.95</f>
        <v>0</v>
      </c>
      <c r="E9" s="292">
        <f>'Cash Flow Statement'!E13*0.95</f>
        <v>0</v>
      </c>
      <c r="F9" s="292">
        <f>'Cash Flow Statement'!F13*0.95</f>
        <v>0</v>
      </c>
      <c r="G9" s="292">
        <f>'Cash Flow Statement'!G13*0.95</f>
        <v>0</v>
      </c>
      <c r="H9" s="292">
        <f>'Cash Flow Statement'!H13*0.95</f>
        <v>0</v>
      </c>
      <c r="I9" s="292">
        <f>'Cash Flow Statement'!I13*0.95</f>
        <v>0</v>
      </c>
      <c r="J9" s="292">
        <f>'Cash Flow Statement'!J13*0.95</f>
        <v>0</v>
      </c>
      <c r="K9" s="292">
        <f>'Cash Flow Statement'!K13*0.95</f>
        <v>22.456603011692856</v>
      </c>
      <c r="L9" s="292">
        <f>'Cash Flow Statement'!L13*0.95</f>
        <v>27.838953764616068</v>
      </c>
      <c r="M9" s="292">
        <f>'Cash Flow Statement'!M13*0.95</f>
        <v>16.396243077829311</v>
      </c>
      <c r="N9" s="292">
        <f>'Cash Flow Statement'!N13*0.95</f>
        <v>38.048588461001735</v>
      </c>
      <c r="O9" s="292">
        <f>'Cash Flow Statement'!O13*0.95</f>
        <v>15.715270680247526</v>
      </c>
      <c r="P9" s="292">
        <f>'Cash Flow Statement'!P13*0.95</f>
        <v>92.504616884986476</v>
      </c>
      <c r="Q9" s="292">
        <f>'Cash Flow Statement'!Q13*0.95</f>
        <v>120.97163608483115</v>
      </c>
      <c r="R9" s="292">
        <f>'Cash Flow Statement'!R13*0.95</f>
        <v>125.80620477939627</v>
      </c>
      <c r="S9" s="292">
        <f>'Cash Flow Statement'!S13*0.95</f>
        <v>146.16188863841086</v>
      </c>
      <c r="T9" s="292">
        <f>'Cash Flow Statement'!T13*0.95</f>
        <v>124.48897231593466</v>
      </c>
      <c r="U9" s="292">
        <f>'Cash Flow Statement'!U13*0.95</f>
        <v>137.14379694743872</v>
      </c>
      <c r="V9" s="292">
        <f>'Cash Flow Statement'!V13*0.95</f>
        <v>27.779128666070168</v>
      </c>
      <c r="W9" s="292">
        <f>'Cash Flow Statement'!W13*0.95</f>
        <v>209.96648289189645</v>
      </c>
      <c r="X9" s="292">
        <f>'Cash Flow Statement'!X13*0.95</f>
        <v>133.81216469508962</v>
      </c>
      <c r="Y9" s="292">
        <f>'Cash Flow Statement'!Y13*0.95</f>
        <v>100.01249415730209</v>
      </c>
      <c r="Z9" s="292">
        <f>'Cash Flow Statement'!Z13*0.95</f>
        <v>190.32551847657714</v>
      </c>
      <c r="AA9" s="292">
        <f>'Cash Flow Statement'!AA13*0.95</f>
        <v>108.78248705635143</v>
      </c>
      <c r="AB9" s="292">
        <f>'Cash Flow Statement'!AB13*0.95</f>
        <v>40.662006735141816</v>
      </c>
      <c r="AC9" s="292">
        <f>'Cash Flow Statement'!AC13*0.95</f>
        <v>151.8063546973855</v>
      </c>
      <c r="AD9" s="292">
        <f>'Cash Flow Statement'!AD13*0.95</f>
        <v>42.897065863385713</v>
      </c>
      <c r="AE9" s="292">
        <f>'Cash Flow Statement'!AE13*0.95</f>
        <v>42.897065863385713</v>
      </c>
      <c r="AF9" s="292">
        <f>'Cash Flow Statement'!AF13*0.95</f>
        <v>42.897065863385713</v>
      </c>
      <c r="AG9" s="292">
        <f>'Cash Flow Statement'!AG13*0.95</f>
        <v>43.824265863385712</v>
      </c>
      <c r="AH9" s="292">
        <f>'Cash Flow Statement'!AH13*0.95</f>
        <v>43.824265863385712</v>
      </c>
      <c r="AI9" s="292">
        <f>'Cash Flow Statement'!AI13*0.95</f>
        <v>43.824265863385712</v>
      </c>
      <c r="AJ9" s="292">
        <f>'Cash Flow Statement'!AJ13*0.95</f>
        <v>43.824265863385712</v>
      </c>
      <c r="AK9" s="292">
        <f>'Cash Flow Statement'!AK13*0.95</f>
        <v>43.824265863385712</v>
      </c>
    </row>
    <row r="10" spans="1:37" x14ac:dyDescent="0.25">
      <c r="A10" s="378">
        <v>0.18</v>
      </c>
      <c r="B10" s="291" t="s">
        <v>488</v>
      </c>
      <c r="C10" s="292">
        <f>SUM(D10:AK10)</f>
        <v>392.12854900727154</v>
      </c>
      <c r="D10" s="292">
        <f>D9*$A$10</f>
        <v>0</v>
      </c>
      <c r="E10" s="292">
        <f t="shared" ref="E10:AK10" si="2">E9*$A$10</f>
        <v>0</v>
      </c>
      <c r="F10" s="292">
        <f t="shared" si="2"/>
        <v>0</v>
      </c>
      <c r="G10" s="292">
        <f t="shared" si="2"/>
        <v>0</v>
      </c>
      <c r="H10" s="292">
        <f t="shared" si="2"/>
        <v>0</v>
      </c>
      <c r="I10" s="292">
        <f t="shared" si="2"/>
        <v>0</v>
      </c>
      <c r="J10" s="292">
        <f t="shared" si="2"/>
        <v>0</v>
      </c>
      <c r="K10" s="292">
        <f t="shared" si="2"/>
        <v>4.0421885421047143</v>
      </c>
      <c r="L10" s="292">
        <f t="shared" si="2"/>
        <v>5.0110116776308917</v>
      </c>
      <c r="M10" s="292">
        <f t="shared" si="2"/>
        <v>2.9513237540092758</v>
      </c>
      <c r="N10" s="292">
        <f t="shared" si="2"/>
        <v>6.8487459229803118</v>
      </c>
      <c r="O10" s="292">
        <f t="shared" si="2"/>
        <v>2.8287487224445544</v>
      </c>
      <c r="P10" s="292">
        <f t="shared" si="2"/>
        <v>16.650831039297564</v>
      </c>
      <c r="Q10" s="292">
        <f t="shared" si="2"/>
        <v>21.774894495269606</v>
      </c>
      <c r="R10" s="292">
        <f t="shared" si="2"/>
        <v>22.645116860291328</v>
      </c>
      <c r="S10" s="292">
        <f t="shared" si="2"/>
        <v>26.309139954913952</v>
      </c>
      <c r="T10" s="292">
        <f t="shared" si="2"/>
        <v>22.408015016868237</v>
      </c>
      <c r="U10" s="292">
        <f t="shared" si="2"/>
        <v>24.685883450538967</v>
      </c>
      <c r="V10" s="292">
        <f t="shared" si="2"/>
        <v>5.00024315989263</v>
      </c>
      <c r="W10" s="292">
        <f t="shared" si="2"/>
        <v>37.793966920541358</v>
      </c>
      <c r="X10" s="292">
        <f t="shared" si="2"/>
        <v>24.086189645116132</v>
      </c>
      <c r="Y10" s="292">
        <f t="shared" si="2"/>
        <v>18.002248948314374</v>
      </c>
      <c r="Z10" s="292">
        <f t="shared" si="2"/>
        <v>34.258593325783885</v>
      </c>
      <c r="AA10" s="292">
        <f t="shared" si="2"/>
        <v>19.580847670143257</v>
      </c>
      <c r="AB10" s="292">
        <f t="shared" si="2"/>
        <v>7.3191612123255263</v>
      </c>
      <c r="AC10" s="292">
        <f t="shared" si="2"/>
        <v>27.325143845529389</v>
      </c>
      <c r="AD10" s="292">
        <f t="shared" si="2"/>
        <v>7.7214718554094279</v>
      </c>
      <c r="AE10" s="292">
        <f t="shared" si="2"/>
        <v>7.7214718554094279</v>
      </c>
      <c r="AF10" s="292">
        <f t="shared" si="2"/>
        <v>7.7214718554094279</v>
      </c>
      <c r="AG10" s="292">
        <f t="shared" si="2"/>
        <v>7.8883678554094274</v>
      </c>
      <c r="AH10" s="292">
        <f t="shared" si="2"/>
        <v>7.8883678554094274</v>
      </c>
      <c r="AI10" s="292">
        <f t="shared" si="2"/>
        <v>7.8883678554094274</v>
      </c>
      <c r="AJ10" s="292">
        <f t="shared" si="2"/>
        <v>7.8883678554094274</v>
      </c>
      <c r="AK10" s="292">
        <f t="shared" si="2"/>
        <v>7.8883678554094274</v>
      </c>
    </row>
    <row r="11" spans="1:37" x14ac:dyDescent="0.25">
      <c r="B11" s="291" t="s">
        <v>490</v>
      </c>
      <c r="C11" s="292">
        <f>C9+C10</f>
        <v>2570.6204879365573</v>
      </c>
      <c r="D11" s="292">
        <f>D9+D10</f>
        <v>0</v>
      </c>
      <c r="E11" s="292">
        <f t="shared" ref="E11:AK11" si="3">E9+E10</f>
        <v>0</v>
      </c>
      <c r="F11" s="292">
        <f t="shared" si="3"/>
        <v>0</v>
      </c>
      <c r="G11" s="292">
        <f t="shared" si="3"/>
        <v>0</v>
      </c>
      <c r="H11" s="292">
        <f t="shared" si="3"/>
        <v>0</v>
      </c>
      <c r="I11" s="292">
        <f t="shared" si="3"/>
        <v>0</v>
      </c>
      <c r="J11" s="292">
        <f t="shared" si="3"/>
        <v>0</v>
      </c>
      <c r="K11" s="292">
        <f t="shared" si="3"/>
        <v>26.49879155379757</v>
      </c>
      <c r="L11" s="292">
        <f t="shared" si="3"/>
        <v>32.849965442246962</v>
      </c>
      <c r="M11" s="292">
        <f t="shared" si="3"/>
        <v>19.347566831838588</v>
      </c>
      <c r="N11" s="292">
        <f t="shared" si="3"/>
        <v>44.897334383982049</v>
      </c>
      <c r="O11" s="292">
        <f t="shared" si="3"/>
        <v>18.544019402692079</v>
      </c>
      <c r="P11" s="292">
        <f t="shared" si="3"/>
        <v>109.15544792428403</v>
      </c>
      <c r="Q11" s="292">
        <f t="shared" si="3"/>
        <v>142.74653058010074</v>
      </c>
      <c r="R11" s="292">
        <f t="shared" si="3"/>
        <v>148.45132163968759</v>
      </c>
      <c r="S11" s="292">
        <f t="shared" si="3"/>
        <v>172.4710285933248</v>
      </c>
      <c r="T11" s="292">
        <f t="shared" si="3"/>
        <v>146.89698733280289</v>
      </c>
      <c r="U11" s="292">
        <f t="shared" si="3"/>
        <v>161.82968039797768</v>
      </c>
      <c r="V11" s="292">
        <f t="shared" si="3"/>
        <v>32.779371825962798</v>
      </c>
      <c r="W11" s="292">
        <f t="shared" si="3"/>
        <v>247.7604498124378</v>
      </c>
      <c r="X11" s="292">
        <f t="shared" si="3"/>
        <v>157.89835434020574</v>
      </c>
      <c r="Y11" s="292">
        <f t="shared" si="3"/>
        <v>118.01474310561646</v>
      </c>
      <c r="Z11" s="292">
        <f t="shared" si="3"/>
        <v>224.58411180236104</v>
      </c>
      <c r="AA11" s="292">
        <f t="shared" si="3"/>
        <v>128.36333472649468</v>
      </c>
      <c r="AB11" s="292">
        <f t="shared" si="3"/>
        <v>47.981167947467341</v>
      </c>
      <c r="AC11" s="292">
        <f t="shared" si="3"/>
        <v>179.1314985429149</v>
      </c>
      <c r="AD11" s="292">
        <f t="shared" si="3"/>
        <v>50.618537718795139</v>
      </c>
      <c r="AE11" s="292">
        <f t="shared" si="3"/>
        <v>50.618537718795139</v>
      </c>
      <c r="AF11" s="292">
        <f t="shared" si="3"/>
        <v>50.618537718795139</v>
      </c>
      <c r="AG11" s="292">
        <f t="shared" si="3"/>
        <v>51.712633718795139</v>
      </c>
      <c r="AH11" s="292">
        <f t="shared" si="3"/>
        <v>51.712633718795139</v>
      </c>
      <c r="AI11" s="292">
        <f t="shared" si="3"/>
        <v>51.712633718795139</v>
      </c>
      <c r="AJ11" s="292">
        <f t="shared" si="3"/>
        <v>51.712633718795139</v>
      </c>
      <c r="AK11" s="292">
        <f t="shared" si="3"/>
        <v>51.712633718795139</v>
      </c>
    </row>
    <row r="12" spans="1:37" x14ac:dyDescent="0.25">
      <c r="B12" s="293"/>
      <c r="C12" s="288"/>
      <c r="D12" s="288"/>
      <c r="E12" s="288"/>
      <c r="F12" s="288"/>
      <c r="G12" s="288"/>
      <c r="H12" s="288"/>
      <c r="I12" s="288"/>
      <c r="J12" s="288"/>
      <c r="K12" s="288"/>
      <c r="L12" s="288"/>
      <c r="M12" s="288"/>
      <c r="N12" s="288"/>
      <c r="O12" s="288"/>
      <c r="P12" s="288"/>
      <c r="Q12" s="288"/>
      <c r="R12" s="288"/>
      <c r="S12" s="288"/>
      <c r="T12" s="288"/>
      <c r="U12" s="288"/>
      <c r="V12" s="288"/>
      <c r="W12" s="288"/>
      <c r="X12" s="288"/>
      <c r="Y12" s="288"/>
      <c r="Z12" s="288"/>
      <c r="AA12" s="288"/>
      <c r="AB12" s="288"/>
      <c r="AC12" s="288"/>
      <c r="AD12" s="288"/>
      <c r="AE12" s="288"/>
      <c r="AF12" s="288"/>
      <c r="AG12" s="288"/>
      <c r="AH12" s="288"/>
      <c r="AI12" s="288"/>
      <c r="AJ12" s="288"/>
      <c r="AK12" s="288"/>
    </row>
    <row r="13" spans="1:37" x14ac:dyDescent="0.25">
      <c r="A13" s="378">
        <v>0</v>
      </c>
      <c r="B13" s="285" t="str">
        <f>'Cash Flow Statement'!B16</f>
        <v>Land Cost (Rs Cr)</v>
      </c>
      <c r="C13" s="288">
        <f t="shared" ref="C13:C20" ca="1" si="4">SUM(D13:AZ13)</f>
        <v>250</v>
      </c>
      <c r="D13" s="294">
        <f ca="1">'Cash Flow Statement'!D16</f>
        <v>58</v>
      </c>
      <c r="E13" s="294">
        <f ca="1">'Cash Flow Statement'!E16</f>
        <v>11.75</v>
      </c>
      <c r="F13" s="294">
        <f ca="1">'Cash Flow Statement'!F16</f>
        <v>0</v>
      </c>
      <c r="G13" s="294">
        <f ca="1">'Cash Flow Statement'!G16</f>
        <v>0</v>
      </c>
      <c r="H13" s="294">
        <f ca="1">'Cash Flow Statement'!H16</f>
        <v>0</v>
      </c>
      <c r="I13" s="294">
        <f ca="1">'Cash Flow Statement'!I16</f>
        <v>0</v>
      </c>
      <c r="J13" s="294">
        <f ca="1">'Cash Flow Statement'!J16</f>
        <v>58</v>
      </c>
      <c r="K13" s="294">
        <f ca="1">'Cash Flow Statement'!K16</f>
        <v>0</v>
      </c>
      <c r="L13" s="294">
        <f ca="1">'Cash Flow Statement'!L16</f>
        <v>58</v>
      </c>
      <c r="M13" s="294">
        <f ca="1">'Cash Flow Statement'!M16</f>
        <v>0</v>
      </c>
      <c r="N13" s="294">
        <f ca="1">'Cash Flow Statement'!N16</f>
        <v>0</v>
      </c>
      <c r="O13" s="294">
        <f ca="1">'Cash Flow Statement'!O16</f>
        <v>0</v>
      </c>
      <c r="P13" s="294">
        <f ca="1">'Cash Flow Statement'!P16</f>
        <v>58</v>
      </c>
      <c r="Q13" s="294">
        <f ca="1">'Cash Flow Statement'!Q16</f>
        <v>0</v>
      </c>
      <c r="R13" s="294">
        <f ca="1">'Cash Flow Statement'!R16</f>
        <v>0</v>
      </c>
      <c r="S13" s="294">
        <f ca="1">'Cash Flow Statement'!S16</f>
        <v>0</v>
      </c>
      <c r="T13" s="294">
        <f ca="1">'Cash Flow Statement'!T16</f>
        <v>6.25</v>
      </c>
      <c r="U13" s="294">
        <f ca="1">'Cash Flow Statement'!U16</f>
        <v>0</v>
      </c>
      <c r="V13" s="294">
        <f ca="1">'Cash Flow Statement'!V16</f>
        <v>0</v>
      </c>
      <c r="W13" s="294">
        <f ca="1">'Cash Flow Statement'!W16</f>
        <v>0</v>
      </c>
      <c r="X13" s="294">
        <f ca="1">'Cash Flow Statement'!X16</f>
        <v>0</v>
      </c>
      <c r="Y13" s="294">
        <f ca="1">'Cash Flow Statement'!Y16</f>
        <v>0</v>
      </c>
      <c r="Z13" s="294">
        <f ca="1">'Cash Flow Statement'!Z16</f>
        <v>0</v>
      </c>
      <c r="AA13" s="294">
        <f ca="1">'Cash Flow Statement'!AA16</f>
        <v>0</v>
      </c>
      <c r="AB13" s="294">
        <f ca="1">'Cash Flow Statement'!AB16</f>
        <v>0</v>
      </c>
      <c r="AC13" s="294">
        <f>'Cash Flow Statement'!AC16</f>
        <v>0</v>
      </c>
      <c r="AD13" s="294">
        <f>'Cash Flow Statement'!AD16</f>
        <v>0</v>
      </c>
      <c r="AE13" s="294">
        <f>'Cash Flow Statement'!AE16</f>
        <v>0</v>
      </c>
      <c r="AF13" s="294">
        <f>'Cash Flow Statement'!AF16</f>
        <v>0</v>
      </c>
      <c r="AG13" s="294">
        <f>'Cash Flow Statement'!AG16</f>
        <v>0</v>
      </c>
      <c r="AH13" s="294">
        <f>'Cash Flow Statement'!AH16</f>
        <v>0</v>
      </c>
      <c r="AI13" s="294">
        <f>'Cash Flow Statement'!AI16</f>
        <v>0</v>
      </c>
      <c r="AJ13" s="294">
        <f>'Cash Flow Statement'!AJ16</f>
        <v>0</v>
      </c>
      <c r="AK13" s="294">
        <f>'Cash Flow Statement'!AK16</f>
        <v>0</v>
      </c>
    </row>
    <row r="14" spans="1:37" x14ac:dyDescent="0.25">
      <c r="A14" s="378">
        <v>0.18</v>
      </c>
      <c r="B14" s="285" t="str">
        <f>'Cash Flow Statement'!B17</f>
        <v>Construction cost (Rs Cr)</v>
      </c>
      <c r="C14" s="288">
        <f t="shared" ca="1" si="4"/>
        <v>808.14056455814307</v>
      </c>
      <c r="D14" s="294">
        <f>'Cash Flow Statement'!D17</f>
        <v>0</v>
      </c>
      <c r="E14" s="294">
        <f ca="1">'Cash Flow Statement'!E17</f>
        <v>0</v>
      </c>
      <c r="F14" s="294">
        <f ca="1">'Cash Flow Statement'!F17</f>
        <v>0</v>
      </c>
      <c r="G14" s="294">
        <f ca="1">'Cash Flow Statement'!G17</f>
        <v>0</v>
      </c>
      <c r="H14" s="294">
        <f ca="1">'Cash Flow Statement'!H17</f>
        <v>0</v>
      </c>
      <c r="I14" s="294">
        <f ca="1">'Cash Flow Statement'!I17</f>
        <v>0</v>
      </c>
      <c r="J14" s="294">
        <f ca="1">'Cash Flow Statement'!J17</f>
        <v>0</v>
      </c>
      <c r="K14" s="294">
        <f ca="1">'Cash Flow Statement'!K17</f>
        <v>31.632038187287559</v>
      </c>
      <c r="L14" s="294">
        <f ca="1">'Cash Flow Statement'!L17</f>
        <v>27.305365097383174</v>
      </c>
      <c r="M14" s="294">
        <f ca="1">'Cash Flow Statement'!M17</f>
        <v>32.795776231125679</v>
      </c>
      <c r="N14" s="294">
        <f ca="1">'Cash Flow Statement'!N17</f>
        <v>70.033216295091734</v>
      </c>
      <c r="O14" s="294">
        <f ca="1">'Cash Flow Statement'!O17</f>
        <v>50.947732156036182</v>
      </c>
      <c r="P14" s="294">
        <f ca="1">'Cash Flow Statement'!P17</f>
        <v>57.546279699778708</v>
      </c>
      <c r="Q14" s="294">
        <f ca="1">'Cash Flow Statement'!Q17</f>
        <v>67.974471129246993</v>
      </c>
      <c r="R14" s="294">
        <f ca="1">'Cash Flow Statement'!R17</f>
        <v>66.406374454309486</v>
      </c>
      <c r="S14" s="294">
        <f ca="1">'Cash Flow Statement'!S17</f>
        <v>43.801063188529525</v>
      </c>
      <c r="T14" s="294">
        <f ca="1">'Cash Flow Statement'!T17</f>
        <v>65.939342471616797</v>
      </c>
      <c r="U14" s="294">
        <f ca="1">'Cash Flow Statement'!U17</f>
        <v>80.379791623860001</v>
      </c>
      <c r="V14" s="294">
        <f ca="1">'Cash Flow Statement'!V17</f>
        <v>50.789540913133997</v>
      </c>
      <c r="W14" s="294">
        <f ca="1">'Cash Flow Statement'!W17</f>
        <v>26.508552704022264</v>
      </c>
      <c r="X14" s="294">
        <f ca="1">'Cash Flow Statement'!X17</f>
        <v>29.041243758890094</v>
      </c>
      <c r="Y14" s="294">
        <f ca="1">'Cash Flow Statement'!Y17</f>
        <v>36.212985124398259</v>
      </c>
      <c r="Z14" s="294">
        <f ca="1">'Cash Flow Statement'!Z17</f>
        <v>25.252782846275046</v>
      </c>
      <c r="AA14" s="294">
        <f ca="1">'Cash Flow Statement'!AA17</f>
        <v>22.18641106695938</v>
      </c>
      <c r="AB14" s="294">
        <f ca="1">'Cash Flow Statement'!AB17</f>
        <v>18.056458829946564</v>
      </c>
      <c r="AC14" s="294">
        <f ca="1">'Cash Flow Statement'!AC17</f>
        <v>5.3311387802515213</v>
      </c>
      <c r="AD14" s="294">
        <f ca="1">'Cash Flow Statement'!AD17</f>
        <v>0</v>
      </c>
      <c r="AE14" s="294">
        <f ca="1">'Cash Flow Statement'!AE17</f>
        <v>0</v>
      </c>
      <c r="AF14" s="294">
        <f ca="1">'Cash Flow Statement'!AF17</f>
        <v>0</v>
      </c>
      <c r="AG14" s="294">
        <f ca="1">'Cash Flow Statement'!AG17</f>
        <v>0</v>
      </c>
      <c r="AH14" s="294">
        <f ca="1">'Cash Flow Statement'!AH17</f>
        <v>0</v>
      </c>
      <c r="AI14" s="294">
        <f ca="1">'Cash Flow Statement'!AI17</f>
        <v>0</v>
      </c>
      <c r="AJ14" s="294">
        <f ca="1">'Cash Flow Statement'!AJ17</f>
        <v>0</v>
      </c>
      <c r="AK14" s="294">
        <f ca="1">'Cash Flow Statement'!AK17</f>
        <v>0</v>
      </c>
    </row>
    <row r="15" spans="1:37" x14ac:dyDescent="0.25">
      <c r="A15" s="378">
        <v>0.18</v>
      </c>
      <c r="B15" s="285" t="str">
        <f>'Cash Flow Statement'!B18</f>
        <v>Admin Cost &amp; other Overheads</v>
      </c>
      <c r="C15" s="288">
        <f t="shared" ca="1" si="4"/>
        <v>103.9854172576532</v>
      </c>
      <c r="D15" s="294">
        <f>'Cash Flow Statement'!D18</f>
        <v>0</v>
      </c>
      <c r="E15" s="294">
        <f ca="1">'Cash Flow Statement'!E18</f>
        <v>0</v>
      </c>
      <c r="F15" s="294">
        <f ca="1">'Cash Flow Statement'!F18</f>
        <v>0</v>
      </c>
      <c r="G15" s="294">
        <f ca="1">'Cash Flow Statement'!G18</f>
        <v>0</v>
      </c>
      <c r="H15" s="294">
        <f ca="1">'Cash Flow Statement'!H18</f>
        <v>0</v>
      </c>
      <c r="I15" s="294">
        <f ca="1">'Cash Flow Statement'!I18</f>
        <v>0.79</v>
      </c>
      <c r="J15" s="294">
        <f ca="1">'Cash Flow Statement'!J18</f>
        <v>0</v>
      </c>
      <c r="K15" s="294">
        <f ca="1">'Cash Flow Statement'!K18</f>
        <v>2.7952319726826067</v>
      </c>
      <c r="L15" s="294">
        <f ca="1">'Cash Flow Statement'!L18</f>
        <v>0</v>
      </c>
      <c r="M15" s="294">
        <f ca="1">'Cash Flow Statement'!M18</f>
        <v>0</v>
      </c>
      <c r="N15" s="294">
        <f ca="1">'Cash Flow Statement'!N18</f>
        <v>1.0979999999999999</v>
      </c>
      <c r="O15" s="294">
        <f ca="1">'Cash Flow Statement'!O18</f>
        <v>6.1137278587243404</v>
      </c>
      <c r="P15" s="294">
        <f ca="1">'Cash Flow Statement'!P18</f>
        <v>6.905553563973446</v>
      </c>
      <c r="Q15" s="294">
        <f ca="1">'Cash Flow Statement'!Q18</f>
        <v>8.1569365355096473</v>
      </c>
      <c r="R15" s="294">
        <f ca="1">'Cash Flow Statement'!R18</f>
        <v>7.9687649345171394</v>
      </c>
      <c r="S15" s="294">
        <f ca="1">'Cash Flow Statement'!S18</f>
        <v>5.256127582623531</v>
      </c>
      <c r="T15" s="294">
        <f ca="1">'Cash Flow Statement'!T18</f>
        <v>7.9127210965940202</v>
      </c>
      <c r="U15" s="294">
        <f ca="1">'Cash Flow Statement'!U18</f>
        <v>9.3828600301632061</v>
      </c>
      <c r="V15" s="294">
        <f ca="1">'Cash Flow Statement'!V18</f>
        <v>6.0947449095760859</v>
      </c>
      <c r="W15" s="294">
        <f ca="1">'Cash Flow Statement'!W18</f>
        <v>4.181026324482672</v>
      </c>
      <c r="X15" s="294">
        <f ca="1">'Cash Flow Statement'!X18</f>
        <v>4.4849492510668094</v>
      </c>
      <c r="Y15" s="294">
        <f ca="1">'Cash Flow Statement'!Y18</f>
        <v>5.3455582149277889</v>
      </c>
      <c r="Z15" s="294">
        <f ca="1">'Cash Flow Statement'!Z18</f>
        <v>4.0303339415530059</v>
      </c>
      <c r="AA15" s="294">
        <f ca="1">'Cash Flow Statement'!AA18</f>
        <v>3.6623693280351244</v>
      </c>
      <c r="AB15" s="294">
        <f ca="1">'Cash Flow Statement'!AB18</f>
        <v>3.1667750595935864</v>
      </c>
      <c r="AC15" s="294">
        <f ca="1">'Cash Flow Statement'!AC18</f>
        <v>2.6397366536301821</v>
      </c>
      <c r="AD15" s="294">
        <f>'Cash Flow Statement'!AD18</f>
        <v>3</v>
      </c>
      <c r="AE15" s="294">
        <f>'Cash Flow Statement'!AE18</f>
        <v>3</v>
      </c>
      <c r="AF15" s="294">
        <f>'Cash Flow Statement'!AF18</f>
        <v>3</v>
      </c>
      <c r="AG15" s="294">
        <f>'Cash Flow Statement'!AG18</f>
        <v>3</v>
      </c>
      <c r="AH15" s="294">
        <f>'Cash Flow Statement'!AH18</f>
        <v>0.5</v>
      </c>
      <c r="AI15" s="294">
        <f>'Cash Flow Statement'!AI18</f>
        <v>0.5</v>
      </c>
      <c r="AJ15" s="294">
        <f>'Cash Flow Statement'!AJ18</f>
        <v>0.5</v>
      </c>
      <c r="AK15" s="294">
        <f>'Cash Flow Statement'!AK18</f>
        <v>0.5</v>
      </c>
    </row>
    <row r="16" spans="1:37" x14ac:dyDescent="0.25">
      <c r="A16" s="378">
        <v>0.18</v>
      </c>
      <c r="B16" s="285" t="str">
        <f>'Cash Flow Statement'!B19</f>
        <v>Sales &amp; Mktng Cost (Rs Cr)</v>
      </c>
      <c r="C16" s="288">
        <f t="shared" ca="1" si="4"/>
        <v>38.302217889807565</v>
      </c>
      <c r="D16" s="294">
        <f>'Cash Flow Statement'!D19</f>
        <v>0</v>
      </c>
      <c r="E16" s="294">
        <f ca="1">'Cash Flow Statement'!E19</f>
        <v>0</v>
      </c>
      <c r="F16" s="294">
        <f ca="1">'Cash Flow Statement'!F19</f>
        <v>0</v>
      </c>
      <c r="G16" s="294">
        <f ca="1">'Cash Flow Statement'!G19</f>
        <v>0</v>
      </c>
      <c r="H16" s="294">
        <f ca="1">'Cash Flow Statement'!H19</f>
        <v>0</v>
      </c>
      <c r="I16" s="294">
        <f ca="1">'Cash Flow Statement'!I19</f>
        <v>0</v>
      </c>
      <c r="J16" s="294">
        <f ca="1">'Cash Flow Statement'!J19</f>
        <v>0</v>
      </c>
      <c r="K16" s="294">
        <f ca="1">'Cash Flow Statement'!K19</f>
        <v>5.6751718275078078</v>
      </c>
      <c r="L16" s="294">
        <f ca="1">'Cash Flow Statement'!L19</f>
        <v>2.8375859137539039</v>
      </c>
      <c r="M16" s="294">
        <f ca="1">'Cash Flow Statement'!M19</f>
        <v>0</v>
      </c>
      <c r="N16" s="294">
        <f ca="1">'Cash Flow Statement'!N19</f>
        <v>2.8375859137539039</v>
      </c>
      <c r="O16" s="294">
        <f ca="1">'Cash Flow Statement'!O19</f>
        <v>1.6366694159449346</v>
      </c>
      <c r="P16" s="294">
        <f ca="1">'Cash Flow Statement'!P19</f>
        <v>4.0385024115628738</v>
      </c>
      <c r="Q16" s="294">
        <f ca="1">'Cash Flow Statement'!Q19</f>
        <v>0</v>
      </c>
      <c r="R16" s="294">
        <f ca="1">'Cash Flow Statement'!R19</f>
        <v>1.6366694159449346</v>
      </c>
      <c r="S16" s="294">
        <f ca="1">'Cash Flow Statement'!S19</f>
        <v>1.6366694159449346</v>
      </c>
      <c r="T16" s="294">
        <f ca="1">'Cash Flow Statement'!T19</f>
        <v>1.6366694159449346</v>
      </c>
      <c r="U16" s="294">
        <f ca="1">'Cash Flow Statement'!U19</f>
        <v>1.6366694159449346</v>
      </c>
      <c r="V16" s="294">
        <f ca="1">'Cash Flow Statement'!V19</f>
        <v>1.6366694159449346</v>
      </c>
      <c r="W16" s="294">
        <f ca="1">'Cash Flow Statement'!W19</f>
        <v>1.6366694159449346</v>
      </c>
      <c r="X16" s="294">
        <f ca="1">'Cash Flow Statement'!X19</f>
        <v>0</v>
      </c>
      <c r="Y16" s="294">
        <f ca="1">'Cash Flow Statement'!Y19</f>
        <v>1.6366694159449346</v>
      </c>
      <c r="Z16" s="294">
        <f ca="1">'Cash Flow Statement'!Z19</f>
        <v>0</v>
      </c>
      <c r="AA16" s="294">
        <f ca="1">'Cash Flow Statement'!AA19</f>
        <v>1.6366694159449346</v>
      </c>
      <c r="AB16" s="294">
        <f ca="1">'Cash Flow Statement'!AB19</f>
        <v>0</v>
      </c>
      <c r="AC16" s="294">
        <f ca="1">'Cash Flow Statement'!AC19</f>
        <v>1.6366694159449346</v>
      </c>
      <c r="AD16" s="294">
        <f ca="1">'Cash Flow Statement'!AD19</f>
        <v>0</v>
      </c>
      <c r="AE16" s="294">
        <f ca="1">'Cash Flow Statement'!AE19</f>
        <v>1.6366694159449346</v>
      </c>
      <c r="AF16" s="294">
        <f ca="1">'Cash Flow Statement'!AF19</f>
        <v>0</v>
      </c>
      <c r="AG16" s="294">
        <f ca="1">'Cash Flow Statement'!AG19</f>
        <v>1.6366694159449346</v>
      </c>
      <c r="AH16" s="294">
        <f ca="1">'Cash Flow Statement'!AH19</f>
        <v>0</v>
      </c>
      <c r="AI16" s="294">
        <f ca="1">'Cash Flow Statement'!AI19</f>
        <v>1.6366694159449346</v>
      </c>
      <c r="AJ16" s="294">
        <f ca="1">'Cash Flow Statement'!AJ19</f>
        <v>0</v>
      </c>
      <c r="AK16" s="294">
        <f ca="1">'Cash Flow Statement'!AK19</f>
        <v>1.6366694159449346</v>
      </c>
    </row>
    <row r="17" spans="1:37" x14ac:dyDescent="0.25">
      <c r="A17" s="378">
        <v>0.18</v>
      </c>
      <c r="B17" s="285" t="str">
        <f>'Cash Flow Statement'!B20</f>
        <v>Support infrastructure (Rs Cr)</v>
      </c>
      <c r="C17" s="288">
        <f t="shared" ca="1" si="4"/>
        <v>386.18556501680996</v>
      </c>
      <c r="D17" s="294">
        <f>'Cash Flow Statement'!D20</f>
        <v>0</v>
      </c>
      <c r="E17" s="294">
        <f ca="1">'Cash Flow Statement'!E20</f>
        <v>0</v>
      </c>
      <c r="F17" s="294">
        <f ca="1">'Cash Flow Statement'!F20</f>
        <v>0</v>
      </c>
      <c r="G17" s="294">
        <f ca="1">'Cash Flow Statement'!G20</f>
        <v>0</v>
      </c>
      <c r="H17" s="294">
        <f ca="1">'Cash Flow Statement'!H20</f>
        <v>0</v>
      </c>
      <c r="I17" s="294">
        <f ca="1">'Cash Flow Statement'!I20</f>
        <v>0.78999999999999992</v>
      </c>
      <c r="J17" s="294">
        <f ca="1">'Cash Flow Statement'!J20</f>
        <v>0</v>
      </c>
      <c r="K17" s="294">
        <f ca="1">'Cash Flow Statement'!K20</f>
        <v>34.663943028254856</v>
      </c>
      <c r="L17" s="294">
        <f ca="1">'Cash Flow Statement'!L20</f>
        <v>18.557991773628782</v>
      </c>
      <c r="M17" s="294">
        <f ca="1">'Cash Flow Statement'!M20</f>
        <v>20.503654893003983</v>
      </c>
      <c r="N17" s="294">
        <f ca="1">'Cash Flow Statement'!N20</f>
        <v>20.628099299628783</v>
      </c>
      <c r="O17" s="294">
        <f ca="1">'Cash Flow Statement'!O20</f>
        <v>33.515452547257553</v>
      </c>
      <c r="P17" s="294">
        <f ca="1">'Cash Flow Statement'!P20</f>
        <v>53.277996669817682</v>
      </c>
      <c r="Q17" s="294">
        <f ca="1">'Cash Flow Statement'!Q20</f>
        <v>49.349942285604563</v>
      </c>
      <c r="R17" s="294">
        <f ca="1">'Cash Flow Statement'!R20</f>
        <v>65.998348967450312</v>
      </c>
      <c r="S17" s="294">
        <f ca="1">'Cash Flow Statement'!S20</f>
        <v>8.1761120171583741</v>
      </c>
      <c r="T17" s="294">
        <f ca="1">'Cash Flow Statement'!T20</f>
        <v>42.066224506696244</v>
      </c>
      <c r="U17" s="294">
        <f ca="1">'Cash Flow Statement'!U20</f>
        <v>37.222583976308783</v>
      </c>
      <c r="V17" s="294">
        <f ca="1">'Cash Flow Statement'!V20</f>
        <v>1.4352150519999896</v>
      </c>
      <c r="W17" s="294">
        <f ca="1">'Cash Flow Statement'!W20</f>
        <v>0</v>
      </c>
      <c r="X17" s="294">
        <f ca="1">'Cash Flow Statement'!X20</f>
        <v>0</v>
      </c>
      <c r="Y17" s="294">
        <f ca="1">'Cash Flow Statement'!Y20</f>
        <v>0</v>
      </c>
      <c r="Z17" s="294">
        <f ca="1">'Cash Flow Statement'!Z20</f>
        <v>0</v>
      </c>
      <c r="AA17" s="294">
        <f ca="1">'Cash Flow Statement'!AA20</f>
        <v>0</v>
      </c>
      <c r="AB17" s="294">
        <f ca="1">'Cash Flow Statement'!AB20</f>
        <v>0</v>
      </c>
      <c r="AC17" s="294">
        <f ca="1">'Cash Flow Statement'!AC20</f>
        <v>0</v>
      </c>
      <c r="AD17" s="294">
        <f ca="1">'Cash Flow Statement'!AD20</f>
        <v>0</v>
      </c>
      <c r="AE17" s="294">
        <f ca="1">'Cash Flow Statement'!AE20</f>
        <v>0</v>
      </c>
      <c r="AF17" s="294">
        <f ca="1">'Cash Flow Statement'!AF20</f>
        <v>0</v>
      </c>
      <c r="AG17" s="294">
        <f ca="1">'Cash Flow Statement'!AG20</f>
        <v>0</v>
      </c>
      <c r="AH17" s="294">
        <f ca="1">'Cash Flow Statement'!AH20</f>
        <v>0</v>
      </c>
      <c r="AI17" s="294">
        <f ca="1">'Cash Flow Statement'!AI20</f>
        <v>0</v>
      </c>
      <c r="AJ17" s="294">
        <f ca="1">'Cash Flow Statement'!AJ20</f>
        <v>0</v>
      </c>
      <c r="AK17" s="294">
        <f ca="1">'Cash Flow Statement'!AK20</f>
        <v>0</v>
      </c>
    </row>
    <row r="18" spans="1:37" x14ac:dyDescent="0.25">
      <c r="A18" s="378">
        <v>0.18</v>
      </c>
      <c r="B18" s="285" t="str">
        <f>'Cash Flow Statement'!B21</f>
        <v>Contingency Cost</v>
      </c>
      <c r="C18" s="288">
        <f t="shared" si="4"/>
        <v>0</v>
      </c>
      <c r="D18" s="294">
        <f>'Cash Flow Statement'!D21</f>
        <v>0</v>
      </c>
      <c r="E18" s="294">
        <f>'Cash Flow Statement'!E21</f>
        <v>0</v>
      </c>
      <c r="F18" s="294">
        <f>'Cash Flow Statement'!F21</f>
        <v>0</v>
      </c>
      <c r="G18" s="294">
        <f>'Cash Flow Statement'!G21</f>
        <v>0</v>
      </c>
      <c r="H18" s="294">
        <f>'Cash Flow Statement'!H21</f>
        <v>0</v>
      </c>
      <c r="I18" s="294">
        <f>'Cash Flow Statement'!I21</f>
        <v>0</v>
      </c>
      <c r="J18" s="294">
        <f>'Cash Flow Statement'!J21</f>
        <v>0</v>
      </c>
      <c r="K18" s="294">
        <f>'Cash Flow Statement'!K21</f>
        <v>0</v>
      </c>
      <c r="L18" s="294">
        <f>'Cash Flow Statement'!L21</f>
        <v>0</v>
      </c>
      <c r="M18" s="294">
        <f>'Cash Flow Statement'!M21</f>
        <v>0</v>
      </c>
      <c r="N18" s="294">
        <f>'Cash Flow Statement'!N21</f>
        <v>0</v>
      </c>
      <c r="O18" s="294">
        <f>'Cash Flow Statement'!O21</f>
        <v>0</v>
      </c>
      <c r="P18" s="294">
        <f>'Cash Flow Statement'!P21</f>
        <v>0</v>
      </c>
      <c r="Q18" s="294">
        <f>'Cash Flow Statement'!Q21</f>
        <v>0</v>
      </c>
      <c r="R18" s="294">
        <f>'Cash Flow Statement'!R21</f>
        <v>0</v>
      </c>
      <c r="S18" s="294">
        <f>'Cash Flow Statement'!S21</f>
        <v>0</v>
      </c>
      <c r="T18" s="294">
        <f>'Cash Flow Statement'!T21</f>
        <v>0</v>
      </c>
      <c r="U18" s="294">
        <f>'Cash Flow Statement'!U21</f>
        <v>0</v>
      </c>
      <c r="V18" s="294">
        <f>'Cash Flow Statement'!V21</f>
        <v>0</v>
      </c>
      <c r="W18" s="294">
        <f>'Cash Flow Statement'!W21</f>
        <v>0</v>
      </c>
      <c r="X18" s="294">
        <f>'Cash Flow Statement'!X21</f>
        <v>0</v>
      </c>
      <c r="Y18" s="294">
        <f>'Cash Flow Statement'!Y21</f>
        <v>0</v>
      </c>
      <c r="Z18" s="294">
        <f>'Cash Flow Statement'!Z21</f>
        <v>0</v>
      </c>
      <c r="AA18" s="294">
        <f>'Cash Flow Statement'!AA21</f>
        <v>0</v>
      </c>
      <c r="AB18" s="294">
        <f>'Cash Flow Statement'!AB21</f>
        <v>0</v>
      </c>
      <c r="AC18" s="294">
        <f>'Cash Flow Statement'!AC21</f>
        <v>0</v>
      </c>
      <c r="AD18" s="294">
        <f>'Cash Flow Statement'!AD21</f>
        <v>0</v>
      </c>
      <c r="AE18" s="294">
        <f>'Cash Flow Statement'!AE21</f>
        <v>0</v>
      </c>
      <c r="AF18" s="294">
        <f>'Cash Flow Statement'!AF21</f>
        <v>0</v>
      </c>
      <c r="AG18" s="294">
        <f>'Cash Flow Statement'!AG21</f>
        <v>0</v>
      </c>
      <c r="AH18" s="294">
        <f>'Cash Flow Statement'!AH21</f>
        <v>0</v>
      </c>
      <c r="AI18" s="294">
        <f>'Cash Flow Statement'!AI21</f>
        <v>0</v>
      </c>
      <c r="AJ18" s="294">
        <f>'Cash Flow Statement'!AJ21</f>
        <v>0</v>
      </c>
      <c r="AK18" s="294">
        <f>'Cash Flow Statement'!AK21</f>
        <v>0</v>
      </c>
    </row>
    <row r="19" spans="1:37" x14ac:dyDescent="0.25">
      <c r="B19" s="291" t="s">
        <v>492</v>
      </c>
      <c r="C19" s="292">
        <f t="shared" ca="1" si="4"/>
        <v>1586.6137647224134</v>
      </c>
      <c r="D19" s="292">
        <f t="shared" ref="D19:AK19" ca="1" si="5">SUM(D13:D17)</f>
        <v>58</v>
      </c>
      <c r="E19" s="292">
        <f t="shared" ca="1" si="5"/>
        <v>11.75</v>
      </c>
      <c r="F19" s="292">
        <f t="shared" ca="1" si="5"/>
        <v>0</v>
      </c>
      <c r="G19" s="292">
        <f t="shared" ca="1" si="5"/>
        <v>0</v>
      </c>
      <c r="H19" s="292">
        <f t="shared" ca="1" si="5"/>
        <v>0</v>
      </c>
      <c r="I19" s="292">
        <f t="shared" ca="1" si="5"/>
        <v>1.58</v>
      </c>
      <c r="J19" s="292">
        <f t="shared" ca="1" si="5"/>
        <v>58</v>
      </c>
      <c r="K19" s="292">
        <f t="shared" ca="1" si="5"/>
        <v>74.766385015732823</v>
      </c>
      <c r="L19" s="292">
        <f t="shared" ca="1" si="5"/>
        <v>106.70094278476586</v>
      </c>
      <c r="M19" s="292">
        <f t="shared" ca="1" si="5"/>
        <v>53.299431124129661</v>
      </c>
      <c r="N19" s="292">
        <f t="shared" ca="1" si="5"/>
        <v>94.596901508474417</v>
      </c>
      <c r="O19" s="292">
        <f t="shared" ca="1" si="5"/>
        <v>92.213581977963003</v>
      </c>
      <c r="P19" s="292">
        <f t="shared" ca="1" si="5"/>
        <v>179.76833234513271</v>
      </c>
      <c r="Q19" s="292">
        <f t="shared" ca="1" si="5"/>
        <v>125.48134995036119</v>
      </c>
      <c r="R19" s="292">
        <f t="shared" ca="1" si="5"/>
        <v>142.01015777222187</v>
      </c>
      <c r="S19" s="292">
        <f t="shared" ca="1" si="5"/>
        <v>58.869972204256371</v>
      </c>
      <c r="T19" s="292">
        <f t="shared" ca="1" si="5"/>
        <v>123.804957490852</v>
      </c>
      <c r="U19" s="292">
        <f t="shared" ca="1" si="5"/>
        <v>128.62190504627694</v>
      </c>
      <c r="V19" s="292">
        <f t="shared" ca="1" si="5"/>
        <v>59.95617029065501</v>
      </c>
      <c r="W19" s="292">
        <f t="shared" ca="1" si="5"/>
        <v>32.326248444449874</v>
      </c>
      <c r="X19" s="292">
        <f t="shared" ca="1" si="5"/>
        <v>33.526193009956906</v>
      </c>
      <c r="Y19" s="292">
        <f t="shared" ca="1" si="5"/>
        <v>43.195212755270987</v>
      </c>
      <c r="Z19" s="292">
        <f t="shared" ca="1" si="5"/>
        <v>29.283116787828053</v>
      </c>
      <c r="AA19" s="292">
        <f t="shared" ca="1" si="5"/>
        <v>27.485449810939439</v>
      </c>
      <c r="AB19" s="292">
        <f t="shared" ca="1" si="5"/>
        <v>21.22323388954015</v>
      </c>
      <c r="AC19" s="292">
        <f t="shared" ca="1" si="5"/>
        <v>9.6075448498266383</v>
      </c>
      <c r="AD19" s="292">
        <f t="shared" ca="1" si="5"/>
        <v>3</v>
      </c>
      <c r="AE19" s="292">
        <f t="shared" ca="1" si="5"/>
        <v>4.6366694159449349</v>
      </c>
      <c r="AF19" s="292">
        <f t="shared" ca="1" si="5"/>
        <v>3</v>
      </c>
      <c r="AG19" s="292">
        <f t="shared" ca="1" si="5"/>
        <v>4.6366694159449349</v>
      </c>
      <c r="AH19" s="292">
        <f t="shared" ca="1" si="5"/>
        <v>0.5</v>
      </c>
      <c r="AI19" s="292">
        <f t="shared" ca="1" si="5"/>
        <v>2.1366694159449349</v>
      </c>
      <c r="AJ19" s="292">
        <f t="shared" ca="1" si="5"/>
        <v>0.5</v>
      </c>
      <c r="AK19" s="292">
        <f t="shared" ca="1" si="5"/>
        <v>2.1366694159449349</v>
      </c>
    </row>
    <row r="20" spans="1:37" x14ac:dyDescent="0.25">
      <c r="B20" s="291" t="s">
        <v>487</v>
      </c>
      <c r="C20" s="292">
        <f t="shared" ca="1" si="4"/>
        <v>240.59047765003453</v>
      </c>
      <c r="D20" s="380">
        <f ca="1">SUMPRODUCT(D13:D18,$A$13:$A$18)</f>
        <v>0</v>
      </c>
      <c r="E20" s="380">
        <f ca="1">SUMPRODUCT(E13:E18,$A$13:$A$18)</f>
        <v>0</v>
      </c>
      <c r="F20" s="380">
        <f t="shared" ref="F20:AK20" ca="1" si="6">SUMPRODUCT(F13:F18,$A$13:$A$18)</f>
        <v>0</v>
      </c>
      <c r="G20" s="380">
        <f t="shared" ca="1" si="6"/>
        <v>0</v>
      </c>
      <c r="H20" s="380">
        <f t="shared" ca="1" si="6"/>
        <v>0</v>
      </c>
      <c r="I20" s="380">
        <f t="shared" ca="1" si="6"/>
        <v>0.28439999999999999</v>
      </c>
      <c r="J20" s="380">
        <f t="shared" ca="1" si="6"/>
        <v>0</v>
      </c>
      <c r="K20" s="380">
        <f t="shared" ca="1" si="6"/>
        <v>13.45794930283191</v>
      </c>
      <c r="L20" s="380">
        <f t="shared" ca="1" si="6"/>
        <v>8.766169701257855</v>
      </c>
      <c r="M20" s="380">
        <f t="shared" ca="1" si="6"/>
        <v>9.5938976023433398</v>
      </c>
      <c r="N20" s="380">
        <f t="shared" ca="1" si="6"/>
        <v>17.027442271525395</v>
      </c>
      <c r="O20" s="380">
        <f t="shared" ca="1" si="6"/>
        <v>16.598444756033341</v>
      </c>
      <c r="P20" s="380">
        <f t="shared" ca="1" si="6"/>
        <v>21.918299822123888</v>
      </c>
      <c r="Q20" s="380">
        <f t="shared" ca="1" si="6"/>
        <v>22.586642991065016</v>
      </c>
      <c r="R20" s="380">
        <f t="shared" ca="1" si="6"/>
        <v>25.561828398999936</v>
      </c>
      <c r="S20" s="380">
        <f t="shared" ca="1" si="6"/>
        <v>10.596594996766147</v>
      </c>
      <c r="T20" s="380">
        <f t="shared" ca="1" si="6"/>
        <v>21.15989234835336</v>
      </c>
      <c r="U20" s="380">
        <f t="shared" ca="1" si="6"/>
        <v>23.151942908329847</v>
      </c>
      <c r="V20" s="380">
        <f t="shared" ca="1" si="6"/>
        <v>10.792110652317904</v>
      </c>
      <c r="W20" s="380">
        <f t="shared" ca="1" si="6"/>
        <v>5.8187247200009766</v>
      </c>
      <c r="X20" s="380">
        <f t="shared" ca="1" si="6"/>
        <v>6.034714741792242</v>
      </c>
      <c r="Y20" s="380">
        <f t="shared" ca="1" si="6"/>
        <v>7.7751382959487767</v>
      </c>
      <c r="Z20" s="380">
        <f t="shared" ca="1" si="6"/>
        <v>5.2709610218090495</v>
      </c>
      <c r="AA20" s="380">
        <f t="shared" ca="1" si="6"/>
        <v>4.9473809659690984</v>
      </c>
      <c r="AB20" s="380">
        <f t="shared" ca="1" si="6"/>
        <v>3.8201821001172269</v>
      </c>
      <c r="AC20" s="380">
        <f t="shared" ca="1" si="6"/>
        <v>1.7293580729687947</v>
      </c>
      <c r="AD20" s="380">
        <f t="shared" ca="1" si="6"/>
        <v>0.54</v>
      </c>
      <c r="AE20" s="380">
        <f t="shared" ca="1" si="6"/>
        <v>0.83460049487008825</v>
      </c>
      <c r="AF20" s="380">
        <f t="shared" ca="1" si="6"/>
        <v>0.54</v>
      </c>
      <c r="AG20" s="380">
        <f t="shared" ca="1" si="6"/>
        <v>0.83460049487008825</v>
      </c>
      <c r="AH20" s="380">
        <f t="shared" ca="1" si="6"/>
        <v>0.09</v>
      </c>
      <c r="AI20" s="380">
        <f t="shared" ca="1" si="6"/>
        <v>0.38460049487008818</v>
      </c>
      <c r="AJ20" s="380">
        <f t="shared" ca="1" si="6"/>
        <v>0.09</v>
      </c>
      <c r="AK20" s="380">
        <f t="shared" ca="1" si="6"/>
        <v>0.38460049487008818</v>
      </c>
    </row>
    <row r="21" spans="1:37" x14ac:dyDescent="0.25">
      <c r="B21" s="291" t="s">
        <v>491</v>
      </c>
      <c r="C21" s="292">
        <f ca="1">C19+C20</f>
        <v>1827.2042423724479</v>
      </c>
      <c r="D21" s="292">
        <f ca="1">D19+D20</f>
        <v>58</v>
      </c>
      <c r="E21" s="292">
        <f t="shared" ref="E21:AK21" ca="1" si="7">E19+E20</f>
        <v>11.75</v>
      </c>
      <c r="F21" s="292">
        <f t="shared" ca="1" si="7"/>
        <v>0</v>
      </c>
      <c r="G21" s="292">
        <f t="shared" ca="1" si="7"/>
        <v>0</v>
      </c>
      <c r="H21" s="292">
        <f t="shared" ca="1" si="7"/>
        <v>0</v>
      </c>
      <c r="I21" s="292">
        <f t="shared" ca="1" si="7"/>
        <v>1.8644000000000001</v>
      </c>
      <c r="J21" s="292">
        <f t="shared" ca="1" si="7"/>
        <v>58</v>
      </c>
      <c r="K21" s="292">
        <f t="shared" ca="1" si="7"/>
        <v>88.224334318564729</v>
      </c>
      <c r="L21" s="292">
        <f t="shared" ca="1" si="7"/>
        <v>115.46711248602371</v>
      </c>
      <c r="M21" s="292">
        <f t="shared" ca="1" si="7"/>
        <v>62.893328726473001</v>
      </c>
      <c r="N21" s="292">
        <f t="shared" ca="1" si="7"/>
        <v>111.6243437799998</v>
      </c>
      <c r="O21" s="292">
        <f t="shared" ca="1" si="7"/>
        <v>108.81202673399635</v>
      </c>
      <c r="P21" s="292">
        <f t="shared" ca="1" si="7"/>
        <v>201.68663216725659</v>
      </c>
      <c r="Q21" s="292">
        <f t="shared" ca="1" si="7"/>
        <v>148.06799294142621</v>
      </c>
      <c r="R21" s="292">
        <f t="shared" ca="1" si="7"/>
        <v>167.57198617122179</v>
      </c>
      <c r="S21" s="292">
        <f t="shared" ca="1" si="7"/>
        <v>69.466567201022514</v>
      </c>
      <c r="T21" s="292">
        <f t="shared" ca="1" si="7"/>
        <v>144.96484983920536</v>
      </c>
      <c r="U21" s="292">
        <f t="shared" ca="1" si="7"/>
        <v>151.77384795460679</v>
      </c>
      <c r="V21" s="292">
        <f t="shared" ca="1" si="7"/>
        <v>70.748280942972912</v>
      </c>
      <c r="W21" s="292">
        <f t="shared" ca="1" si="7"/>
        <v>38.144973164450853</v>
      </c>
      <c r="X21" s="292">
        <f t="shared" ca="1" si="7"/>
        <v>39.560907751749149</v>
      </c>
      <c r="Y21" s="292">
        <f t="shared" ca="1" si="7"/>
        <v>50.970351051219765</v>
      </c>
      <c r="Z21" s="292">
        <f t="shared" ca="1" si="7"/>
        <v>34.5540778096371</v>
      </c>
      <c r="AA21" s="292">
        <f t="shared" ca="1" si="7"/>
        <v>32.432830776908538</v>
      </c>
      <c r="AB21" s="292">
        <f t="shared" ca="1" si="7"/>
        <v>25.043415989657376</v>
      </c>
      <c r="AC21" s="292">
        <f t="shared" ca="1" si="7"/>
        <v>11.336902922795433</v>
      </c>
      <c r="AD21" s="292">
        <f t="shared" ca="1" si="7"/>
        <v>3.54</v>
      </c>
      <c r="AE21" s="292">
        <f t="shared" ca="1" si="7"/>
        <v>5.4712699108150229</v>
      </c>
      <c r="AF21" s="292">
        <f t="shared" ca="1" si="7"/>
        <v>3.54</v>
      </c>
      <c r="AG21" s="292">
        <f t="shared" ca="1" si="7"/>
        <v>5.4712699108150229</v>
      </c>
      <c r="AH21" s="292">
        <f t="shared" ca="1" si="7"/>
        <v>0.59</v>
      </c>
      <c r="AI21" s="292">
        <f t="shared" ca="1" si="7"/>
        <v>2.5212699108150232</v>
      </c>
      <c r="AJ21" s="292">
        <f t="shared" ca="1" si="7"/>
        <v>0.59</v>
      </c>
      <c r="AK21" s="292">
        <f t="shared" ca="1" si="7"/>
        <v>2.5212699108150232</v>
      </c>
    </row>
    <row r="22" spans="1:37" x14ac:dyDescent="0.25">
      <c r="B22" s="293"/>
      <c r="C22" s="376"/>
      <c r="D22" s="375"/>
      <c r="E22" s="375"/>
      <c r="F22" s="375"/>
      <c r="G22" s="375"/>
      <c r="H22" s="375"/>
      <c r="I22" s="375"/>
      <c r="J22" s="375"/>
      <c r="K22" s="375"/>
      <c r="L22" s="375"/>
      <c r="M22" s="375"/>
      <c r="N22" s="375"/>
      <c r="O22" s="375"/>
      <c r="P22" s="375"/>
      <c r="Q22" s="375"/>
      <c r="R22" s="375"/>
      <c r="S22" s="375"/>
      <c r="T22" s="375"/>
      <c r="U22" s="375"/>
      <c r="V22" s="375"/>
      <c r="W22" s="375"/>
      <c r="X22" s="375"/>
      <c r="Y22" s="375"/>
      <c r="Z22" s="375"/>
      <c r="AA22" s="375"/>
      <c r="AB22" s="375"/>
      <c r="AC22" s="375"/>
      <c r="AD22" s="375"/>
      <c r="AE22" s="375"/>
      <c r="AF22" s="375"/>
      <c r="AG22" s="375"/>
      <c r="AH22" s="375"/>
      <c r="AI22" s="375"/>
      <c r="AJ22" s="375"/>
      <c r="AK22" s="375"/>
    </row>
    <row r="23" spans="1:37" x14ac:dyDescent="0.25">
      <c r="B23" s="293" t="s">
        <v>494</v>
      </c>
      <c r="C23" s="292">
        <f ca="1">SUM(D23:AG23)</f>
        <v>306.35524002537682</v>
      </c>
      <c r="D23" s="375">
        <f ca="1">D10-D20</f>
        <v>0</v>
      </c>
      <c r="E23" s="375">
        <f ca="1">IF(D23&lt;0,0,D23)+E20-E10</f>
        <v>0</v>
      </c>
      <c r="F23" s="375">
        <f t="shared" ref="F23:AK23" ca="1" si="8">IF(E23&lt;0,0,E23)+F20-F10</f>
        <v>0</v>
      </c>
      <c r="G23" s="375">
        <f t="shared" ca="1" si="8"/>
        <v>0</v>
      </c>
      <c r="H23" s="375">
        <f t="shared" ca="1" si="8"/>
        <v>0</v>
      </c>
      <c r="I23" s="375">
        <f t="shared" ca="1" si="8"/>
        <v>0.28439999999999999</v>
      </c>
      <c r="J23" s="375">
        <f t="shared" ca="1" si="8"/>
        <v>0.28439999999999999</v>
      </c>
      <c r="K23" s="375">
        <f t="shared" ca="1" si="8"/>
        <v>9.7001607607271954</v>
      </c>
      <c r="L23" s="375">
        <f t="shared" ca="1" si="8"/>
        <v>13.45531878435416</v>
      </c>
      <c r="M23" s="375">
        <f t="shared" ca="1" si="8"/>
        <v>20.097892632688225</v>
      </c>
      <c r="N23" s="375">
        <f t="shared" ca="1" si="8"/>
        <v>30.276588981233303</v>
      </c>
      <c r="O23" s="375">
        <f t="shared" ca="1" si="8"/>
        <v>44.046285014822097</v>
      </c>
      <c r="P23" s="375">
        <f t="shared" ca="1" si="8"/>
        <v>49.313753797648424</v>
      </c>
      <c r="Q23" s="375">
        <f t="shared" ca="1" si="8"/>
        <v>50.12550229344383</v>
      </c>
      <c r="R23" s="375">
        <f t="shared" ca="1" si="8"/>
        <v>53.042213832152441</v>
      </c>
      <c r="S23" s="375">
        <f t="shared" ca="1" si="8"/>
        <v>37.329668874004632</v>
      </c>
      <c r="T23" s="375">
        <f t="shared" ca="1" si="8"/>
        <v>36.081546205489758</v>
      </c>
      <c r="U23" s="375">
        <f t="shared" ca="1" si="8"/>
        <v>34.547605663280635</v>
      </c>
      <c r="V23" s="375">
        <f t="shared" ca="1" si="8"/>
        <v>40.339473155705903</v>
      </c>
      <c r="W23" s="375">
        <f t="shared" ca="1" si="8"/>
        <v>8.3642309551655245</v>
      </c>
      <c r="X23" s="375">
        <f t="shared" ca="1" si="8"/>
        <v>-9.6872439481583648</v>
      </c>
      <c r="Y23" s="375">
        <f t="shared" ca="1" si="8"/>
        <v>-10.227110652365598</v>
      </c>
      <c r="Z23" s="375">
        <f t="shared" ca="1" si="8"/>
        <v>-28.987632303974834</v>
      </c>
      <c r="AA23" s="375">
        <f t="shared" ca="1" si="8"/>
        <v>-14.633466704174158</v>
      </c>
      <c r="AB23" s="375">
        <f t="shared" ca="1" si="8"/>
        <v>-3.4989791122082994</v>
      </c>
      <c r="AC23" s="375">
        <f t="shared" ca="1" si="8"/>
        <v>-25.595785772560596</v>
      </c>
      <c r="AD23" s="375">
        <f t="shared" ca="1" si="8"/>
        <v>-7.1814718554094279</v>
      </c>
      <c r="AE23" s="375">
        <f t="shared" ca="1" si="8"/>
        <v>-6.8868713605393399</v>
      </c>
      <c r="AF23" s="375">
        <f t="shared" ca="1" si="8"/>
        <v>-7.1814718554094279</v>
      </c>
      <c r="AG23" s="375">
        <f t="shared" ca="1" si="8"/>
        <v>-7.0537673605393394</v>
      </c>
      <c r="AH23" s="375">
        <f t="shared" ca="1" si="8"/>
        <v>-7.7983678554094276</v>
      </c>
      <c r="AI23" s="375">
        <f t="shared" ca="1" si="8"/>
        <v>-7.5037673605393396</v>
      </c>
      <c r="AJ23" s="375">
        <f t="shared" ca="1" si="8"/>
        <v>-7.7983678554094276</v>
      </c>
      <c r="AK23" s="375">
        <f t="shared" ca="1" si="8"/>
        <v>-7.5037673605393396</v>
      </c>
    </row>
    <row r="24" spans="1:37" x14ac:dyDescent="0.25">
      <c r="E24" s="379"/>
    </row>
    <row r="27" spans="1:37" x14ac:dyDescent="0.25">
      <c r="B27" s="293" t="s">
        <v>718</v>
      </c>
    </row>
    <row r="28" spans="1:37" x14ac:dyDescent="0.25">
      <c r="B28" s="285" t="s">
        <v>719</v>
      </c>
    </row>
    <row r="34" spans="2:2" x14ac:dyDescent="0.25">
      <c r="B34" s="384"/>
    </row>
    <row r="35" spans="2:2" x14ac:dyDescent="0.25">
      <c r="B35" s="384"/>
    </row>
    <row r="36" spans="2:2" x14ac:dyDescent="0.25">
      <c r="B36" s="384"/>
    </row>
    <row r="37" spans="2:2" x14ac:dyDescent="0.25">
      <c r="B37" s="384"/>
    </row>
    <row r="38" spans="2:2" hidden="1" x14ac:dyDescent="0.25">
      <c r="B38" s="384"/>
    </row>
    <row r="39" spans="2:2" x14ac:dyDescent="0.25">
      <c r="B39" s="384"/>
    </row>
    <row r="40" spans="2:2" x14ac:dyDescent="0.25">
      <c r="B40" s="384"/>
    </row>
    <row r="41" spans="2:2" x14ac:dyDescent="0.25">
      <c r="B41" s="384"/>
    </row>
    <row r="42" spans="2:2" x14ac:dyDescent="0.25">
      <c r="B42" s="384"/>
    </row>
    <row r="43" spans="2:2" x14ac:dyDescent="0.25">
      <c r="B43" s="384"/>
    </row>
    <row r="44" spans="2:2" x14ac:dyDescent="0.25">
      <c r="B44" s="384"/>
    </row>
    <row r="45" spans="2:2" x14ac:dyDescent="0.25">
      <c r="B45" s="384"/>
    </row>
    <row r="46" spans="2:2" x14ac:dyDescent="0.25">
      <c r="B46" s="384"/>
    </row>
    <row r="47" spans="2:2" x14ac:dyDescent="0.25">
      <c r="B47" s="384"/>
    </row>
    <row r="48" spans="2:2" x14ac:dyDescent="0.25">
      <c r="B48" s="384"/>
    </row>
    <row r="49" spans="2:2" x14ac:dyDescent="0.25">
      <c r="B49" s="384"/>
    </row>
    <row r="50" spans="2:2" x14ac:dyDescent="0.25">
      <c r="B50" s="384"/>
    </row>
    <row r="51" spans="2:2" x14ac:dyDescent="0.25">
      <c r="B51" s="384"/>
    </row>
    <row r="52" spans="2:2" x14ac:dyDescent="0.25">
      <c r="B52" s="384"/>
    </row>
    <row r="53" spans="2:2" x14ac:dyDescent="0.25">
      <c r="B53" s="384"/>
    </row>
  </sheetData>
  <pageMargins left="0.7" right="0.7" top="0.75" bottom="0.75" header="0.3" footer="0.3"/>
  <pageSetup paperSize="9"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K53"/>
  <sheetViews>
    <sheetView showGridLines="0" zoomScale="90" zoomScaleNormal="90" workbookViewId="0">
      <selection activeCell="L32" sqref="L32"/>
    </sheetView>
  </sheetViews>
  <sheetFormatPr defaultColWidth="8.85546875" defaultRowHeight="12" x14ac:dyDescent="0.25"/>
  <cols>
    <col min="1" max="1" width="11.85546875" style="287" customWidth="1"/>
    <col min="2" max="2" width="41.85546875" style="285" bestFit="1" customWidth="1"/>
    <col min="3" max="3" width="12.28515625" style="285" bestFit="1" customWidth="1"/>
    <col min="4" max="4" width="13.42578125" style="285" customWidth="1"/>
    <col min="5" max="5" width="11.7109375" style="285" bestFit="1" customWidth="1"/>
    <col min="6" max="19" width="12.28515625" style="285" bestFit="1" customWidth="1"/>
    <col min="20" max="21" width="11.140625" style="285" bestFit="1" customWidth="1"/>
    <col min="22" max="22" width="10.7109375" style="285" bestFit="1" customWidth="1"/>
    <col min="23" max="23" width="11.140625" style="285" bestFit="1" customWidth="1"/>
    <col min="24" max="32" width="17.7109375" style="285" customWidth="1"/>
    <col min="33" max="33" width="13.28515625" style="285" customWidth="1"/>
    <col min="34" max="16384" width="8.85546875" style="285"/>
  </cols>
  <sheetData>
    <row r="1" spans="1:37" s="330" customFormat="1" x14ac:dyDescent="0.25">
      <c r="A1" s="331" t="s">
        <v>394</v>
      </c>
    </row>
    <row r="2" spans="1:37" s="330" customFormat="1" x14ac:dyDescent="0.25">
      <c r="A2" s="331" t="s">
        <v>395</v>
      </c>
    </row>
    <row r="3" spans="1:37" s="330" customFormat="1" x14ac:dyDescent="0.25">
      <c r="A3" s="331" t="s">
        <v>495</v>
      </c>
    </row>
    <row r="5" spans="1:37" x14ac:dyDescent="0.25">
      <c r="A5" s="285"/>
      <c r="B5" s="285" t="s">
        <v>38</v>
      </c>
      <c r="D5" s="285">
        <v>0</v>
      </c>
      <c r="E5" s="286">
        <v>1</v>
      </c>
      <c r="F5" s="286">
        <f t="shared" ref="F5:AK5" si="0">E5+1</f>
        <v>2</v>
      </c>
      <c r="G5" s="286">
        <f t="shared" si="0"/>
        <v>3</v>
      </c>
      <c r="H5" s="286">
        <f t="shared" si="0"/>
        <v>4</v>
      </c>
      <c r="I5" s="286">
        <f t="shared" si="0"/>
        <v>5</v>
      </c>
      <c r="J5" s="286">
        <f t="shared" si="0"/>
        <v>6</v>
      </c>
      <c r="K5" s="286">
        <f t="shared" si="0"/>
        <v>7</v>
      </c>
      <c r="L5" s="286">
        <f t="shared" si="0"/>
        <v>8</v>
      </c>
      <c r="M5" s="286">
        <f t="shared" si="0"/>
        <v>9</v>
      </c>
      <c r="N5" s="286">
        <f t="shared" si="0"/>
        <v>10</v>
      </c>
      <c r="O5" s="286">
        <f t="shared" si="0"/>
        <v>11</v>
      </c>
      <c r="P5" s="286">
        <f t="shared" si="0"/>
        <v>12</v>
      </c>
      <c r="Q5" s="286">
        <f t="shared" si="0"/>
        <v>13</v>
      </c>
      <c r="R5" s="286">
        <f t="shared" si="0"/>
        <v>14</v>
      </c>
      <c r="S5" s="286">
        <f t="shared" si="0"/>
        <v>15</v>
      </c>
      <c r="T5" s="286">
        <f t="shared" si="0"/>
        <v>16</v>
      </c>
      <c r="U5" s="286">
        <f t="shared" si="0"/>
        <v>17</v>
      </c>
      <c r="V5" s="286">
        <f t="shared" si="0"/>
        <v>18</v>
      </c>
      <c r="W5" s="286">
        <f t="shared" si="0"/>
        <v>19</v>
      </c>
      <c r="X5" s="286">
        <f t="shared" si="0"/>
        <v>20</v>
      </c>
      <c r="Y5" s="286">
        <f t="shared" si="0"/>
        <v>21</v>
      </c>
      <c r="Z5" s="286">
        <f t="shared" si="0"/>
        <v>22</v>
      </c>
      <c r="AA5" s="286">
        <f t="shared" si="0"/>
        <v>23</v>
      </c>
      <c r="AB5" s="286">
        <f t="shared" si="0"/>
        <v>24</v>
      </c>
      <c r="AC5" s="286">
        <f t="shared" si="0"/>
        <v>25</v>
      </c>
      <c r="AD5" s="286">
        <f t="shared" si="0"/>
        <v>26</v>
      </c>
      <c r="AE5" s="286">
        <f t="shared" si="0"/>
        <v>27</v>
      </c>
      <c r="AF5" s="286">
        <f t="shared" si="0"/>
        <v>28</v>
      </c>
      <c r="AG5" s="286">
        <f t="shared" si="0"/>
        <v>29</v>
      </c>
      <c r="AH5" s="286">
        <f t="shared" si="0"/>
        <v>30</v>
      </c>
      <c r="AI5" s="286">
        <f t="shared" si="0"/>
        <v>31</v>
      </c>
      <c r="AJ5" s="286">
        <f t="shared" si="0"/>
        <v>32</v>
      </c>
      <c r="AK5" s="286">
        <f t="shared" si="0"/>
        <v>33</v>
      </c>
    </row>
    <row r="6" spans="1:37" x14ac:dyDescent="0.25">
      <c r="B6" s="332" t="s">
        <v>48</v>
      </c>
      <c r="C6" s="333" t="s">
        <v>3</v>
      </c>
      <c r="D6" s="334">
        <v>44561</v>
      </c>
      <c r="E6" s="334">
        <f t="shared" ref="E6:AK6" si="1">EOMONTH(D6,3)</f>
        <v>44651</v>
      </c>
      <c r="F6" s="334">
        <f t="shared" si="1"/>
        <v>44742</v>
      </c>
      <c r="G6" s="334">
        <f t="shared" si="1"/>
        <v>44834</v>
      </c>
      <c r="H6" s="334">
        <f t="shared" si="1"/>
        <v>44926</v>
      </c>
      <c r="I6" s="334">
        <f t="shared" si="1"/>
        <v>45016</v>
      </c>
      <c r="J6" s="334">
        <f t="shared" si="1"/>
        <v>45107</v>
      </c>
      <c r="K6" s="334">
        <f t="shared" si="1"/>
        <v>45199</v>
      </c>
      <c r="L6" s="334">
        <f t="shared" si="1"/>
        <v>45291</v>
      </c>
      <c r="M6" s="334">
        <f t="shared" si="1"/>
        <v>45382</v>
      </c>
      <c r="N6" s="334">
        <f t="shared" si="1"/>
        <v>45473</v>
      </c>
      <c r="O6" s="334">
        <f t="shared" si="1"/>
        <v>45565</v>
      </c>
      <c r="P6" s="334">
        <f t="shared" si="1"/>
        <v>45657</v>
      </c>
      <c r="Q6" s="334">
        <f t="shared" si="1"/>
        <v>45747</v>
      </c>
      <c r="R6" s="334">
        <f t="shared" si="1"/>
        <v>45838</v>
      </c>
      <c r="S6" s="334">
        <f t="shared" si="1"/>
        <v>45930</v>
      </c>
      <c r="T6" s="334">
        <f t="shared" si="1"/>
        <v>46022</v>
      </c>
      <c r="U6" s="334">
        <f t="shared" si="1"/>
        <v>46112</v>
      </c>
      <c r="V6" s="334">
        <f t="shared" si="1"/>
        <v>46203</v>
      </c>
      <c r="W6" s="334">
        <f t="shared" si="1"/>
        <v>46295</v>
      </c>
      <c r="X6" s="334">
        <f t="shared" si="1"/>
        <v>46387</v>
      </c>
      <c r="Y6" s="334">
        <f t="shared" si="1"/>
        <v>46477</v>
      </c>
      <c r="Z6" s="334">
        <f t="shared" si="1"/>
        <v>46568</v>
      </c>
      <c r="AA6" s="334">
        <f t="shared" si="1"/>
        <v>46660</v>
      </c>
      <c r="AB6" s="334">
        <f t="shared" si="1"/>
        <v>46752</v>
      </c>
      <c r="AC6" s="334">
        <f t="shared" si="1"/>
        <v>46843</v>
      </c>
      <c r="AD6" s="334">
        <f t="shared" si="1"/>
        <v>46934</v>
      </c>
      <c r="AE6" s="334">
        <f t="shared" si="1"/>
        <v>47026</v>
      </c>
      <c r="AF6" s="334">
        <f t="shared" si="1"/>
        <v>47118</v>
      </c>
      <c r="AG6" s="334">
        <f t="shared" si="1"/>
        <v>47208</v>
      </c>
      <c r="AH6" s="334">
        <f t="shared" si="1"/>
        <v>47299</v>
      </c>
      <c r="AI6" s="334">
        <f t="shared" si="1"/>
        <v>47391</v>
      </c>
      <c r="AJ6" s="334">
        <f t="shared" si="1"/>
        <v>47483</v>
      </c>
      <c r="AK6" s="334">
        <f t="shared" si="1"/>
        <v>47573</v>
      </c>
    </row>
    <row r="8" spans="1:37" hidden="1" x14ac:dyDescent="0.25">
      <c r="B8" s="285" t="s">
        <v>273</v>
      </c>
      <c r="C8" s="288">
        <f>SUM(D8:AG8)</f>
        <v>0</v>
      </c>
      <c r="D8" s="289"/>
      <c r="E8" s="290"/>
      <c r="F8" s="290"/>
      <c r="G8" s="290"/>
      <c r="H8" s="290"/>
      <c r="I8" s="290"/>
      <c r="J8" s="290"/>
      <c r="K8" s="290"/>
      <c r="L8" s="290"/>
      <c r="M8" s="290"/>
      <c r="N8" s="290"/>
      <c r="O8" s="290"/>
      <c r="P8" s="290"/>
      <c r="Q8" s="290"/>
      <c r="R8" s="290"/>
      <c r="S8" s="290"/>
      <c r="T8" s="290"/>
      <c r="U8" s="289"/>
      <c r="V8" s="289"/>
      <c r="W8" s="289"/>
      <c r="X8" s="289"/>
      <c r="Y8" s="289"/>
      <c r="Z8" s="289"/>
      <c r="AA8" s="289"/>
      <c r="AB8" s="289"/>
      <c r="AC8" s="289"/>
      <c r="AD8" s="289"/>
      <c r="AE8" s="289"/>
      <c r="AF8" s="289"/>
      <c r="AG8" s="289"/>
      <c r="AH8" s="289"/>
      <c r="AI8" s="289"/>
      <c r="AJ8" s="289"/>
      <c r="AK8" s="289"/>
    </row>
    <row r="9" spans="1:37" x14ac:dyDescent="0.25">
      <c r="B9" s="291" t="s">
        <v>489</v>
      </c>
      <c r="C9" s="292">
        <f>SUM(D9:AK9)</f>
        <v>2293.1494093992487</v>
      </c>
      <c r="D9" s="292">
        <f>'Cash Flow Statement'!D13</f>
        <v>0</v>
      </c>
      <c r="E9" s="292">
        <f>'Cash Flow Statement'!E13</f>
        <v>0</v>
      </c>
      <c r="F9" s="292">
        <f>'Cash Flow Statement'!F13</f>
        <v>0</v>
      </c>
      <c r="G9" s="292">
        <f>'Cash Flow Statement'!G13</f>
        <v>0</v>
      </c>
      <c r="H9" s="292">
        <f>'Cash Flow Statement'!H13</f>
        <v>0</v>
      </c>
      <c r="I9" s="292">
        <f>'Cash Flow Statement'!I13</f>
        <v>0</v>
      </c>
      <c r="J9" s="292">
        <f>'Cash Flow Statement'!J13</f>
        <v>0</v>
      </c>
      <c r="K9" s="292">
        <f>'Cash Flow Statement'!K13</f>
        <v>23.638529485992482</v>
      </c>
      <c r="L9" s="292">
        <f>'Cash Flow Statement'!L13</f>
        <v>29.304161857490598</v>
      </c>
      <c r="M9" s="292">
        <f>'Cash Flow Statement'!M13</f>
        <v>17.259203239820327</v>
      </c>
      <c r="N9" s="292">
        <f>'Cash Flow Statement'!N13</f>
        <v>40.051145748422883</v>
      </c>
      <c r="O9" s="292">
        <f>'Cash Flow Statement'!O13</f>
        <v>16.542390189734238</v>
      </c>
      <c r="P9" s="292">
        <f>'Cash Flow Statement'!P13</f>
        <v>97.373280931564722</v>
      </c>
      <c r="Q9" s="292">
        <f>'Cash Flow Statement'!Q13</f>
        <v>127.33856429982227</v>
      </c>
      <c r="R9" s="292">
        <f>'Cash Flow Statement'!R13</f>
        <v>132.42758397831187</v>
      </c>
      <c r="S9" s="292">
        <f>'Cash Flow Statement'!S13</f>
        <v>153.85461961937986</v>
      </c>
      <c r="T9" s="292">
        <f>'Cash Flow Statement'!T13</f>
        <v>131.04102349045755</v>
      </c>
      <c r="U9" s="292">
        <f>'Cash Flow Statement'!U13</f>
        <v>144.3618915236197</v>
      </c>
      <c r="V9" s="292">
        <f>'Cash Flow Statement'!V13</f>
        <v>29.241188069547547</v>
      </c>
      <c r="W9" s="292">
        <f>'Cash Flow Statement'!W13</f>
        <v>221.01735041252257</v>
      </c>
      <c r="X9" s="292">
        <f>'Cash Flow Statement'!X13</f>
        <v>140.8549102053575</v>
      </c>
      <c r="Y9" s="292">
        <f>'Cash Flow Statement'!Y13</f>
        <v>105.27630963926536</v>
      </c>
      <c r="Z9" s="292">
        <f>'Cash Flow Statement'!Z13</f>
        <v>200.34265102797596</v>
      </c>
      <c r="AA9" s="292">
        <f>'Cash Flow Statement'!AA13</f>
        <v>114.50788111194888</v>
      </c>
      <c r="AB9" s="292">
        <f>'Cash Flow Statement'!AB13</f>
        <v>42.80211235278086</v>
      </c>
      <c r="AC9" s="292">
        <f>'Cash Flow Statement'!AC13</f>
        <v>159.79616283935317</v>
      </c>
      <c r="AD9" s="292">
        <f>'Cash Flow Statement'!AD13</f>
        <v>45.154806171984966</v>
      </c>
      <c r="AE9" s="292">
        <f>'Cash Flow Statement'!AE13</f>
        <v>45.154806171984966</v>
      </c>
      <c r="AF9" s="292">
        <f>'Cash Flow Statement'!AF13</f>
        <v>45.154806171984966</v>
      </c>
      <c r="AG9" s="292">
        <f>'Cash Flow Statement'!AG13</f>
        <v>46.130806171984965</v>
      </c>
      <c r="AH9" s="292">
        <f>'Cash Flow Statement'!AH13</f>
        <v>46.130806171984965</v>
      </c>
      <c r="AI9" s="292">
        <f>'Cash Flow Statement'!AI13</f>
        <v>46.130806171984965</v>
      </c>
      <c r="AJ9" s="292">
        <f>'Cash Flow Statement'!AJ13</f>
        <v>46.130806171984965</v>
      </c>
      <c r="AK9" s="292">
        <f>'Cash Flow Statement'!AK13</f>
        <v>46.130806171984965</v>
      </c>
    </row>
    <row r="10" spans="1:37" x14ac:dyDescent="0.25">
      <c r="A10" s="378">
        <v>0.18</v>
      </c>
      <c r="B10" s="291" t="s">
        <v>488</v>
      </c>
      <c r="C10" s="292">
        <f>SUM(D10:AK10)</f>
        <v>412.76689369186482</v>
      </c>
      <c r="D10" s="292">
        <f>D9*$A$10</f>
        <v>0</v>
      </c>
      <c r="E10" s="292">
        <f t="shared" ref="E10:AG10" si="2">E9*$A$10</f>
        <v>0</v>
      </c>
      <c r="F10" s="292">
        <f t="shared" si="2"/>
        <v>0</v>
      </c>
      <c r="G10" s="292">
        <f t="shared" si="2"/>
        <v>0</v>
      </c>
      <c r="H10" s="292">
        <f t="shared" si="2"/>
        <v>0</v>
      </c>
      <c r="I10" s="292">
        <f t="shared" si="2"/>
        <v>0</v>
      </c>
      <c r="J10" s="292">
        <f t="shared" si="2"/>
        <v>0</v>
      </c>
      <c r="K10" s="292">
        <f t="shared" si="2"/>
        <v>4.2549353074786467</v>
      </c>
      <c r="L10" s="292">
        <f t="shared" si="2"/>
        <v>5.2747491343483075</v>
      </c>
      <c r="M10" s="292">
        <f t="shared" si="2"/>
        <v>3.1066565831676587</v>
      </c>
      <c r="N10" s="292">
        <f t="shared" si="2"/>
        <v>7.2092062347161185</v>
      </c>
      <c r="O10" s="292">
        <f t="shared" si="2"/>
        <v>2.977630234152163</v>
      </c>
      <c r="P10" s="292">
        <f t="shared" si="2"/>
        <v>17.52719056768165</v>
      </c>
      <c r="Q10" s="292">
        <f t="shared" si="2"/>
        <v>22.920941573968008</v>
      </c>
      <c r="R10" s="292">
        <f t="shared" si="2"/>
        <v>23.836965116096135</v>
      </c>
      <c r="S10" s="292">
        <f t="shared" si="2"/>
        <v>27.693831531488375</v>
      </c>
      <c r="T10" s="292">
        <f t="shared" si="2"/>
        <v>23.587384228282357</v>
      </c>
      <c r="U10" s="292">
        <f t="shared" si="2"/>
        <v>25.985140474251544</v>
      </c>
      <c r="V10" s="292">
        <f t="shared" si="2"/>
        <v>5.2634138525185588</v>
      </c>
      <c r="W10" s="292">
        <f t="shared" si="2"/>
        <v>39.783123074254064</v>
      </c>
      <c r="X10" s="292">
        <f t="shared" si="2"/>
        <v>25.35388383696435</v>
      </c>
      <c r="Y10" s="292">
        <f t="shared" si="2"/>
        <v>18.949735735067765</v>
      </c>
      <c r="Z10" s="292">
        <f t="shared" si="2"/>
        <v>36.06167718503567</v>
      </c>
      <c r="AA10" s="292">
        <f t="shared" si="2"/>
        <v>20.611418600150795</v>
      </c>
      <c r="AB10" s="292">
        <f t="shared" si="2"/>
        <v>7.7043802235005545</v>
      </c>
      <c r="AC10" s="292">
        <f t="shared" si="2"/>
        <v>28.763309311083571</v>
      </c>
      <c r="AD10" s="292">
        <f t="shared" si="2"/>
        <v>8.127865110957293</v>
      </c>
      <c r="AE10" s="292">
        <f t="shared" si="2"/>
        <v>8.127865110957293</v>
      </c>
      <c r="AF10" s="292">
        <f t="shared" si="2"/>
        <v>8.127865110957293</v>
      </c>
      <c r="AG10" s="292">
        <f t="shared" si="2"/>
        <v>8.3035451109572929</v>
      </c>
      <c r="AH10" s="292">
        <f t="shared" ref="AH10:AI10" si="3">AH9*$A$10</f>
        <v>8.3035451109572929</v>
      </c>
      <c r="AI10" s="292">
        <f t="shared" si="3"/>
        <v>8.3035451109572929</v>
      </c>
      <c r="AJ10" s="292">
        <f t="shared" ref="AJ10:AK10" si="4">AJ9*$A$10</f>
        <v>8.3035451109572929</v>
      </c>
      <c r="AK10" s="292">
        <f t="shared" si="4"/>
        <v>8.3035451109572929</v>
      </c>
    </row>
    <row r="11" spans="1:37" x14ac:dyDescent="0.25">
      <c r="B11" s="291" t="s">
        <v>490</v>
      </c>
      <c r="C11" s="292">
        <f>C9+C10</f>
        <v>2705.9163030911136</v>
      </c>
      <c r="D11" s="292">
        <f>D9+D10</f>
        <v>0</v>
      </c>
      <c r="E11" s="292">
        <f t="shared" ref="E11:AG11" si="5">E9+E10</f>
        <v>0</v>
      </c>
      <c r="F11" s="292">
        <f t="shared" si="5"/>
        <v>0</v>
      </c>
      <c r="G11" s="292">
        <f t="shared" si="5"/>
        <v>0</v>
      </c>
      <c r="H11" s="292">
        <f t="shared" si="5"/>
        <v>0</v>
      </c>
      <c r="I11" s="292">
        <f t="shared" si="5"/>
        <v>0</v>
      </c>
      <c r="J11" s="292">
        <f t="shared" si="5"/>
        <v>0</v>
      </c>
      <c r="K11" s="292">
        <f t="shared" si="5"/>
        <v>27.893464793471129</v>
      </c>
      <c r="L11" s="292">
        <f t="shared" si="5"/>
        <v>34.578910991838903</v>
      </c>
      <c r="M11" s="292">
        <f t="shared" si="5"/>
        <v>20.365859822987986</v>
      </c>
      <c r="N11" s="292">
        <f t="shared" si="5"/>
        <v>47.260351983139003</v>
      </c>
      <c r="O11" s="292">
        <f t="shared" si="5"/>
        <v>19.5200204238864</v>
      </c>
      <c r="P11" s="292">
        <f t="shared" si="5"/>
        <v>114.90047149924638</v>
      </c>
      <c r="Q11" s="292">
        <f t="shared" si="5"/>
        <v>150.25950587379026</v>
      </c>
      <c r="R11" s="292">
        <f t="shared" si="5"/>
        <v>156.26454909440801</v>
      </c>
      <c r="S11" s="292">
        <f t="shared" si="5"/>
        <v>181.54845115086823</v>
      </c>
      <c r="T11" s="292">
        <f t="shared" si="5"/>
        <v>154.62840771873991</v>
      </c>
      <c r="U11" s="292">
        <f t="shared" si="5"/>
        <v>170.34703199787126</v>
      </c>
      <c r="V11" s="292">
        <f t="shared" si="5"/>
        <v>34.504601922066108</v>
      </c>
      <c r="W11" s="292">
        <f t="shared" si="5"/>
        <v>260.80047348677664</v>
      </c>
      <c r="X11" s="292">
        <f t="shared" si="5"/>
        <v>166.20879404232184</v>
      </c>
      <c r="Y11" s="292">
        <f t="shared" si="5"/>
        <v>124.22604537433313</v>
      </c>
      <c r="Z11" s="292">
        <f t="shared" si="5"/>
        <v>236.40432821301164</v>
      </c>
      <c r="AA11" s="292">
        <f t="shared" si="5"/>
        <v>135.11929971209966</v>
      </c>
      <c r="AB11" s="292">
        <f t="shared" si="5"/>
        <v>50.506492576281417</v>
      </c>
      <c r="AC11" s="292">
        <f t="shared" si="5"/>
        <v>188.55947215043673</v>
      </c>
      <c r="AD11" s="292">
        <f t="shared" si="5"/>
        <v>53.28267128294226</v>
      </c>
      <c r="AE11" s="292">
        <f t="shared" si="5"/>
        <v>53.28267128294226</v>
      </c>
      <c r="AF11" s="292">
        <f t="shared" si="5"/>
        <v>53.28267128294226</v>
      </c>
      <c r="AG11" s="292">
        <f t="shared" si="5"/>
        <v>54.434351282942259</v>
      </c>
      <c r="AH11" s="292">
        <f t="shared" ref="AH11:AI11" si="6">AH9+AH10</f>
        <v>54.434351282942259</v>
      </c>
      <c r="AI11" s="292">
        <f t="shared" si="6"/>
        <v>54.434351282942259</v>
      </c>
      <c r="AJ11" s="292">
        <f t="shared" ref="AJ11:AK11" si="7">AJ9+AJ10</f>
        <v>54.434351282942259</v>
      </c>
      <c r="AK11" s="292">
        <f t="shared" si="7"/>
        <v>54.434351282942259</v>
      </c>
    </row>
    <row r="12" spans="1:37" x14ac:dyDescent="0.25">
      <c r="B12" s="293"/>
      <c r="C12" s="288"/>
      <c r="D12" s="288"/>
      <c r="E12" s="288"/>
      <c r="F12" s="288"/>
      <c r="G12" s="288"/>
      <c r="H12" s="288"/>
      <c r="I12" s="288"/>
      <c r="J12" s="288"/>
      <c r="K12" s="288"/>
      <c r="L12" s="288"/>
      <c r="M12" s="288"/>
      <c r="N12" s="288"/>
      <c r="O12" s="288"/>
      <c r="P12" s="288"/>
      <c r="Q12" s="288"/>
      <c r="R12" s="288"/>
      <c r="S12" s="288"/>
      <c r="T12" s="288"/>
      <c r="U12" s="288"/>
      <c r="V12" s="288"/>
      <c r="W12" s="288"/>
      <c r="X12" s="288"/>
      <c r="Y12" s="288"/>
      <c r="Z12" s="288"/>
      <c r="AA12" s="288"/>
      <c r="AB12" s="288"/>
      <c r="AC12" s="288"/>
      <c r="AD12" s="288"/>
      <c r="AE12" s="288"/>
      <c r="AF12" s="288"/>
      <c r="AG12" s="288"/>
      <c r="AH12" s="288"/>
      <c r="AI12" s="288"/>
      <c r="AJ12" s="288"/>
      <c r="AK12" s="288"/>
    </row>
    <row r="13" spans="1:37" x14ac:dyDescent="0.25">
      <c r="A13" s="378">
        <v>0</v>
      </c>
      <c r="B13" s="285" t="str">
        <f>'Cash Flow Statement'!B16</f>
        <v>Land Cost (Rs Cr)</v>
      </c>
      <c r="C13" s="288">
        <f t="shared" ref="C13:C20" ca="1" si="8">SUM(D13:AZ13)</f>
        <v>250</v>
      </c>
      <c r="D13" s="294">
        <f ca="1">'Cash Flow Statement'!D16</f>
        <v>58</v>
      </c>
      <c r="E13" s="294">
        <f ca="1">'Cash Flow Statement'!E16</f>
        <v>11.75</v>
      </c>
      <c r="F13" s="294">
        <f ca="1">'Cash Flow Statement'!F16</f>
        <v>0</v>
      </c>
      <c r="G13" s="294">
        <f ca="1">'Cash Flow Statement'!G16</f>
        <v>0</v>
      </c>
      <c r="H13" s="294">
        <f ca="1">'Cash Flow Statement'!H16</f>
        <v>0</v>
      </c>
      <c r="I13" s="294">
        <f ca="1">'Cash Flow Statement'!I16</f>
        <v>0</v>
      </c>
      <c r="J13" s="294">
        <f ca="1">'Cash Flow Statement'!J16</f>
        <v>58</v>
      </c>
      <c r="K13" s="294">
        <f ca="1">'Cash Flow Statement'!K16</f>
        <v>0</v>
      </c>
      <c r="L13" s="294">
        <f ca="1">'Cash Flow Statement'!L16</f>
        <v>58</v>
      </c>
      <c r="M13" s="294">
        <f ca="1">'Cash Flow Statement'!M16</f>
        <v>0</v>
      </c>
      <c r="N13" s="294">
        <f ca="1">'Cash Flow Statement'!N16</f>
        <v>0</v>
      </c>
      <c r="O13" s="294">
        <f ca="1">'Cash Flow Statement'!O16</f>
        <v>0</v>
      </c>
      <c r="P13" s="294">
        <f ca="1">'Cash Flow Statement'!P16</f>
        <v>58</v>
      </c>
      <c r="Q13" s="294">
        <f ca="1">'Cash Flow Statement'!Q16</f>
        <v>0</v>
      </c>
      <c r="R13" s="294">
        <f ca="1">'Cash Flow Statement'!R16</f>
        <v>0</v>
      </c>
      <c r="S13" s="294">
        <f ca="1">'Cash Flow Statement'!S16</f>
        <v>0</v>
      </c>
      <c r="T13" s="294">
        <f ca="1">'Cash Flow Statement'!T16</f>
        <v>6.25</v>
      </c>
      <c r="U13" s="294">
        <f ca="1">'Cash Flow Statement'!U16</f>
        <v>0</v>
      </c>
      <c r="V13" s="294">
        <f ca="1">'Cash Flow Statement'!V16</f>
        <v>0</v>
      </c>
      <c r="W13" s="294">
        <f ca="1">'Cash Flow Statement'!W16</f>
        <v>0</v>
      </c>
      <c r="X13" s="294">
        <f ca="1">'Cash Flow Statement'!X16</f>
        <v>0</v>
      </c>
      <c r="Y13" s="294">
        <f ca="1">'Cash Flow Statement'!Y16</f>
        <v>0</v>
      </c>
      <c r="Z13" s="294">
        <f ca="1">'Cash Flow Statement'!Z16</f>
        <v>0</v>
      </c>
      <c r="AA13" s="294">
        <f ca="1">'Cash Flow Statement'!AA16</f>
        <v>0</v>
      </c>
      <c r="AB13" s="294">
        <f ca="1">'Cash Flow Statement'!AB16</f>
        <v>0</v>
      </c>
      <c r="AC13" s="294">
        <f>'Cash Flow Statement'!AC16</f>
        <v>0</v>
      </c>
      <c r="AD13" s="294">
        <f>'Cash Flow Statement'!AD16</f>
        <v>0</v>
      </c>
      <c r="AE13" s="294">
        <f>'Cash Flow Statement'!AE16</f>
        <v>0</v>
      </c>
      <c r="AF13" s="294">
        <f>'Cash Flow Statement'!AF16</f>
        <v>0</v>
      </c>
      <c r="AG13" s="294">
        <f>'Cash Flow Statement'!AG16</f>
        <v>0</v>
      </c>
      <c r="AH13" s="294">
        <f>'Cash Flow Statement'!AH16</f>
        <v>0</v>
      </c>
      <c r="AI13" s="294">
        <f>'Cash Flow Statement'!AI16</f>
        <v>0</v>
      </c>
      <c r="AJ13" s="294">
        <f>'Cash Flow Statement'!AJ16</f>
        <v>0</v>
      </c>
      <c r="AK13" s="294">
        <f>'Cash Flow Statement'!AK16</f>
        <v>0</v>
      </c>
    </row>
    <row r="14" spans="1:37" x14ac:dyDescent="0.25">
      <c r="A14" s="378">
        <v>0.18</v>
      </c>
      <c r="B14" s="285" t="str">
        <f>'Cash Flow Statement'!B17</f>
        <v>Construction cost (Rs Cr)</v>
      </c>
      <c r="C14" s="288">
        <f t="shared" ca="1" si="8"/>
        <v>808.14056455814307</v>
      </c>
      <c r="D14" s="294">
        <f>'Cash Flow Statement'!D17</f>
        <v>0</v>
      </c>
      <c r="E14" s="294">
        <f ca="1">'Cash Flow Statement'!E17</f>
        <v>0</v>
      </c>
      <c r="F14" s="294">
        <f ca="1">'Cash Flow Statement'!F17</f>
        <v>0</v>
      </c>
      <c r="G14" s="294">
        <f ca="1">'Cash Flow Statement'!G17</f>
        <v>0</v>
      </c>
      <c r="H14" s="294">
        <f ca="1">'Cash Flow Statement'!H17</f>
        <v>0</v>
      </c>
      <c r="I14" s="294">
        <f ca="1">'Cash Flow Statement'!I17</f>
        <v>0</v>
      </c>
      <c r="J14" s="294">
        <f ca="1">'Cash Flow Statement'!J17</f>
        <v>0</v>
      </c>
      <c r="K14" s="294">
        <f ca="1">'Cash Flow Statement'!K17</f>
        <v>31.632038187287559</v>
      </c>
      <c r="L14" s="294">
        <f ca="1">'Cash Flow Statement'!L17</f>
        <v>27.305365097383174</v>
      </c>
      <c r="M14" s="294">
        <f ca="1">'Cash Flow Statement'!M17</f>
        <v>32.795776231125679</v>
      </c>
      <c r="N14" s="294">
        <f ca="1">'Cash Flow Statement'!N17</f>
        <v>70.033216295091734</v>
      </c>
      <c r="O14" s="294">
        <f ca="1">'Cash Flow Statement'!O17</f>
        <v>50.947732156036182</v>
      </c>
      <c r="P14" s="294">
        <f ca="1">'Cash Flow Statement'!P17</f>
        <v>57.546279699778708</v>
      </c>
      <c r="Q14" s="294">
        <f ca="1">'Cash Flow Statement'!Q17</f>
        <v>67.974471129246993</v>
      </c>
      <c r="R14" s="294">
        <f ca="1">'Cash Flow Statement'!R17</f>
        <v>66.406374454309486</v>
      </c>
      <c r="S14" s="294">
        <f ca="1">'Cash Flow Statement'!S17</f>
        <v>43.801063188529525</v>
      </c>
      <c r="T14" s="294">
        <f ca="1">'Cash Flow Statement'!T17</f>
        <v>65.939342471616797</v>
      </c>
      <c r="U14" s="294">
        <f ca="1">'Cash Flow Statement'!U17</f>
        <v>80.379791623860001</v>
      </c>
      <c r="V14" s="294">
        <f ca="1">'Cash Flow Statement'!V17</f>
        <v>50.789540913133997</v>
      </c>
      <c r="W14" s="294">
        <f ca="1">'Cash Flow Statement'!W17</f>
        <v>26.508552704022264</v>
      </c>
      <c r="X14" s="294">
        <f ca="1">'Cash Flow Statement'!X17</f>
        <v>29.041243758890094</v>
      </c>
      <c r="Y14" s="294">
        <f ca="1">'Cash Flow Statement'!Y17</f>
        <v>36.212985124398259</v>
      </c>
      <c r="Z14" s="294">
        <f ca="1">'Cash Flow Statement'!Z17</f>
        <v>25.252782846275046</v>
      </c>
      <c r="AA14" s="294">
        <f ca="1">'Cash Flow Statement'!AA17</f>
        <v>22.18641106695938</v>
      </c>
      <c r="AB14" s="294">
        <f ca="1">'Cash Flow Statement'!AB17</f>
        <v>18.056458829946564</v>
      </c>
      <c r="AC14" s="294">
        <f ca="1">'Cash Flow Statement'!AC17</f>
        <v>5.3311387802515213</v>
      </c>
      <c r="AD14" s="294">
        <f ca="1">'Cash Flow Statement'!AD17</f>
        <v>0</v>
      </c>
      <c r="AE14" s="294">
        <f ca="1">'Cash Flow Statement'!AE17</f>
        <v>0</v>
      </c>
      <c r="AF14" s="294">
        <f ca="1">'Cash Flow Statement'!AF17</f>
        <v>0</v>
      </c>
      <c r="AG14" s="294">
        <f ca="1">'Cash Flow Statement'!AG17</f>
        <v>0</v>
      </c>
      <c r="AH14" s="294">
        <f ca="1">'Cash Flow Statement'!AH17</f>
        <v>0</v>
      </c>
      <c r="AI14" s="294">
        <f ca="1">'Cash Flow Statement'!AI17</f>
        <v>0</v>
      </c>
      <c r="AJ14" s="294">
        <f ca="1">'Cash Flow Statement'!AJ17</f>
        <v>0</v>
      </c>
      <c r="AK14" s="294">
        <f ca="1">'Cash Flow Statement'!AK17</f>
        <v>0</v>
      </c>
    </row>
    <row r="15" spans="1:37" x14ac:dyDescent="0.25">
      <c r="A15" s="378">
        <v>0.18</v>
      </c>
      <c r="B15" s="285" t="str">
        <f>'Cash Flow Statement'!B18</f>
        <v>Admin Cost &amp; other Overheads</v>
      </c>
      <c r="C15" s="288">
        <f t="shared" ca="1" si="8"/>
        <v>103.9854172576532</v>
      </c>
      <c r="D15" s="294">
        <f>'Cash Flow Statement'!D18</f>
        <v>0</v>
      </c>
      <c r="E15" s="294">
        <f ca="1">'Cash Flow Statement'!E18</f>
        <v>0</v>
      </c>
      <c r="F15" s="294">
        <f ca="1">'Cash Flow Statement'!F18</f>
        <v>0</v>
      </c>
      <c r="G15" s="294">
        <f ca="1">'Cash Flow Statement'!G18</f>
        <v>0</v>
      </c>
      <c r="H15" s="294">
        <f ca="1">'Cash Flow Statement'!H18</f>
        <v>0</v>
      </c>
      <c r="I15" s="294">
        <f ca="1">'Cash Flow Statement'!I18</f>
        <v>0.79</v>
      </c>
      <c r="J15" s="294">
        <f ca="1">'Cash Flow Statement'!J18</f>
        <v>0</v>
      </c>
      <c r="K15" s="294">
        <f ca="1">'Cash Flow Statement'!K18</f>
        <v>2.7952319726826067</v>
      </c>
      <c r="L15" s="294">
        <f ca="1">'Cash Flow Statement'!L18</f>
        <v>0</v>
      </c>
      <c r="M15" s="294">
        <f ca="1">'Cash Flow Statement'!M18</f>
        <v>0</v>
      </c>
      <c r="N15" s="294">
        <f ca="1">'Cash Flow Statement'!N18</f>
        <v>1.0979999999999999</v>
      </c>
      <c r="O15" s="294">
        <f ca="1">'Cash Flow Statement'!O18</f>
        <v>6.1137278587243404</v>
      </c>
      <c r="P15" s="294">
        <f ca="1">'Cash Flow Statement'!P18</f>
        <v>6.905553563973446</v>
      </c>
      <c r="Q15" s="294">
        <f ca="1">'Cash Flow Statement'!Q18</f>
        <v>8.1569365355096473</v>
      </c>
      <c r="R15" s="294">
        <f ca="1">'Cash Flow Statement'!R18</f>
        <v>7.9687649345171394</v>
      </c>
      <c r="S15" s="294">
        <f ca="1">'Cash Flow Statement'!S18</f>
        <v>5.256127582623531</v>
      </c>
      <c r="T15" s="294">
        <f ca="1">'Cash Flow Statement'!T18</f>
        <v>7.9127210965940202</v>
      </c>
      <c r="U15" s="294">
        <f ca="1">'Cash Flow Statement'!U18</f>
        <v>9.3828600301632061</v>
      </c>
      <c r="V15" s="294">
        <f ca="1">'Cash Flow Statement'!V18</f>
        <v>6.0947449095760859</v>
      </c>
      <c r="W15" s="294">
        <f ca="1">'Cash Flow Statement'!W18</f>
        <v>4.181026324482672</v>
      </c>
      <c r="X15" s="294">
        <f ca="1">'Cash Flow Statement'!X18</f>
        <v>4.4849492510668094</v>
      </c>
      <c r="Y15" s="294">
        <f ca="1">'Cash Flow Statement'!Y18</f>
        <v>5.3455582149277889</v>
      </c>
      <c r="Z15" s="294">
        <f ca="1">'Cash Flow Statement'!Z18</f>
        <v>4.0303339415530059</v>
      </c>
      <c r="AA15" s="294">
        <f ca="1">'Cash Flow Statement'!AA18</f>
        <v>3.6623693280351244</v>
      </c>
      <c r="AB15" s="294">
        <f ca="1">'Cash Flow Statement'!AB18</f>
        <v>3.1667750595935864</v>
      </c>
      <c r="AC15" s="294">
        <f ca="1">'Cash Flow Statement'!AC18</f>
        <v>2.6397366536301821</v>
      </c>
      <c r="AD15" s="294">
        <f>'Cash Flow Statement'!AD18</f>
        <v>3</v>
      </c>
      <c r="AE15" s="294">
        <f>'Cash Flow Statement'!AE18</f>
        <v>3</v>
      </c>
      <c r="AF15" s="294">
        <f>'Cash Flow Statement'!AF18</f>
        <v>3</v>
      </c>
      <c r="AG15" s="294">
        <f>'Cash Flow Statement'!AG18</f>
        <v>3</v>
      </c>
      <c r="AH15" s="294">
        <f>'Cash Flow Statement'!AH18</f>
        <v>0.5</v>
      </c>
      <c r="AI15" s="294">
        <f>'Cash Flow Statement'!AI18</f>
        <v>0.5</v>
      </c>
      <c r="AJ15" s="294">
        <f>'Cash Flow Statement'!AJ18</f>
        <v>0.5</v>
      </c>
      <c r="AK15" s="294">
        <f>'Cash Flow Statement'!AK18</f>
        <v>0.5</v>
      </c>
    </row>
    <row r="16" spans="1:37" x14ac:dyDescent="0.25">
      <c r="A16" s="378">
        <v>0.18</v>
      </c>
      <c r="B16" s="285" t="str">
        <f>'Cash Flow Statement'!B19</f>
        <v>Sales &amp; Mktng Cost (Rs Cr)</v>
      </c>
      <c r="C16" s="288">
        <f t="shared" ca="1" si="8"/>
        <v>38.302217889807565</v>
      </c>
      <c r="D16" s="294">
        <f>'Cash Flow Statement'!D19</f>
        <v>0</v>
      </c>
      <c r="E16" s="294">
        <f ca="1">'Cash Flow Statement'!E19</f>
        <v>0</v>
      </c>
      <c r="F16" s="294">
        <f ca="1">'Cash Flow Statement'!F19</f>
        <v>0</v>
      </c>
      <c r="G16" s="294">
        <f ca="1">'Cash Flow Statement'!G19</f>
        <v>0</v>
      </c>
      <c r="H16" s="294">
        <f ca="1">'Cash Flow Statement'!H19</f>
        <v>0</v>
      </c>
      <c r="I16" s="294">
        <f ca="1">'Cash Flow Statement'!I19</f>
        <v>0</v>
      </c>
      <c r="J16" s="294">
        <f ca="1">'Cash Flow Statement'!J19</f>
        <v>0</v>
      </c>
      <c r="K16" s="294">
        <f ca="1">'Cash Flow Statement'!K19</f>
        <v>5.6751718275078078</v>
      </c>
      <c r="L16" s="294">
        <f ca="1">'Cash Flow Statement'!L19</f>
        <v>2.8375859137539039</v>
      </c>
      <c r="M16" s="294">
        <f ca="1">'Cash Flow Statement'!M19</f>
        <v>0</v>
      </c>
      <c r="N16" s="294">
        <f ca="1">'Cash Flow Statement'!N19</f>
        <v>2.8375859137539039</v>
      </c>
      <c r="O16" s="294">
        <f ca="1">'Cash Flow Statement'!O19</f>
        <v>1.6366694159449346</v>
      </c>
      <c r="P16" s="294">
        <f ca="1">'Cash Flow Statement'!P19</f>
        <v>4.0385024115628738</v>
      </c>
      <c r="Q16" s="294">
        <f ca="1">'Cash Flow Statement'!Q19</f>
        <v>0</v>
      </c>
      <c r="R16" s="294">
        <f ca="1">'Cash Flow Statement'!R19</f>
        <v>1.6366694159449346</v>
      </c>
      <c r="S16" s="294">
        <f ca="1">'Cash Flow Statement'!S19</f>
        <v>1.6366694159449346</v>
      </c>
      <c r="T16" s="294">
        <f ca="1">'Cash Flow Statement'!T19</f>
        <v>1.6366694159449346</v>
      </c>
      <c r="U16" s="294">
        <f ca="1">'Cash Flow Statement'!U19</f>
        <v>1.6366694159449346</v>
      </c>
      <c r="V16" s="294">
        <f ca="1">'Cash Flow Statement'!V19</f>
        <v>1.6366694159449346</v>
      </c>
      <c r="W16" s="294">
        <f ca="1">'Cash Flow Statement'!W19</f>
        <v>1.6366694159449346</v>
      </c>
      <c r="X16" s="294">
        <f ca="1">'Cash Flow Statement'!X19</f>
        <v>0</v>
      </c>
      <c r="Y16" s="294">
        <f ca="1">'Cash Flow Statement'!Y19</f>
        <v>1.6366694159449346</v>
      </c>
      <c r="Z16" s="294">
        <f ca="1">'Cash Flow Statement'!Z19</f>
        <v>0</v>
      </c>
      <c r="AA16" s="294">
        <f ca="1">'Cash Flow Statement'!AA19</f>
        <v>1.6366694159449346</v>
      </c>
      <c r="AB16" s="294">
        <f ca="1">'Cash Flow Statement'!AB19</f>
        <v>0</v>
      </c>
      <c r="AC16" s="294">
        <f ca="1">'Cash Flow Statement'!AC19</f>
        <v>1.6366694159449346</v>
      </c>
      <c r="AD16" s="294">
        <f ca="1">'Cash Flow Statement'!AD19</f>
        <v>0</v>
      </c>
      <c r="AE16" s="294">
        <f ca="1">'Cash Flow Statement'!AE19</f>
        <v>1.6366694159449346</v>
      </c>
      <c r="AF16" s="294">
        <f ca="1">'Cash Flow Statement'!AF19</f>
        <v>0</v>
      </c>
      <c r="AG16" s="294">
        <f ca="1">'Cash Flow Statement'!AG19</f>
        <v>1.6366694159449346</v>
      </c>
      <c r="AH16" s="294">
        <f ca="1">'Cash Flow Statement'!AH19</f>
        <v>0</v>
      </c>
      <c r="AI16" s="294">
        <f ca="1">'Cash Flow Statement'!AI19</f>
        <v>1.6366694159449346</v>
      </c>
      <c r="AJ16" s="294">
        <f ca="1">'Cash Flow Statement'!AJ19</f>
        <v>0</v>
      </c>
      <c r="AK16" s="294">
        <f ca="1">'Cash Flow Statement'!AK19</f>
        <v>1.6366694159449346</v>
      </c>
    </row>
    <row r="17" spans="1:37" x14ac:dyDescent="0.25">
      <c r="A17" s="378">
        <v>0.18</v>
      </c>
      <c r="B17" s="285" t="str">
        <f>'Cash Flow Statement'!B20</f>
        <v>Support infrastructure (Rs Cr)</v>
      </c>
      <c r="C17" s="288">
        <f t="shared" ca="1" si="8"/>
        <v>386.18556501680996</v>
      </c>
      <c r="D17" s="294">
        <f>'Cash Flow Statement'!D20</f>
        <v>0</v>
      </c>
      <c r="E17" s="294">
        <f ca="1">'Cash Flow Statement'!E20</f>
        <v>0</v>
      </c>
      <c r="F17" s="294">
        <f ca="1">'Cash Flow Statement'!F20</f>
        <v>0</v>
      </c>
      <c r="G17" s="294">
        <f ca="1">'Cash Flow Statement'!G20</f>
        <v>0</v>
      </c>
      <c r="H17" s="294">
        <f ca="1">'Cash Flow Statement'!H20</f>
        <v>0</v>
      </c>
      <c r="I17" s="294">
        <f ca="1">'Cash Flow Statement'!I20</f>
        <v>0.78999999999999992</v>
      </c>
      <c r="J17" s="294">
        <f ca="1">'Cash Flow Statement'!J20</f>
        <v>0</v>
      </c>
      <c r="K17" s="294">
        <f ca="1">'Cash Flow Statement'!K20</f>
        <v>34.663943028254856</v>
      </c>
      <c r="L17" s="294">
        <f ca="1">'Cash Flow Statement'!L20</f>
        <v>18.557991773628782</v>
      </c>
      <c r="M17" s="294">
        <f ca="1">'Cash Flow Statement'!M20</f>
        <v>20.503654893003983</v>
      </c>
      <c r="N17" s="294">
        <f ca="1">'Cash Flow Statement'!N20</f>
        <v>20.628099299628783</v>
      </c>
      <c r="O17" s="294">
        <f ca="1">'Cash Flow Statement'!O20</f>
        <v>33.515452547257553</v>
      </c>
      <c r="P17" s="294">
        <f ca="1">'Cash Flow Statement'!P20</f>
        <v>53.277996669817682</v>
      </c>
      <c r="Q17" s="294">
        <f ca="1">'Cash Flow Statement'!Q20</f>
        <v>49.349942285604563</v>
      </c>
      <c r="R17" s="294">
        <f ca="1">'Cash Flow Statement'!R20</f>
        <v>65.998348967450312</v>
      </c>
      <c r="S17" s="294">
        <f ca="1">'Cash Flow Statement'!S20</f>
        <v>8.1761120171583741</v>
      </c>
      <c r="T17" s="294">
        <f ca="1">'Cash Flow Statement'!T20</f>
        <v>42.066224506696244</v>
      </c>
      <c r="U17" s="294">
        <f ca="1">'Cash Flow Statement'!U20</f>
        <v>37.222583976308783</v>
      </c>
      <c r="V17" s="294">
        <f ca="1">'Cash Flow Statement'!V20</f>
        <v>1.4352150519999896</v>
      </c>
      <c r="W17" s="294">
        <f ca="1">'Cash Flow Statement'!W20</f>
        <v>0</v>
      </c>
      <c r="X17" s="294">
        <f ca="1">'Cash Flow Statement'!X20</f>
        <v>0</v>
      </c>
      <c r="Y17" s="294">
        <f ca="1">'Cash Flow Statement'!Y20</f>
        <v>0</v>
      </c>
      <c r="Z17" s="294">
        <f ca="1">'Cash Flow Statement'!Z20</f>
        <v>0</v>
      </c>
      <c r="AA17" s="294">
        <f ca="1">'Cash Flow Statement'!AA20</f>
        <v>0</v>
      </c>
      <c r="AB17" s="294">
        <f ca="1">'Cash Flow Statement'!AB20</f>
        <v>0</v>
      </c>
      <c r="AC17" s="294">
        <f ca="1">'Cash Flow Statement'!AC20</f>
        <v>0</v>
      </c>
      <c r="AD17" s="294">
        <f ca="1">'Cash Flow Statement'!AD20</f>
        <v>0</v>
      </c>
      <c r="AE17" s="294">
        <f ca="1">'Cash Flow Statement'!AE20</f>
        <v>0</v>
      </c>
      <c r="AF17" s="294">
        <f ca="1">'Cash Flow Statement'!AF20</f>
        <v>0</v>
      </c>
      <c r="AG17" s="294">
        <f ca="1">'Cash Flow Statement'!AG20</f>
        <v>0</v>
      </c>
      <c r="AH17" s="294">
        <f ca="1">'Cash Flow Statement'!AH20</f>
        <v>0</v>
      </c>
      <c r="AI17" s="294">
        <f ca="1">'Cash Flow Statement'!AI20</f>
        <v>0</v>
      </c>
      <c r="AJ17" s="294">
        <f ca="1">'Cash Flow Statement'!AJ20</f>
        <v>0</v>
      </c>
      <c r="AK17" s="294">
        <f ca="1">'Cash Flow Statement'!AK20</f>
        <v>0</v>
      </c>
    </row>
    <row r="18" spans="1:37" x14ac:dyDescent="0.25">
      <c r="A18" s="378">
        <v>0.18</v>
      </c>
      <c r="B18" s="285" t="str">
        <f>'Cash Flow Statement'!B21</f>
        <v>Contingency Cost</v>
      </c>
      <c r="C18" s="288">
        <f t="shared" si="8"/>
        <v>0</v>
      </c>
      <c r="D18" s="294">
        <f>'Cash Flow Statement'!D21</f>
        <v>0</v>
      </c>
      <c r="E18" s="294">
        <f>'Cash Flow Statement'!E21</f>
        <v>0</v>
      </c>
      <c r="F18" s="294">
        <f>'Cash Flow Statement'!F21</f>
        <v>0</v>
      </c>
      <c r="G18" s="294">
        <f>'Cash Flow Statement'!G21</f>
        <v>0</v>
      </c>
      <c r="H18" s="294">
        <f>'Cash Flow Statement'!H21</f>
        <v>0</v>
      </c>
      <c r="I18" s="294">
        <f>'Cash Flow Statement'!I21</f>
        <v>0</v>
      </c>
      <c r="J18" s="294">
        <f>'Cash Flow Statement'!J21</f>
        <v>0</v>
      </c>
      <c r="K18" s="294">
        <f>'Cash Flow Statement'!K21</f>
        <v>0</v>
      </c>
      <c r="L18" s="294">
        <f>'Cash Flow Statement'!L21</f>
        <v>0</v>
      </c>
      <c r="M18" s="294">
        <f>'Cash Flow Statement'!M21</f>
        <v>0</v>
      </c>
      <c r="N18" s="294">
        <f>'Cash Flow Statement'!N21</f>
        <v>0</v>
      </c>
      <c r="O18" s="294">
        <f>'Cash Flow Statement'!O21</f>
        <v>0</v>
      </c>
      <c r="P18" s="294">
        <f>'Cash Flow Statement'!P21</f>
        <v>0</v>
      </c>
      <c r="Q18" s="294">
        <f>'Cash Flow Statement'!Q21</f>
        <v>0</v>
      </c>
      <c r="R18" s="294">
        <f>'Cash Flow Statement'!R21</f>
        <v>0</v>
      </c>
      <c r="S18" s="294">
        <f>'Cash Flow Statement'!S21</f>
        <v>0</v>
      </c>
      <c r="T18" s="294">
        <f>'Cash Flow Statement'!T21</f>
        <v>0</v>
      </c>
      <c r="U18" s="294">
        <f>'Cash Flow Statement'!U21</f>
        <v>0</v>
      </c>
      <c r="V18" s="294">
        <f>'Cash Flow Statement'!V21</f>
        <v>0</v>
      </c>
      <c r="W18" s="294">
        <f>'Cash Flow Statement'!W21</f>
        <v>0</v>
      </c>
      <c r="X18" s="294">
        <f>'Cash Flow Statement'!X21</f>
        <v>0</v>
      </c>
      <c r="Y18" s="294">
        <f>'Cash Flow Statement'!Y21</f>
        <v>0</v>
      </c>
      <c r="Z18" s="294">
        <f>'Cash Flow Statement'!Z21</f>
        <v>0</v>
      </c>
      <c r="AA18" s="294">
        <f>'Cash Flow Statement'!AA21</f>
        <v>0</v>
      </c>
      <c r="AB18" s="294">
        <f>'Cash Flow Statement'!AB21</f>
        <v>0</v>
      </c>
      <c r="AC18" s="294">
        <f>'Cash Flow Statement'!AC21</f>
        <v>0</v>
      </c>
      <c r="AD18" s="294">
        <f>'Cash Flow Statement'!AD21</f>
        <v>0</v>
      </c>
      <c r="AE18" s="294">
        <f>'Cash Flow Statement'!AE21</f>
        <v>0</v>
      </c>
      <c r="AF18" s="294">
        <f>'Cash Flow Statement'!AF21</f>
        <v>0</v>
      </c>
      <c r="AG18" s="294">
        <f>'Cash Flow Statement'!AG21</f>
        <v>0</v>
      </c>
      <c r="AH18" s="294">
        <f>'Cash Flow Statement'!AH21</f>
        <v>0</v>
      </c>
      <c r="AI18" s="294">
        <f>'Cash Flow Statement'!AI21</f>
        <v>0</v>
      </c>
      <c r="AJ18" s="294">
        <f>'Cash Flow Statement'!AJ21</f>
        <v>0</v>
      </c>
      <c r="AK18" s="294">
        <f>'Cash Flow Statement'!AK21</f>
        <v>0</v>
      </c>
    </row>
    <row r="19" spans="1:37" x14ac:dyDescent="0.25">
      <c r="B19" s="291" t="s">
        <v>492</v>
      </c>
      <c r="C19" s="292">
        <f t="shared" ca="1" si="8"/>
        <v>1586.6137647224134</v>
      </c>
      <c r="D19" s="292">
        <f t="shared" ref="D19:AG19" ca="1" si="9">SUM(D13:D17)</f>
        <v>58</v>
      </c>
      <c r="E19" s="292">
        <f t="shared" ca="1" si="9"/>
        <v>11.75</v>
      </c>
      <c r="F19" s="292">
        <f t="shared" ca="1" si="9"/>
        <v>0</v>
      </c>
      <c r="G19" s="292">
        <f t="shared" ca="1" si="9"/>
        <v>0</v>
      </c>
      <c r="H19" s="292">
        <f t="shared" ca="1" si="9"/>
        <v>0</v>
      </c>
      <c r="I19" s="292">
        <f t="shared" ca="1" si="9"/>
        <v>1.58</v>
      </c>
      <c r="J19" s="292">
        <f t="shared" ca="1" si="9"/>
        <v>58</v>
      </c>
      <c r="K19" s="292">
        <f t="shared" ca="1" si="9"/>
        <v>74.766385015732823</v>
      </c>
      <c r="L19" s="292">
        <f t="shared" ca="1" si="9"/>
        <v>106.70094278476586</v>
      </c>
      <c r="M19" s="292">
        <f t="shared" ca="1" si="9"/>
        <v>53.299431124129661</v>
      </c>
      <c r="N19" s="292">
        <f t="shared" ca="1" si="9"/>
        <v>94.596901508474417</v>
      </c>
      <c r="O19" s="292">
        <f t="shared" ca="1" si="9"/>
        <v>92.213581977963003</v>
      </c>
      <c r="P19" s="292">
        <f t="shared" ca="1" si="9"/>
        <v>179.76833234513271</v>
      </c>
      <c r="Q19" s="292">
        <f t="shared" ca="1" si="9"/>
        <v>125.48134995036119</v>
      </c>
      <c r="R19" s="292">
        <f t="shared" ca="1" si="9"/>
        <v>142.01015777222187</v>
      </c>
      <c r="S19" s="292">
        <f t="shared" ca="1" si="9"/>
        <v>58.869972204256371</v>
      </c>
      <c r="T19" s="292">
        <f t="shared" ca="1" si="9"/>
        <v>123.804957490852</v>
      </c>
      <c r="U19" s="292">
        <f t="shared" ca="1" si="9"/>
        <v>128.62190504627694</v>
      </c>
      <c r="V19" s="292">
        <f t="shared" ca="1" si="9"/>
        <v>59.95617029065501</v>
      </c>
      <c r="W19" s="292">
        <f t="shared" ca="1" si="9"/>
        <v>32.326248444449874</v>
      </c>
      <c r="X19" s="292">
        <f t="shared" ca="1" si="9"/>
        <v>33.526193009956906</v>
      </c>
      <c r="Y19" s="292">
        <f t="shared" ca="1" si="9"/>
        <v>43.195212755270987</v>
      </c>
      <c r="Z19" s="292">
        <f t="shared" ca="1" si="9"/>
        <v>29.283116787828053</v>
      </c>
      <c r="AA19" s="292">
        <f t="shared" ca="1" si="9"/>
        <v>27.485449810939439</v>
      </c>
      <c r="AB19" s="292">
        <f t="shared" ca="1" si="9"/>
        <v>21.22323388954015</v>
      </c>
      <c r="AC19" s="292">
        <f t="shared" ca="1" si="9"/>
        <v>9.6075448498266383</v>
      </c>
      <c r="AD19" s="292">
        <f t="shared" ca="1" si="9"/>
        <v>3</v>
      </c>
      <c r="AE19" s="292">
        <f t="shared" ca="1" si="9"/>
        <v>4.6366694159449349</v>
      </c>
      <c r="AF19" s="292">
        <f t="shared" ca="1" si="9"/>
        <v>3</v>
      </c>
      <c r="AG19" s="292">
        <f t="shared" ca="1" si="9"/>
        <v>4.6366694159449349</v>
      </c>
      <c r="AH19" s="292">
        <f t="shared" ref="AH19:AI19" ca="1" si="10">SUM(AH13:AH17)</f>
        <v>0.5</v>
      </c>
      <c r="AI19" s="292">
        <f t="shared" ca="1" si="10"/>
        <v>2.1366694159449349</v>
      </c>
      <c r="AJ19" s="292">
        <f t="shared" ref="AJ19:AK19" ca="1" si="11">SUM(AJ13:AJ17)</f>
        <v>0.5</v>
      </c>
      <c r="AK19" s="292">
        <f t="shared" ca="1" si="11"/>
        <v>2.1366694159449349</v>
      </c>
    </row>
    <row r="20" spans="1:37" x14ac:dyDescent="0.25">
      <c r="B20" s="291" t="s">
        <v>487</v>
      </c>
      <c r="C20" s="292">
        <f t="shared" ca="1" si="8"/>
        <v>240.59047765003453</v>
      </c>
      <c r="D20" s="380">
        <f ca="1">SUMPRODUCT(D13:D18,$A$13:$A$18)</f>
        <v>0</v>
      </c>
      <c r="E20" s="380">
        <f ca="1">SUMPRODUCT(E13:E18,$A$13:$A$18)</f>
        <v>0</v>
      </c>
      <c r="F20" s="380">
        <f t="shared" ref="F20:AG20" ca="1" si="12">SUMPRODUCT(F13:F18,$A$13:$A$18)</f>
        <v>0</v>
      </c>
      <c r="G20" s="380">
        <f t="shared" ca="1" si="12"/>
        <v>0</v>
      </c>
      <c r="H20" s="380">
        <f t="shared" ca="1" si="12"/>
        <v>0</v>
      </c>
      <c r="I20" s="380">
        <f t="shared" ca="1" si="12"/>
        <v>0.28439999999999999</v>
      </c>
      <c r="J20" s="380">
        <f t="shared" ca="1" si="12"/>
        <v>0</v>
      </c>
      <c r="K20" s="380">
        <f t="shared" ca="1" si="12"/>
        <v>13.45794930283191</v>
      </c>
      <c r="L20" s="380">
        <f t="shared" ca="1" si="12"/>
        <v>8.766169701257855</v>
      </c>
      <c r="M20" s="380">
        <f t="shared" ca="1" si="12"/>
        <v>9.5938976023433398</v>
      </c>
      <c r="N20" s="380">
        <f t="shared" ca="1" si="12"/>
        <v>17.027442271525395</v>
      </c>
      <c r="O20" s="380">
        <f t="shared" ca="1" si="12"/>
        <v>16.598444756033341</v>
      </c>
      <c r="P20" s="380">
        <f t="shared" ca="1" si="12"/>
        <v>21.918299822123888</v>
      </c>
      <c r="Q20" s="380">
        <f t="shared" ca="1" si="12"/>
        <v>22.586642991065016</v>
      </c>
      <c r="R20" s="380">
        <f t="shared" ca="1" si="12"/>
        <v>25.561828398999936</v>
      </c>
      <c r="S20" s="380">
        <f t="shared" ca="1" si="12"/>
        <v>10.596594996766147</v>
      </c>
      <c r="T20" s="380">
        <f t="shared" ca="1" si="12"/>
        <v>21.15989234835336</v>
      </c>
      <c r="U20" s="380">
        <f t="shared" ca="1" si="12"/>
        <v>23.151942908329847</v>
      </c>
      <c r="V20" s="380">
        <f t="shared" ca="1" si="12"/>
        <v>10.792110652317904</v>
      </c>
      <c r="W20" s="380">
        <f t="shared" ca="1" si="12"/>
        <v>5.8187247200009766</v>
      </c>
      <c r="X20" s="380">
        <f t="shared" ca="1" si="12"/>
        <v>6.034714741792242</v>
      </c>
      <c r="Y20" s="380">
        <f t="shared" ca="1" si="12"/>
        <v>7.7751382959487767</v>
      </c>
      <c r="Z20" s="380">
        <f t="shared" ca="1" si="12"/>
        <v>5.2709610218090495</v>
      </c>
      <c r="AA20" s="380">
        <f t="shared" ca="1" si="12"/>
        <v>4.9473809659690984</v>
      </c>
      <c r="AB20" s="380">
        <f t="shared" ca="1" si="12"/>
        <v>3.8201821001172269</v>
      </c>
      <c r="AC20" s="380">
        <f t="shared" ca="1" si="12"/>
        <v>1.7293580729687947</v>
      </c>
      <c r="AD20" s="380">
        <f t="shared" ca="1" si="12"/>
        <v>0.54</v>
      </c>
      <c r="AE20" s="380">
        <f t="shared" ca="1" si="12"/>
        <v>0.83460049487008825</v>
      </c>
      <c r="AF20" s="380">
        <f t="shared" ca="1" si="12"/>
        <v>0.54</v>
      </c>
      <c r="AG20" s="380">
        <f t="shared" ca="1" si="12"/>
        <v>0.83460049487008825</v>
      </c>
      <c r="AH20" s="380">
        <f t="shared" ref="AH20:AI20" ca="1" si="13">SUMPRODUCT(AH13:AH18,$A$13:$A$18)</f>
        <v>0.09</v>
      </c>
      <c r="AI20" s="380">
        <f t="shared" ca="1" si="13"/>
        <v>0.38460049487008818</v>
      </c>
      <c r="AJ20" s="380">
        <f t="shared" ref="AJ20:AK20" ca="1" si="14">SUMPRODUCT(AJ13:AJ18,$A$13:$A$18)</f>
        <v>0.09</v>
      </c>
      <c r="AK20" s="380">
        <f t="shared" ca="1" si="14"/>
        <v>0.38460049487008818</v>
      </c>
    </row>
    <row r="21" spans="1:37" x14ac:dyDescent="0.25">
      <c r="B21" s="291" t="s">
        <v>491</v>
      </c>
      <c r="C21" s="292">
        <f ca="1">C19+C20</f>
        <v>1827.2042423724479</v>
      </c>
      <c r="D21" s="292">
        <f ca="1">D19+D20</f>
        <v>58</v>
      </c>
      <c r="E21" s="292">
        <f t="shared" ref="E21:AG21" ca="1" si="15">E19+E20</f>
        <v>11.75</v>
      </c>
      <c r="F21" s="292">
        <f t="shared" ca="1" si="15"/>
        <v>0</v>
      </c>
      <c r="G21" s="292">
        <f t="shared" ca="1" si="15"/>
        <v>0</v>
      </c>
      <c r="H21" s="292">
        <f t="shared" ca="1" si="15"/>
        <v>0</v>
      </c>
      <c r="I21" s="292">
        <f t="shared" ca="1" si="15"/>
        <v>1.8644000000000001</v>
      </c>
      <c r="J21" s="292">
        <f t="shared" ca="1" si="15"/>
        <v>58</v>
      </c>
      <c r="K21" s="292">
        <f t="shared" ca="1" si="15"/>
        <v>88.224334318564729</v>
      </c>
      <c r="L21" s="292">
        <f t="shared" ca="1" si="15"/>
        <v>115.46711248602371</v>
      </c>
      <c r="M21" s="292">
        <f t="shared" ca="1" si="15"/>
        <v>62.893328726473001</v>
      </c>
      <c r="N21" s="292">
        <f t="shared" ca="1" si="15"/>
        <v>111.6243437799998</v>
      </c>
      <c r="O21" s="292">
        <f t="shared" ca="1" si="15"/>
        <v>108.81202673399635</v>
      </c>
      <c r="P21" s="292">
        <f t="shared" ca="1" si="15"/>
        <v>201.68663216725659</v>
      </c>
      <c r="Q21" s="292">
        <f t="shared" ca="1" si="15"/>
        <v>148.06799294142621</v>
      </c>
      <c r="R21" s="292">
        <f t="shared" ca="1" si="15"/>
        <v>167.57198617122179</v>
      </c>
      <c r="S21" s="292">
        <f t="shared" ca="1" si="15"/>
        <v>69.466567201022514</v>
      </c>
      <c r="T21" s="292">
        <f t="shared" ca="1" si="15"/>
        <v>144.96484983920536</v>
      </c>
      <c r="U21" s="292">
        <f t="shared" ca="1" si="15"/>
        <v>151.77384795460679</v>
      </c>
      <c r="V21" s="292">
        <f t="shared" ca="1" si="15"/>
        <v>70.748280942972912</v>
      </c>
      <c r="W21" s="292">
        <f t="shared" ca="1" si="15"/>
        <v>38.144973164450853</v>
      </c>
      <c r="X21" s="292">
        <f t="shared" ca="1" si="15"/>
        <v>39.560907751749149</v>
      </c>
      <c r="Y21" s="292">
        <f t="shared" ca="1" si="15"/>
        <v>50.970351051219765</v>
      </c>
      <c r="Z21" s="292">
        <f t="shared" ca="1" si="15"/>
        <v>34.5540778096371</v>
      </c>
      <c r="AA21" s="292">
        <f t="shared" ca="1" si="15"/>
        <v>32.432830776908538</v>
      </c>
      <c r="AB21" s="292">
        <f t="shared" ca="1" si="15"/>
        <v>25.043415989657376</v>
      </c>
      <c r="AC21" s="292">
        <f t="shared" ca="1" si="15"/>
        <v>11.336902922795433</v>
      </c>
      <c r="AD21" s="292">
        <f t="shared" ca="1" si="15"/>
        <v>3.54</v>
      </c>
      <c r="AE21" s="292">
        <f t="shared" ca="1" si="15"/>
        <v>5.4712699108150229</v>
      </c>
      <c r="AF21" s="292">
        <f t="shared" ca="1" si="15"/>
        <v>3.54</v>
      </c>
      <c r="AG21" s="292">
        <f t="shared" ca="1" si="15"/>
        <v>5.4712699108150229</v>
      </c>
      <c r="AH21" s="292">
        <f t="shared" ref="AH21:AI21" ca="1" si="16">AH19+AH20</f>
        <v>0.59</v>
      </c>
      <c r="AI21" s="292">
        <f t="shared" ca="1" si="16"/>
        <v>2.5212699108150232</v>
      </c>
      <c r="AJ21" s="292">
        <f t="shared" ref="AJ21:AK21" ca="1" si="17">AJ19+AJ20</f>
        <v>0.59</v>
      </c>
      <c r="AK21" s="292">
        <f t="shared" ca="1" si="17"/>
        <v>2.5212699108150232</v>
      </c>
    </row>
    <row r="22" spans="1:37" x14ac:dyDescent="0.25">
      <c r="B22" s="293"/>
      <c r="C22" s="376"/>
      <c r="D22" s="375"/>
      <c r="E22" s="375"/>
      <c r="F22" s="375"/>
      <c r="G22" s="375"/>
      <c r="H22" s="375"/>
      <c r="I22" s="375"/>
      <c r="J22" s="375"/>
      <c r="K22" s="375"/>
      <c r="L22" s="375"/>
      <c r="M22" s="375"/>
      <c r="N22" s="375"/>
      <c r="O22" s="375"/>
      <c r="P22" s="375"/>
      <c r="Q22" s="375"/>
      <c r="R22" s="375"/>
      <c r="S22" s="375"/>
      <c r="T22" s="375"/>
      <c r="U22" s="375"/>
      <c r="V22" s="375"/>
      <c r="W22" s="375"/>
      <c r="X22" s="375"/>
      <c r="Y22" s="375"/>
      <c r="Z22" s="375"/>
      <c r="AA22" s="375"/>
      <c r="AB22" s="375"/>
      <c r="AC22" s="375"/>
      <c r="AD22" s="375"/>
      <c r="AE22" s="375"/>
      <c r="AF22" s="375"/>
      <c r="AG22" s="375"/>
      <c r="AH22" s="375"/>
      <c r="AI22" s="375"/>
      <c r="AJ22" s="375"/>
      <c r="AK22" s="375"/>
    </row>
    <row r="23" spans="1:37" x14ac:dyDescent="0.25">
      <c r="B23" s="293" t="s">
        <v>494</v>
      </c>
      <c r="C23" s="292">
        <f ca="1">SUM(D23:AG23)</f>
        <v>236.66217787806931</v>
      </c>
      <c r="D23" s="375">
        <f ca="1">D10-D20</f>
        <v>0</v>
      </c>
      <c r="E23" s="375">
        <f ca="1">IF(D23&lt;0,0,D23)+E20-E10</f>
        <v>0</v>
      </c>
      <c r="F23" s="375">
        <f t="shared" ref="F23:AH23" ca="1" si="18">IF(E23&lt;0,0,E23)+F20-F10</f>
        <v>0</v>
      </c>
      <c r="G23" s="375">
        <f t="shared" ca="1" si="18"/>
        <v>0</v>
      </c>
      <c r="H23" s="375">
        <f t="shared" ca="1" si="18"/>
        <v>0</v>
      </c>
      <c r="I23" s="375">
        <f t="shared" ca="1" si="18"/>
        <v>0.28439999999999999</v>
      </c>
      <c r="J23" s="375">
        <f t="shared" ca="1" si="18"/>
        <v>0.28439999999999999</v>
      </c>
      <c r="K23" s="375">
        <f t="shared" ca="1" si="18"/>
        <v>9.487413995353263</v>
      </c>
      <c r="L23" s="375">
        <f t="shared" ca="1" si="18"/>
        <v>12.978834562262808</v>
      </c>
      <c r="M23" s="375">
        <f t="shared" ca="1" si="18"/>
        <v>19.466075581438488</v>
      </c>
      <c r="N23" s="375">
        <f t="shared" ca="1" si="18"/>
        <v>29.284311618247763</v>
      </c>
      <c r="O23" s="375">
        <f t="shared" ca="1" si="18"/>
        <v>42.905126140128935</v>
      </c>
      <c r="P23" s="375">
        <f t="shared" ca="1" si="18"/>
        <v>47.296235394571177</v>
      </c>
      <c r="Q23" s="375">
        <f t="shared" ca="1" si="18"/>
        <v>46.961936811668181</v>
      </c>
      <c r="R23" s="375">
        <f t="shared" ca="1" si="18"/>
        <v>48.686800094571979</v>
      </c>
      <c r="S23" s="375">
        <f t="shared" ca="1" si="18"/>
        <v>31.589563559849747</v>
      </c>
      <c r="T23" s="375">
        <f t="shared" ca="1" si="18"/>
        <v>29.162071679920746</v>
      </c>
      <c r="U23" s="375">
        <f t="shared" ca="1" si="18"/>
        <v>26.328874113999049</v>
      </c>
      <c r="V23" s="375">
        <f t="shared" ca="1" si="18"/>
        <v>31.857570913798391</v>
      </c>
      <c r="W23" s="375">
        <f t="shared" ca="1" si="18"/>
        <v>-2.1068274404546941</v>
      </c>
      <c r="X23" s="375">
        <f t="shared" ca="1" si="18"/>
        <v>-19.319169095172107</v>
      </c>
      <c r="Y23" s="375">
        <f t="shared" ca="1" si="18"/>
        <v>-11.174597439118989</v>
      </c>
      <c r="Z23" s="375">
        <f t="shared" ca="1" si="18"/>
        <v>-30.79071616322662</v>
      </c>
      <c r="AA23" s="375">
        <f t="shared" ca="1" si="18"/>
        <v>-15.664037634181696</v>
      </c>
      <c r="AB23" s="375">
        <f t="shared" ca="1" si="18"/>
        <v>-3.8841981233833276</v>
      </c>
      <c r="AC23" s="375">
        <f t="shared" ca="1" si="18"/>
        <v>-27.033951238114778</v>
      </c>
      <c r="AD23" s="375">
        <f t="shared" ca="1" si="18"/>
        <v>-7.587865110957293</v>
      </c>
      <c r="AE23" s="375">
        <f t="shared" ca="1" si="18"/>
        <v>-7.293264616087205</v>
      </c>
      <c r="AF23" s="375">
        <f t="shared" ca="1" si="18"/>
        <v>-7.587865110957293</v>
      </c>
      <c r="AG23" s="375">
        <f t="shared" ca="1" si="18"/>
        <v>-7.4689446160872048</v>
      </c>
      <c r="AH23" s="375">
        <f t="shared" ca="1" si="18"/>
        <v>-8.213545110957293</v>
      </c>
      <c r="AI23" s="375">
        <f t="shared" ref="AI23:AK23" ca="1" si="19">IF(AH23&lt;0,0,AH23)+AI20-AI10</f>
        <v>-7.918944616087205</v>
      </c>
      <c r="AJ23" s="375">
        <f t="shared" ca="1" si="19"/>
        <v>-8.213545110957293</v>
      </c>
      <c r="AK23" s="375">
        <f t="shared" ca="1" si="19"/>
        <v>-7.918944616087205</v>
      </c>
    </row>
    <row r="24" spans="1:37" x14ac:dyDescent="0.25">
      <c r="E24" s="379"/>
    </row>
    <row r="27" spans="1:37" x14ac:dyDescent="0.25">
      <c r="B27" s="293"/>
    </row>
    <row r="34" spans="2:2" x14ac:dyDescent="0.25">
      <c r="B34" s="384"/>
    </row>
    <row r="35" spans="2:2" x14ac:dyDescent="0.25">
      <c r="B35" s="384"/>
    </row>
    <row r="36" spans="2:2" x14ac:dyDescent="0.25">
      <c r="B36" s="384"/>
    </row>
    <row r="37" spans="2:2" x14ac:dyDescent="0.25">
      <c r="B37" s="384"/>
    </row>
    <row r="38" spans="2:2" hidden="1" x14ac:dyDescent="0.25">
      <c r="B38" s="384"/>
    </row>
    <row r="39" spans="2:2" x14ac:dyDescent="0.25">
      <c r="B39" s="384"/>
    </row>
    <row r="40" spans="2:2" x14ac:dyDescent="0.25">
      <c r="B40" s="384"/>
    </row>
    <row r="41" spans="2:2" x14ac:dyDescent="0.25">
      <c r="B41" s="384"/>
    </row>
    <row r="42" spans="2:2" x14ac:dyDescent="0.25">
      <c r="B42" s="384"/>
    </row>
    <row r="43" spans="2:2" x14ac:dyDescent="0.25">
      <c r="B43" s="384"/>
    </row>
    <row r="44" spans="2:2" x14ac:dyDescent="0.25">
      <c r="B44" s="384"/>
    </row>
    <row r="45" spans="2:2" x14ac:dyDescent="0.25">
      <c r="B45" s="384"/>
    </row>
    <row r="46" spans="2:2" x14ac:dyDescent="0.25">
      <c r="B46" s="384"/>
    </row>
    <row r="47" spans="2:2" x14ac:dyDescent="0.25">
      <c r="B47" s="384"/>
    </row>
    <row r="48" spans="2:2" x14ac:dyDescent="0.25">
      <c r="B48" s="384"/>
    </row>
    <row r="49" spans="2:2" x14ac:dyDescent="0.25">
      <c r="B49" s="384"/>
    </row>
    <row r="50" spans="2:2" x14ac:dyDescent="0.25">
      <c r="B50" s="384"/>
    </row>
    <row r="51" spans="2:2" x14ac:dyDescent="0.25">
      <c r="B51" s="384"/>
    </row>
    <row r="52" spans="2:2" x14ac:dyDescent="0.25">
      <c r="B52" s="384"/>
    </row>
    <row r="53" spans="2:2" x14ac:dyDescent="0.25">
      <c r="B53" s="384"/>
    </row>
  </sheetData>
  <pageMargins left="0.7" right="0.7" top="0.75" bottom="0.75" header="0.3" footer="0.3"/>
  <pageSetup paperSize="9"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2294A-75EF-4D19-B646-60E7701F84BD}">
  <sheetPr>
    <tabColor rgb="FFFF0000"/>
  </sheetPr>
  <dimension ref="A1"/>
  <sheetViews>
    <sheetView showGridLines="0" workbookViewId="0"/>
  </sheetViews>
  <sheetFormatPr defaultRowHeight="15" x14ac:dyDescent="0.25"/>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74748-C2B6-42C1-A0F8-CABF235815F5}">
  <sheetPr>
    <tabColor rgb="FF00B050"/>
  </sheetPr>
  <dimension ref="B2:K32"/>
  <sheetViews>
    <sheetView showGridLines="0" topLeftCell="A10" workbookViewId="0">
      <selection activeCell="B22" sqref="B22:K22"/>
    </sheetView>
  </sheetViews>
  <sheetFormatPr defaultRowHeight="15" x14ac:dyDescent="0.25"/>
  <cols>
    <col min="2" max="2" width="37" bestFit="1" customWidth="1"/>
    <col min="3" max="3" width="10.140625" style="545" bestFit="1" customWidth="1"/>
    <col min="4" max="4" width="10.28515625" style="545" bestFit="1" customWidth="1"/>
    <col min="5" max="5" width="10.5703125" style="545" bestFit="1" customWidth="1"/>
    <col min="6" max="9" width="11.5703125" style="545" bestFit="1" customWidth="1"/>
    <col min="10" max="10" width="12.5703125" style="545" bestFit="1" customWidth="1"/>
    <col min="11" max="11" width="10" bestFit="1" customWidth="1"/>
  </cols>
  <sheetData>
    <row r="2" spans="2:11" x14ac:dyDescent="0.25">
      <c r="B2" s="538" t="s">
        <v>666</v>
      </c>
      <c r="C2" s="539"/>
      <c r="D2" s="539"/>
      <c r="E2" s="539"/>
      <c r="F2" s="539"/>
      <c r="G2" s="539"/>
      <c r="H2" s="539"/>
      <c r="I2" s="539"/>
      <c r="J2" s="539"/>
      <c r="K2" s="539"/>
    </row>
    <row r="3" spans="2:11" x14ac:dyDescent="0.25">
      <c r="B3" s="540"/>
      <c r="C3" s="541"/>
      <c r="D3" s="541"/>
      <c r="E3" s="541"/>
      <c r="F3" s="541"/>
      <c r="G3" s="541"/>
      <c r="H3" s="541"/>
      <c r="I3" s="541"/>
      <c r="J3" s="541"/>
      <c r="K3" s="541"/>
    </row>
    <row r="4" spans="2:11" x14ac:dyDescent="0.25">
      <c r="B4" s="542" t="s">
        <v>667</v>
      </c>
      <c r="C4" s="543"/>
      <c r="D4" s="543"/>
      <c r="E4" s="543"/>
      <c r="F4" s="543"/>
      <c r="G4" s="543"/>
      <c r="H4" s="543"/>
      <c r="I4" s="543"/>
      <c r="J4" s="543"/>
      <c r="K4" s="543"/>
    </row>
    <row r="5" spans="2:11" x14ac:dyDescent="0.25">
      <c r="B5" s="1"/>
      <c r="C5" s="544"/>
      <c r="D5" s="544"/>
      <c r="E5" s="544"/>
      <c r="F5" s="544"/>
      <c r="G5" s="544"/>
      <c r="H5" s="544"/>
      <c r="I5" s="544"/>
      <c r="K5" s="545" t="s">
        <v>668</v>
      </c>
    </row>
    <row r="6" spans="2:11" x14ac:dyDescent="0.25">
      <c r="B6" s="546"/>
      <c r="C6" s="547" t="s">
        <v>552</v>
      </c>
      <c r="D6" s="547" t="s">
        <v>370</v>
      </c>
      <c r="E6" s="547" t="s">
        <v>371</v>
      </c>
      <c r="F6" s="547" t="s">
        <v>372</v>
      </c>
      <c r="G6" s="547" t="s">
        <v>373</v>
      </c>
      <c r="H6" s="547" t="s">
        <v>553</v>
      </c>
      <c r="I6" s="547" t="s">
        <v>554</v>
      </c>
      <c r="J6" s="547" t="s">
        <v>555</v>
      </c>
      <c r="K6" s="547" t="s">
        <v>615</v>
      </c>
    </row>
    <row r="7" spans="2:11" x14ac:dyDescent="0.25">
      <c r="B7" s="677" t="s">
        <v>7</v>
      </c>
      <c r="C7" s="548">
        <v>44287</v>
      </c>
      <c r="D7" s="548">
        <f>C8+1</f>
        <v>44652</v>
      </c>
      <c r="E7" s="548">
        <f t="shared" ref="E7:J7" si="0">D8+1</f>
        <v>45017</v>
      </c>
      <c r="F7" s="548">
        <f t="shared" si="0"/>
        <v>45383</v>
      </c>
      <c r="G7" s="548">
        <f t="shared" si="0"/>
        <v>45748</v>
      </c>
      <c r="H7" s="548">
        <f t="shared" si="0"/>
        <v>46113</v>
      </c>
      <c r="I7" s="548">
        <f t="shared" si="0"/>
        <v>46478</v>
      </c>
      <c r="J7" s="548">
        <f t="shared" si="0"/>
        <v>46844</v>
      </c>
      <c r="K7" s="548">
        <f>J8+1</f>
        <v>47209</v>
      </c>
    </row>
    <row r="8" spans="2:11" x14ac:dyDescent="0.25">
      <c r="B8" s="677"/>
      <c r="C8" s="548">
        <v>44651</v>
      </c>
      <c r="D8" s="548">
        <f>EDATE(D7,12)-1</f>
        <v>45016</v>
      </c>
      <c r="E8" s="548">
        <f t="shared" ref="E8:J8" si="1">EDATE(E7,12)-1</f>
        <v>45382</v>
      </c>
      <c r="F8" s="548">
        <f t="shared" si="1"/>
        <v>45747</v>
      </c>
      <c r="G8" s="548">
        <f t="shared" si="1"/>
        <v>46112</v>
      </c>
      <c r="H8" s="548">
        <f t="shared" si="1"/>
        <v>46477</v>
      </c>
      <c r="I8" s="548">
        <f t="shared" si="1"/>
        <v>46843</v>
      </c>
      <c r="J8" s="548">
        <f t="shared" si="1"/>
        <v>47208</v>
      </c>
      <c r="K8" s="548">
        <f t="shared" ref="K8" si="2">EDATE(K7,12)-1</f>
        <v>47573</v>
      </c>
    </row>
    <row r="9" spans="2:11" x14ac:dyDescent="0.25">
      <c r="B9" s="140" t="s">
        <v>617</v>
      </c>
    </row>
    <row r="10" spans="2:11" x14ac:dyDescent="0.25">
      <c r="B10" t="s">
        <v>669</v>
      </c>
      <c r="C10" s="549">
        <f>'Yearly Cf'!D48</f>
        <v>70</v>
      </c>
      <c r="D10" s="549">
        <f ca="1">'Yearly Cf'!E48</f>
        <v>70</v>
      </c>
      <c r="E10" s="549">
        <f ca="1">'Yearly Cf'!F48</f>
        <v>128</v>
      </c>
      <c r="F10" s="549">
        <f ca="1">'Yearly Cf'!G48</f>
        <v>130</v>
      </c>
      <c r="G10" s="549">
        <f ca="1">'Yearly Cf'!H48</f>
        <v>130</v>
      </c>
      <c r="H10" s="549">
        <f ca="1">'Yearly Cf'!I48</f>
        <v>130</v>
      </c>
      <c r="I10" s="549">
        <f ca="1">'Yearly Cf'!J48</f>
        <v>130</v>
      </c>
      <c r="J10" s="549">
        <f ca="1">'Yearly Cf'!K48</f>
        <v>130</v>
      </c>
      <c r="K10" s="549">
        <f ca="1">'Yearly Cf'!L48</f>
        <v>130</v>
      </c>
    </row>
    <row r="11" spans="2:11" x14ac:dyDescent="0.25">
      <c r="B11" t="s">
        <v>619</v>
      </c>
      <c r="C11" s="549">
        <f>'Yearly Cf'!D49</f>
        <v>0</v>
      </c>
      <c r="D11" s="549">
        <f>'Yearly Cf'!E49</f>
        <v>0</v>
      </c>
      <c r="E11" s="549">
        <f>'Yearly Cf'!F49</f>
        <v>0</v>
      </c>
      <c r="F11" s="549">
        <f>'Yearly Cf'!G49</f>
        <v>0</v>
      </c>
      <c r="G11" s="549">
        <f>'Yearly Cf'!H49</f>
        <v>0</v>
      </c>
      <c r="H11" s="549">
        <f ca="1">'Yearly Cf'!I49</f>
        <v>0</v>
      </c>
      <c r="I11" s="549">
        <f ca="1">'Yearly Cf'!J49</f>
        <v>214.82600950479019</v>
      </c>
      <c r="J11" s="549">
        <f ca="1">'Yearly Cf'!K49</f>
        <v>345.03342725973533</v>
      </c>
      <c r="K11" s="549">
        <f ca="1">'Yearly Cf'!L49</f>
        <v>372.80566416732074</v>
      </c>
    </row>
    <row r="12" spans="2:11" x14ac:dyDescent="0.25">
      <c r="B12" t="s">
        <v>620</v>
      </c>
      <c r="C12" s="549">
        <f>'Yearly Cf'!D50</f>
        <v>0</v>
      </c>
      <c r="D12" s="549">
        <f>'Yearly Cf'!E50</f>
        <v>0</v>
      </c>
      <c r="E12" s="549">
        <f>'Yearly Cf'!F50</f>
        <v>200</v>
      </c>
      <c r="F12" s="549">
        <f>'Yearly Cf'!G50</f>
        <v>500</v>
      </c>
      <c r="G12" s="549">
        <f>'Yearly Cf'!H50</f>
        <v>468.75</v>
      </c>
      <c r="H12" s="549">
        <f>'Yearly Cf'!I50</f>
        <v>343.75</v>
      </c>
      <c r="I12" s="549">
        <f>'Yearly Cf'!J50</f>
        <v>218.75</v>
      </c>
      <c r="J12" s="549">
        <f>'Yearly Cf'!K50</f>
        <v>93.75</v>
      </c>
      <c r="K12" s="549">
        <f>'Yearly Cf'!L50</f>
        <v>0</v>
      </c>
    </row>
    <row r="14" spans="2:11" x14ac:dyDescent="0.25">
      <c r="B14" s="140" t="s">
        <v>621</v>
      </c>
    </row>
    <row r="15" spans="2:11" x14ac:dyDescent="0.25">
      <c r="B15" t="s">
        <v>622</v>
      </c>
      <c r="C15" s="549">
        <f>'Yearly Cf'!D53</f>
        <v>0</v>
      </c>
      <c r="D15" s="549">
        <f>'Yearly Cf'!E53</f>
        <v>0</v>
      </c>
      <c r="E15" s="549">
        <f>'Yearly Cf'!F53</f>
        <v>70.201894583303414</v>
      </c>
      <c r="F15" s="549">
        <f>'Yearly Cf'!G53</f>
        <v>351.50727575284748</v>
      </c>
      <c r="G15" s="549">
        <f>'Yearly Cf'!H53</f>
        <v>913.19239436461646</v>
      </c>
      <c r="H15" s="549">
        <f>'Yearly Cf'!I53</f>
        <v>1409.5821526913094</v>
      </c>
      <c r="I15" s="549">
        <f>'Yearly Cf'!J53</f>
        <v>856.2915166679843</v>
      </c>
      <c r="J15" s="549">
        <f>'Yearly Cf'!K53</f>
        <v>0</v>
      </c>
      <c r="K15" s="549">
        <f>'Yearly Cf'!L53</f>
        <v>0</v>
      </c>
    </row>
    <row r="16" spans="2:11" x14ac:dyDescent="0.25">
      <c r="B16" t="s">
        <v>623</v>
      </c>
      <c r="C16" s="549">
        <f>'Yearly Cf'!D54</f>
        <v>0</v>
      </c>
      <c r="D16" s="549">
        <f>'Yearly Cf'!E54</f>
        <v>0</v>
      </c>
      <c r="E16" s="549">
        <f>'Yearly Cf'!F54</f>
        <v>0</v>
      </c>
      <c r="F16" s="549">
        <f>'Yearly Cf'!G54</f>
        <v>0</v>
      </c>
      <c r="G16" s="549">
        <f>'Yearly Cf'!H54</f>
        <v>0</v>
      </c>
      <c r="H16" s="549">
        <f ca="1">'Yearly Cf'!I54</f>
        <v>0</v>
      </c>
      <c r="I16" s="549">
        <f ca="1">'Yearly Cf'!J54</f>
        <v>84.04344814075175</v>
      </c>
      <c r="J16" s="549">
        <f ca="1">'Yearly Cf'!K54</f>
        <v>134.67966615656377</v>
      </c>
      <c r="K16" s="549">
        <f ca="1">'Yearly Cf'!L54</f>
        <v>145.47998050951364</v>
      </c>
    </row>
    <row r="17" spans="2:11" x14ac:dyDescent="0.25">
      <c r="B17" s="550" t="s">
        <v>624</v>
      </c>
      <c r="C17" s="575">
        <f>SUM(C10:C16)</f>
        <v>70</v>
      </c>
      <c r="D17" s="575">
        <f t="shared" ref="D17:K17" ca="1" si="3">SUM(D10:D16)</f>
        <v>70</v>
      </c>
      <c r="E17" s="575">
        <f t="shared" ca="1" si="3"/>
        <v>398.20189458330344</v>
      </c>
      <c r="F17" s="575">
        <f t="shared" ca="1" si="3"/>
        <v>981.50727575284748</v>
      </c>
      <c r="G17" s="575">
        <f t="shared" ca="1" si="3"/>
        <v>1511.9423943646166</v>
      </c>
      <c r="H17" s="575">
        <f t="shared" ca="1" si="3"/>
        <v>1883.3321526913094</v>
      </c>
      <c r="I17" s="575">
        <f t="shared" ca="1" si="3"/>
        <v>1503.9109743135261</v>
      </c>
      <c r="J17" s="575">
        <f t="shared" ca="1" si="3"/>
        <v>703.46309341629922</v>
      </c>
      <c r="K17" s="575">
        <f t="shared" ca="1" si="3"/>
        <v>648.28564467683441</v>
      </c>
    </row>
    <row r="18" spans="2:11" x14ac:dyDescent="0.25">
      <c r="C18" s="549"/>
      <c r="D18" s="549"/>
      <c r="E18" s="549"/>
      <c r="F18" s="549"/>
      <c r="G18" s="549"/>
      <c r="H18" s="549"/>
      <c r="I18" s="549"/>
      <c r="J18" s="549"/>
    </row>
    <row r="19" spans="2:11" x14ac:dyDescent="0.25">
      <c r="B19" s="140" t="s">
        <v>625</v>
      </c>
    </row>
    <row r="20" spans="2:11" x14ac:dyDescent="0.25">
      <c r="B20" t="s">
        <v>626</v>
      </c>
    </row>
    <row r="21" spans="2:11" x14ac:dyDescent="0.25">
      <c r="B21" t="s">
        <v>627</v>
      </c>
    </row>
    <row r="22" spans="2:11" x14ac:dyDescent="0.25">
      <c r="B22" t="s">
        <v>628</v>
      </c>
      <c r="C22" s="549">
        <f>'Yearly Cf'!D59</f>
        <v>70</v>
      </c>
      <c r="D22" s="549">
        <f ca="1">'Yearly Cf'!E59</f>
        <v>71.58</v>
      </c>
      <c r="E22" s="549">
        <f ca="1">'Yearly Cf'!F59</f>
        <v>372.59675892462832</v>
      </c>
      <c r="F22" s="549">
        <f ca="1">'Yearly Cf'!G59</f>
        <v>901.15692470655972</v>
      </c>
      <c r="G22" s="549">
        <f ca="1">'Yearly Cf'!H59</f>
        <v>1404.4639172201669</v>
      </c>
      <c r="H22" s="549">
        <f ca="1">'Yearly Cf'!I59</f>
        <v>1615.6552417204998</v>
      </c>
      <c r="I22" s="549">
        <f ca="1">'Yearly Cf'!J59</f>
        <v>960.57210134879222</v>
      </c>
      <c r="J22" s="549">
        <f ca="1">'Yearly Cf'!K59</f>
        <v>134.91856265951492</v>
      </c>
      <c r="K22" s="549">
        <f>'Yearly Cf'!L59</f>
        <v>0</v>
      </c>
    </row>
    <row r="24" spans="2:11" x14ac:dyDescent="0.25">
      <c r="B24" s="140" t="s">
        <v>629</v>
      </c>
    </row>
    <row r="25" spans="2:11" x14ac:dyDescent="0.25">
      <c r="B25" t="s">
        <v>630</v>
      </c>
      <c r="C25" s="549">
        <f>'Yearly Cf'!D61</f>
        <v>0</v>
      </c>
      <c r="D25" s="549">
        <f ca="1">'Yearly Cf'!E61</f>
        <v>-1.8644000000000001</v>
      </c>
      <c r="E25" s="549">
        <f ca="1">'Yearly Cf'!F61</f>
        <v>6.1390600772365822</v>
      </c>
      <c r="F25" s="549">
        <f ca="1">'Yearly Cf'!G61</f>
        <v>33.388414234619617</v>
      </c>
      <c r="G25" s="549">
        <f ca="1">'Yearly Cf'!H61</f>
        <v>81.149603030450621</v>
      </c>
      <c r="H25" s="549">
        <f ca="1">'Yearly Cf'!I61</f>
        <v>267.67691097080984</v>
      </c>
      <c r="I25" s="549">
        <f ca="1">'Yearly Cf'!J61</f>
        <v>542.83887296473426</v>
      </c>
      <c r="J25" s="549">
        <f ca="1">'Yearly Cf'!K61</f>
        <v>568.54325882078433</v>
      </c>
      <c r="K25" s="549">
        <f ca="1">'Yearly Cf'!L61</f>
        <v>648.28564467683429</v>
      </c>
    </row>
    <row r="26" spans="2:11" x14ac:dyDescent="0.25">
      <c r="B26" t="s">
        <v>631</v>
      </c>
      <c r="C26" s="549">
        <f>'Yearly Cf'!D62</f>
        <v>0</v>
      </c>
      <c r="D26" s="549">
        <f ca="1">'Yearly Cf'!E62</f>
        <v>0.28439999999999999</v>
      </c>
      <c r="E26" s="549">
        <f ca="1">'Yearly Cf'!F62</f>
        <v>19.466075581438488</v>
      </c>
      <c r="F26" s="549">
        <f ca="1">'Yearly Cf'!G62</f>
        <v>46.961936811668181</v>
      </c>
      <c r="G26" s="549">
        <f ca="1">'Yearly Cf'!H62</f>
        <v>26.328874113999049</v>
      </c>
      <c r="H26" s="549">
        <f>'Yearly Cf'!I62</f>
        <v>0</v>
      </c>
      <c r="I26" s="549">
        <f>'Yearly Cf'!J62</f>
        <v>0</v>
      </c>
      <c r="J26" s="549">
        <f>'Yearly Cf'!K62</f>
        <v>0</v>
      </c>
      <c r="K26" s="549">
        <f>'Yearly Cf'!L62</f>
        <v>0</v>
      </c>
    </row>
    <row r="27" spans="2:11" x14ac:dyDescent="0.25">
      <c r="B27" t="s">
        <v>632</v>
      </c>
      <c r="C27" s="549">
        <f>'Yearly Cf'!D63</f>
        <v>0</v>
      </c>
      <c r="D27" s="549">
        <f>'Yearly Cf'!E63</f>
        <v>0</v>
      </c>
      <c r="E27" s="549">
        <f>'Yearly Cf'!F63</f>
        <v>0</v>
      </c>
      <c r="F27" s="549">
        <f>'Yearly Cf'!G63</f>
        <v>0</v>
      </c>
      <c r="G27" s="549">
        <f>'Yearly Cf'!H63</f>
        <v>0</v>
      </c>
      <c r="H27" s="549">
        <f>'Yearly Cf'!I63</f>
        <v>0</v>
      </c>
      <c r="I27" s="549">
        <f>'Yearly Cf'!J63</f>
        <v>0</v>
      </c>
      <c r="J27" s="549">
        <f>'Yearly Cf'!K63</f>
        <v>0</v>
      </c>
      <c r="K27" s="549">
        <f>'Yearly Cf'!L63</f>
        <v>0</v>
      </c>
    </row>
    <row r="30" spans="2:11" x14ac:dyDescent="0.25">
      <c r="B30" s="550" t="s">
        <v>633</v>
      </c>
      <c r="C30" s="575">
        <f>SUM(C22:C27)</f>
        <v>70</v>
      </c>
      <c r="D30" s="575">
        <f t="shared" ref="D30:K30" ca="1" si="4">SUM(D22:D27)</f>
        <v>70</v>
      </c>
      <c r="E30" s="575">
        <f t="shared" ca="1" si="4"/>
        <v>398.20189458330339</v>
      </c>
      <c r="F30" s="575">
        <f t="shared" ca="1" si="4"/>
        <v>981.50727575284759</v>
      </c>
      <c r="G30" s="575">
        <f t="shared" ca="1" si="4"/>
        <v>1511.9423943646166</v>
      </c>
      <c r="H30" s="575">
        <f t="shared" ca="1" si="4"/>
        <v>1883.3321526913096</v>
      </c>
      <c r="I30" s="575">
        <f t="shared" ca="1" si="4"/>
        <v>1503.4109743135264</v>
      </c>
      <c r="J30" s="575">
        <f t="shared" ca="1" si="4"/>
        <v>703.46182148029925</v>
      </c>
      <c r="K30" s="575">
        <f t="shared" ca="1" si="4"/>
        <v>648.28564467683429</v>
      </c>
    </row>
    <row r="32" spans="2:11" x14ac:dyDescent="0.25">
      <c r="B32" t="s">
        <v>281</v>
      </c>
      <c r="C32" s="549">
        <f>C17-C30</f>
        <v>0</v>
      </c>
      <c r="D32" s="549">
        <f t="shared" ref="D32:K32" ca="1" si="5">D17-D30</f>
        <v>0</v>
      </c>
      <c r="E32" s="549">
        <f t="shared" ca="1" si="5"/>
        <v>0</v>
      </c>
      <c r="F32" s="549">
        <f t="shared" ca="1" si="5"/>
        <v>0</v>
      </c>
      <c r="G32" s="549">
        <f t="shared" ca="1" si="5"/>
        <v>0</v>
      </c>
      <c r="H32" s="549">
        <f t="shared" ca="1" si="5"/>
        <v>0</v>
      </c>
      <c r="I32" s="549">
        <f t="shared" ca="1" si="5"/>
        <v>0.49999999999977263</v>
      </c>
      <c r="J32" s="549">
        <f t="shared" ca="1" si="5"/>
        <v>1.2719359999664448E-3</v>
      </c>
      <c r="K32" s="549">
        <f t="shared" ca="1" si="5"/>
        <v>0</v>
      </c>
    </row>
  </sheetData>
  <mergeCells count="1">
    <mergeCell ref="B7:B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BE018-17FF-494F-B716-7C4714CDCFF7}">
  <sheetPr>
    <tabColor theme="5" tint="-0.249977111117893"/>
  </sheetPr>
  <dimension ref="A2:U20"/>
  <sheetViews>
    <sheetView showGridLines="0" workbookViewId="0">
      <selection activeCell="B5" sqref="B5:J8"/>
    </sheetView>
  </sheetViews>
  <sheetFormatPr defaultRowHeight="15" x14ac:dyDescent="0.25"/>
  <cols>
    <col min="2" max="2" width="37" bestFit="1" customWidth="1"/>
    <col min="3" max="3" width="12.7109375" bestFit="1" customWidth="1"/>
    <col min="4" max="9" width="10" bestFit="1" customWidth="1"/>
    <col min="10" max="10" width="12.42578125" bestFit="1" customWidth="1"/>
  </cols>
  <sheetData>
    <row r="2" spans="1:21" x14ac:dyDescent="0.25">
      <c r="B2" s="538" t="s">
        <v>666</v>
      </c>
      <c r="C2" s="539"/>
      <c r="D2" s="539"/>
      <c r="E2" s="539"/>
      <c r="F2" s="539"/>
      <c r="G2" s="539"/>
      <c r="H2" s="539"/>
      <c r="I2" s="539"/>
      <c r="J2" s="539"/>
    </row>
    <row r="3" spans="1:21" x14ac:dyDescent="0.25">
      <c r="B3" s="540"/>
      <c r="C3" s="541"/>
      <c r="D3" s="541"/>
      <c r="E3" s="541"/>
      <c r="F3" s="541"/>
      <c r="G3" s="541"/>
      <c r="H3" s="541"/>
      <c r="I3" s="541"/>
      <c r="J3" s="541"/>
    </row>
    <row r="4" spans="1:21" x14ac:dyDescent="0.25">
      <c r="B4" s="542" t="s">
        <v>697</v>
      </c>
      <c r="C4" s="543"/>
      <c r="D4" s="543"/>
      <c r="E4" s="543"/>
      <c r="F4" s="543"/>
      <c r="G4" s="543"/>
      <c r="H4" s="543"/>
      <c r="I4" s="543"/>
      <c r="J4" s="543"/>
    </row>
    <row r="5" spans="1:21" x14ac:dyDescent="0.25">
      <c r="B5" s="1"/>
      <c r="C5" s="544"/>
      <c r="D5" s="544"/>
      <c r="E5" s="544"/>
      <c r="F5" s="544"/>
      <c r="G5" s="544"/>
      <c r="H5" s="544"/>
      <c r="I5" s="545"/>
      <c r="J5" s="545" t="s">
        <v>668</v>
      </c>
    </row>
    <row r="6" spans="1:21" x14ac:dyDescent="0.25">
      <c r="B6" s="546"/>
      <c r="C6" s="547"/>
      <c r="D6" s="547" t="s">
        <v>371</v>
      </c>
      <c r="E6" s="547" t="s">
        <v>372</v>
      </c>
      <c r="F6" s="547" t="s">
        <v>373</v>
      </c>
      <c r="G6" s="547" t="s">
        <v>553</v>
      </c>
      <c r="H6" s="547" t="s">
        <v>554</v>
      </c>
      <c r="I6" s="547" t="s">
        <v>555</v>
      </c>
      <c r="J6" s="547" t="s">
        <v>615</v>
      </c>
    </row>
    <row r="7" spans="1:21" x14ac:dyDescent="0.25">
      <c r="B7" s="677" t="s">
        <v>7</v>
      </c>
      <c r="C7" s="590">
        <v>44287</v>
      </c>
      <c r="D7" s="548">
        <v>45017</v>
      </c>
      <c r="E7" s="548">
        <f t="shared" ref="E7:I7" si="0">D8+1</f>
        <v>45383</v>
      </c>
      <c r="F7" s="548">
        <f t="shared" si="0"/>
        <v>45748</v>
      </c>
      <c r="G7" s="548">
        <f t="shared" si="0"/>
        <v>46113</v>
      </c>
      <c r="H7" s="548">
        <f t="shared" si="0"/>
        <v>46478</v>
      </c>
      <c r="I7" s="548">
        <f t="shared" si="0"/>
        <v>46844</v>
      </c>
      <c r="J7" s="548">
        <f>I8+1</f>
        <v>47209</v>
      </c>
    </row>
    <row r="8" spans="1:21" x14ac:dyDescent="0.25">
      <c r="B8" s="677"/>
      <c r="C8" s="590">
        <v>45016</v>
      </c>
      <c r="D8" s="548">
        <f t="shared" ref="D8:J8" si="1">EDATE(D7,12)-1</f>
        <v>45382</v>
      </c>
      <c r="E8" s="548">
        <f t="shared" si="1"/>
        <v>45747</v>
      </c>
      <c r="F8" s="548">
        <f t="shared" si="1"/>
        <v>46112</v>
      </c>
      <c r="G8" s="548">
        <f t="shared" si="1"/>
        <v>46477</v>
      </c>
      <c r="H8" s="548">
        <f t="shared" si="1"/>
        <v>46843</v>
      </c>
      <c r="I8" s="548">
        <f t="shared" si="1"/>
        <v>47208</v>
      </c>
      <c r="J8" s="548">
        <f t="shared" si="1"/>
        <v>47573</v>
      </c>
    </row>
    <row r="9" spans="1:21" x14ac:dyDescent="0.25">
      <c r="B9" t="s">
        <v>692</v>
      </c>
      <c r="C9" s="149">
        <f ca="1">'Yearly Cf'!D33+'Yearly Cf'!E33</f>
        <v>-71.864400000000003</v>
      </c>
      <c r="D9" s="149">
        <f ca="1">+'Yearly Cf'!F33</f>
        <v>-241.49653992276342</v>
      </c>
      <c r="E9" s="149">
        <f ca="1">'Yearly Cf'!G33</f>
        <v>-238.25064584261696</v>
      </c>
      <c r="F9" s="149">
        <f ca="1">'Yearly Cf'!H33</f>
        <v>129.011188795831</v>
      </c>
      <c r="G9" s="149">
        <f ca="1">'Yearly Cf'!I33</f>
        <v>353.71480794035921</v>
      </c>
      <c r="H9" s="149">
        <f ca="1">'Yearly Cf'!J33</f>
        <v>429.84946199392448</v>
      </c>
      <c r="I9" s="149">
        <f ca="1">'Yearly Cf'!K33</f>
        <v>166.32188585604999</v>
      </c>
      <c r="J9" s="149">
        <f ca="1">'Yearly Cf'!L33</f>
        <v>179.24988585604999</v>
      </c>
    </row>
    <row r="10" spans="1:21" x14ac:dyDescent="0.25">
      <c r="B10" t="s">
        <v>693</v>
      </c>
      <c r="C10">
        <v>0</v>
      </c>
      <c r="D10">
        <v>1</v>
      </c>
      <c r="E10">
        <f>D10+1</f>
        <v>2</v>
      </c>
      <c r="F10">
        <f t="shared" ref="F10:J10" si="2">E10+1</f>
        <v>3</v>
      </c>
      <c r="G10">
        <f t="shared" si="2"/>
        <v>4</v>
      </c>
      <c r="H10">
        <f t="shared" si="2"/>
        <v>5</v>
      </c>
      <c r="I10">
        <f t="shared" si="2"/>
        <v>6</v>
      </c>
      <c r="J10">
        <f t="shared" si="2"/>
        <v>7</v>
      </c>
    </row>
    <row r="11" spans="1:21" x14ac:dyDescent="0.25">
      <c r="A11" s="584">
        <v>0.12</v>
      </c>
      <c r="B11" t="s">
        <v>694</v>
      </c>
      <c r="C11" s="589">
        <f>1/(1+$A$11)^C10</f>
        <v>1</v>
      </c>
      <c r="D11" s="589">
        <f>1/(1+$A$11)^D10</f>
        <v>0.89285714285714279</v>
      </c>
      <c r="E11" s="589">
        <f t="shared" ref="E11:J11" si="3">1/(1+$A$11)^E10</f>
        <v>0.79719387755102034</v>
      </c>
      <c r="F11" s="589">
        <f t="shared" si="3"/>
        <v>0.71178024781341087</v>
      </c>
      <c r="G11" s="589">
        <f t="shared" si="3"/>
        <v>0.63551807840483121</v>
      </c>
      <c r="H11" s="589">
        <f t="shared" si="3"/>
        <v>0.56742685571859919</v>
      </c>
      <c r="I11" s="589">
        <f t="shared" si="3"/>
        <v>0.50663112117732068</v>
      </c>
      <c r="J11" s="589">
        <f t="shared" si="3"/>
        <v>0.45234921533689343</v>
      </c>
    </row>
    <row r="12" spans="1:21" x14ac:dyDescent="0.25">
      <c r="K12" s="1"/>
      <c r="M12" s="1"/>
      <c r="N12" s="582"/>
      <c r="O12" s="582"/>
      <c r="P12" s="582"/>
      <c r="Q12" s="582"/>
      <c r="R12" s="582"/>
      <c r="S12" s="582"/>
      <c r="T12" s="582"/>
      <c r="U12" s="582"/>
    </row>
    <row r="13" spans="1:21" x14ac:dyDescent="0.25">
      <c r="B13" t="s">
        <v>695</v>
      </c>
      <c r="C13" s="149">
        <f ca="1">C9*C11</f>
        <v>-71.864400000000003</v>
      </c>
      <c r="D13" s="149">
        <f ca="1">D9*D11</f>
        <v>-215.62191064532448</v>
      </c>
      <c r="E13" s="149">
        <f t="shared" ref="E13:J13" ca="1" si="4">E9*E11</f>
        <v>-189.93195618831069</v>
      </c>
      <c r="F13" s="149">
        <f t="shared" ca="1" si="4"/>
        <v>91.827615931799329</v>
      </c>
      <c r="G13" s="149">
        <f t="shared" ca="1" si="4"/>
        <v>224.79215504559102</v>
      </c>
      <c r="H13" s="149">
        <f t="shared" ca="1" si="4"/>
        <v>243.90812865154408</v>
      </c>
      <c r="I13" s="149">
        <f t="shared" ca="1" si="4"/>
        <v>84.263843507576965</v>
      </c>
      <c r="J13" s="149">
        <f t="shared" ca="1" si="4"/>
        <v>81.083545216211917</v>
      </c>
      <c r="K13" s="1"/>
      <c r="M13" s="1"/>
      <c r="N13" s="1"/>
      <c r="O13" s="583"/>
      <c r="P13" s="583"/>
      <c r="Q13" s="583"/>
      <c r="R13" s="583"/>
      <c r="S13" s="583"/>
      <c r="T13" s="583"/>
      <c r="U13" s="583"/>
    </row>
    <row r="14" spans="1:21" x14ac:dyDescent="0.25">
      <c r="B14" t="s">
        <v>524</v>
      </c>
      <c r="C14" s="93">
        <f ca="1">SUM(C13:J13)</f>
        <v>248.45702151908813</v>
      </c>
      <c r="M14" s="1"/>
      <c r="N14" s="1"/>
      <c r="O14" s="583"/>
      <c r="P14" s="583"/>
      <c r="Q14" s="583"/>
      <c r="R14" s="583"/>
      <c r="S14" s="583"/>
      <c r="T14" s="583"/>
      <c r="U14" s="583"/>
    </row>
    <row r="15" spans="1:21" x14ac:dyDescent="0.25">
      <c r="K15" s="1"/>
      <c r="M15" s="1"/>
      <c r="N15" s="1"/>
      <c r="O15" s="1"/>
      <c r="P15" s="1"/>
      <c r="Q15" s="1"/>
      <c r="R15" s="1"/>
      <c r="S15" s="1"/>
      <c r="T15" s="1"/>
      <c r="U15" s="1"/>
    </row>
    <row r="16" spans="1:21" x14ac:dyDescent="0.25">
      <c r="B16" t="s">
        <v>696</v>
      </c>
      <c r="C16" s="563">
        <f ca="1">IRR(C13:J13)</f>
        <v>0.12792157725514164</v>
      </c>
      <c r="K16" s="1"/>
      <c r="M16" s="1"/>
      <c r="N16" s="582"/>
      <c r="O16" s="585"/>
      <c r="P16" s="585"/>
      <c r="Q16" s="585"/>
      <c r="R16" s="585"/>
      <c r="S16" s="585"/>
      <c r="T16" s="585"/>
      <c r="U16" s="585"/>
    </row>
    <row r="17" spans="2:21" x14ac:dyDescent="0.25">
      <c r="B17" t="s">
        <v>696</v>
      </c>
      <c r="C17" s="591">
        <f ca="1">XIRR(C13:J13,C7:J7)</f>
        <v>0.12105235457420352</v>
      </c>
      <c r="K17" s="1"/>
      <c r="M17" s="1"/>
      <c r="N17" s="1"/>
      <c r="O17" s="586"/>
      <c r="P17" s="1"/>
      <c r="Q17" s="1"/>
      <c r="R17" s="1"/>
      <c r="S17" s="1"/>
      <c r="T17" s="1"/>
      <c r="U17" s="1"/>
    </row>
    <row r="18" spans="2:21" x14ac:dyDescent="0.25">
      <c r="C18" s="591">
        <f ca="1">XIRR(C13:J13,C8:J8)</f>
        <v>0.12784770131111142</v>
      </c>
      <c r="K18" s="1"/>
      <c r="M18" s="1"/>
      <c r="N18" s="1"/>
      <c r="O18" s="1"/>
      <c r="P18" s="1"/>
      <c r="Q18" s="1"/>
      <c r="R18" s="1"/>
      <c r="S18" s="1"/>
      <c r="T18" s="1"/>
      <c r="U18" s="1"/>
    </row>
    <row r="19" spans="2:21" x14ac:dyDescent="0.25">
      <c r="K19" s="1"/>
      <c r="M19" s="1"/>
      <c r="N19" s="1"/>
      <c r="O19" s="587"/>
      <c r="P19" s="1"/>
      <c r="Q19" s="1"/>
      <c r="R19" s="1"/>
      <c r="S19" s="1"/>
      <c r="T19" s="1"/>
      <c r="U19" s="1"/>
    </row>
    <row r="20" spans="2:21" x14ac:dyDescent="0.25">
      <c r="K20" s="1"/>
      <c r="M20" s="1"/>
      <c r="N20" s="1"/>
      <c r="O20" s="588"/>
      <c r="P20" s="1"/>
      <c r="Q20" s="1"/>
      <c r="R20" s="1"/>
      <c r="S20" s="1"/>
      <c r="T20" s="1"/>
      <c r="U20" s="1"/>
    </row>
  </sheetData>
  <mergeCells count="1">
    <mergeCell ref="B7:B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CE205-E1D9-48CD-BE68-989F7F0AC958}">
  <sheetPr>
    <tabColor rgb="FF00B0F0"/>
  </sheetPr>
  <dimension ref="B2:L17"/>
  <sheetViews>
    <sheetView showGridLines="0" topLeftCell="A13" workbookViewId="0">
      <selection activeCell="B6" sqref="B6"/>
    </sheetView>
  </sheetViews>
  <sheetFormatPr defaultRowHeight="15" x14ac:dyDescent="0.25"/>
  <cols>
    <col min="2" max="2" width="37" bestFit="1" customWidth="1"/>
    <col min="3" max="6" width="13.140625" hidden="1" customWidth="1"/>
    <col min="7" max="12" width="13.140625" customWidth="1"/>
  </cols>
  <sheetData>
    <row r="2" spans="2:12" x14ac:dyDescent="0.25">
      <c r="B2" s="538" t="s">
        <v>666</v>
      </c>
      <c r="C2" s="539"/>
      <c r="D2" s="539"/>
      <c r="E2" s="539"/>
      <c r="F2" s="539"/>
      <c r="G2" s="539"/>
      <c r="H2" s="539"/>
      <c r="I2" s="539"/>
      <c r="J2" s="539"/>
      <c r="K2" s="539"/>
      <c r="L2" s="539"/>
    </row>
    <row r="3" spans="2:12" x14ac:dyDescent="0.25">
      <c r="B3" s="540"/>
      <c r="C3" s="541"/>
      <c r="D3" s="541"/>
      <c r="E3" s="541"/>
      <c r="F3" s="541"/>
      <c r="G3" s="541"/>
      <c r="H3" s="541"/>
      <c r="I3" s="541"/>
      <c r="J3" s="541"/>
      <c r="K3" s="541"/>
      <c r="L3" s="541"/>
    </row>
    <row r="4" spans="2:12" x14ac:dyDescent="0.25">
      <c r="B4" s="542" t="s">
        <v>540</v>
      </c>
      <c r="C4" s="543"/>
      <c r="D4" s="543"/>
      <c r="E4" s="543"/>
      <c r="F4" s="543"/>
      <c r="G4" s="543"/>
      <c r="H4" s="543"/>
      <c r="I4" s="543"/>
      <c r="J4" s="543"/>
      <c r="K4" s="543"/>
      <c r="L4" s="543"/>
    </row>
    <row r="5" spans="2:12" x14ac:dyDescent="0.25">
      <c r="C5" s="545"/>
      <c r="D5" s="545"/>
      <c r="E5" s="545"/>
      <c r="F5" s="545"/>
      <c r="G5" s="545"/>
      <c r="H5" s="545"/>
      <c r="I5" s="545"/>
      <c r="J5" s="545"/>
      <c r="K5" s="545"/>
      <c r="L5" s="545" t="s">
        <v>668</v>
      </c>
    </row>
    <row r="6" spans="2:12" x14ac:dyDescent="0.25">
      <c r="B6" s="566"/>
      <c r="C6" s="567" t="s">
        <v>552</v>
      </c>
      <c r="D6" s="567" t="s">
        <v>370</v>
      </c>
      <c r="E6" s="567" t="s">
        <v>371</v>
      </c>
      <c r="F6" s="567" t="s">
        <v>372</v>
      </c>
      <c r="G6" s="567" t="s">
        <v>373</v>
      </c>
      <c r="H6" s="567" t="s">
        <v>553</v>
      </c>
      <c r="I6" s="567" t="s">
        <v>554</v>
      </c>
      <c r="J6" s="567" t="s">
        <v>555</v>
      </c>
      <c r="K6" s="567" t="s">
        <v>615</v>
      </c>
      <c r="L6" s="678" t="s">
        <v>3</v>
      </c>
    </row>
    <row r="7" spans="2:12" x14ac:dyDescent="0.25">
      <c r="B7" s="679" t="s">
        <v>7</v>
      </c>
      <c r="C7" s="568">
        <v>44287</v>
      </c>
      <c r="D7" s="568">
        <f>C8+1</f>
        <v>44652</v>
      </c>
      <c r="E7" s="568">
        <f t="shared" ref="E7:I7" si="0">D8+1</f>
        <v>45017</v>
      </c>
      <c r="F7" s="568">
        <f t="shared" si="0"/>
        <v>45383</v>
      </c>
      <c r="G7" s="568">
        <f>F8+1</f>
        <v>45748</v>
      </c>
      <c r="H7" s="568">
        <f t="shared" si="0"/>
        <v>46113</v>
      </c>
      <c r="I7" s="568">
        <f t="shared" si="0"/>
        <v>46478</v>
      </c>
      <c r="J7" s="568">
        <f>I8+1</f>
        <v>46844</v>
      </c>
      <c r="K7" s="568">
        <f>J8+1</f>
        <v>47209</v>
      </c>
      <c r="L7" s="678"/>
    </row>
    <row r="8" spans="2:12" x14ac:dyDescent="0.25">
      <c r="B8" s="679"/>
      <c r="C8" s="568">
        <v>44651</v>
      </c>
      <c r="D8" s="568">
        <f>EDATE(D7,12)-1</f>
        <v>45016</v>
      </c>
      <c r="E8" s="568">
        <f t="shared" ref="E8:I8" si="1">EDATE(E7,12)-1</f>
        <v>45382</v>
      </c>
      <c r="F8" s="568">
        <f t="shared" si="1"/>
        <v>45747</v>
      </c>
      <c r="G8" s="568">
        <f t="shared" si="1"/>
        <v>46112</v>
      </c>
      <c r="H8" s="568">
        <f t="shared" si="1"/>
        <v>46477</v>
      </c>
      <c r="I8" s="568">
        <f t="shared" si="1"/>
        <v>46843</v>
      </c>
      <c r="J8" s="568">
        <f>EDATE(J7,12)-1</f>
        <v>47208</v>
      </c>
      <c r="K8" s="568">
        <f>EDATE(K7,12)-1</f>
        <v>47573</v>
      </c>
      <c r="L8" s="678"/>
    </row>
    <row r="9" spans="2:12" x14ac:dyDescent="0.25">
      <c r="B9" s="569" t="s">
        <v>685</v>
      </c>
      <c r="C9" s="570"/>
      <c r="D9" s="570"/>
      <c r="E9" s="570"/>
      <c r="F9" s="570"/>
      <c r="G9" s="570">
        <f ca="1">'Financial Snapshot'!C20</f>
        <v>79.011188795831004</v>
      </c>
      <c r="H9" s="570">
        <f ca="1">'Financial Snapshot'!D20</f>
        <v>311.52730794035921</v>
      </c>
      <c r="I9" s="570">
        <f ca="1">'Financial Snapshot'!E20</f>
        <v>400.16196199392448</v>
      </c>
      <c r="J9" s="570">
        <f ca="1">'Financial Snapshot'!F20</f>
        <v>149.13438585604999</v>
      </c>
      <c r="K9" s="570">
        <f ca="1">'Financial Snapshot'!G20</f>
        <v>174.56238585604999</v>
      </c>
      <c r="L9" s="570">
        <f ca="1">SUM(C9:K9)</f>
        <v>1114.3972304422145</v>
      </c>
    </row>
    <row r="10" spans="2:12" x14ac:dyDescent="0.25">
      <c r="B10" s="569" t="s">
        <v>686</v>
      </c>
      <c r="C10" s="570"/>
      <c r="D10" s="570"/>
      <c r="E10" s="570"/>
      <c r="F10" s="570"/>
      <c r="G10" s="570">
        <f ca="1">'Financial Snapshot'!C21</f>
        <v>50</v>
      </c>
      <c r="H10" s="570">
        <f ca="1">'Financial Snapshot'!D21</f>
        <v>42.1875</v>
      </c>
      <c r="I10" s="570">
        <f ca="1">'Financial Snapshot'!E21</f>
        <v>29.6875</v>
      </c>
      <c r="J10" s="570">
        <f ca="1">'Financial Snapshot'!F21</f>
        <v>17.1875</v>
      </c>
      <c r="K10" s="570">
        <f ca="1">'Financial Snapshot'!G21</f>
        <v>4.6875</v>
      </c>
      <c r="L10" s="570">
        <f t="shared" ref="L10:L11" ca="1" si="2">SUM(C10:K10)</f>
        <v>143.75</v>
      </c>
    </row>
    <row r="11" spans="2:12" x14ac:dyDescent="0.25">
      <c r="B11" s="571" t="s">
        <v>687</v>
      </c>
      <c r="C11" s="572"/>
      <c r="D11" s="572"/>
      <c r="E11" s="572"/>
      <c r="F11" s="572"/>
      <c r="G11" s="576">
        <f ca="1">G9+G10</f>
        <v>129.011188795831</v>
      </c>
      <c r="H11" s="576">
        <f t="shared" ref="H11:K11" ca="1" si="3">H9+H10</f>
        <v>353.71480794035921</v>
      </c>
      <c r="I11" s="576">
        <f t="shared" ca="1" si="3"/>
        <v>429.84946199392448</v>
      </c>
      <c r="J11" s="576">
        <f t="shared" ca="1" si="3"/>
        <v>166.32188585604999</v>
      </c>
      <c r="K11" s="576">
        <f t="shared" ca="1" si="3"/>
        <v>179.24988585604999</v>
      </c>
      <c r="L11" s="576">
        <f t="shared" ca="1" si="2"/>
        <v>1258.1472304422145</v>
      </c>
    </row>
    <row r="12" spans="2:12" x14ac:dyDescent="0.25">
      <c r="B12" s="569" t="s">
        <v>688</v>
      </c>
      <c r="C12" s="570"/>
      <c r="D12" s="570"/>
      <c r="E12" s="570"/>
      <c r="F12" s="570"/>
      <c r="G12" s="570">
        <f>'Yearly Cf'!H38</f>
        <v>31.25</v>
      </c>
      <c r="H12" s="570">
        <f>'Yearly Cf'!I38</f>
        <v>125</v>
      </c>
      <c r="I12" s="570">
        <f>'Yearly Cf'!J38</f>
        <v>125</v>
      </c>
      <c r="J12" s="570">
        <f>'Yearly Cf'!K38</f>
        <v>125</v>
      </c>
      <c r="K12" s="570">
        <f>'Yearly Cf'!L38</f>
        <v>93.75</v>
      </c>
      <c r="L12" s="570">
        <f>SUM(C12:K12)</f>
        <v>500</v>
      </c>
    </row>
    <row r="13" spans="2:12" x14ac:dyDescent="0.25">
      <c r="B13" s="569" t="s">
        <v>686</v>
      </c>
      <c r="C13" s="570"/>
      <c r="D13" s="570"/>
      <c r="E13" s="570"/>
      <c r="F13" s="570"/>
      <c r="G13" s="570">
        <f ca="1">G10</f>
        <v>50</v>
      </c>
      <c r="H13" s="570">
        <f t="shared" ref="H13:K13" ca="1" si="4">H10</f>
        <v>42.1875</v>
      </c>
      <c r="I13" s="570">
        <f t="shared" ca="1" si="4"/>
        <v>29.6875</v>
      </c>
      <c r="J13" s="570">
        <f t="shared" ca="1" si="4"/>
        <v>17.1875</v>
      </c>
      <c r="K13" s="570">
        <f t="shared" ca="1" si="4"/>
        <v>4.6875</v>
      </c>
      <c r="L13" s="570">
        <f t="shared" ref="L13:L14" ca="1" si="5">SUM(C13:K13)</f>
        <v>143.75</v>
      </c>
    </row>
    <row r="14" spans="2:12" x14ac:dyDescent="0.25">
      <c r="B14" s="571" t="s">
        <v>689</v>
      </c>
      <c r="C14" s="572"/>
      <c r="D14" s="572"/>
      <c r="E14" s="572"/>
      <c r="F14" s="572"/>
      <c r="G14" s="576">
        <f ca="1">G12+G13</f>
        <v>81.25</v>
      </c>
      <c r="H14" s="576">
        <f t="shared" ref="H14:K14" ca="1" si="6">H12+H13</f>
        <v>167.1875</v>
      </c>
      <c r="I14" s="576">
        <f t="shared" ca="1" si="6"/>
        <v>154.6875</v>
      </c>
      <c r="J14" s="576">
        <f t="shared" ca="1" si="6"/>
        <v>142.1875</v>
      </c>
      <c r="K14" s="576">
        <f t="shared" ca="1" si="6"/>
        <v>98.4375</v>
      </c>
      <c r="L14" s="576">
        <f t="shared" ca="1" si="5"/>
        <v>643.75</v>
      </c>
    </row>
    <row r="15" spans="2:12" x14ac:dyDescent="0.25">
      <c r="B15" s="571" t="s">
        <v>540</v>
      </c>
      <c r="C15" s="572"/>
      <c r="D15" s="572"/>
      <c r="E15" s="572"/>
      <c r="F15" s="572"/>
      <c r="G15" s="573">
        <f ca="1">G11/G14</f>
        <v>1.5878300159486893</v>
      </c>
      <c r="H15" s="573">
        <f t="shared" ref="H15:K15" ca="1" si="7">H11/H14</f>
        <v>2.1156773559049524</v>
      </c>
      <c r="I15" s="573">
        <f t="shared" ca="1" si="7"/>
        <v>2.7788248048092088</v>
      </c>
      <c r="J15" s="573">
        <f t="shared" ca="1" si="7"/>
        <v>1.1697363400865055</v>
      </c>
      <c r="K15" s="573">
        <f t="shared" ca="1" si="7"/>
        <v>1.8209512213947936</v>
      </c>
      <c r="L15" s="574">
        <f ca="1">L11/L14</f>
        <v>1.9544034647646051</v>
      </c>
    </row>
    <row r="16" spans="2:12" x14ac:dyDescent="0.25">
      <c r="B16" s="571" t="s">
        <v>690</v>
      </c>
      <c r="C16" s="95"/>
      <c r="D16" s="95"/>
      <c r="E16" s="95"/>
      <c r="F16" s="95"/>
      <c r="G16" s="680">
        <f ca="1">L11/L14</f>
        <v>1.9544034647646051</v>
      </c>
      <c r="H16" s="681"/>
      <c r="I16" s="681"/>
      <c r="J16" s="681"/>
      <c r="K16" s="681"/>
      <c r="L16" s="681"/>
    </row>
    <row r="17" spans="2:12" x14ac:dyDescent="0.25">
      <c r="B17" s="571" t="s">
        <v>691</v>
      </c>
      <c r="C17" s="95"/>
      <c r="D17" s="95"/>
      <c r="E17" s="95"/>
      <c r="F17" s="95"/>
      <c r="G17" s="680">
        <f ca="1">MAX(G15:J15)</f>
        <v>2.7788248048092088</v>
      </c>
      <c r="H17" s="681"/>
      <c r="I17" s="681"/>
      <c r="J17" s="681"/>
      <c r="K17" s="681"/>
      <c r="L17" s="681"/>
    </row>
  </sheetData>
  <mergeCells count="4">
    <mergeCell ref="L6:L8"/>
    <mergeCell ref="B7:B8"/>
    <mergeCell ref="G16:L16"/>
    <mergeCell ref="G17:L17"/>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FBB42-E99C-41F7-AA74-795DC1269765}">
  <sheetPr>
    <tabColor rgb="FF92D050"/>
  </sheetPr>
  <dimension ref="A2:L66"/>
  <sheetViews>
    <sheetView showGridLines="0" topLeftCell="A46" workbookViewId="0">
      <selection activeCell="F60" sqref="F60:J66"/>
    </sheetView>
  </sheetViews>
  <sheetFormatPr defaultRowHeight="15" x14ac:dyDescent="0.25"/>
  <cols>
    <col min="2" max="2" width="52.140625" bestFit="1" customWidth="1"/>
    <col min="3" max="5" width="10" hidden="1" customWidth="1"/>
    <col min="6" max="9" width="10" bestFit="1" customWidth="1"/>
    <col min="10" max="10" width="12.42578125" bestFit="1" customWidth="1"/>
  </cols>
  <sheetData>
    <row r="2" spans="1:12" x14ac:dyDescent="0.25">
      <c r="B2" s="538" t="s">
        <v>666</v>
      </c>
      <c r="C2" s="539"/>
      <c r="D2" s="539"/>
      <c r="E2" s="539"/>
      <c r="F2" s="539"/>
      <c r="G2" s="539"/>
      <c r="H2" s="539"/>
      <c r="I2" s="539"/>
      <c r="J2" s="539"/>
    </row>
    <row r="3" spans="1:12" x14ac:dyDescent="0.25">
      <c r="B3" s="540"/>
      <c r="C3" s="541"/>
      <c r="D3" s="541"/>
      <c r="E3" s="541"/>
      <c r="F3" s="541"/>
      <c r="G3" s="541"/>
      <c r="H3" s="541"/>
      <c r="I3" s="541"/>
      <c r="J3" s="541"/>
    </row>
    <row r="4" spans="1:12" x14ac:dyDescent="0.25">
      <c r="B4" s="542" t="s">
        <v>709</v>
      </c>
      <c r="C4" s="543"/>
      <c r="D4" s="543"/>
      <c r="E4" s="543"/>
      <c r="F4" s="543"/>
      <c r="G4" s="543"/>
      <c r="H4" s="543"/>
      <c r="I4" s="543"/>
      <c r="J4" s="543"/>
    </row>
    <row r="5" spans="1:12" x14ac:dyDescent="0.25">
      <c r="A5" s="611" t="s">
        <v>710</v>
      </c>
      <c r="B5" t="s">
        <v>711</v>
      </c>
    </row>
    <row r="6" spans="1:12" x14ac:dyDescent="0.25">
      <c r="C6" s="545"/>
      <c r="D6" s="545"/>
      <c r="E6" s="545"/>
      <c r="F6" s="545"/>
      <c r="G6" s="545"/>
      <c r="H6" s="545"/>
      <c r="I6" s="545"/>
      <c r="J6" s="545" t="s">
        <v>668</v>
      </c>
    </row>
    <row r="7" spans="1:12" x14ac:dyDescent="0.25">
      <c r="B7" s="546"/>
      <c r="C7" s="547"/>
      <c r="D7" s="547" t="s">
        <v>371</v>
      </c>
      <c r="E7" s="547" t="s">
        <v>372</v>
      </c>
      <c r="F7" s="547" t="s">
        <v>373</v>
      </c>
      <c r="G7" s="547" t="s">
        <v>553</v>
      </c>
      <c r="H7" s="547" t="s">
        <v>554</v>
      </c>
      <c r="I7" s="547" t="s">
        <v>555</v>
      </c>
      <c r="J7" s="547" t="s">
        <v>615</v>
      </c>
    </row>
    <row r="8" spans="1:12" x14ac:dyDescent="0.25">
      <c r="B8" s="677" t="s">
        <v>7</v>
      </c>
      <c r="C8" s="590">
        <v>44287</v>
      </c>
      <c r="D8" s="548">
        <v>45017</v>
      </c>
      <c r="E8" s="548">
        <f t="shared" ref="E8:I8" si="0">D9+1</f>
        <v>45383</v>
      </c>
      <c r="F8" s="548">
        <f t="shared" si="0"/>
        <v>45748</v>
      </c>
      <c r="G8" s="548">
        <f t="shared" si="0"/>
        <v>46113</v>
      </c>
      <c r="H8" s="548">
        <f t="shared" si="0"/>
        <v>46478</v>
      </c>
      <c r="I8" s="548">
        <f t="shared" si="0"/>
        <v>46844</v>
      </c>
      <c r="J8" s="548">
        <f>I9+1</f>
        <v>47209</v>
      </c>
    </row>
    <row r="9" spans="1:12" x14ac:dyDescent="0.25">
      <c r="B9" s="677"/>
      <c r="C9" s="590">
        <v>45016</v>
      </c>
      <c r="D9" s="548">
        <f t="shared" ref="D9:J9" si="1">EDATE(D8,12)-1</f>
        <v>45382</v>
      </c>
      <c r="E9" s="548">
        <f t="shared" si="1"/>
        <v>45747</v>
      </c>
      <c r="F9" s="548">
        <f t="shared" si="1"/>
        <v>46112</v>
      </c>
      <c r="G9" s="548">
        <f t="shared" si="1"/>
        <v>46477</v>
      </c>
      <c r="H9" s="548">
        <f t="shared" si="1"/>
        <v>46843</v>
      </c>
      <c r="I9" s="548">
        <f t="shared" si="1"/>
        <v>47208</v>
      </c>
      <c r="J9" s="548">
        <f t="shared" si="1"/>
        <v>47573</v>
      </c>
    </row>
    <row r="10" spans="1:12" x14ac:dyDescent="0.25">
      <c r="B10" s="140" t="s">
        <v>713</v>
      </c>
    </row>
    <row r="11" spans="1:12" ht="15.75" thickBot="1" x14ac:dyDescent="0.3">
      <c r="B11" t="s">
        <v>712</v>
      </c>
      <c r="D11" s="615">
        <f>'Yearly Cf'!F20*0.95</f>
        <v>78.69632382788312</v>
      </c>
      <c r="E11" s="615">
        <f>'Yearly Cf'!G20*0.95</f>
        <v>315.34333229105891</v>
      </c>
      <c r="F11" s="615">
        <f>'Yearly Cf'!H20*0.95</f>
        <v>629.64901796379309</v>
      </c>
      <c r="G11" s="615">
        <f>'Yearly Cf'!I20*0.95</f>
        <v>556.4529190842228</v>
      </c>
      <c r="H11" s="615">
        <f>'Yearly Cf'!J20*0.95</f>
        <v>580.06011301923797</v>
      </c>
      <c r="I11" s="615">
        <f>'Yearly Cf'!K20*0.95</f>
        <v>203.56824687518059</v>
      </c>
      <c r="J11" s="615">
        <f>'Yearly Cf'!L20*0.95</f>
        <v>206.85053487518059</v>
      </c>
    </row>
    <row r="12" spans="1:12" ht="15.75" thickTop="1" x14ac:dyDescent="0.25"/>
    <row r="13" spans="1:12" x14ac:dyDescent="0.25">
      <c r="B13" s="140" t="s">
        <v>714</v>
      </c>
    </row>
    <row r="14" spans="1:12" x14ac:dyDescent="0.25">
      <c r="B14" s="382" t="s">
        <v>528</v>
      </c>
      <c r="C14" s="534">
        <f>'Yearly Cf'!D23+'Yearly Cf'!E23</f>
        <v>70</v>
      </c>
      <c r="D14" s="616">
        <f ca="1">'Yearly Cf'!F23</f>
        <v>115.75</v>
      </c>
      <c r="E14" s="616">
        <f ca="1">'Yearly Cf'!G23</f>
        <v>58</v>
      </c>
      <c r="F14" s="616">
        <f ca="1">'Yearly Cf'!H23</f>
        <v>6.25</v>
      </c>
      <c r="G14" s="616">
        <f ca="1">'Yearly Cf'!I23</f>
        <v>0</v>
      </c>
      <c r="H14" s="616">
        <f ca="1">'Yearly Cf'!J23</f>
        <v>0</v>
      </c>
      <c r="I14" s="616">
        <f ca="1">'Yearly Cf'!K23</f>
        <v>0</v>
      </c>
      <c r="J14" s="616">
        <f ca="1">'Yearly Cf'!L23</f>
        <v>0</v>
      </c>
      <c r="K14" s="612"/>
      <c r="L14" s="612"/>
    </row>
    <row r="15" spans="1:12" x14ac:dyDescent="0.25">
      <c r="B15" s="382" t="s">
        <v>529</v>
      </c>
      <c r="C15" s="534">
        <f ca="1">'Yearly Cf'!D24+'Yearly Cf'!E24</f>
        <v>0</v>
      </c>
      <c r="D15" s="616">
        <f ca="1">'Yearly Cf'!F24</f>
        <v>91.733179515796422</v>
      </c>
      <c r="E15" s="616">
        <f ca="1">'Yearly Cf'!G24</f>
        <v>246.50169928015359</v>
      </c>
      <c r="F15" s="616">
        <f ca="1">'Yearly Cf'!H24</f>
        <v>256.52657173831579</v>
      </c>
      <c r="G15" s="616">
        <f ca="1">'Yearly Cf'!I24</f>
        <v>142.55232250044469</v>
      </c>
      <c r="H15" s="616">
        <f ca="1">'Yearly Cf'!J24</f>
        <v>70.826791523432576</v>
      </c>
      <c r="I15" s="616">
        <f ca="1">'Yearly Cf'!K24</f>
        <v>0</v>
      </c>
      <c r="J15" s="616">
        <f ca="1">'Yearly Cf'!L24</f>
        <v>0</v>
      </c>
      <c r="K15" s="612"/>
      <c r="L15" s="612"/>
    </row>
    <row r="16" spans="1:12" x14ac:dyDescent="0.25">
      <c r="B16" s="382" t="s">
        <v>250</v>
      </c>
      <c r="C16" s="534">
        <f ca="1">'Yearly Cf'!D25+'Yearly Cf'!E25</f>
        <v>0.79</v>
      </c>
      <c r="D16" s="616">
        <f ca="1">'Yearly Cf'!F25</f>
        <v>2.7952319726826067</v>
      </c>
      <c r="E16" s="616">
        <f ca="1">'Yearly Cf'!G25</f>
        <v>22.274217958207434</v>
      </c>
      <c r="F16" s="616">
        <f ca="1">'Yearly Cf'!H25</f>
        <v>30.520473643897898</v>
      </c>
      <c r="G16" s="616">
        <f ca="1">'Yearly Cf'!I25</f>
        <v>20.106278700053352</v>
      </c>
      <c r="H16" s="616">
        <f ca="1">'Yearly Cf'!J25</f>
        <v>13.499214982811907</v>
      </c>
      <c r="I16" s="616">
        <f ca="1">'Yearly Cf'!K25</f>
        <v>12</v>
      </c>
      <c r="J16" s="616">
        <f ca="1">'Yearly Cf'!L25</f>
        <v>2</v>
      </c>
      <c r="K16" s="612"/>
      <c r="L16" s="612"/>
    </row>
    <row r="17" spans="2:12" x14ac:dyDescent="0.25">
      <c r="B17" s="382" t="s">
        <v>530</v>
      </c>
      <c r="C17" s="534">
        <f ca="1">'Yearly Cf'!D26+'Yearly Cf'!E26</f>
        <v>0</v>
      </c>
      <c r="D17" s="616">
        <f ca="1">'Yearly Cf'!F26</f>
        <v>8.5127577412617121</v>
      </c>
      <c r="E17" s="616">
        <f ca="1">'Yearly Cf'!G26</f>
        <v>8.5127577412617121</v>
      </c>
      <c r="F17" s="616">
        <f ca="1">'Yearly Cf'!H26</f>
        <v>6.5466776637797324</v>
      </c>
      <c r="G17" s="616">
        <f ca="1">'Yearly Cf'!I26</f>
        <v>4.9100082478347993</v>
      </c>
      <c r="H17" s="616">
        <f ca="1">'Yearly Cf'!J26</f>
        <v>3.2733388318898662</v>
      </c>
      <c r="I17" s="616">
        <f ca="1">'Yearly Cf'!K26</f>
        <v>3.2733388318898697</v>
      </c>
      <c r="J17" s="616">
        <f ca="1">'Yearly Cf'!L26</f>
        <v>3.2733388318898733</v>
      </c>
      <c r="K17" s="612"/>
      <c r="L17" s="612"/>
    </row>
    <row r="18" spans="2:12" x14ac:dyDescent="0.25">
      <c r="B18" s="382" t="s">
        <v>531</v>
      </c>
      <c r="C18" s="534">
        <f ca="1">'Yearly Cf'!D27+'Yearly Cf'!E27</f>
        <v>0.78999999999999992</v>
      </c>
      <c r="D18" s="616">
        <f ca="1">'Yearly Cf'!F27</f>
        <v>73.725589694887617</v>
      </c>
      <c r="E18" s="616">
        <f ca="1">'Yearly Cf'!G27</f>
        <v>156.77149080230862</v>
      </c>
      <c r="F18" s="616">
        <f ca="1">'Yearly Cf'!H27</f>
        <v>153.46326946761371</v>
      </c>
      <c r="G18" s="616">
        <f ca="1">'Yearly Cf'!I27</f>
        <v>1.4352150519999896</v>
      </c>
      <c r="H18" s="616">
        <f ca="1">'Yearly Cf'!J27</f>
        <v>0</v>
      </c>
      <c r="I18" s="616">
        <f ca="1">'Yearly Cf'!K27</f>
        <v>0</v>
      </c>
      <c r="J18" s="616">
        <f ca="1">'Yearly Cf'!L27</f>
        <v>0</v>
      </c>
      <c r="K18" s="612"/>
      <c r="L18" s="612"/>
    </row>
    <row r="19" spans="2:12" x14ac:dyDescent="0.25">
      <c r="B19" s="613" t="s">
        <v>492</v>
      </c>
      <c r="C19" s="617">
        <f ca="1">SUM(C14:C18)</f>
        <v>71.580000000000013</v>
      </c>
      <c r="D19" s="617">
        <f ca="1">SUM(D14:D18)</f>
        <v>292.51675892462833</v>
      </c>
      <c r="E19" s="617">
        <f t="shared" ref="E19:J19" ca="1" si="2">SUM(E14:E18)</f>
        <v>492.0601657819314</v>
      </c>
      <c r="F19" s="617">
        <f t="shared" ca="1" si="2"/>
        <v>453.30699251360716</v>
      </c>
      <c r="G19" s="617">
        <f t="shared" ca="1" si="2"/>
        <v>169.00382450033283</v>
      </c>
      <c r="H19" s="617">
        <f t="shared" ca="1" si="2"/>
        <v>87.599345338134356</v>
      </c>
      <c r="I19" s="617">
        <f t="shared" ca="1" si="2"/>
        <v>15.27333883188987</v>
      </c>
      <c r="J19" s="617">
        <f t="shared" ca="1" si="2"/>
        <v>5.2733388318898733</v>
      </c>
      <c r="K19" s="612"/>
      <c r="L19" s="612"/>
    </row>
    <row r="20" spans="2:12" x14ac:dyDescent="0.25">
      <c r="B20" s="613" t="s">
        <v>487</v>
      </c>
      <c r="C20" s="618">
        <f ca="1">SUM(C15:C18)*18%</f>
        <v>0.28439999999999999</v>
      </c>
      <c r="D20" s="618">
        <f ca="1">SUM(D15:D18)*18%</f>
        <v>31.818016606433098</v>
      </c>
      <c r="E20" s="618">
        <f t="shared" ref="E20:J20" ca="1" si="3">SUM(E15:E18)*18%</f>
        <v>78.130829840747651</v>
      </c>
      <c r="F20" s="618">
        <f t="shared" ca="1" si="3"/>
        <v>80.470258652449289</v>
      </c>
      <c r="G20" s="618">
        <f t="shared" ca="1" si="3"/>
        <v>30.420688410059906</v>
      </c>
      <c r="H20" s="618">
        <f t="shared" ca="1" si="3"/>
        <v>15.767882160864183</v>
      </c>
      <c r="I20" s="618">
        <f t="shared" ca="1" si="3"/>
        <v>2.7492009897401766</v>
      </c>
      <c r="J20" s="618">
        <f t="shared" ca="1" si="3"/>
        <v>0.94920098974017719</v>
      </c>
      <c r="K20" s="612"/>
      <c r="L20" s="612"/>
    </row>
    <row r="21" spans="2:12" x14ac:dyDescent="0.25">
      <c r="B21" s="613" t="s">
        <v>532</v>
      </c>
      <c r="C21" s="534">
        <f ca="1">C19+C20</f>
        <v>71.864400000000018</v>
      </c>
      <c r="D21" s="534">
        <f t="shared" ref="D21:J21" ca="1" si="4">D19+D20</f>
        <v>324.33477553106144</v>
      </c>
      <c r="E21" s="534">
        <f t="shared" ca="1" si="4"/>
        <v>570.19099562267911</v>
      </c>
      <c r="F21" s="534">
        <f t="shared" ca="1" si="4"/>
        <v>533.77725116605643</v>
      </c>
      <c r="G21" s="534">
        <f t="shared" ca="1" si="4"/>
        <v>199.42451291039274</v>
      </c>
      <c r="H21" s="534">
        <f t="shared" ca="1" si="4"/>
        <v>103.36722749899855</v>
      </c>
      <c r="I21" s="534">
        <f t="shared" ca="1" si="4"/>
        <v>18.022539821630048</v>
      </c>
      <c r="J21" s="534">
        <f t="shared" ca="1" si="4"/>
        <v>6.2225398216300505</v>
      </c>
      <c r="K21" s="612"/>
      <c r="L21" s="612"/>
    </row>
    <row r="22" spans="2:12" x14ac:dyDescent="0.25">
      <c r="B22" s="613" t="s">
        <v>493</v>
      </c>
      <c r="C22" s="149">
        <f ca="1">SUM('GST Schedule (2)'!D23:I23)</f>
        <v>0.28439999999999999</v>
      </c>
      <c r="D22" s="614">
        <v>0</v>
      </c>
      <c r="E22" s="614">
        <v>0</v>
      </c>
      <c r="F22" s="614">
        <v>0</v>
      </c>
      <c r="G22" s="614">
        <f ca="1">-SUM('GST Schedule (2)'!X23:Y23)</f>
        <v>19.914354600523964</v>
      </c>
      <c r="H22" s="614">
        <f ca="1">-SUM('GST Schedule (2)'!Z23:AC23)</f>
        <v>72.715863892917881</v>
      </c>
      <c r="I22" s="614">
        <f ca="1">-SUM('GST Schedule (2)'!AD23:AG23)</f>
        <v>28.303582431897535</v>
      </c>
      <c r="J22" s="614">
        <f ca="1">-SUM('GST Schedule (2)'!AH23:AK23)</f>
        <v>30.604270431897532</v>
      </c>
      <c r="K22" s="612"/>
      <c r="L22" s="612"/>
    </row>
    <row r="23" spans="2:12" x14ac:dyDescent="0.25">
      <c r="K23" s="612"/>
      <c r="L23" s="612"/>
    </row>
    <row r="24" spans="2:12" x14ac:dyDescent="0.25">
      <c r="B24" s="613" t="s">
        <v>715</v>
      </c>
      <c r="C24" s="534">
        <f ca="1">C11-C21-C22</f>
        <v>-72.148800000000023</v>
      </c>
      <c r="D24" s="534">
        <f t="shared" ref="D24:J24" ca="1" si="5">D11-D21-D22</f>
        <v>-245.6384517031783</v>
      </c>
      <c r="E24" s="534">
        <f t="shared" ca="1" si="5"/>
        <v>-254.8476633316202</v>
      </c>
      <c r="F24" s="534">
        <f t="shared" ca="1" si="5"/>
        <v>95.871766797736655</v>
      </c>
      <c r="G24" s="534">
        <f t="shared" ca="1" si="5"/>
        <v>337.11405157330609</v>
      </c>
      <c r="H24" s="534">
        <f t="shared" ca="1" si="5"/>
        <v>403.97702162732156</v>
      </c>
      <c r="I24" s="534">
        <f t="shared" ca="1" si="5"/>
        <v>157.24212462165301</v>
      </c>
      <c r="J24" s="534">
        <f t="shared" ca="1" si="5"/>
        <v>170.023724621653</v>
      </c>
      <c r="K24" s="612"/>
      <c r="L24" s="612"/>
    </row>
    <row r="25" spans="2:12" x14ac:dyDescent="0.25">
      <c r="K25" s="612"/>
      <c r="L25" s="612"/>
    </row>
    <row r="26" spans="2:12" x14ac:dyDescent="0.25">
      <c r="K26" s="612"/>
      <c r="L26" s="612"/>
    </row>
    <row r="27" spans="2:12" x14ac:dyDescent="0.25">
      <c r="B27" s="413" t="s">
        <v>540</v>
      </c>
      <c r="F27" s="414" t="s">
        <v>542</v>
      </c>
      <c r="G27" s="414" t="s">
        <v>543</v>
      </c>
      <c r="H27" s="414" t="s">
        <v>544</v>
      </c>
      <c r="I27" s="414" t="s">
        <v>545</v>
      </c>
      <c r="J27" s="414" t="s">
        <v>649</v>
      </c>
      <c r="K27" s="414" t="s">
        <v>3</v>
      </c>
    </row>
    <row r="28" spans="2:12" x14ac:dyDescent="0.25">
      <c r="B28" s="428" t="s">
        <v>568</v>
      </c>
      <c r="F28" s="429">
        <f ca="1">F24-'Yearly Cf'!H37</f>
        <v>45.871766797736655</v>
      </c>
      <c r="G28" s="429">
        <f ca="1">G24-'Yearly Cf'!I37</f>
        <v>294.92655157330609</v>
      </c>
      <c r="H28" s="429">
        <f ca="1">H24-'Yearly Cf'!J37</f>
        <v>374.28952162732156</v>
      </c>
      <c r="I28" s="429">
        <f ca="1">I24-'Yearly Cf'!K37</f>
        <v>140.05462462165301</v>
      </c>
      <c r="J28" s="429">
        <f ca="1">J24-'Yearly Cf'!L37</f>
        <v>165.336224621653</v>
      </c>
      <c r="K28" s="429">
        <f ca="1">SUM(F28:J28)</f>
        <v>1020.4786892416703</v>
      </c>
    </row>
    <row r="29" spans="2:12" x14ac:dyDescent="0.25">
      <c r="B29" s="428" t="s">
        <v>569</v>
      </c>
      <c r="F29" s="429">
        <f ca="1">'Yearly Cf'!H37</f>
        <v>50</v>
      </c>
      <c r="G29" s="429">
        <f ca="1">'Yearly Cf'!I37</f>
        <v>42.1875</v>
      </c>
      <c r="H29" s="429">
        <f ca="1">'Yearly Cf'!J37</f>
        <v>29.6875</v>
      </c>
      <c r="I29" s="429">
        <f ca="1">'Yearly Cf'!K37</f>
        <v>17.1875</v>
      </c>
      <c r="J29" s="429">
        <f ca="1">'Yearly Cf'!L37</f>
        <v>4.6875</v>
      </c>
      <c r="K29" s="429">
        <f ca="1">SUM(F29:J29)</f>
        <v>143.75</v>
      </c>
    </row>
    <row r="30" spans="2:12" x14ac:dyDescent="0.25">
      <c r="B30" s="419" t="s">
        <v>570</v>
      </c>
      <c r="F30" s="420">
        <f ca="1">+F28+F29</f>
        <v>95.871766797736655</v>
      </c>
      <c r="G30" s="420">
        <f ca="1">+G28+G29</f>
        <v>337.11405157330609</v>
      </c>
      <c r="H30" s="420">
        <f ca="1">+H28+H29</f>
        <v>403.97702162732156</v>
      </c>
      <c r="I30" s="420">
        <f ca="1">+I28+I29</f>
        <v>157.24212462165301</v>
      </c>
      <c r="J30" s="420">
        <f ca="1">+J28+J29</f>
        <v>170.023724621653</v>
      </c>
      <c r="K30" s="420">
        <f t="shared" ref="K30:K33" ca="1" si="6">SUM(F30:J30)</f>
        <v>1164.2286892416703</v>
      </c>
    </row>
    <row r="31" spans="2:12" x14ac:dyDescent="0.25">
      <c r="B31" s="428" t="s">
        <v>571</v>
      </c>
      <c r="F31" s="430">
        <f>'Yearly Cf'!H38</f>
        <v>31.25</v>
      </c>
      <c r="G31" s="430">
        <f>'Yearly Cf'!I38</f>
        <v>125</v>
      </c>
      <c r="H31" s="430">
        <f>'Yearly Cf'!J38</f>
        <v>125</v>
      </c>
      <c r="I31" s="430">
        <f>'Yearly Cf'!K38</f>
        <v>125</v>
      </c>
      <c r="J31" s="430">
        <f>'Yearly Cf'!L38</f>
        <v>93.75</v>
      </c>
      <c r="K31" s="430">
        <f>SUM(F31:J31)</f>
        <v>500</v>
      </c>
    </row>
    <row r="32" spans="2:12" x14ac:dyDescent="0.25">
      <c r="B32" s="428" t="s">
        <v>569</v>
      </c>
      <c r="F32" s="431">
        <f ca="1">'Yearly Cf'!H37</f>
        <v>50</v>
      </c>
      <c r="G32" s="431">
        <f ca="1">'Yearly Cf'!I37</f>
        <v>42.1875</v>
      </c>
      <c r="H32" s="431">
        <f ca="1">'Yearly Cf'!J37</f>
        <v>29.6875</v>
      </c>
      <c r="I32" s="431">
        <f ca="1">'Yearly Cf'!K37</f>
        <v>17.1875</v>
      </c>
      <c r="J32" s="431">
        <f ca="1">'Yearly Cf'!L37</f>
        <v>4.6875</v>
      </c>
      <c r="K32" s="429">
        <f t="shared" ca="1" si="6"/>
        <v>143.75</v>
      </c>
    </row>
    <row r="33" spans="1:11" x14ac:dyDescent="0.25">
      <c r="B33" s="419" t="s">
        <v>572</v>
      </c>
      <c r="F33" s="420">
        <f ca="1">+F31+F32</f>
        <v>81.25</v>
      </c>
      <c r="G33" s="420">
        <f ca="1">+G31+G32</f>
        <v>167.1875</v>
      </c>
      <c r="H33" s="420">
        <f ca="1">+H31+H32</f>
        <v>154.6875</v>
      </c>
      <c r="I33" s="420">
        <f ca="1">+I31+I32</f>
        <v>142.1875</v>
      </c>
      <c r="J33" s="420">
        <f ca="1">+J31+J32</f>
        <v>98.4375</v>
      </c>
      <c r="K33" s="420">
        <f t="shared" ca="1" si="6"/>
        <v>643.75</v>
      </c>
    </row>
    <row r="34" spans="1:11" x14ac:dyDescent="0.25">
      <c r="B34" s="419" t="s">
        <v>573</v>
      </c>
      <c r="F34" s="432">
        <f t="shared" ref="F34:K34" ca="1" si="7">+F30/F33</f>
        <v>1.1799602067413741</v>
      </c>
      <c r="G34" s="432">
        <f t="shared" ca="1" si="7"/>
        <v>2.0163831122141671</v>
      </c>
      <c r="H34" s="432">
        <f t="shared" ca="1" si="7"/>
        <v>2.6115686246614729</v>
      </c>
      <c r="I34" s="432">
        <f t="shared" ca="1" si="7"/>
        <v>1.1058786786577794</v>
      </c>
      <c r="J34" s="432">
        <f t="shared" ca="1" si="7"/>
        <v>1.7272251390136177</v>
      </c>
      <c r="K34" s="432">
        <f t="shared" ca="1" si="7"/>
        <v>1.8085105852297791</v>
      </c>
    </row>
    <row r="37" spans="1:11" x14ac:dyDescent="0.25">
      <c r="A37" s="611" t="s">
        <v>716</v>
      </c>
      <c r="B37" t="s">
        <v>717</v>
      </c>
    </row>
    <row r="38" spans="1:11" x14ac:dyDescent="0.25">
      <c r="C38" s="545"/>
      <c r="D38" s="545"/>
      <c r="E38" s="545"/>
      <c r="F38" s="545"/>
      <c r="G38" s="545"/>
      <c r="H38" s="545"/>
      <c r="I38" s="545"/>
      <c r="J38" s="545" t="s">
        <v>668</v>
      </c>
    </row>
    <row r="39" spans="1:11" x14ac:dyDescent="0.25">
      <c r="B39" s="546"/>
      <c r="C39" s="547"/>
      <c r="D39" s="547" t="s">
        <v>371</v>
      </c>
      <c r="E39" s="547" t="s">
        <v>372</v>
      </c>
      <c r="F39" s="547" t="s">
        <v>373</v>
      </c>
      <c r="G39" s="547" t="s">
        <v>553</v>
      </c>
      <c r="H39" s="547" t="s">
        <v>554</v>
      </c>
      <c r="I39" s="547" t="s">
        <v>555</v>
      </c>
      <c r="J39" s="547" t="s">
        <v>615</v>
      </c>
    </row>
    <row r="40" spans="1:11" x14ac:dyDescent="0.25">
      <c r="B40" s="677" t="s">
        <v>7</v>
      </c>
      <c r="C40" s="590">
        <v>44287</v>
      </c>
      <c r="D40" s="548">
        <v>45017</v>
      </c>
      <c r="E40" s="548">
        <f t="shared" ref="E40" si="8">D41+1</f>
        <v>45383</v>
      </c>
      <c r="F40" s="548">
        <f t="shared" ref="F40" si="9">E41+1</f>
        <v>45748</v>
      </c>
      <c r="G40" s="548">
        <f t="shared" ref="G40" si="10">F41+1</f>
        <v>46113</v>
      </c>
      <c r="H40" s="548">
        <f t="shared" ref="H40" si="11">G41+1</f>
        <v>46478</v>
      </c>
      <c r="I40" s="548">
        <f t="shared" ref="I40" si="12">H41+1</f>
        <v>46844</v>
      </c>
      <c r="J40" s="548">
        <f>I41+1</f>
        <v>47209</v>
      </c>
    </row>
    <row r="41" spans="1:11" x14ac:dyDescent="0.25">
      <c r="B41" s="677"/>
      <c r="C41" s="590">
        <v>45016</v>
      </c>
      <c r="D41" s="548">
        <f t="shared" ref="D41:J41" si="13">EDATE(D40,12)-1</f>
        <v>45382</v>
      </c>
      <c r="E41" s="548">
        <f t="shared" si="13"/>
        <v>45747</v>
      </c>
      <c r="F41" s="548">
        <f t="shared" si="13"/>
        <v>46112</v>
      </c>
      <c r="G41" s="548">
        <f t="shared" si="13"/>
        <v>46477</v>
      </c>
      <c r="H41" s="548">
        <f t="shared" si="13"/>
        <v>46843</v>
      </c>
      <c r="I41" s="548">
        <f t="shared" si="13"/>
        <v>47208</v>
      </c>
      <c r="J41" s="548">
        <f t="shared" si="13"/>
        <v>47573</v>
      </c>
    </row>
    <row r="42" spans="1:11" x14ac:dyDescent="0.25">
      <c r="B42" s="140" t="s">
        <v>713</v>
      </c>
    </row>
    <row r="43" spans="1:11" ht="15.75" thickBot="1" x14ac:dyDescent="0.3">
      <c r="B43" t="s">
        <v>712</v>
      </c>
      <c r="D43" s="615">
        <f>'Yearly Cf'!F20</f>
        <v>82.838235608298021</v>
      </c>
      <c r="E43" s="615">
        <f>'Yearly Cf'!G20</f>
        <v>331.94034978006204</v>
      </c>
      <c r="F43" s="615">
        <f>'Yearly Cf'!H20</f>
        <v>662.78843996188743</v>
      </c>
      <c r="G43" s="615">
        <f>'Yearly Cf'!I20</f>
        <v>585.73991482549775</v>
      </c>
      <c r="H43" s="615">
        <f>'Yearly Cf'!J20</f>
        <v>610.58959265182943</v>
      </c>
      <c r="I43" s="615">
        <f>'Yearly Cf'!K20</f>
        <v>214.28236513176904</v>
      </c>
      <c r="J43" s="615">
        <f>'Yearly Cf'!L20</f>
        <v>217.73740513176904</v>
      </c>
    </row>
    <row r="44" spans="1:11" ht="15.75" thickTop="1" x14ac:dyDescent="0.25"/>
    <row r="45" spans="1:11" x14ac:dyDescent="0.25">
      <c r="B45" s="140" t="s">
        <v>714</v>
      </c>
    </row>
    <row r="46" spans="1:11" x14ac:dyDescent="0.25">
      <c r="B46" s="382" t="s">
        <v>528</v>
      </c>
      <c r="C46" s="534">
        <f>'Yearly Cf'!D23+'Yearly Cf'!E23</f>
        <v>70</v>
      </c>
      <c r="D46" s="616">
        <f ca="1">'Yearly Cf'!F23</f>
        <v>115.75</v>
      </c>
      <c r="E46" s="616">
        <f ca="1">'Yearly Cf'!G23</f>
        <v>58</v>
      </c>
      <c r="F46" s="616">
        <f ca="1">'Yearly Cf'!H23</f>
        <v>6.25</v>
      </c>
      <c r="G46" s="616">
        <f ca="1">'Yearly Cf'!I23</f>
        <v>0</v>
      </c>
      <c r="H46" s="616">
        <f ca="1">'Yearly Cf'!J23</f>
        <v>0</v>
      </c>
      <c r="I46" s="616">
        <f ca="1">'Yearly Cf'!K23</f>
        <v>0</v>
      </c>
      <c r="J46" s="616">
        <f ca="1">'Yearly Cf'!L23</f>
        <v>0</v>
      </c>
    </row>
    <row r="47" spans="1:11" x14ac:dyDescent="0.25">
      <c r="B47" s="382" t="s">
        <v>529</v>
      </c>
      <c r="C47" s="534">
        <f ca="1">'Yearly Cf'!D24+'Yearly Cf'!E24</f>
        <v>0</v>
      </c>
      <c r="D47" s="616">
        <f ca="1">'Yearly Cf'!F24*1.05</f>
        <v>96.319838491586253</v>
      </c>
      <c r="E47" s="616">
        <f ca="1">'Yearly Cf'!G24*1.05</f>
        <v>258.82678424416127</v>
      </c>
      <c r="F47" s="616">
        <f ca="1">'Yearly Cf'!H24*1.05</f>
        <v>269.35290032523159</v>
      </c>
      <c r="G47" s="616">
        <f ca="1">'Yearly Cf'!I24*1.05</f>
        <v>149.67993862546692</v>
      </c>
      <c r="H47" s="616">
        <f ca="1">'Yearly Cf'!J24*1.05</f>
        <v>74.368131099604213</v>
      </c>
      <c r="I47" s="616">
        <f ca="1">'Yearly Cf'!K24*1.05</f>
        <v>0</v>
      </c>
      <c r="J47" s="616">
        <f ca="1">'Yearly Cf'!L24*1.05</f>
        <v>0</v>
      </c>
    </row>
    <row r="48" spans="1:11" x14ac:dyDescent="0.25">
      <c r="B48" s="382" t="s">
        <v>250</v>
      </c>
      <c r="C48" s="534">
        <f ca="1">'Yearly Cf'!D25+'Yearly Cf'!E25</f>
        <v>0.79</v>
      </c>
      <c r="D48" s="616">
        <f ca="1">'Yearly Cf'!F25*1.05</f>
        <v>2.934993571316737</v>
      </c>
      <c r="E48" s="616">
        <f ca="1">'Yearly Cf'!G25*1.05</f>
        <v>23.387928856117806</v>
      </c>
      <c r="F48" s="616">
        <f ca="1">'Yearly Cf'!H25*1.05</f>
        <v>32.046497326092791</v>
      </c>
      <c r="G48" s="616">
        <f ca="1">'Yearly Cf'!I25*1.05</f>
        <v>21.11159263505602</v>
      </c>
      <c r="H48" s="616">
        <f ca="1">'Yearly Cf'!J25*1.05</f>
        <v>14.174175731952502</v>
      </c>
      <c r="I48" s="616">
        <f ca="1">'Yearly Cf'!K25*1.05</f>
        <v>12.600000000000001</v>
      </c>
      <c r="J48" s="616">
        <f ca="1">'Yearly Cf'!L25*1.05</f>
        <v>2.1</v>
      </c>
    </row>
    <row r="49" spans="2:11" x14ac:dyDescent="0.25">
      <c r="B49" s="382" t="s">
        <v>530</v>
      </c>
      <c r="C49" s="534">
        <f ca="1">'Yearly Cf'!D26+'Yearly Cf'!E26</f>
        <v>0</v>
      </c>
      <c r="D49" s="616">
        <f ca="1">'Yearly Cf'!F26*1.05</f>
        <v>8.9383956283247983</v>
      </c>
      <c r="E49" s="616">
        <f ca="1">'Yearly Cf'!G26*1.05</f>
        <v>8.9383956283247983</v>
      </c>
      <c r="F49" s="616">
        <f ca="1">'Yearly Cf'!H26*1.05</f>
        <v>6.8740115469687195</v>
      </c>
      <c r="G49" s="616">
        <f ca="1">'Yearly Cf'!I26*1.05</f>
        <v>5.1555086602265394</v>
      </c>
      <c r="H49" s="616">
        <f ca="1">'Yearly Cf'!J26*1.05</f>
        <v>3.4370057734843598</v>
      </c>
      <c r="I49" s="616">
        <f ca="1">'Yearly Cf'!K26*1.05</f>
        <v>3.4370057734843633</v>
      </c>
      <c r="J49" s="616">
        <f ca="1">'Yearly Cf'!L26*1.05</f>
        <v>3.4370057734843673</v>
      </c>
    </row>
    <row r="50" spans="2:11" x14ac:dyDescent="0.25">
      <c r="B50" s="382" t="s">
        <v>531</v>
      </c>
      <c r="C50" s="534">
        <f ca="1">'Yearly Cf'!D27+'Yearly Cf'!E27</f>
        <v>0.78999999999999992</v>
      </c>
      <c r="D50" s="616">
        <f ca="1">'Yearly Cf'!F27*1.05</f>
        <v>77.411869179632006</v>
      </c>
      <c r="E50" s="616">
        <f ca="1">'Yearly Cf'!G27*1.05</f>
        <v>164.61006534242406</v>
      </c>
      <c r="F50" s="616">
        <f ca="1">'Yearly Cf'!H27*1.05</f>
        <v>161.13643294099441</v>
      </c>
      <c r="G50" s="616">
        <f ca="1">'Yearly Cf'!I27*1.05</f>
        <v>1.506975804599989</v>
      </c>
      <c r="H50" s="616">
        <f ca="1">'Yearly Cf'!J27*1.05</f>
        <v>0</v>
      </c>
      <c r="I50" s="616">
        <f ca="1">'Yearly Cf'!K27*1.05</f>
        <v>0</v>
      </c>
      <c r="J50" s="616">
        <f ca="1">'Yearly Cf'!L27*1.05</f>
        <v>0</v>
      </c>
    </row>
    <row r="51" spans="2:11" x14ac:dyDescent="0.25">
      <c r="B51" s="613" t="s">
        <v>492</v>
      </c>
      <c r="C51" s="617">
        <f ca="1">SUM(C46:C50)</f>
        <v>71.580000000000013</v>
      </c>
      <c r="D51" s="617">
        <f ca="1">SUM(D46:D50)</f>
        <v>301.35509687085982</v>
      </c>
      <c r="E51" s="617">
        <f t="shared" ref="E51" ca="1" si="14">SUM(E46:E50)</f>
        <v>513.76317407102795</v>
      </c>
      <c r="F51" s="617">
        <f t="shared" ref="F51" ca="1" si="15">SUM(F46:F50)</f>
        <v>475.65984213928755</v>
      </c>
      <c r="G51" s="617">
        <f t="shared" ref="G51" ca="1" si="16">SUM(G46:G50)</f>
        <v>177.45401572534945</v>
      </c>
      <c r="H51" s="617">
        <f t="shared" ref="H51" ca="1" si="17">SUM(H46:H50)</f>
        <v>91.979312605041073</v>
      </c>
      <c r="I51" s="617">
        <f t="shared" ref="I51" ca="1" si="18">SUM(I46:I50)</f>
        <v>16.037005773484363</v>
      </c>
      <c r="J51" s="617">
        <f t="shared" ref="J51" ca="1" si="19">SUM(J46:J50)</f>
        <v>5.537005773484367</v>
      </c>
    </row>
    <row r="52" spans="2:11" x14ac:dyDescent="0.25">
      <c r="B52" s="613" t="s">
        <v>487</v>
      </c>
      <c r="C52" s="618">
        <f ca="1">SUM(C47:C50)*18%</f>
        <v>0.28439999999999999</v>
      </c>
      <c r="D52" s="618">
        <f ca="1">SUM(D47:D50)*18%</f>
        <v>33.408917436754763</v>
      </c>
      <c r="E52" s="618">
        <f t="shared" ref="E52:J52" ca="1" si="20">SUM(E47:E50)*18%</f>
        <v>82.037371332785028</v>
      </c>
      <c r="F52" s="618">
        <f t="shared" ca="1" si="20"/>
        <v>84.493771585071755</v>
      </c>
      <c r="G52" s="618">
        <f t="shared" ca="1" si="20"/>
        <v>31.941722830562899</v>
      </c>
      <c r="H52" s="618">
        <f t="shared" ca="1" si="20"/>
        <v>16.556276268907393</v>
      </c>
      <c r="I52" s="618">
        <f t="shared" ca="1" si="20"/>
        <v>2.8866610392271852</v>
      </c>
      <c r="J52" s="618">
        <f t="shared" ca="1" si="20"/>
        <v>0.99666103922718596</v>
      </c>
    </row>
    <row r="53" spans="2:11" x14ac:dyDescent="0.25">
      <c r="B53" s="613" t="s">
        <v>532</v>
      </c>
      <c r="C53" s="534">
        <f ca="1">C51+C52</f>
        <v>71.864400000000018</v>
      </c>
      <c r="D53" s="534">
        <f t="shared" ref="D53" ca="1" si="21">D51+D52</f>
        <v>334.76401430761462</v>
      </c>
      <c r="E53" s="534">
        <f t="shared" ref="E53" ca="1" si="22">E51+E52</f>
        <v>595.80054540381298</v>
      </c>
      <c r="F53" s="534">
        <f t="shared" ref="F53" ca="1" si="23">F51+F52</f>
        <v>560.15361372435927</v>
      </c>
      <c r="G53" s="534">
        <f t="shared" ref="G53" ca="1" si="24">G51+G52</f>
        <v>209.39573855591235</v>
      </c>
      <c r="H53" s="534">
        <f t="shared" ref="H53" ca="1" si="25">H51+H52</f>
        <v>108.53558887394847</v>
      </c>
      <c r="I53" s="534">
        <f t="shared" ref="I53" ca="1" si="26">I51+I52</f>
        <v>18.923666812711549</v>
      </c>
      <c r="J53" s="534">
        <f t="shared" ref="J53" ca="1" si="27">J51+J52</f>
        <v>6.5336668127115534</v>
      </c>
    </row>
    <row r="54" spans="2:11" x14ac:dyDescent="0.25">
      <c r="B54" s="613" t="s">
        <v>493</v>
      </c>
      <c r="C54" s="149">
        <f>'Yearly Cf'!D63+'Yearly Cf'!E63</f>
        <v>0</v>
      </c>
      <c r="D54" s="614">
        <f>'Yearly Cf'!F63</f>
        <v>0</v>
      </c>
      <c r="E54" s="614">
        <f>'Yearly Cf'!G63</f>
        <v>0</v>
      </c>
      <c r="F54" s="614">
        <f>'Yearly Cf'!H63</f>
        <v>0</v>
      </c>
      <c r="G54" s="614">
        <f ca="1">-SUM('GST Schedule (3)'!X23:Y23)</f>
        <v>21.544384299261282</v>
      </c>
      <c r="H54" s="614">
        <f ca="1">-SUM('GST Schedule (3)'!Z23:AC23)</f>
        <v>76.584509050863218</v>
      </c>
      <c r="I54" s="614">
        <f ca="1">-SUM('GST Schedule (3)'!AD23:AG23)</f>
        <v>29.800479404601987</v>
      </c>
      <c r="J54" s="614">
        <f ca="1">-SUM('GST Schedule (3)'!AH23:AK23)</f>
        <v>32.217519404601987</v>
      </c>
    </row>
    <row r="56" spans="2:11" x14ac:dyDescent="0.25">
      <c r="B56" s="613" t="s">
        <v>715</v>
      </c>
      <c r="C56" s="534">
        <f ca="1">C43-C53-C54</f>
        <v>-71.864400000000018</v>
      </c>
      <c r="D56" s="534">
        <f t="shared" ref="D56:J56" ca="1" si="28">D43-D53-D54</f>
        <v>-251.9257786993166</v>
      </c>
      <c r="E56" s="534">
        <f t="shared" ca="1" si="28"/>
        <v>-263.86019562375094</v>
      </c>
      <c r="F56" s="534">
        <f t="shared" ca="1" si="28"/>
        <v>102.63482623752816</v>
      </c>
      <c r="G56" s="534">
        <f t="shared" ca="1" si="28"/>
        <v>354.79979197032412</v>
      </c>
      <c r="H56" s="534">
        <f t="shared" ca="1" si="28"/>
        <v>425.46949472701772</v>
      </c>
      <c r="I56" s="534">
        <f t="shared" ca="1" si="28"/>
        <v>165.55821891445549</v>
      </c>
      <c r="J56" s="534">
        <f t="shared" ca="1" si="28"/>
        <v>178.98621891445549</v>
      </c>
    </row>
    <row r="59" spans="2:11" x14ac:dyDescent="0.25">
      <c r="B59" s="413" t="s">
        <v>540</v>
      </c>
      <c r="F59" s="414" t="s">
        <v>542</v>
      </c>
      <c r="G59" s="414" t="s">
        <v>543</v>
      </c>
      <c r="H59" s="414" t="s">
        <v>544</v>
      </c>
      <c r="I59" s="414" t="s">
        <v>545</v>
      </c>
      <c r="J59" s="414" t="s">
        <v>649</v>
      </c>
      <c r="K59" s="414" t="s">
        <v>3</v>
      </c>
    </row>
    <row r="60" spans="2:11" x14ac:dyDescent="0.25">
      <c r="B60" s="428" t="s">
        <v>568</v>
      </c>
      <c r="F60" s="429">
        <f ca="1">F56-'Yearly Cf'!H37</f>
        <v>52.634826237528159</v>
      </c>
      <c r="G60" s="429">
        <f ca="1">G56-'Yearly Cf'!I37</f>
        <v>312.61229197032412</v>
      </c>
      <c r="H60" s="429">
        <f ca="1">H56-'Yearly Cf'!J37</f>
        <v>395.78199472701772</v>
      </c>
      <c r="I60" s="429">
        <f ca="1">I56-'Yearly Cf'!K37</f>
        <v>148.37071891445549</v>
      </c>
      <c r="J60" s="429">
        <f ca="1">J56-'Yearly Cf'!L37</f>
        <v>174.29871891445549</v>
      </c>
      <c r="K60" s="429">
        <f ca="1">SUM(F60:J60)</f>
        <v>1083.698550763781</v>
      </c>
    </row>
    <row r="61" spans="2:11" x14ac:dyDescent="0.25">
      <c r="B61" s="428" t="s">
        <v>569</v>
      </c>
      <c r="F61" s="429">
        <f ca="1">'Yearly Cf'!H37</f>
        <v>50</v>
      </c>
      <c r="G61" s="429">
        <f ca="1">'Yearly Cf'!I37</f>
        <v>42.1875</v>
      </c>
      <c r="H61" s="429">
        <f ca="1">'Yearly Cf'!J37</f>
        <v>29.6875</v>
      </c>
      <c r="I61" s="429">
        <f ca="1">'Yearly Cf'!K37</f>
        <v>17.1875</v>
      </c>
      <c r="J61" s="429">
        <f ca="1">'Yearly Cf'!L37</f>
        <v>4.6875</v>
      </c>
      <c r="K61" s="429">
        <f ca="1">SUM(F61:J61)</f>
        <v>143.75</v>
      </c>
    </row>
    <row r="62" spans="2:11" x14ac:dyDescent="0.25">
      <c r="B62" s="419" t="s">
        <v>570</v>
      </c>
      <c r="F62" s="420">
        <f ca="1">+F60+F61</f>
        <v>102.63482623752816</v>
      </c>
      <c r="G62" s="420">
        <f ca="1">+G60+G61</f>
        <v>354.79979197032412</v>
      </c>
      <c r="H62" s="420">
        <f ca="1">+H60+H61</f>
        <v>425.46949472701772</v>
      </c>
      <c r="I62" s="420">
        <f ca="1">+I60+I61</f>
        <v>165.55821891445549</v>
      </c>
      <c r="J62" s="420">
        <f ca="1">+J60+J61</f>
        <v>178.98621891445549</v>
      </c>
      <c r="K62" s="420">
        <f t="shared" ref="K62" ca="1" si="29">SUM(F62:J62)</f>
        <v>1227.448550763781</v>
      </c>
    </row>
    <row r="63" spans="2:11" x14ac:dyDescent="0.25">
      <c r="B63" s="428" t="s">
        <v>571</v>
      </c>
      <c r="F63" s="430">
        <f>'Yearly Cf'!H38</f>
        <v>31.25</v>
      </c>
      <c r="G63" s="430">
        <f>'Yearly Cf'!I38</f>
        <v>125</v>
      </c>
      <c r="H63" s="430">
        <f>'Yearly Cf'!J38</f>
        <v>125</v>
      </c>
      <c r="I63" s="430">
        <f>'Yearly Cf'!K38</f>
        <v>125</v>
      </c>
      <c r="J63" s="430">
        <f>'Yearly Cf'!L38</f>
        <v>93.75</v>
      </c>
      <c r="K63" s="430">
        <f>SUM(F63:J63)</f>
        <v>500</v>
      </c>
    </row>
    <row r="64" spans="2:11" x14ac:dyDescent="0.25">
      <c r="B64" s="428" t="s">
        <v>569</v>
      </c>
      <c r="F64" s="431">
        <f ca="1">'Yearly Cf'!H37</f>
        <v>50</v>
      </c>
      <c r="G64" s="431">
        <f ca="1">'Yearly Cf'!I37</f>
        <v>42.1875</v>
      </c>
      <c r="H64" s="431">
        <f ca="1">'Yearly Cf'!J37</f>
        <v>29.6875</v>
      </c>
      <c r="I64" s="431">
        <f ca="1">'Yearly Cf'!K37</f>
        <v>17.1875</v>
      </c>
      <c r="J64" s="431">
        <f ca="1">'Yearly Cf'!L37</f>
        <v>4.6875</v>
      </c>
      <c r="K64" s="429">
        <f t="shared" ref="K64:K65" ca="1" si="30">SUM(F64:J64)</f>
        <v>143.75</v>
      </c>
    </row>
    <row r="65" spans="2:11" x14ac:dyDescent="0.25">
      <c r="B65" s="419" t="s">
        <v>572</v>
      </c>
      <c r="F65" s="420">
        <f ca="1">+F63+F64</f>
        <v>81.25</v>
      </c>
      <c r="G65" s="420">
        <f ca="1">+G63+G64</f>
        <v>167.1875</v>
      </c>
      <c r="H65" s="420">
        <f ca="1">+H63+H64</f>
        <v>154.6875</v>
      </c>
      <c r="I65" s="420">
        <f ca="1">+I63+I64</f>
        <v>142.1875</v>
      </c>
      <c r="J65" s="420">
        <f ca="1">+J63+J64</f>
        <v>98.4375</v>
      </c>
      <c r="K65" s="420">
        <f t="shared" ca="1" si="30"/>
        <v>643.75</v>
      </c>
    </row>
    <row r="66" spans="2:11" x14ac:dyDescent="0.25">
      <c r="B66" s="419" t="s">
        <v>573</v>
      </c>
      <c r="F66" s="432">
        <f t="shared" ref="F66:K66" ca="1" si="31">+F62/F65</f>
        <v>1.2631978613849619</v>
      </c>
      <c r="G66" s="432">
        <f t="shared" ca="1" si="31"/>
        <v>2.1221669800094154</v>
      </c>
      <c r="H66" s="432">
        <f t="shared" ca="1" si="31"/>
        <v>2.7505098649019328</v>
      </c>
      <c r="I66" s="432">
        <f t="shared" ca="1" si="31"/>
        <v>1.1643654956621046</v>
      </c>
      <c r="J66" s="432">
        <f t="shared" ca="1" si="31"/>
        <v>1.8182727000833574</v>
      </c>
      <c r="K66" s="432">
        <f t="shared" ca="1" si="31"/>
        <v>1.9067161953612133</v>
      </c>
    </row>
  </sheetData>
  <mergeCells count="2">
    <mergeCell ref="B8:B9"/>
    <mergeCell ref="B40:B41"/>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22F28-CCF1-4DA2-A1CE-3246AB0E2F57}">
  <dimension ref="B2:AY50"/>
  <sheetViews>
    <sheetView topLeftCell="A25" workbookViewId="0">
      <selection activeCell="K18" sqref="K18:N50"/>
    </sheetView>
  </sheetViews>
  <sheetFormatPr defaultRowHeight="15" x14ac:dyDescent="0.25"/>
  <cols>
    <col min="2" max="2" width="10" bestFit="1" customWidth="1"/>
    <col min="3" max="19" width="10.42578125" bestFit="1" customWidth="1"/>
    <col min="20" max="20" width="13" customWidth="1"/>
    <col min="21" max="21" width="10.42578125" bestFit="1" customWidth="1"/>
  </cols>
  <sheetData>
    <row r="2" spans="2:34" x14ac:dyDescent="0.25">
      <c r="B2" s="592" t="s">
        <v>698</v>
      </c>
      <c r="C2" s="593">
        <v>1</v>
      </c>
      <c r="D2" s="593">
        <f t="shared" ref="D2:AH2" si="0">+C2+1</f>
        <v>2</v>
      </c>
      <c r="E2" s="593">
        <f t="shared" si="0"/>
        <v>3</v>
      </c>
      <c r="F2" s="593">
        <f t="shared" si="0"/>
        <v>4</v>
      </c>
      <c r="G2" s="593">
        <f t="shared" si="0"/>
        <v>5</v>
      </c>
      <c r="H2" s="593">
        <f t="shared" si="0"/>
        <v>6</v>
      </c>
      <c r="I2" s="593">
        <f t="shared" si="0"/>
        <v>7</v>
      </c>
      <c r="J2" s="593">
        <f t="shared" si="0"/>
        <v>8</v>
      </c>
      <c r="K2" s="593">
        <f t="shared" si="0"/>
        <v>9</v>
      </c>
      <c r="L2" s="593">
        <f t="shared" si="0"/>
        <v>10</v>
      </c>
      <c r="M2" s="593">
        <f t="shared" si="0"/>
        <v>11</v>
      </c>
      <c r="N2" s="593">
        <f t="shared" si="0"/>
        <v>12</v>
      </c>
      <c r="O2" s="593">
        <f t="shared" si="0"/>
        <v>13</v>
      </c>
      <c r="P2" s="593">
        <f t="shared" si="0"/>
        <v>14</v>
      </c>
      <c r="Q2" s="593">
        <f t="shared" si="0"/>
        <v>15</v>
      </c>
      <c r="R2" s="593">
        <f t="shared" si="0"/>
        <v>16</v>
      </c>
      <c r="S2" s="593">
        <f t="shared" si="0"/>
        <v>17</v>
      </c>
      <c r="T2" s="593">
        <f t="shared" si="0"/>
        <v>18</v>
      </c>
      <c r="U2" s="593">
        <f t="shared" si="0"/>
        <v>19</v>
      </c>
      <c r="V2" s="593">
        <f t="shared" si="0"/>
        <v>20</v>
      </c>
      <c r="W2" s="593">
        <f t="shared" si="0"/>
        <v>21</v>
      </c>
      <c r="X2" s="593">
        <f t="shared" si="0"/>
        <v>22</v>
      </c>
      <c r="Y2" s="593">
        <f t="shared" si="0"/>
        <v>23</v>
      </c>
      <c r="Z2" s="593">
        <f t="shared" si="0"/>
        <v>24</v>
      </c>
      <c r="AA2" s="593">
        <f t="shared" si="0"/>
        <v>25</v>
      </c>
      <c r="AB2" s="593">
        <f t="shared" si="0"/>
        <v>26</v>
      </c>
      <c r="AC2" s="593">
        <f t="shared" si="0"/>
        <v>27</v>
      </c>
      <c r="AD2" s="593">
        <f t="shared" si="0"/>
        <v>28</v>
      </c>
      <c r="AE2" s="593">
        <f t="shared" si="0"/>
        <v>29</v>
      </c>
      <c r="AF2" s="593">
        <f t="shared" si="0"/>
        <v>30</v>
      </c>
      <c r="AG2" s="593">
        <f t="shared" si="0"/>
        <v>31</v>
      </c>
      <c r="AH2" s="593">
        <f t="shared" si="0"/>
        <v>32</v>
      </c>
    </row>
    <row r="3" spans="2:34" x14ac:dyDescent="0.25">
      <c r="B3" s="594" t="s">
        <v>49</v>
      </c>
      <c r="C3" s="595">
        <f>'Block details'!F6</f>
        <v>0</v>
      </c>
      <c r="D3" s="595">
        <f>'Block details'!G6</f>
        <v>0</v>
      </c>
      <c r="E3" s="595">
        <f>'Block details'!H6</f>
        <v>0</v>
      </c>
      <c r="F3" s="595">
        <f>'Block details'!I6</f>
        <v>0</v>
      </c>
      <c r="G3" s="595">
        <f>'Block details'!J6</f>
        <v>0</v>
      </c>
      <c r="H3" s="595">
        <f>'Block details'!K6</f>
        <v>0.1</v>
      </c>
      <c r="I3" s="595">
        <f>'Block details'!L6</f>
        <v>0.05</v>
      </c>
      <c r="J3" s="595">
        <f>'Block details'!M6</f>
        <v>0.02</v>
      </c>
      <c r="K3" s="595">
        <f>'Block details'!N6</f>
        <v>0.02</v>
      </c>
      <c r="L3" s="595">
        <f>'Block details'!O6</f>
        <v>0.02</v>
      </c>
      <c r="M3" s="595">
        <f>'Block details'!P6</f>
        <v>0.05</v>
      </c>
      <c r="N3" s="595">
        <f>'Block details'!Q6</f>
        <v>0.15</v>
      </c>
      <c r="O3" s="595">
        <f>'Block details'!R6</f>
        <v>0.1</v>
      </c>
      <c r="P3" s="595">
        <f>'Block details'!S6</f>
        <v>0.05</v>
      </c>
      <c r="Q3" s="595">
        <f>'Block details'!T6</f>
        <v>0.1</v>
      </c>
      <c r="R3" s="595">
        <f>'Block details'!U6</f>
        <v>0.02</v>
      </c>
      <c r="S3" s="595">
        <f>'Block details'!V6</f>
        <v>0.02</v>
      </c>
      <c r="T3" s="595">
        <f>'Block details'!W6</f>
        <v>0.02</v>
      </c>
      <c r="U3" s="595">
        <f>'Block details'!X6</f>
        <v>0.02</v>
      </c>
      <c r="V3" s="595">
        <f>'Block details'!Y6</f>
        <v>0.02</v>
      </c>
      <c r="W3" s="595">
        <f>'Block details'!Z6</f>
        <v>0.02</v>
      </c>
      <c r="X3" s="595">
        <f>'Block details'!AA6</f>
        <v>0.02</v>
      </c>
      <c r="Y3" s="595">
        <f>'Block details'!AB6</f>
        <v>0.02</v>
      </c>
      <c r="Z3" s="595">
        <f>'Block details'!AC6</f>
        <v>0.02</v>
      </c>
      <c r="AA3" s="595">
        <f>'Block details'!AD6</f>
        <v>0.02</v>
      </c>
      <c r="AB3" s="595">
        <f>'Block details'!AE6</f>
        <v>0.02</v>
      </c>
      <c r="AC3" s="595">
        <f>'Block details'!AF6</f>
        <v>0.02</v>
      </c>
      <c r="AD3" s="595">
        <f>'Block details'!AG6</f>
        <v>0.02</v>
      </c>
      <c r="AE3" s="595">
        <f>'Block details'!AH6</f>
        <v>0.02</v>
      </c>
      <c r="AF3" s="595">
        <f>'Block details'!AI6</f>
        <v>0.02</v>
      </c>
      <c r="AG3" s="595">
        <f>'Block details'!AJ6</f>
        <v>0.02</v>
      </c>
      <c r="AH3" s="595">
        <f>'Block details'!AK6</f>
        <v>0.02</v>
      </c>
    </row>
    <row r="4" spans="2:34" x14ac:dyDescent="0.25">
      <c r="B4" s="594" t="s">
        <v>50</v>
      </c>
      <c r="C4" s="595">
        <f>'Block details'!F74</f>
        <v>0</v>
      </c>
      <c r="D4" s="595">
        <f>'Block details'!G74</f>
        <v>0</v>
      </c>
      <c r="E4" s="595">
        <f>'Block details'!H74</f>
        <v>0</v>
      </c>
      <c r="F4" s="595">
        <f>'Block details'!I74</f>
        <v>0</v>
      </c>
      <c r="G4" s="595">
        <f>'Block details'!J74</f>
        <v>0</v>
      </c>
      <c r="H4" s="595">
        <f>'Block details'!K74</f>
        <v>0.1</v>
      </c>
      <c r="I4" s="595">
        <f>'Block details'!L74</f>
        <v>0.05</v>
      </c>
      <c r="J4" s="595">
        <f>'Block details'!M74</f>
        <v>0.02</v>
      </c>
      <c r="K4" s="595">
        <f>'Block details'!N74</f>
        <v>0.02</v>
      </c>
      <c r="L4" s="595">
        <f>'Block details'!O74</f>
        <v>0.02</v>
      </c>
      <c r="M4" s="595">
        <f>'Block details'!P74</f>
        <v>0.05</v>
      </c>
      <c r="N4" s="595">
        <f>'Block details'!Q74</f>
        <v>0.15</v>
      </c>
      <c r="O4" s="595">
        <f>'Block details'!R74</f>
        <v>0.1</v>
      </c>
      <c r="P4" s="595">
        <f>'Block details'!S74</f>
        <v>0.05</v>
      </c>
      <c r="Q4" s="595">
        <f>'Block details'!T74</f>
        <v>0.1</v>
      </c>
      <c r="R4" s="595">
        <f>'Block details'!U74</f>
        <v>0.02</v>
      </c>
      <c r="S4" s="595">
        <f>'Block details'!V74</f>
        <v>0.02</v>
      </c>
      <c r="T4" s="595">
        <f>'Block details'!W74</f>
        <v>0.02</v>
      </c>
      <c r="U4" s="595">
        <f>'Block details'!X74</f>
        <v>0.02</v>
      </c>
      <c r="V4" s="595">
        <f>'Block details'!Y74</f>
        <v>0.02</v>
      </c>
      <c r="W4" s="595">
        <f>'Block details'!Z74</f>
        <v>0.02</v>
      </c>
      <c r="X4" s="595">
        <f>'Block details'!AA74</f>
        <v>0.02</v>
      </c>
      <c r="Y4" s="595">
        <f>'Block details'!AB74</f>
        <v>0.02</v>
      </c>
      <c r="Z4" s="595">
        <f>'Block details'!AC74</f>
        <v>0.02</v>
      </c>
      <c r="AA4" s="595">
        <f>'Block details'!AD74</f>
        <v>0.02</v>
      </c>
      <c r="AB4" s="595">
        <f>'Block details'!AE74</f>
        <v>0.02</v>
      </c>
      <c r="AC4" s="595">
        <f>'Block details'!AF74</f>
        <v>0.02</v>
      </c>
      <c r="AD4" s="595">
        <f>'Block details'!AG74</f>
        <v>0.02</v>
      </c>
      <c r="AE4" s="595">
        <f>'Block details'!AH74</f>
        <v>0.02</v>
      </c>
      <c r="AF4" s="595">
        <f>'Block details'!AI74</f>
        <v>0.02</v>
      </c>
      <c r="AG4" s="595">
        <f>'Block details'!AJ74</f>
        <v>0.02</v>
      </c>
      <c r="AH4" s="595">
        <f>'Block details'!AK74</f>
        <v>0.02</v>
      </c>
    </row>
    <row r="5" spans="2:34" x14ac:dyDescent="0.25">
      <c r="B5" s="594" t="s">
        <v>337</v>
      </c>
      <c r="C5" s="595">
        <f>'Block details'!F102</f>
        <v>0</v>
      </c>
      <c r="D5" s="595">
        <f>'Block details'!G102</f>
        <v>0</v>
      </c>
      <c r="E5" s="595">
        <f>'Block details'!H102</f>
        <v>0</v>
      </c>
      <c r="F5" s="595">
        <f>'Block details'!I102</f>
        <v>0</v>
      </c>
      <c r="G5" s="595">
        <f>'Block details'!J102</f>
        <v>0</v>
      </c>
      <c r="H5" s="595">
        <f>'Block details'!K102</f>
        <v>0.1</v>
      </c>
      <c r="I5" s="595">
        <f>'Block details'!L102</f>
        <v>0.05</v>
      </c>
      <c r="J5" s="595">
        <f>'Block details'!M102</f>
        <v>0.02</v>
      </c>
      <c r="K5" s="595">
        <f>'Block details'!N102</f>
        <v>0.02</v>
      </c>
      <c r="L5" s="595">
        <f>'Block details'!O102</f>
        <v>0.02</v>
      </c>
      <c r="M5" s="595">
        <f>'Block details'!P102</f>
        <v>0.05</v>
      </c>
      <c r="N5" s="595">
        <f>'Block details'!Q102</f>
        <v>0.15</v>
      </c>
      <c r="O5" s="595">
        <f>'Block details'!R102</f>
        <v>0.1</v>
      </c>
      <c r="P5" s="595">
        <f>'Block details'!S102</f>
        <v>0.05</v>
      </c>
      <c r="Q5" s="595">
        <f>'Block details'!T102</f>
        <v>0.1</v>
      </c>
      <c r="R5" s="595">
        <f>'Block details'!U102</f>
        <v>0.02</v>
      </c>
      <c r="S5" s="595">
        <f>'Block details'!V102</f>
        <v>0.02</v>
      </c>
      <c r="T5" s="595">
        <f>'Block details'!W102</f>
        <v>0.02</v>
      </c>
      <c r="U5" s="595">
        <f>'Block details'!X102</f>
        <v>0.02</v>
      </c>
      <c r="V5" s="595">
        <f>'Block details'!Y102</f>
        <v>0.02</v>
      </c>
      <c r="W5" s="595">
        <f>'Block details'!Z102</f>
        <v>0.02</v>
      </c>
      <c r="X5" s="595">
        <f>'Block details'!AA102</f>
        <v>0.02</v>
      </c>
      <c r="Y5" s="595">
        <f>'Block details'!AB102</f>
        <v>0.02</v>
      </c>
      <c r="Z5" s="595">
        <f>'Block details'!AC102</f>
        <v>0.02</v>
      </c>
      <c r="AA5" s="595">
        <f>'Block details'!AD102</f>
        <v>0.02</v>
      </c>
      <c r="AB5" s="595">
        <f>'Block details'!AE102</f>
        <v>0.02</v>
      </c>
      <c r="AC5" s="595">
        <f>'Block details'!AF102</f>
        <v>0.02</v>
      </c>
      <c r="AD5" s="595">
        <f>'Block details'!AG102</f>
        <v>0.02</v>
      </c>
      <c r="AE5" s="595">
        <f>'Block details'!AH102</f>
        <v>0.02</v>
      </c>
      <c r="AF5" s="595">
        <f>'Block details'!AI102</f>
        <v>0.02</v>
      </c>
      <c r="AG5" s="595">
        <f>'Block details'!AJ102</f>
        <v>0.02</v>
      </c>
      <c r="AH5" s="595">
        <f>'Block details'!AK102</f>
        <v>0.02</v>
      </c>
    </row>
    <row r="7" spans="2:34" x14ac:dyDescent="0.25">
      <c r="C7" s="606">
        <v>45199</v>
      </c>
      <c r="D7" s="606">
        <v>45291</v>
      </c>
      <c r="E7" s="606">
        <v>45382</v>
      </c>
      <c r="F7" s="606">
        <v>45473</v>
      </c>
      <c r="G7" s="606">
        <v>45565</v>
      </c>
      <c r="H7" s="606">
        <v>45657</v>
      </c>
      <c r="I7" s="606">
        <v>45747</v>
      </c>
      <c r="J7" s="606">
        <v>45838</v>
      </c>
      <c r="K7" s="606">
        <v>45930</v>
      </c>
      <c r="L7" s="606">
        <v>46022</v>
      </c>
      <c r="M7" s="606">
        <v>46112</v>
      </c>
      <c r="N7" s="606">
        <v>46203</v>
      </c>
      <c r="O7" s="606">
        <v>46295</v>
      </c>
      <c r="P7" s="606">
        <v>46387</v>
      </c>
      <c r="Q7" s="606">
        <v>46477</v>
      </c>
      <c r="R7" s="606">
        <v>46568</v>
      </c>
      <c r="S7" s="606">
        <v>46660</v>
      </c>
      <c r="T7" s="606">
        <v>46752</v>
      </c>
      <c r="U7" s="606">
        <v>46843</v>
      </c>
    </row>
    <row r="8" spans="2:34" x14ac:dyDescent="0.25">
      <c r="B8" s="592" t="s">
        <v>698</v>
      </c>
      <c r="C8" s="607">
        <f>'Block details'!K5</f>
        <v>45199</v>
      </c>
      <c r="D8" s="607">
        <f>'Block details'!L5</f>
        <v>45291</v>
      </c>
      <c r="E8" s="607">
        <f>'Block details'!M5</f>
        <v>45382</v>
      </c>
      <c r="F8" s="607">
        <f>'Block details'!N5</f>
        <v>45473</v>
      </c>
      <c r="G8" s="607">
        <f>'Block details'!O5</f>
        <v>45565</v>
      </c>
      <c r="H8" s="607">
        <f>'Block details'!P5</f>
        <v>45657</v>
      </c>
      <c r="I8" s="607">
        <f>'Block details'!Q5</f>
        <v>45747</v>
      </c>
      <c r="J8" s="607">
        <f>'Block details'!R5</f>
        <v>45838</v>
      </c>
      <c r="K8" s="607">
        <f>'Block details'!S5</f>
        <v>45930</v>
      </c>
      <c r="L8" s="607">
        <f>'Block details'!T5</f>
        <v>46022</v>
      </c>
      <c r="M8" s="607">
        <f>'Block details'!U5</f>
        <v>46112</v>
      </c>
      <c r="N8" s="607">
        <f>'Block details'!V5</f>
        <v>46203</v>
      </c>
      <c r="O8" s="607">
        <f>'Block details'!W5</f>
        <v>46295</v>
      </c>
      <c r="P8" s="607">
        <f>'Block details'!X5</f>
        <v>46387</v>
      </c>
      <c r="Q8" s="607">
        <f>'Block details'!Y5</f>
        <v>46477</v>
      </c>
      <c r="R8" s="607">
        <f>'Block details'!Z5</f>
        <v>46568</v>
      </c>
      <c r="S8" s="607">
        <f>'Block details'!AA5</f>
        <v>46660</v>
      </c>
      <c r="T8" s="607">
        <f>'Block details'!AB5</f>
        <v>46752</v>
      </c>
      <c r="U8" s="607">
        <f>'Block details'!AC5</f>
        <v>46843</v>
      </c>
    </row>
    <row r="9" spans="2:34" x14ac:dyDescent="0.25">
      <c r="B9" s="594" t="s">
        <v>49</v>
      </c>
      <c r="C9" s="608">
        <f>'Block details'!K53</f>
        <v>0.1</v>
      </c>
      <c r="D9" s="608">
        <f>'Block details'!L53</f>
        <v>0.05</v>
      </c>
      <c r="E9" s="608">
        <v>0</v>
      </c>
      <c r="F9" s="608">
        <f>'Block details'!N53</f>
        <v>0.1</v>
      </c>
      <c r="G9" s="608">
        <v>0</v>
      </c>
      <c r="H9" s="608">
        <f>'Block details'!P53</f>
        <v>0.12</v>
      </c>
      <c r="I9" s="608">
        <v>0</v>
      </c>
      <c r="J9" s="608">
        <v>0</v>
      </c>
      <c r="K9" s="608">
        <f>'Block details'!S53</f>
        <v>0.12</v>
      </c>
      <c r="L9" s="608">
        <v>0</v>
      </c>
      <c r="M9" s="608">
        <f>'Block details'!U53</f>
        <v>0.12</v>
      </c>
      <c r="N9" s="608">
        <v>0</v>
      </c>
      <c r="O9" s="608">
        <f>'Block details'!W53</f>
        <v>0.12</v>
      </c>
      <c r="P9" s="608">
        <f>'Block details'!X53</f>
        <v>0.12</v>
      </c>
      <c r="Q9" s="608">
        <v>0</v>
      </c>
      <c r="R9" s="608">
        <f>'Block details'!Z53</f>
        <v>0.15</v>
      </c>
      <c r="S9" s="608">
        <v>0</v>
      </c>
      <c r="T9" s="608">
        <v>0</v>
      </c>
      <c r="U9" s="608">
        <v>0</v>
      </c>
    </row>
    <row r="10" spans="2:34" x14ac:dyDescent="0.25">
      <c r="B10" s="594" t="s">
        <v>50</v>
      </c>
      <c r="C10" s="608">
        <f>'Block details'!K82</f>
        <v>0.1</v>
      </c>
      <c r="D10" s="608">
        <f>'Block details'!L82</f>
        <v>0.05</v>
      </c>
      <c r="E10" s="608">
        <v>0</v>
      </c>
      <c r="F10" s="608">
        <v>0</v>
      </c>
      <c r="G10" s="608">
        <f>'Block details'!O82</f>
        <v>0.1</v>
      </c>
      <c r="H10" s="608">
        <v>0</v>
      </c>
      <c r="I10" s="608">
        <v>0</v>
      </c>
      <c r="J10" s="608">
        <f>'Block details'!R82</f>
        <v>0.12</v>
      </c>
      <c r="K10" s="608">
        <v>0</v>
      </c>
      <c r="L10" s="608">
        <f>'Block details'!T82</f>
        <v>0.12</v>
      </c>
      <c r="M10" s="608">
        <v>0</v>
      </c>
      <c r="N10" s="608">
        <v>0</v>
      </c>
      <c r="O10" s="608">
        <f>'Block details'!W82</f>
        <v>0.12</v>
      </c>
      <c r="P10" s="608">
        <v>0</v>
      </c>
      <c r="Q10" s="608">
        <f>'Block details'!Y82</f>
        <v>0.12</v>
      </c>
      <c r="R10" s="608">
        <v>0</v>
      </c>
      <c r="S10" s="608">
        <f>'Block details'!AA82</f>
        <v>0.12</v>
      </c>
      <c r="T10" s="608">
        <v>0</v>
      </c>
      <c r="U10" s="608">
        <f>'Block details'!AC82</f>
        <v>0.15</v>
      </c>
    </row>
    <row r="11" spans="2:34" x14ac:dyDescent="0.25">
      <c r="B11" s="594" t="s">
        <v>337</v>
      </c>
      <c r="C11" s="608">
        <f>'Block details'!K110</f>
        <v>0.1</v>
      </c>
      <c r="D11" s="608">
        <f>'Block details'!L110</f>
        <v>0.05</v>
      </c>
      <c r="E11" s="608">
        <f>'Block details'!M110</f>
        <v>0.1</v>
      </c>
      <c r="F11" s="608">
        <v>0</v>
      </c>
      <c r="G11" s="608">
        <v>0</v>
      </c>
      <c r="H11" s="608">
        <f>'Block details'!P110</f>
        <v>0.12</v>
      </c>
      <c r="I11" s="608">
        <v>0</v>
      </c>
      <c r="J11" s="608">
        <f>'Block details'!R110</f>
        <v>0.12</v>
      </c>
      <c r="K11" s="608">
        <v>0</v>
      </c>
      <c r="L11" s="608">
        <v>0</v>
      </c>
      <c r="M11" s="608">
        <v>0</v>
      </c>
      <c r="N11" s="608">
        <v>0</v>
      </c>
      <c r="O11" s="608">
        <f>'Block details'!W110</f>
        <v>0.12</v>
      </c>
      <c r="P11" s="608">
        <v>0</v>
      </c>
      <c r="Q11" s="608">
        <f>'Block details'!Y110</f>
        <v>0.12</v>
      </c>
      <c r="R11" s="608">
        <v>0</v>
      </c>
      <c r="S11" s="608">
        <f>'Block details'!AA110</f>
        <v>0.12</v>
      </c>
      <c r="T11" s="608">
        <v>0</v>
      </c>
      <c r="U11" s="608">
        <f>'Block details'!AC110</f>
        <v>0.15</v>
      </c>
    </row>
    <row r="12" spans="2:34" x14ac:dyDescent="0.25">
      <c r="B12" s="609" t="s">
        <v>707</v>
      </c>
      <c r="C12" s="610">
        <f>AVERAGE(C9:C11)</f>
        <v>0.10000000000000002</v>
      </c>
      <c r="D12" s="610">
        <f t="shared" ref="D12:U12" si="1">AVERAGE(D9:D11)</f>
        <v>5.000000000000001E-2</v>
      </c>
      <c r="E12" s="610">
        <f t="shared" si="1"/>
        <v>3.3333333333333333E-2</v>
      </c>
      <c r="F12" s="610">
        <f t="shared" si="1"/>
        <v>3.3333333333333333E-2</v>
      </c>
      <c r="G12" s="610">
        <f t="shared" si="1"/>
        <v>3.3333333333333333E-2</v>
      </c>
      <c r="H12" s="610">
        <f t="shared" si="1"/>
        <v>0.08</v>
      </c>
      <c r="I12" s="610"/>
      <c r="J12" s="610">
        <f t="shared" si="1"/>
        <v>0.08</v>
      </c>
      <c r="K12" s="610">
        <f t="shared" si="1"/>
        <v>0.04</v>
      </c>
      <c r="L12" s="610">
        <f t="shared" si="1"/>
        <v>0.04</v>
      </c>
      <c r="M12" s="610">
        <f t="shared" si="1"/>
        <v>0.04</v>
      </c>
      <c r="N12" s="610"/>
      <c r="O12" s="610">
        <f t="shared" si="1"/>
        <v>0.12</v>
      </c>
      <c r="P12" s="610">
        <f t="shared" si="1"/>
        <v>0.04</v>
      </c>
      <c r="Q12" s="610">
        <f t="shared" si="1"/>
        <v>0.08</v>
      </c>
      <c r="R12" s="610">
        <f t="shared" si="1"/>
        <v>4.9999999999999996E-2</v>
      </c>
      <c r="S12" s="610">
        <f t="shared" si="1"/>
        <v>0.08</v>
      </c>
      <c r="T12" s="610"/>
      <c r="U12" s="610">
        <f t="shared" si="1"/>
        <v>9.9999999999999992E-2</v>
      </c>
    </row>
    <row r="13" spans="2:34" x14ac:dyDescent="0.25">
      <c r="B13" s="609" t="s">
        <v>708</v>
      </c>
      <c r="C13" s="610">
        <f>C12</f>
        <v>0.10000000000000002</v>
      </c>
      <c r="D13" s="610">
        <f>C13+D12</f>
        <v>0.15000000000000002</v>
      </c>
      <c r="E13" s="610">
        <f t="shared" ref="E13:U13" si="2">D13+E12</f>
        <v>0.18333333333333335</v>
      </c>
      <c r="F13" s="610">
        <f t="shared" si="2"/>
        <v>0.21666666666666667</v>
      </c>
      <c r="G13" s="610">
        <f t="shared" si="2"/>
        <v>0.25</v>
      </c>
      <c r="H13" s="610">
        <f t="shared" si="2"/>
        <v>0.33</v>
      </c>
      <c r="I13" s="610">
        <f t="shared" si="2"/>
        <v>0.33</v>
      </c>
      <c r="J13" s="610">
        <f t="shared" si="2"/>
        <v>0.41000000000000003</v>
      </c>
      <c r="K13" s="610">
        <f t="shared" si="2"/>
        <v>0.45</v>
      </c>
      <c r="L13" s="610">
        <f t="shared" si="2"/>
        <v>0.49</v>
      </c>
      <c r="M13" s="610">
        <f t="shared" si="2"/>
        <v>0.53</v>
      </c>
      <c r="N13" s="610">
        <f t="shared" si="2"/>
        <v>0.53</v>
      </c>
      <c r="O13" s="610">
        <f t="shared" si="2"/>
        <v>0.65</v>
      </c>
      <c r="P13" s="610">
        <f t="shared" si="2"/>
        <v>0.69000000000000006</v>
      </c>
      <c r="Q13" s="610">
        <f t="shared" si="2"/>
        <v>0.77</v>
      </c>
      <c r="R13" s="610">
        <f t="shared" si="2"/>
        <v>0.82000000000000006</v>
      </c>
      <c r="S13" s="610">
        <f t="shared" si="2"/>
        <v>0.9</v>
      </c>
      <c r="T13" s="610">
        <f t="shared" si="2"/>
        <v>0.9</v>
      </c>
      <c r="U13" s="610">
        <f t="shared" si="2"/>
        <v>1</v>
      </c>
    </row>
    <row r="17" spans="3:51" ht="60" x14ac:dyDescent="0.25">
      <c r="C17" s="599" t="s">
        <v>699</v>
      </c>
      <c r="D17" s="600" t="s">
        <v>700</v>
      </c>
      <c r="E17" s="600" t="s">
        <v>701</v>
      </c>
      <c r="F17" s="600" t="s">
        <v>702</v>
      </c>
    </row>
    <row r="18" spans="3:51" x14ac:dyDescent="0.25">
      <c r="C18" s="596" t="s">
        <v>703</v>
      </c>
      <c r="D18" s="597">
        <v>7522</v>
      </c>
      <c r="E18" s="597">
        <v>2013778</v>
      </c>
      <c r="F18" s="597">
        <v>1433</v>
      </c>
      <c r="K18" s="593" t="s">
        <v>292</v>
      </c>
      <c r="L18" s="593" t="s">
        <v>49</v>
      </c>
      <c r="M18" s="593" t="s">
        <v>50</v>
      </c>
      <c r="N18" s="593" t="s">
        <v>337</v>
      </c>
      <c r="S18" t="s">
        <v>698</v>
      </c>
      <c r="T18">
        <v>1</v>
      </c>
      <c r="U18">
        <v>2</v>
      </c>
      <c r="V18">
        <v>3</v>
      </c>
      <c r="W18">
        <v>4</v>
      </c>
      <c r="X18">
        <v>5</v>
      </c>
      <c r="Y18">
        <v>6</v>
      </c>
      <c r="Z18">
        <v>7</v>
      </c>
      <c r="AA18">
        <v>8</v>
      </c>
      <c r="AB18">
        <v>9</v>
      </c>
      <c r="AC18">
        <v>10</v>
      </c>
      <c r="AD18">
        <v>11</v>
      </c>
      <c r="AE18">
        <v>12</v>
      </c>
      <c r="AF18">
        <v>13</v>
      </c>
      <c r="AG18">
        <v>14</v>
      </c>
      <c r="AH18">
        <v>15</v>
      </c>
      <c r="AI18">
        <v>16</v>
      </c>
      <c r="AJ18">
        <v>17</v>
      </c>
      <c r="AK18">
        <v>18</v>
      </c>
      <c r="AL18">
        <v>19</v>
      </c>
      <c r="AM18">
        <v>20</v>
      </c>
      <c r="AN18">
        <v>21</v>
      </c>
      <c r="AO18">
        <v>22</v>
      </c>
      <c r="AP18">
        <v>23</v>
      </c>
      <c r="AQ18">
        <v>24</v>
      </c>
      <c r="AR18">
        <v>25</v>
      </c>
      <c r="AS18">
        <v>26</v>
      </c>
      <c r="AT18">
        <v>27</v>
      </c>
      <c r="AU18">
        <v>28</v>
      </c>
      <c r="AV18">
        <v>29</v>
      </c>
      <c r="AW18">
        <v>30</v>
      </c>
      <c r="AX18">
        <v>31</v>
      </c>
      <c r="AY18">
        <v>32</v>
      </c>
    </row>
    <row r="19" spans="3:51" x14ac:dyDescent="0.25">
      <c r="C19" s="596" t="s">
        <v>704</v>
      </c>
      <c r="D19" s="597">
        <v>7850</v>
      </c>
      <c r="E19" s="597">
        <v>265196</v>
      </c>
      <c r="F19" s="598">
        <v>208</v>
      </c>
      <c r="K19" s="99">
        <v>1</v>
      </c>
      <c r="L19" s="619">
        <v>0</v>
      </c>
      <c r="M19" s="619">
        <v>0</v>
      </c>
      <c r="N19" s="619">
        <v>0</v>
      </c>
      <c r="S19" t="s">
        <v>49</v>
      </c>
      <c r="T19">
        <v>0</v>
      </c>
      <c r="U19">
        <v>0</v>
      </c>
      <c r="V19">
        <v>0</v>
      </c>
      <c r="W19">
        <v>0</v>
      </c>
      <c r="X19">
        <v>0</v>
      </c>
      <c r="Y19">
        <v>0.1</v>
      </c>
      <c r="Z19">
        <v>0.05</v>
      </c>
      <c r="AA19">
        <v>0.02</v>
      </c>
      <c r="AB19">
        <v>0.02</v>
      </c>
      <c r="AC19">
        <v>0.02</v>
      </c>
      <c r="AD19">
        <v>0.05</v>
      </c>
      <c r="AE19">
        <v>0.15</v>
      </c>
      <c r="AF19">
        <v>0.1</v>
      </c>
      <c r="AG19">
        <v>0.05</v>
      </c>
      <c r="AH19">
        <v>0.1</v>
      </c>
      <c r="AI19">
        <v>0.02</v>
      </c>
      <c r="AJ19">
        <v>0.02</v>
      </c>
      <c r="AK19">
        <v>0.02</v>
      </c>
      <c r="AL19">
        <v>0.02</v>
      </c>
      <c r="AM19">
        <v>0.02</v>
      </c>
      <c r="AN19">
        <v>0.02</v>
      </c>
      <c r="AO19">
        <v>0.02</v>
      </c>
      <c r="AP19">
        <v>0.02</v>
      </c>
      <c r="AQ19">
        <v>0.02</v>
      </c>
      <c r="AR19">
        <v>0.02</v>
      </c>
      <c r="AS19">
        <v>0.02</v>
      </c>
      <c r="AT19">
        <v>0.02</v>
      </c>
      <c r="AU19">
        <v>0.02</v>
      </c>
      <c r="AV19">
        <v>0.02</v>
      </c>
      <c r="AW19">
        <v>0.02</v>
      </c>
      <c r="AX19">
        <v>0.02</v>
      </c>
      <c r="AY19">
        <v>0.02</v>
      </c>
    </row>
    <row r="20" spans="3:51" x14ac:dyDescent="0.25">
      <c r="C20" s="682" t="s">
        <v>3</v>
      </c>
      <c r="D20" s="683"/>
      <c r="E20" s="684"/>
      <c r="F20" s="601">
        <v>1641</v>
      </c>
      <c r="K20" s="99">
        <v>2</v>
      </c>
      <c r="L20" s="619">
        <v>0</v>
      </c>
      <c r="M20" s="619">
        <v>0</v>
      </c>
      <c r="N20" s="619">
        <v>0</v>
      </c>
      <c r="S20" t="s">
        <v>50</v>
      </c>
      <c r="T20">
        <v>0</v>
      </c>
      <c r="U20">
        <v>0</v>
      </c>
      <c r="V20">
        <v>0</v>
      </c>
      <c r="W20">
        <v>0</v>
      </c>
      <c r="X20">
        <v>0</v>
      </c>
      <c r="Y20">
        <v>0.1</v>
      </c>
      <c r="Z20">
        <v>0.05</v>
      </c>
      <c r="AA20">
        <v>0.02</v>
      </c>
      <c r="AB20">
        <v>0.02</v>
      </c>
      <c r="AC20">
        <v>0.02</v>
      </c>
      <c r="AD20">
        <v>0.05</v>
      </c>
      <c r="AE20">
        <v>0.15</v>
      </c>
      <c r="AF20">
        <v>0.1</v>
      </c>
      <c r="AG20">
        <v>0.05</v>
      </c>
      <c r="AH20">
        <v>0.1</v>
      </c>
      <c r="AI20">
        <v>0.02</v>
      </c>
      <c r="AJ20">
        <v>0.02</v>
      </c>
      <c r="AK20">
        <v>0.02</v>
      </c>
      <c r="AL20">
        <v>0.02</v>
      </c>
      <c r="AM20">
        <v>0.02</v>
      </c>
      <c r="AN20">
        <v>0.02</v>
      </c>
      <c r="AO20">
        <v>0.02</v>
      </c>
      <c r="AP20">
        <v>0.02</v>
      </c>
      <c r="AQ20">
        <v>0.02</v>
      </c>
      <c r="AR20">
        <v>0.02</v>
      </c>
      <c r="AS20">
        <v>0.02</v>
      </c>
      <c r="AT20">
        <v>0.02</v>
      </c>
      <c r="AU20">
        <v>0.02</v>
      </c>
      <c r="AV20">
        <v>0.02</v>
      </c>
      <c r="AW20">
        <v>0.02</v>
      </c>
      <c r="AX20">
        <v>0.02</v>
      </c>
      <c r="AY20">
        <v>0.02</v>
      </c>
    </row>
    <row r="21" spans="3:51" x14ac:dyDescent="0.25">
      <c r="K21" s="99">
        <v>3</v>
      </c>
      <c r="L21" s="619">
        <v>0</v>
      </c>
      <c r="M21" s="619">
        <v>0</v>
      </c>
      <c r="N21" s="619">
        <v>0</v>
      </c>
      <c r="S21" t="s">
        <v>337</v>
      </c>
      <c r="T21">
        <v>0</v>
      </c>
      <c r="U21">
        <v>0</v>
      </c>
      <c r="V21">
        <v>0</v>
      </c>
      <c r="W21">
        <v>0</v>
      </c>
      <c r="X21">
        <v>0</v>
      </c>
      <c r="Y21">
        <v>0.1</v>
      </c>
      <c r="Z21">
        <v>0.05</v>
      </c>
      <c r="AA21">
        <v>0.02</v>
      </c>
      <c r="AB21">
        <v>0.02</v>
      </c>
      <c r="AC21">
        <v>0.02</v>
      </c>
      <c r="AD21">
        <v>0.05</v>
      </c>
      <c r="AE21">
        <v>0.15</v>
      </c>
      <c r="AF21">
        <v>0.1</v>
      </c>
      <c r="AG21">
        <v>0.05</v>
      </c>
      <c r="AH21">
        <v>0.1</v>
      </c>
      <c r="AI21">
        <v>0.02</v>
      </c>
      <c r="AJ21">
        <v>0.02</v>
      </c>
      <c r="AK21">
        <v>0.02</v>
      </c>
      <c r="AL21">
        <v>0.02</v>
      </c>
      <c r="AM21">
        <v>0.02</v>
      </c>
      <c r="AN21">
        <v>0.02</v>
      </c>
      <c r="AO21">
        <v>0.02</v>
      </c>
      <c r="AP21">
        <v>0.02</v>
      </c>
      <c r="AQ21">
        <v>0.02</v>
      </c>
      <c r="AR21">
        <v>0.02</v>
      </c>
      <c r="AS21">
        <v>0.02</v>
      </c>
      <c r="AT21">
        <v>0.02</v>
      </c>
      <c r="AU21">
        <v>0.02</v>
      </c>
      <c r="AV21">
        <v>0.02</v>
      </c>
      <c r="AW21">
        <v>0.02</v>
      </c>
      <c r="AX21">
        <v>0.02</v>
      </c>
      <c r="AY21">
        <v>0.02</v>
      </c>
    </row>
    <row r="22" spans="3:51" x14ac:dyDescent="0.25">
      <c r="K22" s="99">
        <v>4</v>
      </c>
      <c r="L22" s="619">
        <v>0</v>
      </c>
      <c r="M22" s="619">
        <v>0</v>
      </c>
      <c r="N22" s="619">
        <v>0</v>
      </c>
    </row>
    <row r="23" spans="3:51" ht="60" x14ac:dyDescent="0.25">
      <c r="C23" s="603" t="s">
        <v>699</v>
      </c>
      <c r="D23" s="602" t="s">
        <v>705</v>
      </c>
      <c r="K23" s="99">
        <v>5</v>
      </c>
      <c r="L23" s="619">
        <v>0</v>
      </c>
      <c r="M23" s="619">
        <v>0</v>
      </c>
      <c r="N23" s="619">
        <v>0</v>
      </c>
    </row>
    <row r="24" spans="3:51" ht="45" x14ac:dyDescent="0.25">
      <c r="C24" s="604" t="s">
        <v>706</v>
      </c>
      <c r="D24" s="605">
        <v>98</v>
      </c>
      <c r="K24" s="99">
        <v>6</v>
      </c>
      <c r="L24" s="619">
        <v>0.1</v>
      </c>
      <c r="M24" s="619">
        <v>0.1</v>
      </c>
      <c r="N24" s="619">
        <v>0.1</v>
      </c>
    </row>
    <row r="25" spans="3:51" x14ac:dyDescent="0.25">
      <c r="K25" s="99">
        <v>7</v>
      </c>
      <c r="L25" s="619">
        <v>0.05</v>
      </c>
      <c r="M25" s="619">
        <v>0.05</v>
      </c>
      <c r="N25" s="619">
        <v>0.05</v>
      </c>
    </row>
    <row r="26" spans="3:51" x14ac:dyDescent="0.25">
      <c r="K26" s="99">
        <v>8</v>
      </c>
      <c r="L26" s="619">
        <v>0.02</v>
      </c>
      <c r="M26" s="619">
        <v>0.02</v>
      </c>
      <c r="N26" s="619">
        <v>0.02</v>
      </c>
    </row>
    <row r="27" spans="3:51" x14ac:dyDescent="0.25">
      <c r="K27" s="99">
        <v>9</v>
      </c>
      <c r="L27" s="619">
        <v>0.02</v>
      </c>
      <c r="M27" s="619">
        <v>0.02</v>
      </c>
      <c r="N27" s="619">
        <v>0.02</v>
      </c>
    </row>
    <row r="28" spans="3:51" x14ac:dyDescent="0.25">
      <c r="K28" s="99">
        <v>10</v>
      </c>
      <c r="L28" s="619">
        <v>0.02</v>
      </c>
      <c r="M28" s="619">
        <v>0.02</v>
      </c>
      <c r="N28" s="619">
        <v>0.02</v>
      </c>
    </row>
    <row r="29" spans="3:51" x14ac:dyDescent="0.25">
      <c r="K29" s="99">
        <v>11</v>
      </c>
      <c r="L29" s="619">
        <v>0.05</v>
      </c>
      <c r="M29" s="619">
        <v>0.05</v>
      </c>
      <c r="N29" s="619">
        <v>0.05</v>
      </c>
    </row>
    <row r="30" spans="3:51" x14ac:dyDescent="0.25">
      <c r="K30" s="99">
        <v>12</v>
      </c>
      <c r="L30" s="619">
        <v>0.15</v>
      </c>
      <c r="M30" s="619">
        <v>0.15</v>
      </c>
      <c r="N30" s="619">
        <v>0.15</v>
      </c>
    </row>
    <row r="31" spans="3:51" x14ac:dyDescent="0.25">
      <c r="K31" s="99">
        <v>13</v>
      </c>
      <c r="L31" s="619">
        <v>0.1</v>
      </c>
      <c r="M31" s="619">
        <v>0.1</v>
      </c>
      <c r="N31" s="619">
        <v>0.1</v>
      </c>
    </row>
    <row r="32" spans="3:51" x14ac:dyDescent="0.25">
      <c r="K32" s="99">
        <v>14</v>
      </c>
      <c r="L32" s="619">
        <v>0.05</v>
      </c>
      <c r="M32" s="619">
        <v>0.05</v>
      </c>
      <c r="N32" s="619">
        <v>0.05</v>
      </c>
    </row>
    <row r="33" spans="11:14" x14ac:dyDescent="0.25">
      <c r="K33" s="99">
        <v>15</v>
      </c>
      <c r="L33" s="619">
        <v>0.1</v>
      </c>
      <c r="M33" s="619">
        <v>0.1</v>
      </c>
      <c r="N33" s="619">
        <v>0.1</v>
      </c>
    </row>
    <row r="34" spans="11:14" x14ac:dyDescent="0.25">
      <c r="K34" s="99">
        <v>16</v>
      </c>
      <c r="L34" s="619">
        <v>0.02</v>
      </c>
      <c r="M34" s="619">
        <v>0.02</v>
      </c>
      <c r="N34" s="619">
        <v>0.02</v>
      </c>
    </row>
    <row r="35" spans="11:14" x14ac:dyDescent="0.25">
      <c r="K35" s="99">
        <v>17</v>
      </c>
      <c r="L35" s="619">
        <v>0.02</v>
      </c>
      <c r="M35" s="619">
        <v>0.02</v>
      </c>
      <c r="N35" s="619">
        <v>0.02</v>
      </c>
    </row>
    <row r="36" spans="11:14" x14ac:dyDescent="0.25">
      <c r="K36" s="99">
        <v>18</v>
      </c>
      <c r="L36" s="619">
        <v>0.02</v>
      </c>
      <c r="M36" s="619">
        <v>0.02</v>
      </c>
      <c r="N36" s="619">
        <v>0.02</v>
      </c>
    </row>
    <row r="37" spans="11:14" x14ac:dyDescent="0.25">
      <c r="K37" s="99">
        <v>19</v>
      </c>
      <c r="L37" s="619">
        <v>0.02</v>
      </c>
      <c r="M37" s="619">
        <v>0.02</v>
      </c>
      <c r="N37" s="619">
        <v>0.02</v>
      </c>
    </row>
    <row r="38" spans="11:14" x14ac:dyDescent="0.25">
      <c r="K38" s="99">
        <v>20</v>
      </c>
      <c r="L38" s="619">
        <v>0.02</v>
      </c>
      <c r="M38" s="619">
        <v>0.02</v>
      </c>
      <c r="N38" s="619">
        <v>0.02</v>
      </c>
    </row>
    <row r="39" spans="11:14" x14ac:dyDescent="0.25">
      <c r="K39" s="99">
        <v>21</v>
      </c>
      <c r="L39" s="619">
        <v>0.02</v>
      </c>
      <c r="M39" s="619">
        <v>0.02</v>
      </c>
      <c r="N39" s="619">
        <v>0.02</v>
      </c>
    </row>
    <row r="40" spans="11:14" x14ac:dyDescent="0.25">
      <c r="K40" s="99">
        <v>22</v>
      </c>
      <c r="L40" s="619">
        <v>0.02</v>
      </c>
      <c r="M40" s="619">
        <v>0.02</v>
      </c>
      <c r="N40" s="619">
        <v>0.02</v>
      </c>
    </row>
    <row r="41" spans="11:14" x14ac:dyDescent="0.25">
      <c r="K41" s="99">
        <v>23</v>
      </c>
      <c r="L41" s="619">
        <v>0.02</v>
      </c>
      <c r="M41" s="619">
        <v>0.02</v>
      </c>
      <c r="N41" s="619">
        <v>0.02</v>
      </c>
    </row>
    <row r="42" spans="11:14" x14ac:dyDescent="0.25">
      <c r="K42" s="99">
        <v>24</v>
      </c>
      <c r="L42" s="619">
        <v>0.02</v>
      </c>
      <c r="M42" s="619">
        <v>0.02</v>
      </c>
      <c r="N42" s="619">
        <v>0.02</v>
      </c>
    </row>
    <row r="43" spans="11:14" x14ac:dyDescent="0.25">
      <c r="K43" s="99">
        <v>25</v>
      </c>
      <c r="L43" s="619">
        <v>0.02</v>
      </c>
      <c r="M43" s="619">
        <v>0.02</v>
      </c>
      <c r="N43" s="619">
        <v>0.02</v>
      </c>
    </row>
    <row r="44" spans="11:14" x14ac:dyDescent="0.25">
      <c r="K44" s="99">
        <v>26</v>
      </c>
      <c r="L44" s="619">
        <v>0.02</v>
      </c>
      <c r="M44" s="619">
        <v>0.02</v>
      </c>
      <c r="N44" s="619">
        <v>0.02</v>
      </c>
    </row>
    <row r="45" spans="11:14" x14ac:dyDescent="0.25">
      <c r="K45" s="99">
        <v>27</v>
      </c>
      <c r="L45" s="619">
        <v>0.02</v>
      </c>
      <c r="M45" s="619">
        <v>0.02</v>
      </c>
      <c r="N45" s="619">
        <v>0.02</v>
      </c>
    </row>
    <row r="46" spans="11:14" x14ac:dyDescent="0.25">
      <c r="K46" s="99">
        <v>28</v>
      </c>
      <c r="L46" s="619">
        <v>0.02</v>
      </c>
      <c r="M46" s="619">
        <v>0.02</v>
      </c>
      <c r="N46" s="619">
        <v>0.02</v>
      </c>
    </row>
    <row r="47" spans="11:14" x14ac:dyDescent="0.25">
      <c r="K47" s="99">
        <v>29</v>
      </c>
      <c r="L47" s="619">
        <v>0.02</v>
      </c>
      <c r="M47" s="619">
        <v>0.02</v>
      </c>
      <c r="N47" s="619">
        <v>0.02</v>
      </c>
    </row>
    <row r="48" spans="11:14" x14ac:dyDescent="0.25">
      <c r="K48" s="99">
        <v>30</v>
      </c>
      <c r="L48" s="619">
        <v>0.02</v>
      </c>
      <c r="M48" s="619">
        <v>0.02</v>
      </c>
      <c r="N48" s="619">
        <v>0.02</v>
      </c>
    </row>
    <row r="49" spans="11:14" x14ac:dyDescent="0.25">
      <c r="K49" s="99">
        <v>31</v>
      </c>
      <c r="L49" s="619">
        <v>0.02</v>
      </c>
      <c r="M49" s="619">
        <v>0.02</v>
      </c>
      <c r="N49" s="619">
        <v>0.02</v>
      </c>
    </row>
    <row r="50" spans="11:14" x14ac:dyDescent="0.25">
      <c r="K50" s="99">
        <v>32</v>
      </c>
      <c r="L50" s="619">
        <v>0.02</v>
      </c>
      <c r="M50" s="619">
        <v>0.02</v>
      </c>
      <c r="N50" s="619">
        <v>0.02</v>
      </c>
    </row>
  </sheetData>
  <mergeCells count="1">
    <mergeCell ref="C20:E20"/>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47"/>
  <sheetViews>
    <sheetView showGridLines="0" tabSelected="1" topLeftCell="B7" workbookViewId="0">
      <selection activeCell="B28" sqref="B28:I28"/>
    </sheetView>
  </sheetViews>
  <sheetFormatPr defaultColWidth="8.85546875" defaultRowHeight="12" x14ac:dyDescent="0.2"/>
  <cols>
    <col min="1" max="1" width="3.28515625" style="1" hidden="1" customWidth="1"/>
    <col min="2" max="2" width="25.28515625" style="1" customWidth="1"/>
    <col min="3" max="3" width="14.7109375" style="1" customWidth="1"/>
    <col min="4" max="16384" width="8.85546875" style="1"/>
  </cols>
  <sheetData>
    <row r="1" spans="2:8" s="458" customFormat="1" x14ac:dyDescent="0.25">
      <c r="B1" s="457" t="s">
        <v>48</v>
      </c>
    </row>
    <row r="2" spans="2:8" s="458" customFormat="1" x14ac:dyDescent="0.25">
      <c r="B2" s="457" t="s">
        <v>395</v>
      </c>
    </row>
    <row r="3" spans="2:8" s="458" customFormat="1" x14ac:dyDescent="0.25">
      <c r="B3" s="457" t="s">
        <v>590</v>
      </c>
    </row>
    <row r="4" spans="2:8" s="285" customFormat="1" x14ac:dyDescent="0.25">
      <c r="B4" s="348"/>
    </row>
    <row r="5" spans="2:8" ht="24" x14ac:dyDescent="0.2">
      <c r="B5" s="413" t="s">
        <v>535</v>
      </c>
      <c r="C5" s="414" t="s">
        <v>560</v>
      </c>
      <c r="D5" s="414" t="s">
        <v>562</v>
      </c>
      <c r="E5" s="636" t="s">
        <v>606</v>
      </c>
      <c r="F5" s="637"/>
      <c r="G5" s="637"/>
      <c r="H5" s="637"/>
    </row>
    <row r="6" spans="2:8" x14ac:dyDescent="0.2">
      <c r="B6" s="415" t="s">
        <v>536</v>
      </c>
      <c r="C6" s="638">
        <f>+'Project Summary (MB)'!I14</f>
        <v>3299095.2856867188</v>
      </c>
      <c r="D6" s="640"/>
      <c r="E6" s="638"/>
      <c r="F6" s="639"/>
      <c r="G6" s="639"/>
      <c r="H6" s="640"/>
    </row>
    <row r="7" spans="2:8" x14ac:dyDescent="0.2">
      <c r="B7" s="415" t="s">
        <v>559</v>
      </c>
      <c r="C7" s="638">
        <f>+'Project Summary (MB)'!I13</f>
        <v>2773442.4060095996</v>
      </c>
      <c r="D7" s="640"/>
      <c r="E7" s="638"/>
      <c r="F7" s="639"/>
      <c r="G7" s="639"/>
      <c r="H7" s="640"/>
    </row>
    <row r="8" spans="2:8" x14ac:dyDescent="0.2">
      <c r="B8" s="416" t="s">
        <v>561</v>
      </c>
      <c r="C8" s="417">
        <f>'Yearly Cf'!C16</f>
        <v>2293.1494093992483</v>
      </c>
      <c r="D8" s="417">
        <f>+C8*10^7/C7</f>
        <v>8268.2423995189711</v>
      </c>
      <c r="E8" s="643" t="s">
        <v>607</v>
      </c>
      <c r="F8" s="644"/>
      <c r="G8" s="644"/>
      <c r="H8" s="645"/>
    </row>
    <row r="9" spans="2:8" x14ac:dyDescent="0.2">
      <c r="B9" s="416" t="s">
        <v>497</v>
      </c>
      <c r="C9" s="417">
        <f ca="1">SUM(C10:C12)</f>
        <v>1586.6137647224139</v>
      </c>
      <c r="D9" s="417">
        <f ca="1">+C9*10^7/$C$6</f>
        <v>4809.2389801713607</v>
      </c>
      <c r="E9" s="643" t="s">
        <v>608</v>
      </c>
      <c r="F9" s="644"/>
      <c r="G9" s="644"/>
      <c r="H9" s="645"/>
    </row>
    <row r="10" spans="2:8" x14ac:dyDescent="0.2">
      <c r="B10" s="415" t="s">
        <v>563</v>
      </c>
      <c r="C10" s="418">
        <f ca="1">'Cash Flow Statement'!C17+'Yearly Cf'!C27</f>
        <v>1194.326129574953</v>
      </c>
      <c r="D10" s="418">
        <f ca="1">+C10*10^7/$C$6</f>
        <v>3620.1625783789682</v>
      </c>
      <c r="E10" s="643" t="s">
        <v>608</v>
      </c>
      <c r="F10" s="644"/>
      <c r="G10" s="644"/>
      <c r="H10" s="645"/>
    </row>
    <row r="11" spans="2:8" x14ac:dyDescent="0.2">
      <c r="B11" s="415" t="s">
        <v>238</v>
      </c>
      <c r="C11" s="418">
        <f ca="1">'Yearly Cf'!C23</f>
        <v>250</v>
      </c>
      <c r="D11" s="418">
        <f ca="1">+C11*10^7/$C$6</f>
        <v>757.78350835950948</v>
      </c>
      <c r="E11" s="643" t="s">
        <v>608</v>
      </c>
      <c r="F11" s="644"/>
      <c r="G11" s="644"/>
      <c r="H11" s="645"/>
    </row>
    <row r="12" spans="2:8" x14ac:dyDescent="0.2">
      <c r="B12" s="415" t="s">
        <v>594</v>
      </c>
      <c r="C12" s="418">
        <f ca="1">'Yearly Cf'!C25+'Yearly Cf'!C26</f>
        <v>142.28763514746078</v>
      </c>
      <c r="D12" s="418">
        <f ca="1">+C12*10^7/$C$6</f>
        <v>431.29289343288269</v>
      </c>
      <c r="E12" s="643" t="s">
        <v>608</v>
      </c>
      <c r="F12" s="644"/>
      <c r="G12" s="644"/>
      <c r="H12" s="645"/>
    </row>
    <row r="13" spans="2:8" x14ac:dyDescent="0.2">
      <c r="B13" s="419" t="s">
        <v>537</v>
      </c>
      <c r="C13" s="420">
        <f ca="1">C8-C9</f>
        <v>706.53564467683441</v>
      </c>
      <c r="D13" s="421" t="s">
        <v>565</v>
      </c>
      <c r="E13" s="641" t="s">
        <v>609</v>
      </c>
      <c r="F13" s="641"/>
      <c r="G13" s="641"/>
      <c r="H13" s="641"/>
    </row>
    <row r="14" spans="2:8" x14ac:dyDescent="0.2">
      <c r="B14" s="422" t="s">
        <v>538</v>
      </c>
      <c r="C14" s="423">
        <f ca="1">C13/C8</f>
        <v>0.30810711320459938</v>
      </c>
      <c r="D14" s="421" t="s">
        <v>565</v>
      </c>
      <c r="E14" s="641" t="s">
        <v>609</v>
      </c>
      <c r="F14" s="641"/>
      <c r="G14" s="641"/>
      <c r="H14" s="641"/>
    </row>
    <row r="15" spans="2:8" x14ac:dyDescent="0.2">
      <c r="B15" s="415" t="s">
        <v>539</v>
      </c>
      <c r="C15" s="424">
        <f ca="1">'Yearly Cf'!C37</f>
        <v>188.75</v>
      </c>
      <c r="D15" s="425" t="s">
        <v>565</v>
      </c>
      <c r="E15" s="642" t="s">
        <v>609</v>
      </c>
      <c r="F15" s="642"/>
      <c r="G15" s="642"/>
      <c r="H15" s="642"/>
    </row>
    <row r="16" spans="2:8" x14ac:dyDescent="0.2">
      <c r="B16" s="416" t="s">
        <v>564</v>
      </c>
      <c r="C16" s="426">
        <f ca="1">C13-C15</f>
        <v>517.78564467683441</v>
      </c>
      <c r="D16" s="425" t="s">
        <v>565</v>
      </c>
      <c r="E16" s="642" t="s">
        <v>609</v>
      </c>
      <c r="F16" s="642"/>
      <c r="G16" s="642"/>
      <c r="H16" s="642"/>
    </row>
    <row r="17" spans="2:9" x14ac:dyDescent="0.2">
      <c r="B17" s="427" t="s">
        <v>567</v>
      </c>
      <c r="C17" s="423">
        <f ca="1">+C16/C8</f>
        <v>0.22579673289255156</v>
      </c>
      <c r="D17" s="421" t="s">
        <v>565</v>
      </c>
      <c r="E17" s="641" t="s">
        <v>609</v>
      </c>
      <c r="F17" s="641"/>
      <c r="G17" s="641"/>
      <c r="H17" s="641"/>
    </row>
    <row r="19" spans="2:9" x14ac:dyDescent="0.2">
      <c r="B19" s="413" t="s">
        <v>540</v>
      </c>
      <c r="C19" s="414" t="s">
        <v>542</v>
      </c>
      <c r="D19" s="414" t="s">
        <v>543</v>
      </c>
      <c r="E19" s="414" t="s">
        <v>544</v>
      </c>
      <c r="F19" s="414" t="s">
        <v>545</v>
      </c>
      <c r="G19" s="414" t="s">
        <v>649</v>
      </c>
      <c r="H19" s="414" t="s">
        <v>3</v>
      </c>
    </row>
    <row r="20" spans="2:9" x14ac:dyDescent="0.2">
      <c r="B20" s="428" t="s">
        <v>568</v>
      </c>
      <c r="C20" s="429">
        <f ca="1">'Yearly Cf'!H33-'Yearly Cf'!H37</f>
        <v>79.011188795831004</v>
      </c>
      <c r="D20" s="429">
        <f ca="1">'Yearly Cf'!I33-'Yearly Cf'!I37</f>
        <v>311.52730794035921</v>
      </c>
      <c r="E20" s="429">
        <f ca="1">'Yearly Cf'!J33-'Yearly Cf'!J37</f>
        <v>400.16196199392448</v>
      </c>
      <c r="F20" s="429">
        <f ca="1">'Yearly Cf'!K33-'Yearly Cf'!K37</f>
        <v>149.13438585604999</v>
      </c>
      <c r="G20" s="429">
        <f ca="1">'Yearly Cf'!L33-'Yearly Cf'!L37</f>
        <v>174.56238585604999</v>
      </c>
      <c r="H20" s="429">
        <f ca="1">SUM(C20:G20)</f>
        <v>1114.3972304422145</v>
      </c>
    </row>
    <row r="21" spans="2:9" x14ac:dyDescent="0.2">
      <c r="B21" s="428" t="s">
        <v>569</v>
      </c>
      <c r="C21" s="429">
        <f ca="1">'Yearly Cf'!H37</f>
        <v>50</v>
      </c>
      <c r="D21" s="429">
        <f ca="1">'Yearly Cf'!I37</f>
        <v>42.1875</v>
      </c>
      <c r="E21" s="429">
        <f ca="1">'Yearly Cf'!J37</f>
        <v>29.6875</v>
      </c>
      <c r="F21" s="429">
        <f ca="1">'Yearly Cf'!K37</f>
        <v>17.1875</v>
      </c>
      <c r="G21" s="429">
        <f ca="1">'Yearly Cf'!L37</f>
        <v>4.6875</v>
      </c>
      <c r="H21" s="429">
        <f ca="1">SUM(C21:G21)</f>
        <v>143.75</v>
      </c>
    </row>
    <row r="22" spans="2:9" x14ac:dyDescent="0.2">
      <c r="B22" s="419" t="s">
        <v>570</v>
      </c>
      <c r="C22" s="420">
        <f ca="1">+C20+C21</f>
        <v>129.011188795831</v>
      </c>
      <c r="D22" s="420">
        <f ca="1">+D20+D21</f>
        <v>353.71480794035921</v>
      </c>
      <c r="E22" s="420">
        <f ca="1">+E20+E21</f>
        <v>429.84946199392448</v>
      </c>
      <c r="F22" s="420">
        <f ca="1">+F20+F21</f>
        <v>166.32188585604999</v>
      </c>
      <c r="G22" s="420">
        <f ca="1">+G20+G21</f>
        <v>179.24988585604999</v>
      </c>
      <c r="H22" s="420">
        <f t="shared" ref="H22:H25" ca="1" si="0">SUM(C22:G22)</f>
        <v>1258.1472304422145</v>
      </c>
    </row>
    <row r="23" spans="2:9" x14ac:dyDescent="0.2">
      <c r="B23" s="428" t="s">
        <v>571</v>
      </c>
      <c r="C23" s="430">
        <f>'Yearly Cf'!H38</f>
        <v>31.25</v>
      </c>
      <c r="D23" s="430">
        <f>'Yearly Cf'!I38</f>
        <v>125</v>
      </c>
      <c r="E23" s="430">
        <f>'Yearly Cf'!J38</f>
        <v>125</v>
      </c>
      <c r="F23" s="430">
        <f>'Yearly Cf'!K38</f>
        <v>125</v>
      </c>
      <c r="G23" s="430">
        <f>'Yearly Cf'!L38</f>
        <v>93.75</v>
      </c>
      <c r="H23" s="429">
        <f t="shared" si="0"/>
        <v>500</v>
      </c>
    </row>
    <row r="24" spans="2:9" x14ac:dyDescent="0.2">
      <c r="B24" s="428" t="s">
        <v>569</v>
      </c>
      <c r="C24" s="431">
        <f ca="1">+C21</f>
        <v>50</v>
      </c>
      <c r="D24" s="431">
        <f ca="1">+D21</f>
        <v>42.1875</v>
      </c>
      <c r="E24" s="431">
        <f ca="1">+E21</f>
        <v>29.6875</v>
      </c>
      <c r="F24" s="431">
        <f ca="1">+F21</f>
        <v>17.1875</v>
      </c>
      <c r="G24" s="431">
        <f ca="1">+G21</f>
        <v>4.6875</v>
      </c>
      <c r="H24" s="429">
        <f t="shared" ca="1" si="0"/>
        <v>143.75</v>
      </c>
    </row>
    <row r="25" spans="2:9" x14ac:dyDescent="0.2">
      <c r="B25" s="419" t="s">
        <v>572</v>
      </c>
      <c r="C25" s="420">
        <f ca="1">+C23+C24</f>
        <v>81.25</v>
      </c>
      <c r="D25" s="420">
        <f ca="1">+D23+D24</f>
        <v>167.1875</v>
      </c>
      <c r="E25" s="420">
        <f ca="1">+E23+E24</f>
        <v>154.6875</v>
      </c>
      <c r="F25" s="420">
        <f ca="1">+F23+F24</f>
        <v>142.1875</v>
      </c>
      <c r="G25" s="420">
        <f ca="1">+G23+G24</f>
        <v>98.4375</v>
      </c>
      <c r="H25" s="420">
        <f t="shared" ca="1" si="0"/>
        <v>643.75</v>
      </c>
    </row>
    <row r="26" spans="2:9" x14ac:dyDescent="0.2">
      <c r="B26" s="419" t="s">
        <v>573</v>
      </c>
      <c r="C26" s="432">
        <f t="shared" ref="C26:H26" ca="1" si="1">+C22/C25</f>
        <v>1.5878300159486893</v>
      </c>
      <c r="D26" s="432">
        <f t="shared" ca="1" si="1"/>
        <v>2.1156773559049524</v>
      </c>
      <c r="E26" s="432">
        <f t="shared" ca="1" si="1"/>
        <v>2.7788248048092088</v>
      </c>
      <c r="F26" s="432">
        <f t="shared" ca="1" si="1"/>
        <v>1.1697363400865055</v>
      </c>
      <c r="G26" s="432">
        <f t="shared" ca="1" si="1"/>
        <v>1.8209512213947936</v>
      </c>
      <c r="H26" s="432">
        <f t="shared" ca="1" si="1"/>
        <v>1.9544034647646051</v>
      </c>
    </row>
    <row r="27" spans="2:9" x14ac:dyDescent="0.2">
      <c r="B27" s="433"/>
      <c r="C27" s="434"/>
      <c r="D27" s="435"/>
      <c r="E27" s="435"/>
      <c r="F27" s="435"/>
      <c r="G27" s="435"/>
      <c r="H27" s="435"/>
      <c r="I27" s="435"/>
    </row>
    <row r="28" spans="2:9" ht="14.45" customHeight="1" x14ac:dyDescent="0.2">
      <c r="B28" s="688" t="s">
        <v>593</v>
      </c>
      <c r="C28" s="689"/>
      <c r="D28" s="689"/>
      <c r="E28" s="689"/>
      <c r="F28" s="689"/>
      <c r="G28" s="689"/>
      <c r="H28" s="689"/>
      <c r="I28" s="690"/>
    </row>
    <row r="29" spans="2:9" ht="12" customHeight="1" x14ac:dyDescent="0.2">
      <c r="B29" s="646" t="s">
        <v>574</v>
      </c>
      <c r="C29" s="646"/>
      <c r="D29" s="687" t="s">
        <v>3</v>
      </c>
      <c r="E29" s="649" t="s">
        <v>575</v>
      </c>
      <c r="F29" s="650"/>
      <c r="G29" s="650"/>
      <c r="H29" s="651"/>
      <c r="I29" s="687" t="s">
        <v>3</v>
      </c>
    </row>
    <row r="30" spans="2:9" ht="12" customHeight="1" x14ac:dyDescent="0.2">
      <c r="B30" s="648" t="s">
        <v>548</v>
      </c>
      <c r="C30" s="648"/>
      <c r="D30" s="436">
        <f ca="1">'Cash Flow Statement'!C16</f>
        <v>250</v>
      </c>
      <c r="E30" s="652" t="s">
        <v>546</v>
      </c>
      <c r="F30" s="653"/>
      <c r="G30" s="653"/>
      <c r="H30" s="654"/>
      <c r="I30" s="437">
        <f ca="1">'Cash Flow Statement'!C30</f>
        <v>130</v>
      </c>
    </row>
    <row r="31" spans="2:9" ht="12" customHeight="1" x14ac:dyDescent="0.2">
      <c r="B31" s="648" t="s">
        <v>549</v>
      </c>
      <c r="C31" s="648"/>
      <c r="D31" s="436">
        <f ca="1">'Cash Flow Statement'!C17+'Cash Flow Statement'!C20</f>
        <v>1194.326129574953</v>
      </c>
      <c r="E31" s="652" t="s">
        <v>611</v>
      </c>
      <c r="F31" s="653"/>
      <c r="G31" s="653"/>
      <c r="H31" s="654"/>
      <c r="I31" s="436">
        <f ca="1">I35-I30-I32</f>
        <v>1334.3917423724483</v>
      </c>
    </row>
    <row r="32" spans="2:9" x14ac:dyDescent="0.2">
      <c r="B32" s="647" t="s">
        <v>550</v>
      </c>
      <c r="C32" s="647"/>
      <c r="D32" s="436">
        <f ca="1">'Cash Flow Statement'!C18+'Cash Flow Statement'!C19</f>
        <v>142.28763514746078</v>
      </c>
      <c r="E32" s="652" t="s">
        <v>547</v>
      </c>
      <c r="F32" s="653"/>
      <c r="G32" s="653"/>
      <c r="H32" s="654"/>
      <c r="I32" s="436">
        <f>'Cash Flow Statement'!C32</f>
        <v>500</v>
      </c>
    </row>
    <row r="33" spans="2:9" x14ac:dyDescent="0.2">
      <c r="B33" s="685" t="s">
        <v>721</v>
      </c>
      <c r="C33" s="686"/>
      <c r="D33" s="436">
        <f ca="1">SUM('Cash Flow Statement'!K46:Y46)</f>
        <v>137.1875</v>
      </c>
      <c r="E33" s="503"/>
      <c r="F33" s="504"/>
      <c r="G33" s="504"/>
      <c r="H33" s="505"/>
      <c r="I33" s="436"/>
    </row>
    <row r="34" spans="2:9" x14ac:dyDescent="0.2">
      <c r="B34" s="647" t="s">
        <v>610</v>
      </c>
      <c r="C34" s="647"/>
      <c r="D34" s="436">
        <f ca="1">'Cash Flow Statement'!C23</f>
        <v>240.59047765003453</v>
      </c>
      <c r="E34" s="503"/>
      <c r="F34" s="504"/>
      <c r="G34" s="504"/>
      <c r="H34" s="505"/>
      <c r="I34" s="436"/>
    </row>
    <row r="35" spans="2:9" x14ac:dyDescent="0.2">
      <c r="B35" s="646" t="s">
        <v>3</v>
      </c>
      <c r="C35" s="646"/>
      <c r="D35" s="438">
        <f ca="1">SUM(D30:D34)</f>
        <v>1964.3917423724483</v>
      </c>
      <c r="E35" s="649" t="s">
        <v>3</v>
      </c>
      <c r="F35" s="650"/>
      <c r="G35" s="650"/>
      <c r="H35" s="651"/>
      <c r="I35" s="438">
        <f ca="1">D35</f>
        <v>1964.3917423724483</v>
      </c>
    </row>
    <row r="37" spans="2:9" x14ac:dyDescent="0.2">
      <c r="B37" s="413" t="s">
        <v>576</v>
      </c>
      <c r="C37" s="414"/>
    </row>
    <row r="38" spans="2:9" x14ac:dyDescent="0.2">
      <c r="B38" s="428" t="s">
        <v>577</v>
      </c>
      <c r="C38" s="440">
        <f>+I32</f>
        <v>500</v>
      </c>
    </row>
    <row r="39" spans="2:9" x14ac:dyDescent="0.2">
      <c r="B39" s="428" t="s">
        <v>578</v>
      </c>
      <c r="C39" s="439" t="s">
        <v>579</v>
      </c>
    </row>
    <row r="40" spans="2:9" x14ac:dyDescent="0.2">
      <c r="B40" s="428" t="s">
        <v>580</v>
      </c>
      <c r="C40" s="439" t="s">
        <v>581</v>
      </c>
    </row>
    <row r="41" spans="2:9" x14ac:dyDescent="0.2">
      <c r="B41" s="428" t="s">
        <v>583</v>
      </c>
      <c r="C41" s="439" t="s">
        <v>582</v>
      </c>
    </row>
    <row r="42" spans="2:9" x14ac:dyDescent="0.2">
      <c r="B42" s="428" t="s">
        <v>584</v>
      </c>
      <c r="C42" s="428" t="s">
        <v>665</v>
      </c>
    </row>
    <row r="43" spans="2:9" x14ac:dyDescent="0.2">
      <c r="B43" s="428" t="s">
        <v>585</v>
      </c>
      <c r="C43" s="439" t="s">
        <v>586</v>
      </c>
      <c r="D43" s="1">
        <f>78/3</f>
        <v>26</v>
      </c>
    </row>
    <row r="44" spans="2:9" x14ac:dyDescent="0.2">
      <c r="B44" s="428" t="s">
        <v>588</v>
      </c>
      <c r="C44" s="439" t="s">
        <v>587</v>
      </c>
    </row>
    <row r="45" spans="2:9" x14ac:dyDescent="0.2">
      <c r="B45" s="428" t="s">
        <v>592</v>
      </c>
      <c r="C45" s="453">
        <v>16</v>
      </c>
    </row>
    <row r="46" spans="2:9" x14ac:dyDescent="0.2">
      <c r="B46" s="428" t="s">
        <v>589</v>
      </c>
      <c r="C46" s="440">
        <f>+'Cash Flow Statement'!U34</f>
        <v>31.25</v>
      </c>
    </row>
    <row r="47" spans="2:9" x14ac:dyDescent="0.2">
      <c r="B47" s="428" t="s">
        <v>612</v>
      </c>
      <c r="C47" s="506">
        <v>0.1</v>
      </c>
    </row>
  </sheetData>
  <mergeCells count="28">
    <mergeCell ref="B33:C33"/>
    <mergeCell ref="B35:C35"/>
    <mergeCell ref="B32:C32"/>
    <mergeCell ref="B34:C34"/>
    <mergeCell ref="C6:D6"/>
    <mergeCell ref="C7:D7"/>
    <mergeCell ref="B29:C29"/>
    <mergeCell ref="B30:C30"/>
    <mergeCell ref="B31:C31"/>
    <mergeCell ref="B28:I28"/>
    <mergeCell ref="E16:H16"/>
    <mergeCell ref="E17:H17"/>
    <mergeCell ref="E35:H35"/>
    <mergeCell ref="E32:H32"/>
    <mergeCell ref="E31:H31"/>
    <mergeCell ref="E30:H30"/>
    <mergeCell ref="E29:H29"/>
    <mergeCell ref="E5:H5"/>
    <mergeCell ref="E6:H6"/>
    <mergeCell ref="E13:H13"/>
    <mergeCell ref="E14:H14"/>
    <mergeCell ref="E15:H15"/>
    <mergeCell ref="E9:H9"/>
    <mergeCell ref="E10:H10"/>
    <mergeCell ref="E11:H11"/>
    <mergeCell ref="E12:H12"/>
    <mergeCell ref="E7:H7"/>
    <mergeCell ref="E8:H8"/>
  </mergeCells>
  <pageMargins left="0.51181102362204722" right="0.51181102362204722" top="0.74803149606299213" bottom="0.74803149606299213" header="0.31496062992125984" footer="0.31496062992125984"/>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C88E4-DFC5-42DC-8946-702FF5670D28}">
  <dimension ref="A1"/>
  <sheetViews>
    <sheetView workbookViewId="0"/>
  </sheetViews>
  <sheetFormatPr defaultRowHeight="15" x14ac:dyDescent="0.25"/>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CW82"/>
  <sheetViews>
    <sheetView zoomScale="80" zoomScaleNormal="80" workbookViewId="0">
      <pane ySplit="7" topLeftCell="A33" activePane="bottomLeft" state="frozen"/>
      <selection pane="bottomLeft" activeCell="K26" sqref="K26"/>
    </sheetView>
  </sheetViews>
  <sheetFormatPr defaultColWidth="8.7109375" defaultRowHeight="12.75" x14ac:dyDescent="0.2"/>
  <cols>
    <col min="1" max="3" width="6.140625" style="230" customWidth="1"/>
    <col min="4" max="4" width="42.140625" style="230" customWidth="1"/>
    <col min="5" max="5" width="10.28515625" style="230" customWidth="1"/>
    <col min="6" max="6" width="12.7109375" style="230" customWidth="1"/>
    <col min="7" max="67" width="13.42578125" style="230" customWidth="1"/>
    <col min="68" max="68" width="9.42578125" style="230" bestFit="1" customWidth="1"/>
    <col min="69" max="69" width="4.85546875" style="230" customWidth="1"/>
    <col min="70" max="70" width="9.7109375" style="230" bestFit="1" customWidth="1"/>
    <col min="71" max="71" width="10" style="230" bestFit="1" customWidth="1"/>
    <col min="72" max="73" width="9.42578125" style="230" bestFit="1" customWidth="1"/>
    <col min="74" max="74" width="9.7109375" style="230" bestFit="1" customWidth="1"/>
    <col min="75" max="75" width="10" style="230" bestFit="1" customWidth="1"/>
    <col min="76" max="77" width="9.42578125" style="230" bestFit="1" customWidth="1"/>
    <col min="78" max="78" width="9.7109375" style="230" bestFit="1" customWidth="1"/>
    <col min="79" max="79" width="10" style="230" bestFit="1" customWidth="1"/>
    <col min="80" max="81" width="9.42578125" style="230" bestFit="1" customWidth="1"/>
    <col min="82" max="82" width="9.7109375" style="230" bestFit="1" customWidth="1"/>
    <col min="83" max="83" width="10" style="230" bestFit="1" customWidth="1"/>
    <col min="84" max="85" width="9.42578125" style="230" bestFit="1" customWidth="1"/>
    <col min="86" max="86" width="9.7109375" style="230" bestFit="1" customWidth="1"/>
    <col min="87" max="87" width="10" style="230" bestFit="1" customWidth="1"/>
    <col min="88" max="89" width="9.42578125" style="230" bestFit="1" customWidth="1"/>
    <col min="90" max="16384" width="8.7109375" style="230"/>
  </cols>
  <sheetData>
    <row r="1" spans="1:101" s="220" customFormat="1" x14ac:dyDescent="0.2">
      <c r="A1" s="219" t="str">
        <f ca="1">UPPER(MID(CELL("filename",A1),FIND("[",CELL("filename",A1))+1,FIND("]",CELL("filename",A1))-FIND("[",CELL("filename",A1))-5))</f>
        <v>IJPM(GJEPC) EXCEL_V3.</v>
      </c>
      <c r="D1" s="221"/>
      <c r="BQ1" s="222" t="s">
        <v>287</v>
      </c>
    </row>
    <row r="2" spans="1:101" s="220" customFormat="1" x14ac:dyDescent="0.2">
      <c r="A2" s="220" t="str">
        <f ca="1">UPPER(MID(CELL("filename",A2),FIND("]",CELL("filename",A2))+1,LEN(CELL("filename",A2))))</f>
        <v>CAR PARKING</v>
      </c>
      <c r="BQ2" s="222"/>
    </row>
    <row r="3" spans="1:101" s="219" customFormat="1" x14ac:dyDescent="0.2">
      <c r="E3" s="223" t="s">
        <v>288</v>
      </c>
      <c r="H3" s="219">
        <f>[104]Assumptions!H3</f>
        <v>1</v>
      </c>
      <c r="I3" s="219">
        <f>[104]Assumptions!I3</f>
        <v>2</v>
      </c>
      <c r="J3" s="219">
        <f>[104]Assumptions!J3</f>
        <v>3</v>
      </c>
      <c r="K3" s="219">
        <f>[104]Assumptions!K3</f>
        <v>4</v>
      </c>
      <c r="L3" s="219">
        <f>[104]Assumptions!L3</f>
        <v>5</v>
      </c>
      <c r="M3" s="219">
        <f>[104]Assumptions!M3</f>
        <v>6</v>
      </c>
      <c r="N3" s="219">
        <f>[104]Assumptions!N3</f>
        <v>7</v>
      </c>
      <c r="O3" s="219">
        <f>[104]Assumptions!O3</f>
        <v>8</v>
      </c>
      <c r="P3" s="219">
        <f>[104]Assumptions!P3</f>
        <v>9</v>
      </c>
      <c r="Q3" s="219">
        <f>[104]Assumptions!Q3</f>
        <v>10</v>
      </c>
      <c r="R3" s="219">
        <f>[104]Assumptions!R3</f>
        <v>11</v>
      </c>
      <c r="S3" s="219">
        <f>[104]Assumptions!S3</f>
        <v>12</v>
      </c>
      <c r="T3" s="219">
        <f>[104]Assumptions!T3</f>
        <v>13</v>
      </c>
      <c r="U3" s="219">
        <f>[104]Assumptions!U3</f>
        <v>14</v>
      </c>
      <c r="V3" s="219">
        <f>[104]Assumptions!V3</f>
        <v>15</v>
      </c>
      <c r="W3" s="219">
        <f>[104]Assumptions!W3</f>
        <v>16</v>
      </c>
      <c r="X3" s="219">
        <f>[104]Assumptions!X3</f>
        <v>17</v>
      </c>
      <c r="Y3" s="219">
        <f>[104]Assumptions!Y3</f>
        <v>18</v>
      </c>
      <c r="Z3" s="219">
        <f>[104]Assumptions!Z3</f>
        <v>19</v>
      </c>
      <c r="AA3" s="219">
        <f>[104]Assumptions!AA3</f>
        <v>20</v>
      </c>
      <c r="AB3" s="219">
        <f>[104]Assumptions!AB3</f>
        <v>21</v>
      </c>
      <c r="AC3" s="219">
        <f>[104]Assumptions!AC3</f>
        <v>22</v>
      </c>
      <c r="AD3" s="219">
        <f>[104]Assumptions!AD3</f>
        <v>23</v>
      </c>
      <c r="AE3" s="219">
        <f>[104]Assumptions!AE3</f>
        <v>24</v>
      </c>
      <c r="AF3" s="219">
        <f>[104]Assumptions!AF3</f>
        <v>25</v>
      </c>
      <c r="AG3" s="219">
        <f>[104]Assumptions!AG3</f>
        <v>26</v>
      </c>
      <c r="AH3" s="219">
        <f>[104]Assumptions!AH3</f>
        <v>27</v>
      </c>
      <c r="AI3" s="219">
        <f>[104]Assumptions!AI3</f>
        <v>28</v>
      </c>
      <c r="AJ3" s="219">
        <f>[104]Assumptions!AJ3</f>
        <v>29</v>
      </c>
      <c r="AK3" s="219">
        <f>[104]Assumptions!AK3</f>
        <v>30</v>
      </c>
      <c r="AL3" s="219">
        <f>[104]Assumptions!AL3</f>
        <v>31</v>
      </c>
      <c r="AM3" s="219">
        <f>[104]Assumptions!AM3</f>
        <v>32</v>
      </c>
      <c r="AN3" s="219">
        <f>[104]Assumptions!AN3</f>
        <v>33</v>
      </c>
      <c r="AO3" s="219">
        <f>[104]Assumptions!AO3</f>
        <v>34</v>
      </c>
      <c r="AP3" s="219">
        <f>[104]Assumptions!AP3</f>
        <v>35</v>
      </c>
      <c r="AQ3" s="219">
        <f>[104]Assumptions!AQ3</f>
        <v>36</v>
      </c>
      <c r="AR3" s="219">
        <f>[104]Assumptions!AR3</f>
        <v>37</v>
      </c>
      <c r="AS3" s="219">
        <f>[104]Assumptions!AS3</f>
        <v>38</v>
      </c>
      <c r="AT3" s="219">
        <f>[104]Assumptions!AT3</f>
        <v>39</v>
      </c>
      <c r="AU3" s="219">
        <f>[104]Assumptions!AU3</f>
        <v>40</v>
      </c>
      <c r="AV3" s="219">
        <f>[104]Assumptions!AV3</f>
        <v>41</v>
      </c>
      <c r="AW3" s="219">
        <f>[104]Assumptions!AW3</f>
        <v>42</v>
      </c>
      <c r="AX3" s="219">
        <f>[104]Assumptions!AX3</f>
        <v>43</v>
      </c>
      <c r="AY3" s="219">
        <f>[104]Assumptions!AY3</f>
        <v>44</v>
      </c>
      <c r="AZ3" s="219">
        <f>[104]Assumptions!AZ3</f>
        <v>45</v>
      </c>
      <c r="BA3" s="219">
        <f>[104]Assumptions!BA3</f>
        <v>46</v>
      </c>
      <c r="BB3" s="219">
        <f>[104]Assumptions!BB3</f>
        <v>47</v>
      </c>
      <c r="BC3" s="219">
        <f>[104]Assumptions!BC3</f>
        <v>48</v>
      </c>
      <c r="BD3" s="219">
        <f>[104]Assumptions!BD3</f>
        <v>49</v>
      </c>
      <c r="BE3" s="219">
        <f>[104]Assumptions!BE3</f>
        <v>50</v>
      </c>
      <c r="BF3" s="219">
        <f>[104]Assumptions!BF3</f>
        <v>51</v>
      </c>
      <c r="BG3" s="219">
        <f>[104]Assumptions!BG3</f>
        <v>52</v>
      </c>
      <c r="BH3" s="219">
        <f>[104]Assumptions!BH3</f>
        <v>53</v>
      </c>
      <c r="BI3" s="219">
        <f>[104]Assumptions!BI3</f>
        <v>54</v>
      </c>
      <c r="BJ3" s="219">
        <f>[104]Assumptions!BJ3</f>
        <v>55</v>
      </c>
      <c r="BK3" s="219">
        <f>[104]Assumptions!BK3</f>
        <v>56</v>
      </c>
      <c r="BL3" s="219">
        <f>[104]Assumptions!BL3</f>
        <v>57</v>
      </c>
      <c r="BM3" s="219">
        <f>[104]Assumptions!BM3</f>
        <v>58</v>
      </c>
      <c r="BN3" s="219">
        <f>[104]Assumptions!BN3</f>
        <v>59</v>
      </c>
      <c r="BO3" s="219">
        <f>[104]Assumptions!BO3</f>
        <v>60</v>
      </c>
      <c r="BQ3" s="224">
        <v>1</v>
      </c>
    </row>
    <row r="4" spans="1:101" s="225" customFormat="1" x14ac:dyDescent="0.2">
      <c r="E4" s="226" t="s">
        <v>289</v>
      </c>
      <c r="H4" s="225">
        <f>[104]Assumptions!H4</f>
        <v>44562</v>
      </c>
      <c r="I4" s="225">
        <f>[104]Assumptions!I4</f>
        <v>44593</v>
      </c>
      <c r="J4" s="225">
        <f>[104]Assumptions!J4</f>
        <v>44621</v>
      </c>
      <c r="K4" s="225">
        <f>[104]Assumptions!K4</f>
        <v>44652</v>
      </c>
      <c r="L4" s="225">
        <f>[104]Assumptions!L4</f>
        <v>44682</v>
      </c>
      <c r="M4" s="225">
        <f>[104]Assumptions!M4</f>
        <v>44713</v>
      </c>
      <c r="N4" s="225">
        <f>[104]Assumptions!N4</f>
        <v>44743</v>
      </c>
      <c r="O4" s="225">
        <f>[104]Assumptions!O4</f>
        <v>44774</v>
      </c>
      <c r="P4" s="225">
        <f>[104]Assumptions!P4</f>
        <v>44805</v>
      </c>
      <c r="Q4" s="225">
        <f>[104]Assumptions!Q4</f>
        <v>44835</v>
      </c>
      <c r="R4" s="225">
        <f>[104]Assumptions!R4</f>
        <v>44866</v>
      </c>
      <c r="S4" s="225">
        <f>[104]Assumptions!S4</f>
        <v>44896</v>
      </c>
      <c r="T4" s="225">
        <f>[104]Assumptions!T4</f>
        <v>44927</v>
      </c>
      <c r="U4" s="225">
        <f>[104]Assumptions!U4</f>
        <v>44958</v>
      </c>
      <c r="V4" s="225">
        <f>[104]Assumptions!V4</f>
        <v>44986</v>
      </c>
      <c r="W4" s="225">
        <f>[104]Assumptions!W4</f>
        <v>45017</v>
      </c>
      <c r="X4" s="225">
        <f>[104]Assumptions!X4</f>
        <v>45047</v>
      </c>
      <c r="Y4" s="225">
        <f>[104]Assumptions!Y4</f>
        <v>45078</v>
      </c>
      <c r="Z4" s="225">
        <f>[104]Assumptions!Z4</f>
        <v>45108</v>
      </c>
      <c r="AA4" s="225">
        <f>[104]Assumptions!AA4</f>
        <v>45139</v>
      </c>
      <c r="AB4" s="225">
        <f>[104]Assumptions!AB4</f>
        <v>45170</v>
      </c>
      <c r="AC4" s="225">
        <f>[104]Assumptions!AC4</f>
        <v>45200</v>
      </c>
      <c r="AD4" s="225">
        <f>[104]Assumptions!AD4</f>
        <v>45231</v>
      </c>
      <c r="AE4" s="225">
        <f>[104]Assumptions!AE4</f>
        <v>45261</v>
      </c>
      <c r="AF4" s="225">
        <f>[104]Assumptions!AF4</f>
        <v>45292</v>
      </c>
      <c r="AG4" s="225">
        <f>[104]Assumptions!AG4</f>
        <v>45323</v>
      </c>
      <c r="AH4" s="225">
        <f>[104]Assumptions!AH4</f>
        <v>45352</v>
      </c>
      <c r="AI4" s="225">
        <f>[104]Assumptions!AI4</f>
        <v>45383</v>
      </c>
      <c r="AJ4" s="225">
        <f>[104]Assumptions!AJ4</f>
        <v>45413</v>
      </c>
      <c r="AK4" s="225">
        <f>[104]Assumptions!AK4</f>
        <v>45444</v>
      </c>
      <c r="AL4" s="225">
        <f>[104]Assumptions!AL4</f>
        <v>45474</v>
      </c>
      <c r="AM4" s="225">
        <f>[104]Assumptions!AM4</f>
        <v>45505</v>
      </c>
      <c r="AN4" s="225">
        <f>[104]Assumptions!AN4</f>
        <v>45536</v>
      </c>
      <c r="AO4" s="225">
        <f>[104]Assumptions!AO4</f>
        <v>45566</v>
      </c>
      <c r="AP4" s="225">
        <f>[104]Assumptions!AP4</f>
        <v>45597</v>
      </c>
      <c r="AQ4" s="225">
        <f>[104]Assumptions!AQ4</f>
        <v>45627</v>
      </c>
      <c r="AR4" s="225">
        <f>[104]Assumptions!AR4</f>
        <v>45658</v>
      </c>
      <c r="AS4" s="225">
        <f>[104]Assumptions!AS4</f>
        <v>45689</v>
      </c>
      <c r="AT4" s="225">
        <f>[104]Assumptions!AT4</f>
        <v>45717</v>
      </c>
      <c r="AU4" s="225">
        <f>[104]Assumptions!AU4</f>
        <v>45748</v>
      </c>
      <c r="AV4" s="225">
        <f>[104]Assumptions!AV4</f>
        <v>45778</v>
      </c>
      <c r="AW4" s="225">
        <f>[104]Assumptions!AW4</f>
        <v>45809</v>
      </c>
      <c r="AX4" s="225">
        <f>[104]Assumptions!AX4</f>
        <v>45839</v>
      </c>
      <c r="AY4" s="225">
        <f>[104]Assumptions!AY4</f>
        <v>45870</v>
      </c>
      <c r="AZ4" s="225">
        <f>[104]Assumptions!AZ4</f>
        <v>45901</v>
      </c>
      <c r="BA4" s="225">
        <f>[104]Assumptions!BA4</f>
        <v>45931</v>
      </c>
      <c r="BB4" s="225">
        <f>[104]Assumptions!BB4</f>
        <v>45962</v>
      </c>
      <c r="BC4" s="225">
        <f>[104]Assumptions!BC4</f>
        <v>45992</v>
      </c>
      <c r="BD4" s="225">
        <f>[104]Assumptions!BD4</f>
        <v>46023</v>
      </c>
      <c r="BE4" s="225">
        <f>[104]Assumptions!BE4</f>
        <v>46054</v>
      </c>
      <c r="BF4" s="225">
        <f>[104]Assumptions!BF4</f>
        <v>46082</v>
      </c>
      <c r="BG4" s="225">
        <f>[104]Assumptions!BG4</f>
        <v>46113</v>
      </c>
      <c r="BH4" s="225">
        <f>[104]Assumptions!BH4</f>
        <v>46143</v>
      </c>
      <c r="BI4" s="225">
        <f>[104]Assumptions!BI4</f>
        <v>46174</v>
      </c>
      <c r="BJ4" s="225">
        <f>[104]Assumptions!BJ4</f>
        <v>46204</v>
      </c>
      <c r="BK4" s="225">
        <f>[104]Assumptions!BK4</f>
        <v>46235</v>
      </c>
      <c r="BL4" s="225">
        <f>[104]Assumptions!BL4</f>
        <v>46266</v>
      </c>
      <c r="BM4" s="225">
        <f>[104]Assumptions!BM4</f>
        <v>46296</v>
      </c>
      <c r="BN4" s="225">
        <f>[104]Assumptions!BN4</f>
        <v>46327</v>
      </c>
      <c r="BO4" s="225">
        <f>[104]Assumptions!BO4</f>
        <v>46357</v>
      </c>
      <c r="BQ4" s="227">
        <f t="shared" ref="BQ4:BQ10" si="0">BQ3+1</f>
        <v>2</v>
      </c>
    </row>
    <row r="5" spans="1:101" s="225" customFormat="1" x14ac:dyDescent="0.2">
      <c r="E5" s="226" t="s">
        <v>290</v>
      </c>
      <c r="H5" s="225">
        <f>[104]Assumptions!H5</f>
        <v>44592</v>
      </c>
      <c r="I5" s="225">
        <f>[104]Assumptions!I5</f>
        <v>44620</v>
      </c>
      <c r="J5" s="225">
        <f>[104]Assumptions!J5</f>
        <v>44651</v>
      </c>
      <c r="K5" s="225">
        <f>[104]Assumptions!K5</f>
        <v>44681</v>
      </c>
      <c r="L5" s="225">
        <f>[104]Assumptions!L5</f>
        <v>44712</v>
      </c>
      <c r="M5" s="225">
        <f>[104]Assumptions!M5</f>
        <v>44742</v>
      </c>
      <c r="N5" s="225">
        <f>[104]Assumptions!N5</f>
        <v>44773</v>
      </c>
      <c r="O5" s="225">
        <f>[104]Assumptions!O5</f>
        <v>44804</v>
      </c>
      <c r="P5" s="225">
        <f>[104]Assumptions!P5</f>
        <v>44834</v>
      </c>
      <c r="Q5" s="225">
        <f>[104]Assumptions!Q5</f>
        <v>44865</v>
      </c>
      <c r="R5" s="225">
        <f>[104]Assumptions!R5</f>
        <v>44895</v>
      </c>
      <c r="S5" s="225">
        <f>[104]Assumptions!S5</f>
        <v>44926</v>
      </c>
      <c r="T5" s="225">
        <f>[104]Assumptions!T5</f>
        <v>44957</v>
      </c>
      <c r="U5" s="225">
        <f>[104]Assumptions!U5</f>
        <v>44985</v>
      </c>
      <c r="V5" s="225">
        <f>[104]Assumptions!V5</f>
        <v>45016</v>
      </c>
      <c r="W5" s="225">
        <f>[104]Assumptions!W5</f>
        <v>45046</v>
      </c>
      <c r="X5" s="225">
        <f>[104]Assumptions!X5</f>
        <v>45077</v>
      </c>
      <c r="Y5" s="225">
        <f>[104]Assumptions!Y5</f>
        <v>45107</v>
      </c>
      <c r="Z5" s="225">
        <f>[104]Assumptions!Z5</f>
        <v>45138</v>
      </c>
      <c r="AA5" s="225">
        <f>[104]Assumptions!AA5</f>
        <v>45169</v>
      </c>
      <c r="AB5" s="225">
        <f>[104]Assumptions!AB5</f>
        <v>45199</v>
      </c>
      <c r="AC5" s="225">
        <f>[104]Assumptions!AC5</f>
        <v>45230</v>
      </c>
      <c r="AD5" s="225">
        <f>[104]Assumptions!AD5</f>
        <v>45260</v>
      </c>
      <c r="AE5" s="225">
        <f>[104]Assumptions!AE5</f>
        <v>45291</v>
      </c>
      <c r="AF5" s="225">
        <f>[104]Assumptions!AF5</f>
        <v>45322</v>
      </c>
      <c r="AG5" s="225">
        <f>[104]Assumptions!AG5</f>
        <v>45351</v>
      </c>
      <c r="AH5" s="225">
        <f>[104]Assumptions!AH5</f>
        <v>45382</v>
      </c>
      <c r="AI5" s="225">
        <f>[104]Assumptions!AI5</f>
        <v>45412</v>
      </c>
      <c r="AJ5" s="225">
        <f>[104]Assumptions!AJ5</f>
        <v>45443</v>
      </c>
      <c r="AK5" s="225">
        <f>[104]Assumptions!AK5</f>
        <v>45473</v>
      </c>
      <c r="AL5" s="225">
        <f>[104]Assumptions!AL5</f>
        <v>45504</v>
      </c>
      <c r="AM5" s="225">
        <f>[104]Assumptions!AM5</f>
        <v>45535</v>
      </c>
      <c r="AN5" s="225">
        <f>[104]Assumptions!AN5</f>
        <v>45565</v>
      </c>
      <c r="AO5" s="225">
        <f>[104]Assumptions!AO5</f>
        <v>45596</v>
      </c>
      <c r="AP5" s="225">
        <f>[104]Assumptions!AP5</f>
        <v>45626</v>
      </c>
      <c r="AQ5" s="225">
        <f>[104]Assumptions!AQ5</f>
        <v>45657</v>
      </c>
      <c r="AR5" s="225">
        <f>[104]Assumptions!AR5</f>
        <v>45688</v>
      </c>
      <c r="AS5" s="225">
        <f>[104]Assumptions!AS5</f>
        <v>45716</v>
      </c>
      <c r="AT5" s="225">
        <f>[104]Assumptions!AT5</f>
        <v>45747</v>
      </c>
      <c r="AU5" s="225">
        <f>[104]Assumptions!AU5</f>
        <v>45777</v>
      </c>
      <c r="AV5" s="225">
        <f>[104]Assumptions!AV5</f>
        <v>45808</v>
      </c>
      <c r="AW5" s="225">
        <f>[104]Assumptions!AW5</f>
        <v>45838</v>
      </c>
      <c r="AX5" s="225">
        <f>[104]Assumptions!AX5</f>
        <v>45869</v>
      </c>
      <c r="AY5" s="225">
        <f>[104]Assumptions!AY5</f>
        <v>45900</v>
      </c>
      <c r="AZ5" s="225">
        <f>[104]Assumptions!AZ5</f>
        <v>45930</v>
      </c>
      <c r="BA5" s="225">
        <f>[104]Assumptions!BA5</f>
        <v>45961</v>
      </c>
      <c r="BB5" s="225">
        <f>[104]Assumptions!BB5</f>
        <v>45991</v>
      </c>
      <c r="BC5" s="225">
        <f>[104]Assumptions!BC5</f>
        <v>46022</v>
      </c>
      <c r="BD5" s="225">
        <f>[104]Assumptions!BD5</f>
        <v>46053</v>
      </c>
      <c r="BE5" s="225">
        <f>[104]Assumptions!BE5</f>
        <v>46081</v>
      </c>
      <c r="BF5" s="225">
        <f>[104]Assumptions!BF5</f>
        <v>46112</v>
      </c>
      <c r="BG5" s="225">
        <f>[104]Assumptions!BG5</f>
        <v>46142</v>
      </c>
      <c r="BH5" s="225">
        <f>[104]Assumptions!BH5</f>
        <v>46173</v>
      </c>
      <c r="BI5" s="225">
        <f>[104]Assumptions!BI5</f>
        <v>46203</v>
      </c>
      <c r="BJ5" s="225">
        <f>[104]Assumptions!BJ5</f>
        <v>46234</v>
      </c>
      <c r="BK5" s="225">
        <f>[104]Assumptions!BK5</f>
        <v>46265</v>
      </c>
      <c r="BL5" s="225">
        <f>[104]Assumptions!BL5</f>
        <v>46295</v>
      </c>
      <c r="BM5" s="225">
        <f>[104]Assumptions!BM5</f>
        <v>46326</v>
      </c>
      <c r="BN5" s="225">
        <f>[104]Assumptions!BN5</f>
        <v>46356</v>
      </c>
      <c r="BO5" s="225">
        <f>[104]Assumptions!BO5</f>
        <v>46387</v>
      </c>
      <c r="BQ5" s="227">
        <f t="shared" si="0"/>
        <v>3</v>
      </c>
    </row>
    <row r="6" spans="1:101" s="225" customFormat="1" x14ac:dyDescent="0.2">
      <c r="A6" s="228"/>
      <c r="E6" s="226" t="s">
        <v>291</v>
      </c>
      <c r="F6" s="219"/>
      <c r="G6" s="219"/>
      <c r="H6" s="219">
        <f>[104]Assumptions!H6</f>
        <v>2022</v>
      </c>
      <c r="I6" s="219">
        <f>[104]Assumptions!I6</f>
        <v>2022</v>
      </c>
      <c r="J6" s="219">
        <f>[104]Assumptions!J6</f>
        <v>2022</v>
      </c>
      <c r="K6" s="219">
        <f>[104]Assumptions!K6</f>
        <v>2022</v>
      </c>
      <c r="L6" s="219">
        <f>[104]Assumptions!L6</f>
        <v>2022</v>
      </c>
      <c r="M6" s="219">
        <f>[104]Assumptions!M6</f>
        <v>2022</v>
      </c>
      <c r="N6" s="219">
        <f>[104]Assumptions!N6</f>
        <v>2022</v>
      </c>
      <c r="O6" s="219">
        <f>[104]Assumptions!O6</f>
        <v>2022</v>
      </c>
      <c r="P6" s="219">
        <f>[104]Assumptions!P6</f>
        <v>2022</v>
      </c>
      <c r="Q6" s="219">
        <f>[104]Assumptions!Q6</f>
        <v>2022</v>
      </c>
      <c r="R6" s="219">
        <f>[104]Assumptions!R6</f>
        <v>2022</v>
      </c>
      <c r="S6" s="219">
        <f>[104]Assumptions!S6</f>
        <v>2022</v>
      </c>
      <c r="T6" s="219">
        <f>[104]Assumptions!T6</f>
        <v>2023</v>
      </c>
      <c r="U6" s="219">
        <f>[104]Assumptions!U6</f>
        <v>2023</v>
      </c>
      <c r="V6" s="219">
        <f>[104]Assumptions!V6</f>
        <v>2023</v>
      </c>
      <c r="W6" s="219">
        <f>[104]Assumptions!W6</f>
        <v>2023</v>
      </c>
      <c r="X6" s="219">
        <f>[104]Assumptions!X6</f>
        <v>2023</v>
      </c>
      <c r="Y6" s="219">
        <f>[104]Assumptions!Y6</f>
        <v>2023</v>
      </c>
      <c r="Z6" s="219">
        <f>[104]Assumptions!Z6</f>
        <v>2023</v>
      </c>
      <c r="AA6" s="219">
        <f>[104]Assumptions!AA6</f>
        <v>2023</v>
      </c>
      <c r="AB6" s="219">
        <f>[104]Assumptions!AB6</f>
        <v>2023</v>
      </c>
      <c r="AC6" s="219">
        <f>[104]Assumptions!AC6</f>
        <v>2023</v>
      </c>
      <c r="AD6" s="219">
        <f>[104]Assumptions!AD6</f>
        <v>2023</v>
      </c>
      <c r="AE6" s="219">
        <f>[104]Assumptions!AE6</f>
        <v>2023</v>
      </c>
      <c r="AF6" s="219">
        <f>[104]Assumptions!AF6</f>
        <v>2024</v>
      </c>
      <c r="AG6" s="219">
        <f>[104]Assumptions!AG6</f>
        <v>2024</v>
      </c>
      <c r="AH6" s="219">
        <f>[104]Assumptions!AH6</f>
        <v>2024</v>
      </c>
      <c r="AI6" s="219">
        <f>[104]Assumptions!AI6</f>
        <v>2024</v>
      </c>
      <c r="AJ6" s="219">
        <f>[104]Assumptions!AJ6</f>
        <v>2024</v>
      </c>
      <c r="AK6" s="219">
        <f>[104]Assumptions!AK6</f>
        <v>2024</v>
      </c>
      <c r="AL6" s="219">
        <f>[104]Assumptions!AL6</f>
        <v>2024</v>
      </c>
      <c r="AM6" s="219">
        <f>[104]Assumptions!AM6</f>
        <v>2024</v>
      </c>
      <c r="AN6" s="219">
        <f>[104]Assumptions!AN6</f>
        <v>2024</v>
      </c>
      <c r="AO6" s="219">
        <f>[104]Assumptions!AO6</f>
        <v>2024</v>
      </c>
      <c r="AP6" s="219">
        <f>[104]Assumptions!AP6</f>
        <v>2024</v>
      </c>
      <c r="AQ6" s="219">
        <f>[104]Assumptions!AQ6</f>
        <v>2024</v>
      </c>
      <c r="AR6" s="219">
        <f>[104]Assumptions!AR6</f>
        <v>2025</v>
      </c>
      <c r="AS6" s="219">
        <f>[104]Assumptions!AS6</f>
        <v>2025</v>
      </c>
      <c r="AT6" s="219">
        <f>[104]Assumptions!AT6</f>
        <v>2025</v>
      </c>
      <c r="AU6" s="219">
        <f>[104]Assumptions!AU6</f>
        <v>2025</v>
      </c>
      <c r="AV6" s="219">
        <f>[104]Assumptions!AV6</f>
        <v>2025</v>
      </c>
      <c r="AW6" s="219">
        <f>[104]Assumptions!AW6</f>
        <v>2025</v>
      </c>
      <c r="AX6" s="219">
        <f>[104]Assumptions!AX6</f>
        <v>2025</v>
      </c>
      <c r="AY6" s="219">
        <f>[104]Assumptions!AY6</f>
        <v>2025</v>
      </c>
      <c r="AZ6" s="219">
        <f>[104]Assumptions!AZ6</f>
        <v>2025</v>
      </c>
      <c r="BA6" s="219">
        <f>[104]Assumptions!BA6</f>
        <v>2025</v>
      </c>
      <c r="BB6" s="219">
        <f>[104]Assumptions!BB6</f>
        <v>2025</v>
      </c>
      <c r="BC6" s="219">
        <f>[104]Assumptions!BC6</f>
        <v>2025</v>
      </c>
      <c r="BD6" s="219">
        <f>[104]Assumptions!BD6</f>
        <v>2026</v>
      </c>
      <c r="BE6" s="219">
        <f>[104]Assumptions!BE6</f>
        <v>2026</v>
      </c>
      <c r="BF6" s="219">
        <f>[104]Assumptions!BF6</f>
        <v>2026</v>
      </c>
      <c r="BG6" s="219">
        <f>[104]Assumptions!BG6</f>
        <v>2026</v>
      </c>
      <c r="BH6" s="219">
        <f>[104]Assumptions!BH6</f>
        <v>2026</v>
      </c>
      <c r="BI6" s="219">
        <f>[104]Assumptions!BI6</f>
        <v>2026</v>
      </c>
      <c r="BJ6" s="219">
        <f>[104]Assumptions!BJ6</f>
        <v>2026</v>
      </c>
      <c r="BK6" s="219">
        <f>[104]Assumptions!BK6</f>
        <v>2026</v>
      </c>
      <c r="BL6" s="219">
        <f>[104]Assumptions!BL6</f>
        <v>2026</v>
      </c>
      <c r="BM6" s="219">
        <f>[104]Assumptions!BM6</f>
        <v>2026</v>
      </c>
      <c r="BN6" s="219">
        <f>[104]Assumptions!BN6</f>
        <v>2026</v>
      </c>
      <c r="BO6" s="219">
        <f>[104]Assumptions!BO6</f>
        <v>2026</v>
      </c>
      <c r="BP6" s="219"/>
      <c r="BQ6" s="227">
        <f t="shared" si="0"/>
        <v>4</v>
      </c>
      <c r="BR6" s="219"/>
      <c r="BS6" s="219"/>
      <c r="BT6" s="219"/>
      <c r="BU6" s="219"/>
      <c r="BV6" s="219"/>
      <c r="BW6" s="219"/>
      <c r="BX6" s="219"/>
      <c r="BY6" s="219"/>
      <c r="BZ6" s="219"/>
      <c r="CA6" s="219"/>
      <c r="CB6" s="219"/>
      <c r="CC6" s="219"/>
      <c r="CD6" s="219"/>
      <c r="CE6" s="219"/>
      <c r="CF6" s="219"/>
      <c r="CG6" s="219"/>
      <c r="CH6" s="219"/>
      <c r="CI6" s="219"/>
      <c r="CJ6" s="219"/>
      <c r="CK6" s="219"/>
      <c r="CL6" s="229"/>
      <c r="CM6" s="229"/>
      <c r="CN6" s="229"/>
      <c r="CO6" s="229"/>
      <c r="CP6" s="229"/>
      <c r="CQ6" s="229"/>
      <c r="CR6" s="229"/>
      <c r="CS6" s="229"/>
      <c r="CT6" s="229"/>
      <c r="CU6" s="229"/>
      <c r="CV6" s="229"/>
      <c r="CW6" s="229"/>
    </row>
    <row r="7" spans="1:101" s="225" customFormat="1" x14ac:dyDescent="0.2">
      <c r="E7" s="226" t="s">
        <v>292</v>
      </c>
      <c r="F7" s="219"/>
      <c r="G7" s="219"/>
      <c r="H7" s="219">
        <f>CHOOSE(MONTH(H4),1,1,1,2,2,2,3,3,3,4,4,4)</f>
        <v>1</v>
      </c>
      <c r="I7" s="219">
        <f t="shared" ref="I7:BO7" si="1">CHOOSE(MONTH(I4),1,1,1,2,2,2,3,3,3,4,4,4)</f>
        <v>1</v>
      </c>
      <c r="J7" s="219">
        <f t="shared" si="1"/>
        <v>1</v>
      </c>
      <c r="K7" s="219">
        <f t="shared" si="1"/>
        <v>2</v>
      </c>
      <c r="L7" s="219">
        <f t="shared" si="1"/>
        <v>2</v>
      </c>
      <c r="M7" s="219">
        <f t="shared" si="1"/>
        <v>2</v>
      </c>
      <c r="N7" s="219">
        <f t="shared" si="1"/>
        <v>3</v>
      </c>
      <c r="O7" s="219">
        <f t="shared" si="1"/>
        <v>3</v>
      </c>
      <c r="P7" s="219">
        <f t="shared" si="1"/>
        <v>3</v>
      </c>
      <c r="Q7" s="219">
        <f t="shared" si="1"/>
        <v>4</v>
      </c>
      <c r="R7" s="219">
        <f t="shared" si="1"/>
        <v>4</v>
      </c>
      <c r="S7" s="219">
        <f t="shared" si="1"/>
        <v>4</v>
      </c>
      <c r="T7" s="219">
        <f t="shared" si="1"/>
        <v>1</v>
      </c>
      <c r="U7" s="219">
        <f t="shared" si="1"/>
        <v>1</v>
      </c>
      <c r="V7" s="219">
        <f t="shared" si="1"/>
        <v>1</v>
      </c>
      <c r="W7" s="219">
        <f t="shared" si="1"/>
        <v>2</v>
      </c>
      <c r="X7" s="219">
        <f t="shared" si="1"/>
        <v>2</v>
      </c>
      <c r="Y7" s="219">
        <f t="shared" si="1"/>
        <v>2</v>
      </c>
      <c r="Z7" s="219">
        <f t="shared" si="1"/>
        <v>3</v>
      </c>
      <c r="AA7" s="219">
        <f t="shared" si="1"/>
        <v>3</v>
      </c>
      <c r="AB7" s="219">
        <f t="shared" si="1"/>
        <v>3</v>
      </c>
      <c r="AC7" s="219">
        <f t="shared" si="1"/>
        <v>4</v>
      </c>
      <c r="AD7" s="219">
        <f t="shared" si="1"/>
        <v>4</v>
      </c>
      <c r="AE7" s="219">
        <f t="shared" si="1"/>
        <v>4</v>
      </c>
      <c r="AF7" s="219">
        <f t="shared" si="1"/>
        <v>1</v>
      </c>
      <c r="AG7" s="219">
        <f t="shared" si="1"/>
        <v>1</v>
      </c>
      <c r="AH7" s="219">
        <f t="shared" si="1"/>
        <v>1</v>
      </c>
      <c r="AI7" s="219">
        <f t="shared" si="1"/>
        <v>2</v>
      </c>
      <c r="AJ7" s="219">
        <f t="shared" si="1"/>
        <v>2</v>
      </c>
      <c r="AK7" s="219">
        <f t="shared" si="1"/>
        <v>2</v>
      </c>
      <c r="AL7" s="219">
        <f t="shared" si="1"/>
        <v>3</v>
      </c>
      <c r="AM7" s="219">
        <f t="shared" si="1"/>
        <v>3</v>
      </c>
      <c r="AN7" s="219">
        <f t="shared" si="1"/>
        <v>3</v>
      </c>
      <c r="AO7" s="219">
        <f t="shared" si="1"/>
        <v>4</v>
      </c>
      <c r="AP7" s="219">
        <f t="shared" si="1"/>
        <v>4</v>
      </c>
      <c r="AQ7" s="219">
        <f t="shared" si="1"/>
        <v>4</v>
      </c>
      <c r="AR7" s="219">
        <f t="shared" si="1"/>
        <v>1</v>
      </c>
      <c r="AS7" s="219">
        <f t="shared" si="1"/>
        <v>1</v>
      </c>
      <c r="AT7" s="219">
        <f t="shared" si="1"/>
        <v>1</v>
      </c>
      <c r="AU7" s="219">
        <f t="shared" si="1"/>
        <v>2</v>
      </c>
      <c r="AV7" s="219">
        <f t="shared" si="1"/>
        <v>2</v>
      </c>
      <c r="AW7" s="219">
        <f t="shared" si="1"/>
        <v>2</v>
      </c>
      <c r="AX7" s="219">
        <f t="shared" si="1"/>
        <v>3</v>
      </c>
      <c r="AY7" s="219">
        <f t="shared" si="1"/>
        <v>3</v>
      </c>
      <c r="AZ7" s="219">
        <f t="shared" si="1"/>
        <v>3</v>
      </c>
      <c r="BA7" s="219">
        <f t="shared" si="1"/>
        <v>4</v>
      </c>
      <c r="BB7" s="219">
        <f t="shared" si="1"/>
        <v>4</v>
      </c>
      <c r="BC7" s="219">
        <f t="shared" si="1"/>
        <v>4</v>
      </c>
      <c r="BD7" s="219">
        <f t="shared" si="1"/>
        <v>1</v>
      </c>
      <c r="BE7" s="219">
        <f t="shared" si="1"/>
        <v>1</v>
      </c>
      <c r="BF7" s="219">
        <f t="shared" si="1"/>
        <v>1</v>
      </c>
      <c r="BG7" s="219">
        <f t="shared" si="1"/>
        <v>2</v>
      </c>
      <c r="BH7" s="219">
        <f t="shared" si="1"/>
        <v>2</v>
      </c>
      <c r="BI7" s="219">
        <f t="shared" si="1"/>
        <v>2</v>
      </c>
      <c r="BJ7" s="219">
        <f t="shared" si="1"/>
        <v>3</v>
      </c>
      <c r="BK7" s="219">
        <f t="shared" si="1"/>
        <v>3</v>
      </c>
      <c r="BL7" s="219">
        <f t="shared" si="1"/>
        <v>3</v>
      </c>
      <c r="BM7" s="219">
        <f t="shared" si="1"/>
        <v>4</v>
      </c>
      <c r="BN7" s="219">
        <f t="shared" si="1"/>
        <v>4</v>
      </c>
      <c r="BO7" s="219">
        <f t="shared" si="1"/>
        <v>4</v>
      </c>
      <c r="BP7" s="219"/>
      <c r="BQ7" s="227">
        <f t="shared" si="0"/>
        <v>5</v>
      </c>
      <c r="BR7" s="219"/>
      <c r="BS7" s="219"/>
      <c r="BT7" s="219"/>
      <c r="BU7" s="219"/>
      <c r="BV7" s="219"/>
      <c r="BW7" s="219"/>
      <c r="BX7" s="219"/>
      <c r="BY7" s="219"/>
      <c r="BZ7" s="219"/>
      <c r="CA7" s="219"/>
      <c r="CB7" s="219"/>
      <c r="CC7" s="219"/>
      <c r="CD7" s="219"/>
      <c r="CE7" s="219"/>
      <c r="CF7" s="219"/>
      <c r="CG7" s="219"/>
      <c r="CH7" s="219"/>
      <c r="CI7" s="219"/>
      <c r="CJ7" s="219"/>
      <c r="CK7" s="219"/>
      <c r="CL7" s="219"/>
      <c r="CM7" s="219"/>
      <c r="CN7" s="219"/>
      <c r="CO7" s="219"/>
      <c r="CP7" s="219"/>
      <c r="CQ7" s="219"/>
      <c r="CR7" s="219"/>
      <c r="CS7" s="219"/>
      <c r="CT7" s="219"/>
      <c r="CU7" s="219"/>
      <c r="CV7" s="219"/>
      <c r="CW7" s="219"/>
    </row>
    <row r="8" spans="1:101" x14ac:dyDescent="0.2">
      <c r="BQ8" s="227">
        <f t="shared" si="0"/>
        <v>6</v>
      </c>
    </row>
    <row r="9" spans="1:101" s="231" customFormat="1" x14ac:dyDescent="0.2">
      <c r="A9" s="231">
        <v>1</v>
      </c>
      <c r="B9" s="231" t="s">
        <v>293</v>
      </c>
      <c r="BQ9" s="227" t="e">
        <f>#REF!+1</f>
        <v>#REF!</v>
      </c>
    </row>
    <row r="10" spans="1:101" x14ac:dyDescent="0.2">
      <c r="BQ10" s="227" t="e">
        <f t="shared" si="0"/>
        <v>#REF!</v>
      </c>
    </row>
    <row r="11" spans="1:101" x14ac:dyDescent="0.2">
      <c r="B11" s="230">
        <v>1.1000000000000001</v>
      </c>
      <c r="C11" s="230" t="s">
        <v>294</v>
      </c>
      <c r="E11" s="230" t="s">
        <v>295</v>
      </c>
      <c r="F11" s="232">
        <v>6250</v>
      </c>
      <c r="L11" s="233" t="s">
        <v>296</v>
      </c>
      <c r="M11" s="233" t="s">
        <v>297</v>
      </c>
      <c r="N11" s="233" t="s">
        <v>298</v>
      </c>
    </row>
    <row r="12" spans="1:101" x14ac:dyDescent="0.2">
      <c r="B12" s="230">
        <v>1.2</v>
      </c>
      <c r="C12" s="230" t="s">
        <v>299</v>
      </c>
      <c r="E12" s="230" t="s">
        <v>300</v>
      </c>
      <c r="F12" s="234">
        <v>1930210</v>
      </c>
      <c r="L12" s="235">
        <f>F12+F13</f>
        <v>2178822</v>
      </c>
      <c r="M12" s="236">
        <v>80</v>
      </c>
      <c r="N12" s="234">
        <f>L12/M12</f>
        <v>27235.275000000001</v>
      </c>
    </row>
    <row r="13" spans="1:101" x14ac:dyDescent="0.2">
      <c r="B13" s="230">
        <v>1.3</v>
      </c>
      <c r="C13" s="230" t="s">
        <v>301</v>
      </c>
      <c r="E13" s="230" t="s">
        <v>300</v>
      </c>
      <c r="F13" s="234">
        <v>248612</v>
      </c>
    </row>
    <row r="14" spans="1:101" x14ac:dyDescent="0.2">
      <c r="B14" s="230">
        <v>1.4</v>
      </c>
      <c r="C14" s="230" t="s">
        <v>302</v>
      </c>
      <c r="E14" s="230" t="s">
        <v>300</v>
      </c>
      <c r="F14" s="234">
        <v>486576</v>
      </c>
      <c r="L14" s="233" t="s">
        <v>303</v>
      </c>
      <c r="M14" s="233" t="s">
        <v>303</v>
      </c>
      <c r="N14" s="233" t="s">
        <v>304</v>
      </c>
      <c r="O14" s="233" t="s">
        <v>305</v>
      </c>
      <c r="P14" s="233"/>
    </row>
    <row r="15" spans="1:101" x14ac:dyDescent="0.2">
      <c r="B15" s="230">
        <v>1.5</v>
      </c>
      <c r="C15" s="230" t="s">
        <v>306</v>
      </c>
      <c r="E15" s="230" t="s">
        <v>300</v>
      </c>
      <c r="F15" s="235">
        <f>SUM(F12:F14)</f>
        <v>2665398</v>
      </c>
      <c r="L15" s="237">
        <v>0.2</v>
      </c>
      <c r="M15" s="238">
        <f>N12*L15</f>
        <v>5447.0550000000003</v>
      </c>
      <c r="N15" s="236">
        <v>2</v>
      </c>
      <c r="O15" s="238">
        <f>M15/N15</f>
        <v>2723.5275000000001</v>
      </c>
    </row>
    <row r="16" spans="1:101" x14ac:dyDescent="0.2">
      <c r="F16" s="235"/>
      <c r="G16" s="239"/>
    </row>
    <row r="17" spans="2:15" x14ac:dyDescent="0.2">
      <c r="B17" s="230">
        <v>1.6</v>
      </c>
      <c r="C17" s="230" t="s">
        <v>307</v>
      </c>
      <c r="E17" s="230" t="s">
        <v>308</v>
      </c>
      <c r="F17" s="240">
        <v>2500</v>
      </c>
      <c r="G17" s="241"/>
      <c r="I17" s="232">
        <v>2</v>
      </c>
      <c r="J17" s="230" t="s">
        <v>309</v>
      </c>
    </row>
    <row r="18" spans="2:15" x14ac:dyDescent="0.2">
      <c r="C18" s="230" t="s">
        <v>310</v>
      </c>
      <c r="E18" s="230" t="s">
        <v>295</v>
      </c>
      <c r="F18" s="235">
        <f>F17/I17*I18</f>
        <v>2500</v>
      </c>
      <c r="G18" s="242">
        <f>F18/$F$11</f>
        <v>0.4</v>
      </c>
      <c r="I18" s="232">
        <v>2</v>
      </c>
      <c r="J18" s="230" t="s">
        <v>311</v>
      </c>
      <c r="L18" s="243">
        <f>F12/80</f>
        <v>24127.625</v>
      </c>
    </row>
    <row r="19" spans="2:15" x14ac:dyDescent="0.2">
      <c r="F19" s="235"/>
      <c r="G19" s="239"/>
      <c r="L19" s="233" t="s">
        <v>312</v>
      </c>
      <c r="M19" s="233" t="s">
        <v>312</v>
      </c>
      <c r="N19" s="233" t="s">
        <v>313</v>
      </c>
      <c r="O19" s="233" t="s">
        <v>314</v>
      </c>
    </row>
    <row r="20" spans="2:15" x14ac:dyDescent="0.2">
      <c r="B20" s="230">
        <v>1.7</v>
      </c>
      <c r="C20" s="230" t="s">
        <v>315</v>
      </c>
      <c r="E20" s="230" t="s">
        <v>295</v>
      </c>
      <c r="F20" s="235">
        <f>F11-F17</f>
        <v>3750</v>
      </c>
      <c r="G20" s="239"/>
      <c r="L20" s="237">
        <v>0.8</v>
      </c>
      <c r="M20" s="238">
        <f>L18*L20</f>
        <v>19302.100000000002</v>
      </c>
      <c r="N20" s="236">
        <v>40</v>
      </c>
      <c r="O20" s="238">
        <f>M20/N20</f>
        <v>482.55250000000007</v>
      </c>
    </row>
    <row r="21" spans="2:15" x14ac:dyDescent="0.2">
      <c r="F21" s="235"/>
      <c r="G21" s="239"/>
    </row>
    <row r="22" spans="2:15" x14ac:dyDescent="0.2">
      <c r="B22" s="230">
        <v>1.8</v>
      </c>
      <c r="C22" s="230" t="s">
        <v>316</v>
      </c>
      <c r="E22" s="230" t="s">
        <v>295</v>
      </c>
      <c r="F22" s="235">
        <f>F20*G22</f>
        <v>562.5</v>
      </c>
      <c r="G22" s="244">
        <v>0.15</v>
      </c>
      <c r="L22" s="245" t="s">
        <v>317</v>
      </c>
    </row>
    <row r="23" spans="2:15" x14ac:dyDescent="0.2">
      <c r="F23" s="235"/>
      <c r="G23" s="239"/>
    </row>
    <row r="24" spans="2:15" x14ac:dyDescent="0.2">
      <c r="B24" s="230">
        <v>1.9</v>
      </c>
      <c r="C24" s="230" t="s">
        <v>318</v>
      </c>
      <c r="E24" s="230" t="s">
        <v>295</v>
      </c>
      <c r="F24" s="235">
        <f>H59</f>
        <v>1236</v>
      </c>
      <c r="G24" s="239"/>
      <c r="H24" s="235"/>
      <c r="I24" s="235"/>
    </row>
    <row r="25" spans="2:15" x14ac:dyDescent="0.2">
      <c r="F25" s="235"/>
      <c r="G25" s="239"/>
    </row>
    <row r="26" spans="2:15" x14ac:dyDescent="0.2">
      <c r="B26" s="230">
        <v>1.1000000000000001</v>
      </c>
      <c r="C26" s="230" t="s">
        <v>319</v>
      </c>
      <c r="E26" s="230" t="s">
        <v>295</v>
      </c>
      <c r="F26" s="235"/>
      <c r="G26" s="239"/>
      <c r="H26" s="230" t="s">
        <v>320</v>
      </c>
      <c r="I26" s="232">
        <v>0</v>
      </c>
      <c r="L26" s="230" t="s">
        <v>321</v>
      </c>
      <c r="M26" s="230">
        <v>2200</v>
      </c>
      <c r="N26" s="230" t="s">
        <v>322</v>
      </c>
    </row>
    <row r="27" spans="2:15" x14ac:dyDescent="0.2">
      <c r="F27" s="235"/>
      <c r="G27" s="239"/>
      <c r="L27" s="230" t="s">
        <v>323</v>
      </c>
      <c r="M27" s="230">
        <v>1000</v>
      </c>
      <c r="N27" s="230" t="s">
        <v>324</v>
      </c>
    </row>
    <row r="28" spans="2:15" x14ac:dyDescent="0.2">
      <c r="B28" s="230">
        <v>1.1100000000000001</v>
      </c>
      <c r="C28" s="230" t="s">
        <v>325</v>
      </c>
      <c r="E28" s="230" t="s">
        <v>295</v>
      </c>
      <c r="F28" s="235"/>
      <c r="G28" s="244">
        <v>0.15</v>
      </c>
      <c r="L28" s="230" t="s">
        <v>323</v>
      </c>
      <c r="M28" s="230">
        <f>M27/2</f>
        <v>500</v>
      </c>
      <c r="N28" s="230" t="s">
        <v>322</v>
      </c>
    </row>
    <row r="29" spans="2:15" x14ac:dyDescent="0.2">
      <c r="F29" s="235"/>
      <c r="G29" s="239"/>
    </row>
    <row r="30" spans="2:15" x14ac:dyDescent="0.2">
      <c r="B30" s="230">
        <v>1.1200000000000001</v>
      </c>
      <c r="C30" s="230" t="s">
        <v>326</v>
      </c>
      <c r="E30" s="230" t="s">
        <v>295</v>
      </c>
      <c r="F30" s="235">
        <f>F20-F22-F28-F24</f>
        <v>1951.5</v>
      </c>
      <c r="G30" s="238"/>
      <c r="H30" s="235"/>
      <c r="L30" s="230" t="s">
        <v>327</v>
      </c>
      <c r="M30" s="230">
        <f>M26+M28</f>
        <v>2700</v>
      </c>
      <c r="N30" s="242">
        <f>M28/M30</f>
        <v>0.18518518518518517</v>
      </c>
    </row>
    <row r="31" spans="2:15" x14ac:dyDescent="0.2">
      <c r="F31" s="235"/>
      <c r="G31" s="239"/>
      <c r="H31" s="235"/>
    </row>
    <row r="32" spans="2:15" x14ac:dyDescent="0.2">
      <c r="F32" s="235"/>
      <c r="G32" s="239"/>
      <c r="H32" s="235"/>
    </row>
    <row r="33" spans="1:69" x14ac:dyDescent="0.2">
      <c r="C33" s="230" t="s">
        <v>328</v>
      </c>
      <c r="E33" s="230" t="s">
        <v>295</v>
      </c>
      <c r="F33" s="246">
        <f>F24/F15</f>
        <v>4.6372061508262555E-4</v>
      </c>
    </row>
    <row r="34" spans="1:69" x14ac:dyDescent="0.2">
      <c r="C34" s="230" t="s">
        <v>329</v>
      </c>
      <c r="E34" s="230" t="s">
        <v>295</v>
      </c>
      <c r="F34" s="247">
        <f>F33*2000</f>
        <v>0.92744123016525115</v>
      </c>
    </row>
    <row r="35" spans="1:69" x14ac:dyDescent="0.2">
      <c r="F35" s="248"/>
    </row>
    <row r="36" spans="1:69" x14ac:dyDescent="0.2">
      <c r="A36" s="231">
        <v>2</v>
      </c>
      <c r="B36" s="231" t="s">
        <v>330</v>
      </c>
      <c r="C36" s="231"/>
      <c r="D36" s="231"/>
      <c r="E36" s="231"/>
      <c r="F36" s="231"/>
      <c r="G36" s="231"/>
      <c r="H36" s="231"/>
      <c r="I36" s="231"/>
      <c r="J36" s="231"/>
      <c r="K36" s="231"/>
    </row>
    <row r="38" spans="1:69" x14ac:dyDescent="0.2">
      <c r="A38" s="249"/>
      <c r="B38" s="250">
        <v>2.1</v>
      </c>
      <c r="C38" s="249" t="s">
        <v>49</v>
      </c>
      <c r="D38" s="249"/>
      <c r="E38" s="249"/>
      <c r="F38" s="222" t="s">
        <v>331</v>
      </c>
      <c r="G38" s="222" t="s">
        <v>331</v>
      </c>
      <c r="H38" s="222" t="s">
        <v>332</v>
      </c>
    </row>
    <row r="39" spans="1:69" x14ac:dyDescent="0.2">
      <c r="D39" s="222" t="s">
        <v>333</v>
      </c>
      <c r="E39" s="222"/>
      <c r="F39" s="238">
        <f>CEILING(($F$33*[104]Assumptions!F27),1)</f>
        <v>3</v>
      </c>
      <c r="G39" s="232">
        <v>2</v>
      </c>
      <c r="H39" s="235">
        <f>G39*[104]Assumptions!F21</f>
        <v>380</v>
      </c>
    </row>
    <row r="40" spans="1:69" s="231" customFormat="1" x14ac:dyDescent="0.2">
      <c r="A40" s="230"/>
      <c r="B40" s="230"/>
      <c r="C40" s="230"/>
      <c r="D40" s="222" t="s">
        <v>334</v>
      </c>
      <c r="E40" s="222"/>
      <c r="F40" s="238">
        <f>CEILING(($F$33*[104]Assumptions!F28),1)</f>
        <v>2</v>
      </c>
      <c r="G40" s="232">
        <v>2</v>
      </c>
      <c r="H40" s="235">
        <f>G40*[104]Assumptions!F22</f>
        <v>380</v>
      </c>
      <c r="I40" s="230"/>
      <c r="J40" s="230"/>
      <c r="K40" s="230"/>
      <c r="BQ40" s="227" t="e">
        <f>#REF!+1</f>
        <v>#REF!</v>
      </c>
    </row>
    <row r="41" spans="1:69" x14ac:dyDescent="0.2">
      <c r="D41" s="222" t="s">
        <v>335</v>
      </c>
      <c r="E41" s="222"/>
      <c r="F41" s="238">
        <f>CEILING(($F$33*[104]Assumptions!F29),1)</f>
        <v>2</v>
      </c>
      <c r="G41" s="232">
        <v>2</v>
      </c>
      <c r="H41" s="235">
        <f>G41*[104]Assumptions!F23</f>
        <v>152</v>
      </c>
    </row>
    <row r="42" spans="1:69" x14ac:dyDescent="0.2">
      <c r="D42" s="222" t="s">
        <v>336</v>
      </c>
      <c r="E42" s="222"/>
      <c r="F42" s="238">
        <f>CEILING(($F$33*[104]Assumptions!F30),1)</f>
        <v>2</v>
      </c>
      <c r="G42" s="232">
        <v>1</v>
      </c>
      <c r="H42" s="235">
        <f>G42*[104]Assumptions!F24</f>
        <v>76</v>
      </c>
    </row>
    <row r="43" spans="1:69" x14ac:dyDescent="0.2">
      <c r="E43" s="222"/>
      <c r="F43" s="234"/>
      <c r="H43" s="235">
        <f>SUM(H39:H42)</f>
        <v>988</v>
      </c>
    </row>
    <row r="45" spans="1:69" x14ac:dyDescent="0.2">
      <c r="A45" s="249"/>
      <c r="B45" s="250">
        <v>2.2000000000000002</v>
      </c>
      <c r="C45" s="249" t="s">
        <v>50</v>
      </c>
      <c r="D45" s="249"/>
      <c r="E45" s="249"/>
      <c r="F45" s="249"/>
    </row>
    <row r="46" spans="1:69" x14ac:dyDescent="0.2">
      <c r="D46" s="222" t="s">
        <v>333</v>
      </c>
      <c r="E46" s="222"/>
      <c r="F46" s="238">
        <f>CEILING(($F$33*[104]Assumptions!F40),1)</f>
        <v>1</v>
      </c>
      <c r="G46" s="232"/>
      <c r="H46" s="235">
        <f>G46*[104]Assumptions!F34</f>
        <v>0</v>
      </c>
    </row>
    <row r="47" spans="1:69" x14ac:dyDescent="0.2">
      <c r="D47" s="222" t="s">
        <v>334</v>
      </c>
      <c r="E47" s="222"/>
      <c r="F47" s="238">
        <f>CEILING(($F$33*[104]Assumptions!F41),1)</f>
        <v>1</v>
      </c>
      <c r="G47" s="232"/>
      <c r="H47" s="235">
        <f>G47*[104]Assumptions!F35</f>
        <v>0</v>
      </c>
    </row>
    <row r="48" spans="1:69" x14ac:dyDescent="0.2">
      <c r="D48" s="222" t="s">
        <v>335</v>
      </c>
      <c r="E48" s="222"/>
      <c r="F48" s="238">
        <f>CEILING(($F$33*[104]Assumptions!F42),1)</f>
        <v>0</v>
      </c>
      <c r="G48" s="232"/>
      <c r="H48" s="235">
        <f>G48*[104]Assumptions!F36</f>
        <v>0</v>
      </c>
    </row>
    <row r="49" spans="1:69" x14ac:dyDescent="0.2">
      <c r="D49" s="222" t="s">
        <v>336</v>
      </c>
      <c r="E49" s="222"/>
      <c r="F49" s="238">
        <f>CEILING(($F$33*[104]Assumptions!F43),1)</f>
        <v>0</v>
      </c>
      <c r="G49" s="232"/>
      <c r="H49" s="235">
        <f>G49*[104]Assumptions!F37</f>
        <v>0</v>
      </c>
    </row>
    <row r="50" spans="1:69" x14ac:dyDescent="0.2">
      <c r="E50" s="222"/>
      <c r="F50" s="234"/>
      <c r="H50" s="235">
        <f>SUM(H46:H49)</f>
        <v>0</v>
      </c>
    </row>
    <row r="52" spans="1:69" x14ac:dyDescent="0.2">
      <c r="A52" s="249"/>
      <c r="B52" s="250">
        <v>2.2999999999999998</v>
      </c>
      <c r="C52" s="249" t="s">
        <v>337</v>
      </c>
      <c r="D52" s="249"/>
      <c r="E52" s="249"/>
      <c r="F52" s="249"/>
    </row>
    <row r="53" spans="1:69" x14ac:dyDescent="0.2">
      <c r="D53" s="222" t="s">
        <v>333</v>
      </c>
      <c r="E53" s="222"/>
      <c r="F53" s="238">
        <f>CEILING(($F$33*[104]Assumptions!F53),1)</f>
        <v>2</v>
      </c>
      <c r="G53" s="232">
        <v>1</v>
      </c>
      <c r="H53" s="235">
        <f>G53*[104]Assumptions!F47</f>
        <v>124</v>
      </c>
    </row>
    <row r="54" spans="1:69" x14ac:dyDescent="0.2">
      <c r="D54" s="222" t="s">
        <v>334</v>
      </c>
      <c r="E54" s="222"/>
      <c r="F54" s="238">
        <f>CEILING(($F$33*[104]Assumptions!F54),1)</f>
        <v>1</v>
      </c>
      <c r="G54" s="232">
        <v>1</v>
      </c>
      <c r="H54" s="235">
        <f>G54*[104]Assumptions!F48</f>
        <v>124</v>
      </c>
    </row>
    <row r="55" spans="1:69" x14ac:dyDescent="0.2">
      <c r="D55" s="222" t="s">
        <v>335</v>
      </c>
      <c r="E55" s="222"/>
      <c r="F55" s="238">
        <f>CEILING(($F$33*[104]Assumptions!F55),1)</f>
        <v>0</v>
      </c>
      <c r="G55" s="232"/>
      <c r="H55" s="235">
        <f>G55*[104]Assumptions!F49</f>
        <v>0</v>
      </c>
    </row>
    <row r="56" spans="1:69" x14ac:dyDescent="0.2">
      <c r="D56" s="222" t="s">
        <v>336</v>
      </c>
      <c r="E56" s="222"/>
      <c r="F56" s="238">
        <f>CEILING(($F$33*[104]Assumptions!F56),1)</f>
        <v>0</v>
      </c>
      <c r="G56" s="232"/>
      <c r="H56" s="235">
        <f>G56*[104]Assumptions!F50</f>
        <v>0</v>
      </c>
    </row>
    <row r="57" spans="1:69" x14ac:dyDescent="0.2">
      <c r="E57" s="222"/>
      <c r="F57" s="238"/>
      <c r="H57" s="235">
        <f>SUM(H53:H56)</f>
        <v>248</v>
      </c>
    </row>
    <row r="59" spans="1:69" x14ac:dyDescent="0.2">
      <c r="A59" s="233"/>
      <c r="B59" s="233"/>
      <c r="C59" s="233"/>
      <c r="D59" s="233" t="s">
        <v>338</v>
      </c>
      <c r="E59" s="233"/>
      <c r="F59" s="233"/>
      <c r="G59" s="233"/>
      <c r="H59" s="251">
        <f>H43+H50+H57</f>
        <v>1236</v>
      </c>
      <c r="I59" s="233"/>
      <c r="J59" s="233"/>
      <c r="K59" s="233"/>
    </row>
    <row r="60" spans="1:69" x14ac:dyDescent="0.2">
      <c r="A60" s="233"/>
      <c r="B60" s="233"/>
      <c r="C60" s="233"/>
      <c r="D60" s="233"/>
      <c r="E60" s="233"/>
      <c r="F60" s="233"/>
      <c r="G60" s="233"/>
      <c r="H60" s="251"/>
      <c r="I60" s="233"/>
      <c r="J60" s="233"/>
      <c r="K60" s="233"/>
    </row>
    <row r="63" spans="1:69" s="231" customFormat="1" x14ac:dyDescent="0.2">
      <c r="A63" s="231">
        <v>3</v>
      </c>
      <c r="B63" s="231" t="s">
        <v>339</v>
      </c>
      <c r="BQ63" s="227" t="e">
        <f>#REF!+1</f>
        <v>#REF!</v>
      </c>
    </row>
    <row r="64" spans="1:69" s="233" customFormat="1" x14ac:dyDescent="0.2">
      <c r="A64" s="230"/>
      <c r="B64" s="230"/>
      <c r="C64" s="230"/>
      <c r="D64" s="230"/>
      <c r="E64" s="230"/>
      <c r="F64" s="230"/>
      <c r="G64" s="230"/>
      <c r="H64" s="230"/>
      <c r="I64" s="230"/>
      <c r="J64" s="230"/>
      <c r="K64" s="230"/>
    </row>
    <row r="65" spans="2:16" x14ac:dyDescent="0.2">
      <c r="E65" s="233" t="s">
        <v>340</v>
      </c>
      <c r="F65" s="233" t="s">
        <v>341</v>
      </c>
      <c r="G65" s="233" t="s">
        <v>342</v>
      </c>
      <c r="H65" s="233" t="s">
        <v>343</v>
      </c>
      <c r="I65" s="233" t="s">
        <v>344</v>
      </c>
    </row>
    <row r="66" spans="2:16" x14ac:dyDescent="0.2">
      <c r="B66" s="233">
        <v>1</v>
      </c>
      <c r="C66" s="233" t="s">
        <v>345</v>
      </c>
    </row>
    <row r="67" spans="2:16" x14ac:dyDescent="0.2">
      <c r="B67" s="230">
        <v>1.1000000000000001</v>
      </c>
      <c r="C67" s="230" t="s">
        <v>346</v>
      </c>
      <c r="E67" s="230" t="s">
        <v>347</v>
      </c>
      <c r="F67" s="234">
        <v>0</v>
      </c>
      <c r="G67" s="234">
        <f>F24</f>
        <v>1236</v>
      </c>
      <c r="H67" s="234"/>
    </row>
    <row r="68" spans="2:16" x14ac:dyDescent="0.2">
      <c r="F68" s="234"/>
      <c r="G68" s="234"/>
      <c r="H68" s="234"/>
    </row>
    <row r="69" spans="2:16" s="233" customFormat="1" x14ac:dyDescent="0.2">
      <c r="B69" s="233">
        <v>2</v>
      </c>
      <c r="C69" s="233" t="s">
        <v>348</v>
      </c>
      <c r="F69" s="243"/>
      <c r="G69" s="243"/>
      <c r="H69" s="243"/>
    </row>
    <row r="70" spans="2:16" x14ac:dyDescent="0.2">
      <c r="B70" s="230">
        <v>2.1</v>
      </c>
      <c r="C70" s="230" t="s">
        <v>349</v>
      </c>
      <c r="E70" s="230" t="s">
        <v>350</v>
      </c>
      <c r="F70" s="236">
        <v>300</v>
      </c>
      <c r="G70" s="234">
        <f>F17</f>
        <v>2500</v>
      </c>
      <c r="H70" s="234">
        <f>G70*F70</f>
        <v>750000</v>
      </c>
    </row>
    <row r="71" spans="2:16" x14ac:dyDescent="0.2">
      <c r="B71" s="230">
        <v>2.2000000000000002</v>
      </c>
      <c r="C71" s="230" t="s">
        <v>351</v>
      </c>
      <c r="E71" s="230" t="s">
        <v>350</v>
      </c>
      <c r="F71" s="236">
        <v>1500</v>
      </c>
      <c r="G71" s="234">
        <f>F28</f>
        <v>0</v>
      </c>
      <c r="H71" s="234">
        <f>G71*F71</f>
        <v>0</v>
      </c>
    </row>
    <row r="72" spans="2:16" x14ac:dyDescent="0.2">
      <c r="B72" s="230">
        <v>2.2999999999999998</v>
      </c>
      <c r="C72" s="230" t="s">
        <v>352</v>
      </c>
      <c r="E72" s="230" t="s">
        <v>350</v>
      </c>
      <c r="F72" s="236">
        <v>1500</v>
      </c>
      <c r="G72" s="234">
        <f>F22</f>
        <v>562.5</v>
      </c>
      <c r="H72" s="234">
        <f>G72*F72</f>
        <v>843750</v>
      </c>
      <c r="J72" s="230" t="s">
        <v>353</v>
      </c>
    </row>
    <row r="73" spans="2:16" x14ac:dyDescent="0.2">
      <c r="F73" s="234"/>
      <c r="G73" s="234"/>
      <c r="H73" s="234"/>
    </row>
    <row r="74" spans="2:16" s="233" customFormat="1" x14ac:dyDescent="0.2">
      <c r="B74" s="233">
        <v>3</v>
      </c>
      <c r="C74" s="233" t="s">
        <v>354</v>
      </c>
      <c r="F74" s="243"/>
      <c r="G74" s="243"/>
      <c r="H74" s="243"/>
    </row>
    <row r="75" spans="2:16" x14ac:dyDescent="0.2">
      <c r="B75" s="230">
        <v>3.1</v>
      </c>
      <c r="C75" s="230" t="s">
        <v>355</v>
      </c>
      <c r="E75" s="230" t="s">
        <v>356</v>
      </c>
      <c r="F75" s="236">
        <v>250000</v>
      </c>
      <c r="G75" s="234">
        <v>390</v>
      </c>
      <c r="I75" s="234">
        <f>F75*G75</f>
        <v>97500000</v>
      </c>
      <c r="J75" s="248">
        <f>I75/10^7</f>
        <v>9.75</v>
      </c>
      <c r="N75" s="230" t="s">
        <v>357</v>
      </c>
    </row>
    <row r="76" spans="2:16" x14ac:dyDescent="0.2">
      <c r="B76" s="230">
        <v>3.2</v>
      </c>
      <c r="C76" s="230" t="s">
        <v>358</v>
      </c>
      <c r="E76" s="230" t="s">
        <v>356</v>
      </c>
      <c r="F76" s="236">
        <v>500000</v>
      </c>
      <c r="G76" s="236">
        <v>1389</v>
      </c>
      <c r="I76" s="234">
        <f>F76*G76</f>
        <v>694500000</v>
      </c>
      <c r="J76" s="248">
        <f>I76/10^7</f>
        <v>69.45</v>
      </c>
      <c r="N76" s="230">
        <v>200</v>
      </c>
    </row>
    <row r="77" spans="2:16" x14ac:dyDescent="0.2">
      <c r="B77" s="230">
        <v>3.3</v>
      </c>
      <c r="C77" s="230" t="s">
        <v>359</v>
      </c>
      <c r="E77" s="230" t="s">
        <v>356</v>
      </c>
      <c r="F77" s="236">
        <v>500000</v>
      </c>
      <c r="G77" s="236">
        <v>1799</v>
      </c>
      <c r="I77" s="234">
        <f>F77*G77</f>
        <v>899500000</v>
      </c>
      <c r="J77" s="248">
        <f>I77/10^7</f>
        <v>89.95</v>
      </c>
      <c r="N77" s="230">
        <v>80</v>
      </c>
    </row>
    <row r="78" spans="2:16" x14ac:dyDescent="0.2">
      <c r="N78" s="242">
        <f>(N76-N77)/N76</f>
        <v>0.6</v>
      </c>
      <c r="O78" s="230" t="s">
        <v>360</v>
      </c>
    </row>
    <row r="80" spans="2:16" x14ac:dyDescent="0.2">
      <c r="E80" s="230" t="s">
        <v>361</v>
      </c>
      <c r="F80" s="230" t="s">
        <v>362</v>
      </c>
      <c r="M80" s="230">
        <v>3500</v>
      </c>
      <c r="N80" s="230">
        <f>M80*(1-60%)</f>
        <v>1400</v>
      </c>
      <c r="O80" s="230">
        <v>2000</v>
      </c>
      <c r="P80" s="242">
        <f>(M80-O80)/M80</f>
        <v>0.42857142857142855</v>
      </c>
    </row>
    <row r="81" spans="4:16" x14ac:dyDescent="0.2">
      <c r="D81" s="230" t="s">
        <v>363</v>
      </c>
      <c r="E81" s="235">
        <f>SUM(H67:H73)</f>
        <v>1593750</v>
      </c>
      <c r="F81" s="235">
        <f>I75+I76</f>
        <v>792000000</v>
      </c>
      <c r="G81" s="248">
        <f>F81/10^7</f>
        <v>79.2</v>
      </c>
      <c r="H81" s="248">
        <f>E81/10^7</f>
        <v>0.15937499999999999</v>
      </c>
      <c r="M81" s="230">
        <v>750</v>
      </c>
      <c r="N81" s="230">
        <f>M81*(1-60%)</f>
        <v>300</v>
      </c>
      <c r="O81" s="230">
        <v>500</v>
      </c>
      <c r="P81" s="242">
        <f>(M81-O81)/M81</f>
        <v>0.33333333333333331</v>
      </c>
    </row>
    <row r="82" spans="4:16" x14ac:dyDescent="0.2">
      <c r="D82" s="230" t="s">
        <v>364</v>
      </c>
      <c r="E82" s="235">
        <f>SUM(H68:H74)</f>
        <v>1593750</v>
      </c>
      <c r="F82" s="235">
        <f>I77</f>
        <v>899500000</v>
      </c>
      <c r="G82" s="248">
        <f>F82/10^7</f>
        <v>89.95</v>
      </c>
      <c r="H82" s="248">
        <f>E82/10^7</f>
        <v>0.15937499999999999</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79998168889431442"/>
    <pageSetUpPr fitToPage="1"/>
  </sheetPr>
  <dimension ref="A1:BS217"/>
  <sheetViews>
    <sheetView showGridLines="0" zoomScale="120" zoomScaleNormal="120" workbookViewId="0">
      <pane xSplit="2" ySplit="6" topLeftCell="H25" activePane="bottomRight" state="frozen"/>
      <selection pane="topRight" activeCell="C1" sqref="C1"/>
      <selection pane="bottomLeft" activeCell="A7" sqref="A7"/>
      <selection pane="bottomRight" activeCell="J46" sqref="J46"/>
    </sheetView>
  </sheetViews>
  <sheetFormatPr defaultColWidth="8.85546875" defaultRowHeight="12" x14ac:dyDescent="0.25"/>
  <cols>
    <col min="1" max="1" width="5.5703125" style="287" hidden="1" customWidth="1"/>
    <col min="2" max="2" width="23.5703125" style="285" bestFit="1" customWidth="1"/>
    <col min="3" max="4" width="5.5703125" style="285" bestFit="1" customWidth="1"/>
    <col min="5" max="5" width="5.7109375" style="285" bestFit="1" customWidth="1"/>
    <col min="6" max="6" width="5.28515625" style="285" bestFit="1" customWidth="1"/>
    <col min="7" max="7" width="5.5703125" style="285" bestFit="1" customWidth="1"/>
    <col min="8" max="8" width="6.28515625" style="285" bestFit="1" customWidth="1"/>
    <col min="9" max="11" width="5.7109375" style="285" bestFit="1" customWidth="1"/>
    <col min="12" max="12" width="6.28515625" style="285" bestFit="1" customWidth="1"/>
    <col min="13" max="20" width="5.7109375" style="285" bestFit="1" customWidth="1"/>
    <col min="21" max="36" width="6.5703125" style="285" bestFit="1" customWidth="1"/>
    <col min="37" max="37" width="5.7109375" style="285" bestFit="1" customWidth="1"/>
    <col min="38" max="16384" width="8.85546875" style="285"/>
  </cols>
  <sheetData>
    <row r="1" spans="1:37" x14ac:dyDescent="0.25">
      <c r="A1" s="458"/>
      <c r="B1" s="457" t="s">
        <v>48</v>
      </c>
      <c r="C1" s="458"/>
      <c r="D1" s="458"/>
      <c r="E1" s="458"/>
      <c r="F1" s="458"/>
      <c r="G1" s="458"/>
      <c r="H1" s="458"/>
      <c r="I1" s="458"/>
      <c r="J1" s="458"/>
      <c r="K1" s="458"/>
      <c r="L1" s="458"/>
      <c r="M1" s="458"/>
      <c r="N1" s="458"/>
      <c r="O1" s="458"/>
      <c r="P1" s="458"/>
      <c r="Q1" s="458"/>
      <c r="R1" s="458"/>
      <c r="S1" s="458"/>
      <c r="T1" s="458"/>
      <c r="U1" s="458"/>
      <c r="V1" s="458"/>
      <c r="W1" s="458"/>
      <c r="X1" s="458"/>
      <c r="Y1" s="458"/>
      <c r="Z1" s="458"/>
      <c r="AA1" s="458"/>
      <c r="AB1" s="458"/>
      <c r="AC1" s="458"/>
      <c r="AD1" s="458"/>
      <c r="AE1" s="458"/>
      <c r="AF1" s="458"/>
      <c r="AG1" s="458"/>
    </row>
    <row r="2" spans="1:37" x14ac:dyDescent="0.25">
      <c r="A2" s="458"/>
      <c r="B2" s="457" t="s">
        <v>395</v>
      </c>
      <c r="C2" s="458"/>
      <c r="D2" s="458"/>
      <c r="E2" s="458"/>
      <c r="F2" s="458"/>
      <c r="G2" s="458"/>
      <c r="H2" s="458"/>
      <c r="I2" s="458"/>
      <c r="J2" s="458"/>
      <c r="K2" s="458"/>
      <c r="L2" s="458"/>
      <c r="M2" s="458"/>
      <c r="N2" s="458"/>
      <c r="O2" s="458"/>
      <c r="P2" s="458"/>
      <c r="Q2" s="458"/>
      <c r="R2" s="458"/>
      <c r="S2" s="458"/>
      <c r="T2" s="458"/>
      <c r="U2" s="458"/>
      <c r="V2" s="458"/>
      <c r="W2" s="458"/>
      <c r="X2" s="458"/>
      <c r="Y2" s="458"/>
      <c r="Z2" s="458"/>
      <c r="AA2" s="458"/>
      <c r="AB2" s="458"/>
      <c r="AC2" s="458"/>
      <c r="AD2" s="458"/>
      <c r="AE2" s="458"/>
      <c r="AF2" s="458"/>
      <c r="AG2" s="458"/>
    </row>
    <row r="3" spans="1:37" x14ac:dyDescent="0.25">
      <c r="A3" s="458"/>
      <c r="B3" s="457" t="s">
        <v>396</v>
      </c>
      <c r="C3" s="458"/>
      <c r="D3" s="458"/>
      <c r="E3" s="458"/>
      <c r="F3" s="458"/>
      <c r="G3" s="458"/>
      <c r="H3" s="458"/>
      <c r="I3" s="458"/>
      <c r="J3" s="458"/>
      <c r="K3" s="458"/>
      <c r="L3" s="458"/>
      <c r="M3" s="458"/>
      <c r="N3" s="458"/>
      <c r="O3" s="458"/>
      <c r="P3" s="458"/>
      <c r="Q3" s="458"/>
      <c r="R3" s="458"/>
      <c r="S3" s="458"/>
      <c r="T3" s="458"/>
      <c r="U3" s="458"/>
      <c r="V3" s="458"/>
      <c r="W3" s="458"/>
      <c r="X3" s="458"/>
      <c r="Y3" s="458"/>
      <c r="Z3" s="458"/>
      <c r="AA3" s="458"/>
      <c r="AB3" s="458"/>
      <c r="AC3" s="458"/>
      <c r="AD3" s="458"/>
      <c r="AE3" s="458"/>
      <c r="AF3" s="458"/>
      <c r="AG3" s="458"/>
    </row>
    <row r="4" spans="1:37" x14ac:dyDescent="0.25">
      <c r="T4" s="285">
        <f>(T6-$J$6)/365</f>
        <v>2.506849315068493</v>
      </c>
      <c r="AJ4" s="285">
        <f>(AJ6-$J$6)/365</f>
        <v>6.5095890410958903</v>
      </c>
    </row>
    <row r="5" spans="1:37" x14ac:dyDescent="0.25">
      <c r="A5" s="285"/>
      <c r="B5" s="285" t="s">
        <v>38</v>
      </c>
      <c r="D5" s="285">
        <v>0</v>
      </c>
      <c r="E5" s="286">
        <v>1</v>
      </c>
      <c r="F5" s="286">
        <f t="shared" ref="F5:AK5" si="0">E5+1</f>
        <v>2</v>
      </c>
      <c r="G5" s="286">
        <f t="shared" si="0"/>
        <v>3</v>
      </c>
      <c r="H5" s="286">
        <f t="shared" si="0"/>
        <v>4</v>
      </c>
      <c r="I5" s="286">
        <f t="shared" si="0"/>
        <v>5</v>
      </c>
      <c r="J5" s="286">
        <f t="shared" si="0"/>
        <v>6</v>
      </c>
      <c r="K5" s="286">
        <f t="shared" si="0"/>
        <v>7</v>
      </c>
      <c r="L5" s="286">
        <f t="shared" si="0"/>
        <v>8</v>
      </c>
      <c r="M5" s="286">
        <f t="shared" si="0"/>
        <v>9</v>
      </c>
      <c r="N5" s="286">
        <f t="shared" si="0"/>
        <v>10</v>
      </c>
      <c r="O5" s="286">
        <f t="shared" si="0"/>
        <v>11</v>
      </c>
      <c r="P5" s="286">
        <f t="shared" si="0"/>
        <v>12</v>
      </c>
      <c r="Q5" s="286">
        <f t="shared" si="0"/>
        <v>13</v>
      </c>
      <c r="R5" s="286">
        <f t="shared" si="0"/>
        <v>14</v>
      </c>
      <c r="S5" s="286">
        <f t="shared" si="0"/>
        <v>15</v>
      </c>
      <c r="T5" s="286">
        <f t="shared" si="0"/>
        <v>16</v>
      </c>
      <c r="U5" s="286">
        <f t="shared" si="0"/>
        <v>17</v>
      </c>
      <c r="V5" s="286">
        <f t="shared" si="0"/>
        <v>18</v>
      </c>
      <c r="W5" s="286">
        <f t="shared" si="0"/>
        <v>19</v>
      </c>
      <c r="X5" s="286">
        <f t="shared" si="0"/>
        <v>20</v>
      </c>
      <c r="Y5" s="286">
        <f t="shared" si="0"/>
        <v>21</v>
      </c>
      <c r="Z5" s="286">
        <f t="shared" si="0"/>
        <v>22</v>
      </c>
      <c r="AA5" s="286">
        <f t="shared" si="0"/>
        <v>23</v>
      </c>
      <c r="AB5" s="286">
        <f t="shared" si="0"/>
        <v>24</v>
      </c>
      <c r="AC5" s="286">
        <f t="shared" si="0"/>
        <v>25</v>
      </c>
      <c r="AD5" s="286">
        <f t="shared" si="0"/>
        <v>26</v>
      </c>
      <c r="AE5" s="286">
        <f t="shared" si="0"/>
        <v>27</v>
      </c>
      <c r="AF5" s="286">
        <f t="shared" si="0"/>
        <v>28</v>
      </c>
      <c r="AG5" s="286">
        <f t="shared" si="0"/>
        <v>29</v>
      </c>
      <c r="AH5" s="286">
        <f t="shared" si="0"/>
        <v>30</v>
      </c>
      <c r="AI5" s="286">
        <f t="shared" si="0"/>
        <v>31</v>
      </c>
      <c r="AJ5" s="286">
        <f t="shared" si="0"/>
        <v>32</v>
      </c>
      <c r="AK5" s="286">
        <f t="shared" si="0"/>
        <v>33</v>
      </c>
    </row>
    <row r="6" spans="1:37" x14ac:dyDescent="0.25">
      <c r="B6" s="332" t="s">
        <v>48</v>
      </c>
      <c r="C6" s="333" t="s">
        <v>3</v>
      </c>
      <c r="D6" s="463">
        <v>44561</v>
      </c>
      <c r="E6" s="463">
        <f t="shared" ref="E6:AK6" si="1">EOMONTH(D6,3)</f>
        <v>44651</v>
      </c>
      <c r="F6" s="463">
        <f t="shared" si="1"/>
        <v>44742</v>
      </c>
      <c r="G6" s="463">
        <f t="shared" si="1"/>
        <v>44834</v>
      </c>
      <c r="H6" s="463">
        <f t="shared" si="1"/>
        <v>44926</v>
      </c>
      <c r="I6" s="463">
        <f t="shared" si="1"/>
        <v>45016</v>
      </c>
      <c r="J6" s="463">
        <f t="shared" si="1"/>
        <v>45107</v>
      </c>
      <c r="K6" s="463">
        <f t="shared" si="1"/>
        <v>45199</v>
      </c>
      <c r="L6" s="463">
        <f t="shared" si="1"/>
        <v>45291</v>
      </c>
      <c r="M6" s="463">
        <f t="shared" si="1"/>
        <v>45382</v>
      </c>
      <c r="N6" s="463">
        <f t="shared" si="1"/>
        <v>45473</v>
      </c>
      <c r="O6" s="463">
        <f t="shared" si="1"/>
        <v>45565</v>
      </c>
      <c r="P6" s="463">
        <f t="shared" si="1"/>
        <v>45657</v>
      </c>
      <c r="Q6" s="463">
        <f t="shared" si="1"/>
        <v>45747</v>
      </c>
      <c r="R6" s="463">
        <f t="shared" si="1"/>
        <v>45838</v>
      </c>
      <c r="S6" s="463">
        <f t="shared" si="1"/>
        <v>45930</v>
      </c>
      <c r="T6" s="463">
        <f t="shared" si="1"/>
        <v>46022</v>
      </c>
      <c r="U6" s="463">
        <f t="shared" si="1"/>
        <v>46112</v>
      </c>
      <c r="V6" s="463">
        <f t="shared" si="1"/>
        <v>46203</v>
      </c>
      <c r="W6" s="463">
        <f t="shared" si="1"/>
        <v>46295</v>
      </c>
      <c r="X6" s="463">
        <f t="shared" si="1"/>
        <v>46387</v>
      </c>
      <c r="Y6" s="463">
        <f t="shared" si="1"/>
        <v>46477</v>
      </c>
      <c r="Z6" s="463">
        <f t="shared" si="1"/>
        <v>46568</v>
      </c>
      <c r="AA6" s="463">
        <f t="shared" si="1"/>
        <v>46660</v>
      </c>
      <c r="AB6" s="463">
        <f t="shared" si="1"/>
        <v>46752</v>
      </c>
      <c r="AC6" s="463">
        <f t="shared" si="1"/>
        <v>46843</v>
      </c>
      <c r="AD6" s="463">
        <f t="shared" si="1"/>
        <v>46934</v>
      </c>
      <c r="AE6" s="463">
        <f t="shared" si="1"/>
        <v>47026</v>
      </c>
      <c r="AF6" s="463">
        <f t="shared" si="1"/>
        <v>47118</v>
      </c>
      <c r="AG6" s="463">
        <f t="shared" si="1"/>
        <v>47208</v>
      </c>
      <c r="AH6" s="463">
        <f t="shared" si="1"/>
        <v>47299</v>
      </c>
      <c r="AI6" s="463">
        <f t="shared" si="1"/>
        <v>47391</v>
      </c>
      <c r="AJ6" s="463">
        <f t="shared" si="1"/>
        <v>47483</v>
      </c>
      <c r="AK6" s="463">
        <f t="shared" si="1"/>
        <v>47573</v>
      </c>
    </row>
    <row r="7" spans="1:37" x14ac:dyDescent="0.25">
      <c r="B7" s="488" t="s">
        <v>602</v>
      </c>
      <c r="C7" s="489">
        <f>SUM(D7:AK7)</f>
        <v>1483.0000000000011</v>
      </c>
      <c r="D7" s="491">
        <f>'Block details'!D7+'Block details'!D20+'Block details'!D33+'Block details'!D46+'Block details'!D75+'Block details'!D103</f>
        <v>0</v>
      </c>
      <c r="E7" s="491">
        <f>'Block details'!E7+'Block details'!E20+'Block details'!E33+'Block details'!E46+'Block details'!E75+'Block details'!E103</f>
        <v>0</v>
      </c>
      <c r="F7" s="491">
        <f>'Block details'!F7+'Block details'!F20+'Block details'!F33+'Block details'!F46+'Block details'!F75+'Block details'!F103</f>
        <v>0</v>
      </c>
      <c r="G7" s="491">
        <f>'Block details'!G7+'Block details'!G20+'Block details'!G33+'Block details'!G46+'Block details'!G75+'Block details'!G103</f>
        <v>0</v>
      </c>
      <c r="H7" s="491">
        <f>'Block details'!H7+'Block details'!H20+'Block details'!H33+'Block details'!H46+'Block details'!H75+'Block details'!H103</f>
        <v>0</v>
      </c>
      <c r="I7" s="491">
        <f>'Block details'!I7+'Block details'!I20+'Block details'!I33+'Block details'!I46+'Block details'!I75+'Block details'!I103</f>
        <v>0</v>
      </c>
      <c r="J7" s="491">
        <f>'Block details'!J7+'Block details'!J20+'Block details'!J33+'Block details'!J46+'Block details'!J75+'Block details'!J103</f>
        <v>0</v>
      </c>
      <c r="K7" s="491">
        <f>'Block details'!K7+'Block details'!K20+'Block details'!K33+'Block details'!K46+'Block details'!K75+'Block details'!K103</f>
        <v>148.30000000000001</v>
      </c>
      <c r="L7" s="491">
        <f>'Block details'!L7+'Block details'!L20+'Block details'!L33+'Block details'!L46+'Block details'!L75+'Block details'!L103</f>
        <v>74.150000000000006</v>
      </c>
      <c r="M7" s="491">
        <f>'Block details'!M7+'Block details'!M20+'Block details'!M33+'Block details'!M46+'Block details'!M75+'Block details'!M103</f>
        <v>29.660000000000004</v>
      </c>
      <c r="N7" s="491">
        <f>'Block details'!N7+'Block details'!N20+'Block details'!N33+'Block details'!N46+'Block details'!N75+'Block details'!N103</f>
        <v>29.660000000000004</v>
      </c>
      <c r="O7" s="491">
        <f>'Block details'!O7+'Block details'!O20+'Block details'!O33+'Block details'!O46+'Block details'!O75+'Block details'!O103</f>
        <v>29.660000000000004</v>
      </c>
      <c r="P7" s="491">
        <f>'Block details'!P7+'Block details'!P20+'Block details'!P33+'Block details'!P46+'Block details'!P75+'Block details'!P103</f>
        <v>74.150000000000006</v>
      </c>
      <c r="Q7" s="491">
        <f>'Block details'!Q7+'Block details'!Q20+'Block details'!Q33+'Block details'!Q46+'Block details'!Q75+'Block details'!Q103</f>
        <v>222.45</v>
      </c>
      <c r="R7" s="491">
        <f>'Block details'!R7+'Block details'!R20+'Block details'!R33+'Block details'!R46+'Block details'!R75+'Block details'!R103</f>
        <v>148.30000000000001</v>
      </c>
      <c r="S7" s="491">
        <f>'Block details'!S7+'Block details'!S20+'Block details'!S33+'Block details'!S46+'Block details'!S75+'Block details'!S103</f>
        <v>74.150000000000006</v>
      </c>
      <c r="T7" s="491">
        <f>'Block details'!T7+'Block details'!T20+'Block details'!T33+'Block details'!T46+'Block details'!T75+'Block details'!T103</f>
        <v>148.30000000000001</v>
      </c>
      <c r="U7" s="491">
        <f>'Block details'!U7+'Block details'!U20+'Block details'!U33+'Block details'!U46+'Block details'!U75+'Block details'!U103</f>
        <v>29.660000000000004</v>
      </c>
      <c r="V7" s="491">
        <f>'Block details'!V7+'Block details'!V20+'Block details'!V33+'Block details'!V46+'Block details'!V75+'Block details'!V103</f>
        <v>29.660000000000004</v>
      </c>
      <c r="W7" s="491">
        <f>'Block details'!W7+'Block details'!W20+'Block details'!W33+'Block details'!W46+'Block details'!W75+'Block details'!W103</f>
        <v>29.660000000000004</v>
      </c>
      <c r="X7" s="491">
        <f>'Block details'!X7+'Block details'!X20+'Block details'!X33+'Block details'!X46+'Block details'!X75+'Block details'!X103</f>
        <v>29.660000000000004</v>
      </c>
      <c r="Y7" s="491">
        <f>'Block details'!Y7+'Block details'!Y20+'Block details'!Y33+'Block details'!Y46+'Block details'!Y75+'Block details'!Y103</f>
        <v>29.660000000000004</v>
      </c>
      <c r="Z7" s="491">
        <f>'Block details'!Z7+'Block details'!Z20+'Block details'!Z33+'Block details'!Z46+'Block details'!Z75+'Block details'!Z103</f>
        <v>29.660000000000004</v>
      </c>
      <c r="AA7" s="491">
        <f>'Block details'!AA7+'Block details'!AA20+'Block details'!AA33+'Block details'!AA46+'Block details'!AA75+'Block details'!AA103</f>
        <v>29.660000000000004</v>
      </c>
      <c r="AB7" s="491">
        <f>'Block details'!AB7+'Block details'!AB20+'Block details'!AB33+'Block details'!AB46+'Block details'!AB75+'Block details'!AB103</f>
        <v>29.660000000000004</v>
      </c>
      <c r="AC7" s="491">
        <f>'Block details'!AC7+'Block details'!AC20+'Block details'!AC33+'Block details'!AC46+'Block details'!AC75+'Block details'!AC103</f>
        <v>29.660000000000004</v>
      </c>
      <c r="AD7" s="491">
        <f>'Block details'!AD7+'Block details'!AD20+'Block details'!AD33+'Block details'!AD46+'Block details'!AD75+'Block details'!AD103</f>
        <v>29.660000000000004</v>
      </c>
      <c r="AE7" s="491">
        <f>'Block details'!AE7+'Block details'!AE20+'Block details'!AE33+'Block details'!AE46+'Block details'!AE75+'Block details'!AE103</f>
        <v>29.660000000000004</v>
      </c>
      <c r="AF7" s="491">
        <f>'Block details'!AF7+'Block details'!AF20+'Block details'!AF33+'Block details'!AF46+'Block details'!AF75+'Block details'!AF103</f>
        <v>29.660000000000004</v>
      </c>
      <c r="AG7" s="491">
        <f>'Block details'!AG7+'Block details'!AG20+'Block details'!AG33+'Block details'!AG46+'Block details'!AG75+'Block details'!AG103</f>
        <v>29.660000000000004</v>
      </c>
      <c r="AH7" s="491">
        <f>'Block details'!AH7+'Block details'!AH20+'Block details'!AH33+'Block details'!AH46+'Block details'!AH75+'Block details'!AH103</f>
        <v>29.660000000000004</v>
      </c>
      <c r="AI7" s="491">
        <f>'Block details'!AI7+'Block details'!AI20+'Block details'!AI33+'Block details'!AI46+'Block details'!AI75+'Block details'!AI103</f>
        <v>29.660000000000004</v>
      </c>
      <c r="AJ7" s="491">
        <f>'Block details'!AJ7+'Block details'!AJ20+'Block details'!AJ33+'Block details'!AJ46+'Block details'!AJ75+'Block details'!AJ103</f>
        <v>29.660000000000004</v>
      </c>
      <c r="AK7" s="491">
        <f>'Block details'!AK7+'Block details'!AK20+'Block details'!AK33+'Block details'!AK46+'Block details'!AK75+'Block details'!AK103</f>
        <v>29.660000000000004</v>
      </c>
    </row>
    <row r="8" spans="1:37" x14ac:dyDescent="0.25">
      <c r="B8" s="488" t="s">
        <v>613</v>
      </c>
      <c r="C8" s="489">
        <f>SUM(D8:AK8)</f>
        <v>2773.291325275201</v>
      </c>
      <c r="D8" s="491">
        <f>'Block details'!D9+'Block details'!D22+'Block details'!D35+'Block details'!D48+'Block details'!D77+'Block details'!D105</f>
        <v>0</v>
      </c>
      <c r="E8" s="491">
        <f>'Block details'!E9+'Block details'!E22+'Block details'!E35+'Block details'!E48+'Block details'!E77+'Block details'!E105</f>
        <v>0</v>
      </c>
      <c r="F8" s="491">
        <f>'Block details'!F9+'Block details'!F22+'Block details'!F35+'Block details'!F48+'Block details'!F77+'Block details'!F105</f>
        <v>0</v>
      </c>
      <c r="G8" s="491">
        <f>'Block details'!G9+'Block details'!G22+'Block details'!G35+'Block details'!G48+'Block details'!G77+'Block details'!G105</f>
        <v>0</v>
      </c>
      <c r="H8" s="491">
        <f>'Block details'!H9+'Block details'!H22+'Block details'!H35+'Block details'!H48+'Block details'!H77+'Block details'!H105</f>
        <v>0</v>
      </c>
      <c r="I8" s="491">
        <f>'Block details'!I9+'Block details'!I22+'Block details'!I35+'Block details'!I48+'Block details'!I77+'Block details'!I105</f>
        <v>0</v>
      </c>
      <c r="J8" s="491">
        <f>('Block details'!J9+'Block details'!J22+'Block details'!J35+'Block details'!J48+'Block details'!J77+'Block details'!J105)/10^3</f>
        <v>0</v>
      </c>
      <c r="K8" s="491">
        <f>('Block details'!K9+'Block details'!K22+'Block details'!K35+'Block details'!K48+'Block details'!K77+'Block details'!K105)/10^3</f>
        <v>277.32913252752002</v>
      </c>
      <c r="L8" s="491">
        <f>('Block details'!L9+'Block details'!L22+'Block details'!L35+'Block details'!L48+'Block details'!L77+'Block details'!L105)/10^3</f>
        <v>138.66456626376001</v>
      </c>
      <c r="M8" s="491">
        <f>('Block details'!M9+'Block details'!M22+'Block details'!M35+'Block details'!M48+'Block details'!M77+'Block details'!M105)/10^3</f>
        <v>55.465826505503998</v>
      </c>
      <c r="N8" s="491">
        <f>('Block details'!N9+'Block details'!N22+'Block details'!N35+'Block details'!N48+'Block details'!N77+'Block details'!N105)/10^3</f>
        <v>55.465826505503998</v>
      </c>
      <c r="O8" s="491">
        <f>('Block details'!O9+'Block details'!O22+'Block details'!O35+'Block details'!O48+'Block details'!O77+'Block details'!O105)/10^3</f>
        <v>55.465826505503998</v>
      </c>
      <c r="P8" s="491">
        <f>('Block details'!P9+'Block details'!P22+'Block details'!P35+'Block details'!P48+'Block details'!P77+'Block details'!P105)/10^3</f>
        <v>138.66456626376001</v>
      </c>
      <c r="Q8" s="491">
        <f>('Block details'!Q9+'Block details'!Q22+'Block details'!Q35+'Block details'!Q48+'Block details'!Q77+'Block details'!Q105)/10^3</f>
        <v>415.99369879127994</v>
      </c>
      <c r="R8" s="491">
        <f>('Block details'!R9+'Block details'!R22+'Block details'!R35+'Block details'!R48+'Block details'!R77+'Block details'!R105)/10^3</f>
        <v>277.32913252752002</v>
      </c>
      <c r="S8" s="491">
        <f>('Block details'!S9+'Block details'!S22+'Block details'!S35+'Block details'!S48+'Block details'!S77+'Block details'!S105)/10^3</f>
        <v>138.66456626376001</v>
      </c>
      <c r="T8" s="491">
        <f>('Block details'!T9+'Block details'!T22+'Block details'!T35+'Block details'!T48+'Block details'!T77+'Block details'!T105)/10^3</f>
        <v>277.32913252752002</v>
      </c>
      <c r="U8" s="491">
        <f>('Block details'!U9+'Block details'!U22+'Block details'!U35+'Block details'!U48+'Block details'!U77+'Block details'!U105)/10^3</f>
        <v>55.465826505503998</v>
      </c>
      <c r="V8" s="491">
        <f>('Block details'!V9+'Block details'!V22+'Block details'!V35+'Block details'!V48+'Block details'!V77+'Block details'!V105)/10^3</f>
        <v>55.465826505503998</v>
      </c>
      <c r="W8" s="491">
        <f>('Block details'!W9+'Block details'!W22+'Block details'!W35+'Block details'!W48+'Block details'!W77+'Block details'!W105)/10^3</f>
        <v>55.465826505503998</v>
      </c>
      <c r="X8" s="491">
        <f>('Block details'!X9+'Block details'!X22+'Block details'!X35+'Block details'!X48+'Block details'!X77+'Block details'!X105)/10^3</f>
        <v>55.465826505503998</v>
      </c>
      <c r="Y8" s="491">
        <f>('Block details'!Y9+'Block details'!Y22+'Block details'!Y35+'Block details'!Y48+'Block details'!Y77+'Block details'!Y105)/10^3</f>
        <v>55.465826505503998</v>
      </c>
      <c r="Z8" s="491">
        <f>('Block details'!Z9+'Block details'!Z22+'Block details'!Z35+'Block details'!Z48+'Block details'!Z77+'Block details'!Z105)/10^3</f>
        <v>55.465826505503998</v>
      </c>
      <c r="AA8" s="491">
        <f>('Block details'!AA9+'Block details'!AA22+'Block details'!AA35+'Block details'!AA48+'Block details'!AA77+'Block details'!AA105)/10^3</f>
        <v>55.465826505503998</v>
      </c>
      <c r="AB8" s="491">
        <f>('Block details'!AB9+'Block details'!AB22+'Block details'!AB35+'Block details'!AB48+'Block details'!AB77+'Block details'!AB105)/10^3</f>
        <v>55.465826505503998</v>
      </c>
      <c r="AC8" s="491">
        <f>('Block details'!AC9+'Block details'!AC22+'Block details'!AC35+'Block details'!AC48+'Block details'!AC77+'Block details'!AC105)/10^3</f>
        <v>55.465826505503998</v>
      </c>
      <c r="AD8" s="491">
        <f>('Block details'!AD9+'Block details'!AD22+'Block details'!AD35+'Block details'!AD48+'Block details'!AD77+'Block details'!AD105)/10^3</f>
        <v>55.465826505503998</v>
      </c>
      <c r="AE8" s="491">
        <f>('Block details'!AE9+'Block details'!AE22+'Block details'!AE35+'Block details'!AE48+'Block details'!AE77+'Block details'!AE105)/10^3</f>
        <v>55.465826505503998</v>
      </c>
      <c r="AF8" s="491">
        <f>('Block details'!AF9+'Block details'!AF22+'Block details'!AF35+'Block details'!AF48+'Block details'!AF77+'Block details'!AF105)/10^3</f>
        <v>55.465826505503998</v>
      </c>
      <c r="AG8" s="491">
        <f>('Block details'!AG9+'Block details'!AG22+'Block details'!AG35+'Block details'!AG48+'Block details'!AG77+'Block details'!AG105)/10^3</f>
        <v>55.465826505503998</v>
      </c>
      <c r="AH8" s="491">
        <f>('Block details'!AH9+'Block details'!AH22+'Block details'!AH35+'Block details'!AH48+'Block details'!AH77+'Block details'!AH105)/10^3</f>
        <v>55.465826505503998</v>
      </c>
      <c r="AI8" s="491">
        <f>('Block details'!AI9+'Block details'!AI22+'Block details'!AI35+'Block details'!AI48+'Block details'!AI77+'Block details'!AI105)/10^3</f>
        <v>55.465826505503998</v>
      </c>
      <c r="AJ8" s="491">
        <f>('Block details'!AJ9+'Block details'!AJ22+'Block details'!AJ35+'Block details'!AJ48+'Block details'!AJ77+'Block details'!AJ105)/10^3</f>
        <v>55.465826505503998</v>
      </c>
      <c r="AK8" s="491">
        <f>('Block details'!AK9+'Block details'!AK22+'Block details'!AK35+'Block details'!AK48+'Block details'!AK77+'Block details'!AK105)/10^3</f>
        <v>55.465826505503998</v>
      </c>
    </row>
    <row r="9" spans="1:37" x14ac:dyDescent="0.25">
      <c r="B9" s="488" t="s">
        <v>603</v>
      </c>
      <c r="C9" s="493">
        <f>SUM(D9:AK9)</f>
        <v>1</v>
      </c>
      <c r="D9" s="490">
        <f t="shared" ref="D9:J9" si="2">D8/$C$8</f>
        <v>0</v>
      </c>
      <c r="E9" s="490">
        <f t="shared" si="2"/>
        <v>0</v>
      </c>
      <c r="F9" s="490">
        <f t="shared" si="2"/>
        <v>0</v>
      </c>
      <c r="G9" s="490">
        <f t="shared" si="2"/>
        <v>0</v>
      </c>
      <c r="H9" s="490">
        <f t="shared" si="2"/>
        <v>0</v>
      </c>
      <c r="I9" s="490">
        <f t="shared" si="2"/>
        <v>0</v>
      </c>
      <c r="J9" s="492">
        <f t="shared" si="2"/>
        <v>0</v>
      </c>
      <c r="K9" s="492">
        <f t="shared" ref="K9:AG9" si="3">K8/$C$8</f>
        <v>9.9999999999999978E-2</v>
      </c>
      <c r="L9" s="492">
        <f t="shared" si="3"/>
        <v>4.9999999999999989E-2</v>
      </c>
      <c r="M9" s="492">
        <f t="shared" si="3"/>
        <v>1.9999999999999993E-2</v>
      </c>
      <c r="N9" s="492">
        <f t="shared" si="3"/>
        <v>1.9999999999999993E-2</v>
      </c>
      <c r="O9" s="492">
        <f t="shared" si="3"/>
        <v>1.9999999999999993E-2</v>
      </c>
      <c r="P9" s="492">
        <f t="shared" si="3"/>
        <v>4.9999999999999989E-2</v>
      </c>
      <c r="Q9" s="492">
        <f t="shared" si="3"/>
        <v>0.14999999999999994</v>
      </c>
      <c r="R9" s="492">
        <f t="shared" si="3"/>
        <v>9.9999999999999978E-2</v>
      </c>
      <c r="S9" s="492">
        <f t="shared" si="3"/>
        <v>4.9999999999999989E-2</v>
      </c>
      <c r="T9" s="492">
        <f t="shared" si="3"/>
        <v>9.9999999999999978E-2</v>
      </c>
      <c r="U9" s="492">
        <f t="shared" si="3"/>
        <v>1.9999999999999993E-2</v>
      </c>
      <c r="V9" s="492">
        <f t="shared" si="3"/>
        <v>1.9999999999999993E-2</v>
      </c>
      <c r="W9" s="492">
        <f t="shared" si="3"/>
        <v>1.9999999999999993E-2</v>
      </c>
      <c r="X9" s="492">
        <f t="shared" si="3"/>
        <v>1.9999999999999993E-2</v>
      </c>
      <c r="Y9" s="492">
        <f t="shared" si="3"/>
        <v>1.9999999999999993E-2</v>
      </c>
      <c r="Z9" s="492">
        <f t="shared" si="3"/>
        <v>1.9999999999999993E-2</v>
      </c>
      <c r="AA9" s="492">
        <f t="shared" si="3"/>
        <v>1.9999999999999993E-2</v>
      </c>
      <c r="AB9" s="492">
        <f t="shared" si="3"/>
        <v>1.9999999999999993E-2</v>
      </c>
      <c r="AC9" s="492">
        <f t="shared" si="3"/>
        <v>1.9999999999999993E-2</v>
      </c>
      <c r="AD9" s="492">
        <f t="shared" si="3"/>
        <v>1.9999999999999993E-2</v>
      </c>
      <c r="AE9" s="492">
        <f t="shared" si="3"/>
        <v>1.9999999999999993E-2</v>
      </c>
      <c r="AF9" s="492">
        <f t="shared" si="3"/>
        <v>1.9999999999999993E-2</v>
      </c>
      <c r="AG9" s="492">
        <f t="shared" si="3"/>
        <v>1.9999999999999993E-2</v>
      </c>
      <c r="AH9" s="492">
        <f t="shared" ref="AH9:AI9" si="4">AH8/$C$8</f>
        <v>1.9999999999999993E-2</v>
      </c>
      <c r="AI9" s="492">
        <f t="shared" si="4"/>
        <v>1.9999999999999993E-2</v>
      </c>
      <c r="AJ9" s="492">
        <f t="shared" ref="AJ9:AK9" si="5">AJ8/$C$8</f>
        <v>1.9999999999999993E-2</v>
      </c>
      <c r="AK9" s="492">
        <f t="shared" si="5"/>
        <v>1.9999999999999993E-2</v>
      </c>
    </row>
    <row r="10" spans="1:37" x14ac:dyDescent="0.25">
      <c r="B10" s="285" t="s">
        <v>601</v>
      </c>
      <c r="C10" s="477">
        <f t="shared" ref="C10:C11" si="6">SUM(D10:AK10)</f>
        <v>2195.5494093992475</v>
      </c>
      <c r="D10" s="476"/>
      <c r="E10" s="476">
        <f>'Block details'!E58+'Block details'!E85+'Block details'!E113</f>
        <v>0</v>
      </c>
      <c r="F10" s="476">
        <f>'Block details'!F58+'Block details'!F85+'Block details'!F113</f>
        <v>0</v>
      </c>
      <c r="G10" s="476">
        <f>'Block details'!G58+'Block details'!G85+'Block details'!G113</f>
        <v>0</v>
      </c>
      <c r="H10" s="476">
        <f>'Block details'!H58+'Block details'!H85+'Block details'!H113</f>
        <v>0</v>
      </c>
      <c r="I10" s="476">
        <f>'Block details'!I58+'Block details'!I85+'Block details'!I113</f>
        <v>0</v>
      </c>
      <c r="J10" s="476">
        <f>'Block details'!J58+'Block details'!J85+'Block details'!J113</f>
        <v>0</v>
      </c>
      <c r="K10" s="476">
        <f>'Block details'!K58+'Block details'!K85+'Block details'!K113</f>
        <v>22.662529485992483</v>
      </c>
      <c r="L10" s="476">
        <f>'Block details'!L58+'Block details'!L85+'Block details'!L113</f>
        <v>28.328161857490599</v>
      </c>
      <c r="M10" s="476">
        <f>'Block details'!M58+'Block details'!M85+'Block details'!M113</f>
        <v>16.283203239820327</v>
      </c>
      <c r="N10" s="476">
        <f>'Block details'!N58+'Block details'!N85+'Block details'!N113</f>
        <v>39.075145748422884</v>
      </c>
      <c r="O10" s="476">
        <f>'Block details'!O58+'Block details'!O85+'Block details'!O113</f>
        <v>15.566390189734239</v>
      </c>
      <c r="P10" s="476">
        <f>'Block details'!P58+'Block details'!P85+'Block details'!P113</f>
        <v>95.421280931564723</v>
      </c>
      <c r="Q10" s="476">
        <f>'Block details'!Q58+'Block details'!Q85+'Block details'!Q113</f>
        <v>125.38656429982227</v>
      </c>
      <c r="R10" s="476">
        <f>'Block details'!R58+'Block details'!R85+'Block details'!R113</f>
        <v>130.47558397831187</v>
      </c>
      <c r="S10" s="476">
        <f>'Block details'!S58+'Block details'!S85+'Block details'!S113</f>
        <v>151.90261961937986</v>
      </c>
      <c r="T10" s="476">
        <f>'Block details'!T58+'Block details'!T85+'Block details'!T113</f>
        <v>128.11302349045755</v>
      </c>
      <c r="U10" s="476">
        <f>'Block details'!U58+'Block details'!U85+'Block details'!U113</f>
        <v>141.43389152361971</v>
      </c>
      <c r="V10" s="476">
        <f>'Block details'!V58+'Block details'!V85+'Block details'!V113</f>
        <v>26.313188069547547</v>
      </c>
      <c r="W10" s="476">
        <f>'Block details'!W58+'Block details'!W85+'Block details'!W113</f>
        <v>218.08935041252258</v>
      </c>
      <c r="X10" s="476">
        <f>'Block details'!X58+'Block details'!X85+'Block details'!X113</f>
        <v>135.9749102053575</v>
      </c>
      <c r="Y10" s="476">
        <f>'Block details'!Y58+'Block details'!Y85+'Block details'!Y113</f>
        <v>100.39630963926537</v>
      </c>
      <c r="Z10" s="476">
        <f>'Block details'!Z58+'Block details'!Z85+'Block details'!Z113</f>
        <v>195.46265102797597</v>
      </c>
      <c r="AA10" s="476">
        <f>'Block details'!AA58+'Block details'!AA85+'Block details'!AA113</f>
        <v>109.62788111194888</v>
      </c>
      <c r="AB10" s="476">
        <f>'Block details'!AB58+'Block details'!AB85+'Block details'!AB113</f>
        <v>37.922112352780857</v>
      </c>
      <c r="AC10" s="476">
        <f>'Block details'!AC58+'Block details'!AC85+'Block details'!AC113</f>
        <v>154.91616283935318</v>
      </c>
      <c r="AD10" s="476">
        <f>'Block details'!AD58+'Block details'!AD85+'Block details'!AD113</f>
        <v>40.274806171984963</v>
      </c>
      <c r="AE10" s="476">
        <f>'Block details'!AE58+'Block details'!AE85+'Block details'!AE113</f>
        <v>40.274806171984963</v>
      </c>
      <c r="AF10" s="476">
        <f>'Block details'!AF58+'Block details'!AF85+'Block details'!AF113</f>
        <v>40.274806171984963</v>
      </c>
      <c r="AG10" s="476">
        <f>'Block details'!AG58+'Block details'!AG85+'Block details'!AG113</f>
        <v>40.274806171984963</v>
      </c>
      <c r="AH10" s="476">
        <f>'Block details'!AH58+'Block details'!AH85+'Block details'!AH113</f>
        <v>40.274806171984963</v>
      </c>
      <c r="AI10" s="476">
        <f>'Block details'!AI58+'Block details'!AI85+'Block details'!AI113</f>
        <v>40.274806171984963</v>
      </c>
      <c r="AJ10" s="476">
        <f>'Block details'!AJ58+'Block details'!AJ85+'Block details'!AJ113</f>
        <v>40.274806171984963</v>
      </c>
      <c r="AK10" s="476">
        <f>'Block details'!AK58+'Block details'!AK85+'Block details'!AK113</f>
        <v>40.274806171984963</v>
      </c>
    </row>
    <row r="11" spans="1:37" x14ac:dyDescent="0.25">
      <c r="B11" s="285" t="s">
        <v>599</v>
      </c>
      <c r="C11" s="477">
        <f t="shared" si="6"/>
        <v>97.6</v>
      </c>
      <c r="D11" s="476"/>
      <c r="E11" s="476">
        <f>'Block details'!E137</f>
        <v>0</v>
      </c>
      <c r="F11" s="476">
        <f>'Block details'!F137</f>
        <v>0</v>
      </c>
      <c r="G11" s="476">
        <f>'Block details'!G137</f>
        <v>0</v>
      </c>
      <c r="H11" s="476">
        <f>'Block details'!H137</f>
        <v>0</v>
      </c>
      <c r="I11" s="476">
        <f>'Block details'!I137</f>
        <v>0</v>
      </c>
      <c r="J11" s="476">
        <f>'Block details'!J137</f>
        <v>0</v>
      </c>
      <c r="K11" s="476">
        <f>'Block details'!K137</f>
        <v>0.97599999999999998</v>
      </c>
      <c r="L11" s="476">
        <f>'Block details'!L137</f>
        <v>0.97599999999999998</v>
      </c>
      <c r="M11" s="476">
        <f>'Block details'!M137</f>
        <v>0.97599999999999998</v>
      </c>
      <c r="N11" s="476">
        <f>'Block details'!N137</f>
        <v>0.97599999999999998</v>
      </c>
      <c r="O11" s="476">
        <f>'Block details'!O137</f>
        <v>0.97599999999999998</v>
      </c>
      <c r="P11" s="476">
        <f>'Block details'!P137</f>
        <v>1.952</v>
      </c>
      <c r="Q11" s="476">
        <f>'Block details'!Q137</f>
        <v>1.952</v>
      </c>
      <c r="R11" s="476">
        <f>'Block details'!R137</f>
        <v>1.952</v>
      </c>
      <c r="S11" s="476">
        <f>'Block details'!S137</f>
        <v>1.952</v>
      </c>
      <c r="T11" s="476">
        <f>'Block details'!T137</f>
        <v>2.9279999999999995</v>
      </c>
      <c r="U11" s="476">
        <f>'Block details'!U137</f>
        <v>2.9279999999999995</v>
      </c>
      <c r="V11" s="476">
        <f>'Block details'!V137</f>
        <v>2.9279999999999995</v>
      </c>
      <c r="W11" s="476">
        <f>'Block details'!W137</f>
        <v>2.9279999999999995</v>
      </c>
      <c r="X11" s="476">
        <f>'Block details'!X137</f>
        <v>4.8800000000000008</v>
      </c>
      <c r="Y11" s="476">
        <f>'Block details'!Y137</f>
        <v>4.8800000000000008</v>
      </c>
      <c r="Z11" s="476">
        <f>'Block details'!Z137</f>
        <v>4.8800000000000008</v>
      </c>
      <c r="AA11" s="476">
        <f>'Block details'!AA137</f>
        <v>4.8800000000000008</v>
      </c>
      <c r="AB11" s="476">
        <f>'Block details'!AB137</f>
        <v>4.8800000000000008</v>
      </c>
      <c r="AC11" s="476">
        <f>'Block details'!AC137</f>
        <v>4.8800000000000008</v>
      </c>
      <c r="AD11" s="476">
        <f>'Block details'!AD137</f>
        <v>4.8800000000000008</v>
      </c>
      <c r="AE11" s="476">
        <f>'Block details'!AE137</f>
        <v>4.8800000000000008</v>
      </c>
      <c r="AF11" s="476">
        <f>'Block details'!AF137</f>
        <v>4.8800000000000008</v>
      </c>
      <c r="AG11" s="476">
        <f>'Block details'!AG137</f>
        <v>5.855999999999999</v>
      </c>
      <c r="AH11" s="476">
        <f>'Block details'!AH137</f>
        <v>5.855999999999999</v>
      </c>
      <c r="AI11" s="476">
        <f>'Block details'!AI137</f>
        <v>5.855999999999999</v>
      </c>
      <c r="AJ11" s="476">
        <f>'Block details'!AJ137</f>
        <v>5.855999999999999</v>
      </c>
      <c r="AK11" s="476">
        <f>'Block details'!AK137</f>
        <v>5.855999999999999</v>
      </c>
    </row>
    <row r="12" spans="1:37" hidden="1" x14ac:dyDescent="0.25">
      <c r="B12" s="285" t="s">
        <v>273</v>
      </c>
      <c r="C12" s="477">
        <f t="shared" ref="C12" si="7">SUM(D12:AG12)</f>
        <v>0</v>
      </c>
      <c r="D12" s="476"/>
      <c r="E12" s="478"/>
      <c r="F12" s="478"/>
      <c r="G12" s="478"/>
      <c r="H12" s="478"/>
      <c r="I12" s="478"/>
      <c r="J12" s="478"/>
      <c r="K12" s="478"/>
      <c r="L12" s="478"/>
      <c r="M12" s="478"/>
      <c r="N12" s="478"/>
      <c r="O12" s="478"/>
      <c r="P12" s="478"/>
      <c r="Q12" s="478"/>
      <c r="R12" s="478"/>
      <c r="S12" s="478"/>
      <c r="T12" s="478"/>
      <c r="U12" s="476"/>
      <c r="V12" s="476"/>
      <c r="W12" s="476"/>
      <c r="X12" s="476"/>
      <c r="Y12" s="476"/>
      <c r="Z12" s="476"/>
      <c r="AA12" s="476"/>
      <c r="AB12" s="476"/>
      <c r="AC12" s="476"/>
      <c r="AD12" s="476"/>
      <c r="AE12" s="476"/>
      <c r="AF12" s="476"/>
      <c r="AG12" s="476"/>
      <c r="AH12" s="476"/>
      <c r="AI12" s="476"/>
      <c r="AJ12" s="476"/>
      <c r="AK12" s="476"/>
    </row>
    <row r="13" spans="1:37" x14ac:dyDescent="0.25">
      <c r="B13" s="291" t="s">
        <v>489</v>
      </c>
      <c r="C13" s="479">
        <f t="shared" ref="C13:C14" si="8">SUM(D13:AK13)</f>
        <v>2293.1494093992487</v>
      </c>
      <c r="D13" s="479">
        <f t="shared" ref="D13:AG13" si="9">SUM(D10:D12)</f>
        <v>0</v>
      </c>
      <c r="E13" s="479">
        <f t="shared" si="9"/>
        <v>0</v>
      </c>
      <c r="F13" s="479">
        <f t="shared" si="9"/>
        <v>0</v>
      </c>
      <c r="G13" s="479">
        <f t="shared" si="9"/>
        <v>0</v>
      </c>
      <c r="H13" s="479">
        <f t="shared" si="9"/>
        <v>0</v>
      </c>
      <c r="I13" s="479">
        <f t="shared" si="9"/>
        <v>0</v>
      </c>
      <c r="J13" s="479">
        <f t="shared" si="9"/>
        <v>0</v>
      </c>
      <c r="K13" s="479">
        <f t="shared" si="9"/>
        <v>23.638529485992482</v>
      </c>
      <c r="L13" s="479">
        <f t="shared" si="9"/>
        <v>29.304161857490598</v>
      </c>
      <c r="M13" s="479">
        <f t="shared" si="9"/>
        <v>17.259203239820327</v>
      </c>
      <c r="N13" s="479">
        <f t="shared" si="9"/>
        <v>40.051145748422883</v>
      </c>
      <c r="O13" s="479">
        <f t="shared" si="9"/>
        <v>16.542390189734238</v>
      </c>
      <c r="P13" s="479">
        <f t="shared" si="9"/>
        <v>97.373280931564722</v>
      </c>
      <c r="Q13" s="479">
        <f t="shared" si="9"/>
        <v>127.33856429982227</v>
      </c>
      <c r="R13" s="479">
        <f t="shared" si="9"/>
        <v>132.42758397831187</v>
      </c>
      <c r="S13" s="479">
        <f t="shared" si="9"/>
        <v>153.85461961937986</v>
      </c>
      <c r="T13" s="479">
        <f t="shared" si="9"/>
        <v>131.04102349045755</v>
      </c>
      <c r="U13" s="479">
        <f t="shared" si="9"/>
        <v>144.3618915236197</v>
      </c>
      <c r="V13" s="479">
        <f t="shared" si="9"/>
        <v>29.241188069547547</v>
      </c>
      <c r="W13" s="479">
        <f t="shared" si="9"/>
        <v>221.01735041252257</v>
      </c>
      <c r="X13" s="479">
        <f t="shared" si="9"/>
        <v>140.8549102053575</v>
      </c>
      <c r="Y13" s="479">
        <f t="shared" si="9"/>
        <v>105.27630963926536</v>
      </c>
      <c r="Z13" s="479">
        <f t="shared" si="9"/>
        <v>200.34265102797596</v>
      </c>
      <c r="AA13" s="479">
        <f t="shared" si="9"/>
        <v>114.50788111194888</v>
      </c>
      <c r="AB13" s="479">
        <f t="shared" si="9"/>
        <v>42.80211235278086</v>
      </c>
      <c r="AC13" s="479">
        <f t="shared" si="9"/>
        <v>159.79616283935317</v>
      </c>
      <c r="AD13" s="479">
        <f t="shared" si="9"/>
        <v>45.154806171984966</v>
      </c>
      <c r="AE13" s="479">
        <f t="shared" si="9"/>
        <v>45.154806171984966</v>
      </c>
      <c r="AF13" s="479">
        <f t="shared" si="9"/>
        <v>45.154806171984966</v>
      </c>
      <c r="AG13" s="479">
        <f t="shared" si="9"/>
        <v>46.130806171984965</v>
      </c>
      <c r="AH13" s="479">
        <f t="shared" ref="AH13:AI13" si="10">SUM(AH10:AH12)</f>
        <v>46.130806171984965</v>
      </c>
      <c r="AI13" s="479">
        <f t="shared" si="10"/>
        <v>46.130806171984965</v>
      </c>
      <c r="AJ13" s="479">
        <f t="shared" ref="AJ13:AK13" si="11">SUM(AJ10:AJ12)</f>
        <v>46.130806171984965</v>
      </c>
      <c r="AK13" s="479">
        <f t="shared" si="11"/>
        <v>46.130806171984965</v>
      </c>
    </row>
    <row r="14" spans="1:37" x14ac:dyDescent="0.25">
      <c r="B14" s="291" t="s">
        <v>488</v>
      </c>
      <c r="C14" s="479">
        <f t="shared" si="8"/>
        <v>412.76689369186482</v>
      </c>
      <c r="D14" s="479">
        <f>'GST Schedule'!D10</f>
        <v>0</v>
      </c>
      <c r="E14" s="479">
        <f>'GST Schedule'!E10</f>
        <v>0</v>
      </c>
      <c r="F14" s="479">
        <f>'GST Schedule'!F10</f>
        <v>0</v>
      </c>
      <c r="G14" s="479">
        <f>'GST Schedule'!G10</f>
        <v>0</v>
      </c>
      <c r="H14" s="479">
        <f>'GST Schedule'!H10</f>
        <v>0</v>
      </c>
      <c r="I14" s="479">
        <f>'GST Schedule'!I10</f>
        <v>0</v>
      </c>
      <c r="J14" s="479">
        <f>'GST Schedule'!J10</f>
        <v>0</v>
      </c>
      <c r="K14" s="479">
        <f>'GST Schedule'!K10</f>
        <v>4.2549353074786467</v>
      </c>
      <c r="L14" s="479">
        <f>'GST Schedule'!L10</f>
        <v>5.2747491343483075</v>
      </c>
      <c r="M14" s="479">
        <f>'GST Schedule'!M10</f>
        <v>3.1066565831676587</v>
      </c>
      <c r="N14" s="479">
        <f>'GST Schedule'!N10</f>
        <v>7.2092062347161185</v>
      </c>
      <c r="O14" s="479">
        <f>'GST Schedule'!O10</f>
        <v>2.977630234152163</v>
      </c>
      <c r="P14" s="479">
        <f>'GST Schedule'!P10</f>
        <v>17.52719056768165</v>
      </c>
      <c r="Q14" s="479">
        <f>'GST Schedule'!Q10</f>
        <v>22.920941573968008</v>
      </c>
      <c r="R14" s="479">
        <f>'GST Schedule'!R10</f>
        <v>23.836965116096135</v>
      </c>
      <c r="S14" s="479">
        <f>'GST Schedule'!S10</f>
        <v>27.693831531488375</v>
      </c>
      <c r="T14" s="479">
        <f>'GST Schedule'!T10</f>
        <v>23.587384228282357</v>
      </c>
      <c r="U14" s="479">
        <f>'GST Schedule'!U10</f>
        <v>25.985140474251544</v>
      </c>
      <c r="V14" s="479">
        <f>'GST Schedule'!V10</f>
        <v>5.2634138525185588</v>
      </c>
      <c r="W14" s="479">
        <f>'GST Schedule'!W10</f>
        <v>39.783123074254064</v>
      </c>
      <c r="X14" s="479">
        <f>'GST Schedule'!X10</f>
        <v>25.35388383696435</v>
      </c>
      <c r="Y14" s="479">
        <f>'GST Schedule'!Y10</f>
        <v>18.949735735067765</v>
      </c>
      <c r="Z14" s="479">
        <f>'GST Schedule'!Z10</f>
        <v>36.06167718503567</v>
      </c>
      <c r="AA14" s="479">
        <f>'GST Schedule'!AA10</f>
        <v>20.611418600150795</v>
      </c>
      <c r="AB14" s="479">
        <f>'GST Schedule'!AB10</f>
        <v>7.7043802235005545</v>
      </c>
      <c r="AC14" s="479">
        <f>'GST Schedule'!AC10</f>
        <v>28.763309311083571</v>
      </c>
      <c r="AD14" s="479">
        <f>'GST Schedule'!AD10</f>
        <v>8.127865110957293</v>
      </c>
      <c r="AE14" s="479">
        <f>'GST Schedule'!AE10</f>
        <v>8.127865110957293</v>
      </c>
      <c r="AF14" s="479">
        <f>'GST Schedule'!AF10</f>
        <v>8.127865110957293</v>
      </c>
      <c r="AG14" s="479">
        <f>'GST Schedule'!AG10</f>
        <v>8.3035451109572929</v>
      </c>
      <c r="AH14" s="479">
        <f>'GST Schedule'!AH10</f>
        <v>8.3035451109572929</v>
      </c>
      <c r="AI14" s="479">
        <f>'GST Schedule'!AI10</f>
        <v>8.3035451109572929</v>
      </c>
      <c r="AJ14" s="479">
        <f>'GST Schedule'!AJ10</f>
        <v>8.3035451109572929</v>
      </c>
      <c r="AK14" s="479">
        <f>'GST Schedule'!AK10</f>
        <v>8.3035451109572929</v>
      </c>
    </row>
    <row r="15" spans="1:37" x14ac:dyDescent="0.25">
      <c r="B15" s="291" t="s">
        <v>490</v>
      </c>
      <c r="C15" s="479">
        <f t="shared" ref="C15:AG15" si="12">C13+C14</f>
        <v>2705.9163030911136</v>
      </c>
      <c r="D15" s="479">
        <f t="shared" si="12"/>
        <v>0</v>
      </c>
      <c r="E15" s="479">
        <f t="shared" si="12"/>
        <v>0</v>
      </c>
      <c r="F15" s="479">
        <f t="shared" si="12"/>
        <v>0</v>
      </c>
      <c r="G15" s="479">
        <f t="shared" si="12"/>
        <v>0</v>
      </c>
      <c r="H15" s="479">
        <f t="shared" si="12"/>
        <v>0</v>
      </c>
      <c r="I15" s="479">
        <f t="shared" si="12"/>
        <v>0</v>
      </c>
      <c r="J15" s="479">
        <f t="shared" si="12"/>
        <v>0</v>
      </c>
      <c r="K15" s="479">
        <f t="shared" si="12"/>
        <v>27.893464793471129</v>
      </c>
      <c r="L15" s="479">
        <f t="shared" si="12"/>
        <v>34.578910991838903</v>
      </c>
      <c r="M15" s="479">
        <f t="shared" si="12"/>
        <v>20.365859822987986</v>
      </c>
      <c r="N15" s="479">
        <f t="shared" si="12"/>
        <v>47.260351983139003</v>
      </c>
      <c r="O15" s="479">
        <f t="shared" si="12"/>
        <v>19.5200204238864</v>
      </c>
      <c r="P15" s="479">
        <f t="shared" si="12"/>
        <v>114.90047149924638</v>
      </c>
      <c r="Q15" s="479">
        <f t="shared" si="12"/>
        <v>150.25950587379026</v>
      </c>
      <c r="R15" s="479">
        <f t="shared" si="12"/>
        <v>156.26454909440801</v>
      </c>
      <c r="S15" s="479">
        <f t="shared" si="12"/>
        <v>181.54845115086823</v>
      </c>
      <c r="T15" s="479">
        <f t="shared" si="12"/>
        <v>154.62840771873991</v>
      </c>
      <c r="U15" s="479">
        <f t="shared" si="12"/>
        <v>170.34703199787126</v>
      </c>
      <c r="V15" s="479">
        <f t="shared" si="12"/>
        <v>34.504601922066108</v>
      </c>
      <c r="W15" s="479">
        <f t="shared" si="12"/>
        <v>260.80047348677664</v>
      </c>
      <c r="X15" s="479">
        <f t="shared" si="12"/>
        <v>166.20879404232184</v>
      </c>
      <c r="Y15" s="479">
        <f t="shared" si="12"/>
        <v>124.22604537433313</v>
      </c>
      <c r="Z15" s="479">
        <f t="shared" si="12"/>
        <v>236.40432821301164</v>
      </c>
      <c r="AA15" s="479">
        <f t="shared" si="12"/>
        <v>135.11929971209966</v>
      </c>
      <c r="AB15" s="479">
        <f t="shared" si="12"/>
        <v>50.506492576281417</v>
      </c>
      <c r="AC15" s="479">
        <f t="shared" si="12"/>
        <v>188.55947215043673</v>
      </c>
      <c r="AD15" s="479">
        <f t="shared" si="12"/>
        <v>53.28267128294226</v>
      </c>
      <c r="AE15" s="479">
        <f t="shared" si="12"/>
        <v>53.28267128294226</v>
      </c>
      <c r="AF15" s="479">
        <f t="shared" si="12"/>
        <v>53.28267128294226</v>
      </c>
      <c r="AG15" s="479">
        <f t="shared" si="12"/>
        <v>54.434351282942259</v>
      </c>
      <c r="AH15" s="479">
        <f t="shared" ref="AH15:AI15" si="13">AH13+AH14</f>
        <v>54.434351282942259</v>
      </c>
      <c r="AI15" s="479">
        <f t="shared" si="13"/>
        <v>54.434351282942259</v>
      </c>
      <c r="AJ15" s="479">
        <f t="shared" ref="AJ15:AK15" si="14">AJ13+AJ14</f>
        <v>54.434351282942259</v>
      </c>
      <c r="AK15" s="479">
        <f t="shared" si="14"/>
        <v>54.434351282942259</v>
      </c>
    </row>
    <row r="16" spans="1:37" x14ac:dyDescent="0.25">
      <c r="A16" s="290"/>
      <c r="B16" s="285" t="s">
        <v>58</v>
      </c>
      <c r="C16" s="477">
        <f t="shared" ref="C16:C23" ca="1" si="15">SUM(D16:AK16)</f>
        <v>250</v>
      </c>
      <c r="D16" s="480">
        <f ca="1">'Cost Schedule '!G103</f>
        <v>58</v>
      </c>
      <c r="E16" s="480">
        <f ca="1">'Cost Schedule '!H103</f>
        <v>11.75</v>
      </c>
      <c r="F16" s="480">
        <f ca="1">'Cost Schedule '!I103</f>
        <v>0</v>
      </c>
      <c r="G16" s="480">
        <f ca="1">'Cost Schedule '!J103</f>
        <v>0</v>
      </c>
      <c r="H16" s="480">
        <f ca="1">'Cost Schedule '!K103</f>
        <v>0</v>
      </c>
      <c r="I16" s="480">
        <f ca="1">'Cost Schedule '!L103</f>
        <v>0</v>
      </c>
      <c r="J16" s="480">
        <f ca="1">'Cost Schedule '!M103</f>
        <v>58</v>
      </c>
      <c r="K16" s="480">
        <f ca="1">'Cost Schedule '!N103</f>
        <v>0</v>
      </c>
      <c r="L16" s="480">
        <f ca="1">'Cost Schedule '!O103</f>
        <v>58</v>
      </c>
      <c r="M16" s="480">
        <f ca="1">'Cost Schedule '!P103</f>
        <v>0</v>
      </c>
      <c r="N16" s="480">
        <f ca="1">'Cost Schedule '!Q103</f>
        <v>0</v>
      </c>
      <c r="O16" s="480">
        <f ca="1">'Cost Schedule '!R103</f>
        <v>0</v>
      </c>
      <c r="P16" s="480">
        <f ca="1">'Cost Schedule '!S103</f>
        <v>58</v>
      </c>
      <c r="Q16" s="480">
        <f ca="1">'Cost Schedule '!T103</f>
        <v>0</v>
      </c>
      <c r="R16" s="480">
        <f ca="1">'Cost Schedule '!U103</f>
        <v>0</v>
      </c>
      <c r="S16" s="480">
        <f ca="1">'Cost Schedule '!V103</f>
        <v>0</v>
      </c>
      <c r="T16" s="480">
        <f ca="1">'Cost Schedule '!W103</f>
        <v>6.25</v>
      </c>
      <c r="U16" s="480">
        <f ca="1">'Cost Schedule '!X103</f>
        <v>0</v>
      </c>
      <c r="V16" s="480">
        <f ca="1">'Cost Schedule '!Y103</f>
        <v>0</v>
      </c>
      <c r="W16" s="480">
        <f ca="1">'Cost Schedule '!Z103</f>
        <v>0</v>
      </c>
      <c r="X16" s="480">
        <f ca="1">'Cost Schedule '!AA103</f>
        <v>0</v>
      </c>
      <c r="Y16" s="480">
        <f ca="1">'Cost Schedule '!AB103</f>
        <v>0</v>
      </c>
      <c r="Z16" s="480">
        <f ca="1">'Cost Schedule '!AC103</f>
        <v>0</v>
      </c>
      <c r="AA16" s="480">
        <f ca="1">'Cost Schedule '!AD103</f>
        <v>0</v>
      </c>
      <c r="AB16" s="480">
        <f ca="1">'Cost Schedule '!AE103</f>
        <v>0</v>
      </c>
      <c r="AC16" s="477"/>
      <c r="AD16" s="477"/>
      <c r="AE16" s="477"/>
      <c r="AF16" s="477"/>
      <c r="AG16" s="477"/>
      <c r="AH16" s="477"/>
      <c r="AI16" s="477"/>
      <c r="AJ16" s="477"/>
      <c r="AK16" s="477"/>
    </row>
    <row r="17" spans="1:37" x14ac:dyDescent="0.25">
      <c r="B17" s="285" t="s">
        <v>29</v>
      </c>
      <c r="C17" s="477">
        <f t="shared" ca="1" si="15"/>
        <v>808.14056455814307</v>
      </c>
      <c r="D17" s="476"/>
      <c r="E17" s="476">
        <f ca="1">'Block details'!E61+'Block details'!E88+'Block details'!E116+'Block details'!E140</f>
        <v>0</v>
      </c>
      <c r="F17" s="476">
        <f ca="1">'Block details'!F61+'Block details'!F88+'Block details'!F116+'Block details'!F140</f>
        <v>0</v>
      </c>
      <c r="G17" s="476">
        <f ca="1">'Block details'!G61+'Block details'!G88+'Block details'!G116+'Block details'!G140</f>
        <v>0</v>
      </c>
      <c r="H17" s="476">
        <f ca="1">'Block details'!H61+'Block details'!H88+'Block details'!H116+'Block details'!H140</f>
        <v>0</v>
      </c>
      <c r="I17" s="476">
        <f ca="1">'Block details'!I61+'Block details'!I88+'Block details'!I116+'Block details'!I140</f>
        <v>0</v>
      </c>
      <c r="J17" s="476">
        <f ca="1">'Block details'!J61+'Block details'!J88+'Block details'!J116+'Block details'!J140</f>
        <v>0</v>
      </c>
      <c r="K17" s="476">
        <f ca="1">'Block details'!K61+'Block details'!K88+'Block details'!K116+'Block details'!K140</f>
        <v>31.632038187287559</v>
      </c>
      <c r="L17" s="476">
        <f ca="1">'Block details'!L61+'Block details'!L88+'Block details'!L116+'Block details'!L140</f>
        <v>27.305365097383174</v>
      </c>
      <c r="M17" s="476">
        <f ca="1">'Block details'!M61+'Block details'!M88+'Block details'!M116+'Block details'!M140</f>
        <v>32.795776231125679</v>
      </c>
      <c r="N17" s="476">
        <f ca="1">'Block details'!N61+'Block details'!N88+'Block details'!N116+'Block details'!N140</f>
        <v>70.033216295091734</v>
      </c>
      <c r="O17" s="476">
        <f ca="1">'Block details'!O61+'Block details'!O88+'Block details'!O116+'Block details'!O140</f>
        <v>50.947732156036182</v>
      </c>
      <c r="P17" s="476">
        <f ca="1">'Block details'!P61+'Block details'!P88+'Block details'!P116+'Block details'!P140</f>
        <v>57.546279699778708</v>
      </c>
      <c r="Q17" s="476">
        <f ca="1">'Block details'!Q61+'Block details'!Q88+'Block details'!Q116+'Block details'!Q140</f>
        <v>67.974471129246993</v>
      </c>
      <c r="R17" s="476">
        <f ca="1">'Block details'!R61+'Block details'!R88+'Block details'!R116+'Block details'!R140</f>
        <v>66.406374454309486</v>
      </c>
      <c r="S17" s="476">
        <f ca="1">'Block details'!S61+'Block details'!S88+'Block details'!S116+'Block details'!S140</f>
        <v>43.801063188529525</v>
      </c>
      <c r="T17" s="476">
        <f ca="1">'Block details'!T61+'Block details'!T88+'Block details'!T116+'Block details'!T140</f>
        <v>65.939342471616797</v>
      </c>
      <c r="U17" s="476">
        <f ca="1">'Block details'!U61+'Block details'!U88+'Block details'!U116+'Block details'!U140</f>
        <v>80.379791623860001</v>
      </c>
      <c r="V17" s="476">
        <f ca="1">'Block details'!V61+'Block details'!V88+'Block details'!V116+'Block details'!V140</f>
        <v>50.789540913133997</v>
      </c>
      <c r="W17" s="476">
        <f ca="1">'Block details'!W61+'Block details'!W88+'Block details'!W116+'Block details'!W140</f>
        <v>26.508552704022264</v>
      </c>
      <c r="X17" s="476">
        <f ca="1">'Block details'!X61+'Block details'!X88+'Block details'!X116+'Block details'!X140</f>
        <v>29.041243758890094</v>
      </c>
      <c r="Y17" s="476">
        <f ca="1">'Block details'!Y61+'Block details'!Y88+'Block details'!Y116+'Block details'!Y140</f>
        <v>36.212985124398259</v>
      </c>
      <c r="Z17" s="476">
        <f ca="1">'Block details'!Z61+'Block details'!Z88+'Block details'!Z116+'Block details'!Z140</f>
        <v>25.252782846275046</v>
      </c>
      <c r="AA17" s="476">
        <f ca="1">'Block details'!AA61+'Block details'!AA88+'Block details'!AA116+'Block details'!AA140</f>
        <v>22.18641106695938</v>
      </c>
      <c r="AB17" s="476">
        <f ca="1">'Block details'!AB61+'Block details'!AB88+'Block details'!AB116+'Block details'!AB140</f>
        <v>18.056458829946564</v>
      </c>
      <c r="AC17" s="476">
        <f ca="1">'Block details'!AC61+'Block details'!AC88+'Block details'!AC116+'Block details'!AC140</f>
        <v>5.3311387802515213</v>
      </c>
      <c r="AD17" s="476">
        <f ca="1">'Block details'!AD61+'Block details'!AD88+'Block details'!AD116+'Block details'!AD140</f>
        <v>0</v>
      </c>
      <c r="AE17" s="476">
        <f ca="1">'Block details'!AE61+'Block details'!AE88+'Block details'!AE116+'Block details'!AE140</f>
        <v>0</v>
      </c>
      <c r="AF17" s="476">
        <f ca="1">'Block details'!AF61+'Block details'!AF88+'Block details'!AF116+'Block details'!AF140</f>
        <v>0</v>
      </c>
      <c r="AG17" s="476">
        <f ca="1">'Block details'!AG61+'Block details'!AG88+'Block details'!AG116+'Block details'!AG140</f>
        <v>0</v>
      </c>
      <c r="AH17" s="476">
        <f ca="1">'Block details'!AH61+'Block details'!AH88+'Block details'!AH116+'Block details'!AH140</f>
        <v>0</v>
      </c>
      <c r="AI17" s="476">
        <f ca="1">'Block details'!AI61+'Block details'!AI88+'Block details'!AI116+'Block details'!AI140</f>
        <v>0</v>
      </c>
      <c r="AJ17" s="476">
        <f ca="1">'Block details'!AJ61+'Block details'!AJ88+'Block details'!AJ116+'Block details'!AJ140</f>
        <v>0</v>
      </c>
      <c r="AK17" s="476">
        <f ca="1">'Block details'!AK61+'Block details'!AK88+'Block details'!AK116+'Block details'!AK140</f>
        <v>0</v>
      </c>
    </row>
    <row r="18" spans="1:37" x14ac:dyDescent="0.25">
      <c r="B18" s="285" t="str">
        <f>'Block details'!B62</f>
        <v>Admin Cost &amp; other Overheads</v>
      </c>
      <c r="C18" s="477">
        <f t="shared" ca="1" si="15"/>
        <v>103.9854172576532</v>
      </c>
      <c r="D18" s="476"/>
      <c r="E18" s="476">
        <f ca="1">'Block details'!E62+'Block details'!E89+'Block details'!E117</f>
        <v>0</v>
      </c>
      <c r="F18" s="476">
        <f ca="1">'Block details'!F62+'Block details'!F89+'Block details'!F117</f>
        <v>0</v>
      </c>
      <c r="G18" s="476">
        <f ca="1">'Block details'!G62+'Block details'!G89+'Block details'!G117</f>
        <v>0</v>
      </c>
      <c r="H18" s="476">
        <f ca="1">'Block details'!H62+'Block details'!H89+'Block details'!H117</f>
        <v>0</v>
      </c>
      <c r="I18" s="476">
        <f ca="1">'Block details'!I62+'Block details'!I89+'Block details'!I117</f>
        <v>0.79</v>
      </c>
      <c r="J18" s="476">
        <f ca="1">'Block details'!J62+'Block details'!J89+'Block details'!J117</f>
        <v>0</v>
      </c>
      <c r="K18" s="476">
        <f ca="1">'Block details'!K62+'Block details'!K89+'Block details'!K117</f>
        <v>2.7952319726826067</v>
      </c>
      <c r="L18" s="476">
        <f ca="1">'Block details'!L62+'Block details'!L89+'Block details'!L117</f>
        <v>0</v>
      </c>
      <c r="M18" s="476">
        <f ca="1">'Block details'!M62+'Block details'!M89+'Block details'!M117</f>
        <v>0</v>
      </c>
      <c r="N18" s="476">
        <f ca="1">'Block details'!N62+'Block details'!N89+'Block details'!N117</f>
        <v>1.0979999999999999</v>
      </c>
      <c r="O18" s="476">
        <f ca="1">'Block details'!O62+'Block details'!O89+'Block details'!O117</f>
        <v>6.1137278587243404</v>
      </c>
      <c r="P18" s="476">
        <f ca="1">'Block details'!P62+'Block details'!P89+'Block details'!P117</f>
        <v>6.905553563973446</v>
      </c>
      <c r="Q18" s="476">
        <f ca="1">'Block details'!Q62+'Block details'!Q89+'Block details'!Q117</f>
        <v>8.1569365355096473</v>
      </c>
      <c r="R18" s="476">
        <f ca="1">'Block details'!R62+'Block details'!R89+'Block details'!R117</f>
        <v>7.9687649345171394</v>
      </c>
      <c r="S18" s="476">
        <f ca="1">'Block details'!S62+'Block details'!S89+'Block details'!S117</f>
        <v>5.256127582623531</v>
      </c>
      <c r="T18" s="476">
        <f ca="1">'Block details'!T62+'Block details'!T89+'Block details'!T117</f>
        <v>7.9127210965940202</v>
      </c>
      <c r="U18" s="476">
        <f ca="1">'Block details'!U62+'Block details'!U89+'Block details'!U117</f>
        <v>9.3828600301632061</v>
      </c>
      <c r="V18" s="476">
        <f ca="1">'Block details'!V62+'Block details'!V89+'Block details'!V117</f>
        <v>6.0947449095760859</v>
      </c>
      <c r="W18" s="476">
        <f ca="1">'Block details'!W62+'Block details'!W89+'Block details'!W117</f>
        <v>4.181026324482672</v>
      </c>
      <c r="X18" s="476">
        <f ca="1">'Block details'!X62+'Block details'!X89+'Block details'!X117</f>
        <v>4.4849492510668094</v>
      </c>
      <c r="Y18" s="476">
        <f ca="1">'Block details'!Y62+'Block details'!Y89+'Block details'!Y117</f>
        <v>5.3455582149277889</v>
      </c>
      <c r="Z18" s="476">
        <f ca="1">'Block details'!Z62+'Block details'!Z89+'Block details'!Z117</f>
        <v>4.0303339415530059</v>
      </c>
      <c r="AA18" s="476">
        <f ca="1">'Block details'!AA62+'Block details'!AA89+'Block details'!AA117</f>
        <v>3.6623693280351244</v>
      </c>
      <c r="AB18" s="476">
        <f ca="1">'Block details'!AB62+'Block details'!AB89+'Block details'!AB117</f>
        <v>3.1667750595935864</v>
      </c>
      <c r="AC18" s="476">
        <f ca="1">'Block details'!AC62+'Block details'!AC89+'Block details'!AC117</f>
        <v>2.6397366536301821</v>
      </c>
      <c r="AD18" s="476">
        <f>'Block details'!AD62+'Block details'!AD89+'Block details'!AD117</f>
        <v>3</v>
      </c>
      <c r="AE18" s="476">
        <f>'Block details'!AE62+'Block details'!AE89+'Block details'!AE117</f>
        <v>3</v>
      </c>
      <c r="AF18" s="476">
        <f>'Block details'!AF62+'Block details'!AF89+'Block details'!AF117</f>
        <v>3</v>
      </c>
      <c r="AG18" s="476">
        <f>'Block details'!AG62+'Block details'!AG89+'Block details'!AG117</f>
        <v>3</v>
      </c>
      <c r="AH18" s="476">
        <f>'Block details'!AH62+'Block details'!AH89+'Block details'!AH117</f>
        <v>0.5</v>
      </c>
      <c r="AI18" s="476">
        <f>'Block details'!AI62+'Block details'!AI89+'Block details'!AI117</f>
        <v>0.5</v>
      </c>
      <c r="AJ18" s="476">
        <f>'Block details'!AJ62+'Block details'!AJ89+'Block details'!AJ117</f>
        <v>0.5</v>
      </c>
      <c r="AK18" s="476">
        <f>'Block details'!AK62+'Block details'!AK89+'Block details'!AK117</f>
        <v>0.5</v>
      </c>
    </row>
    <row r="19" spans="1:37" x14ac:dyDescent="0.25">
      <c r="A19" s="295"/>
      <c r="B19" s="285" t="str">
        <f>'Block details'!B63</f>
        <v>Sales &amp; Mktng Cost (Rs Cr)</v>
      </c>
      <c r="C19" s="477">
        <f t="shared" ca="1" si="15"/>
        <v>38.302217889807565</v>
      </c>
      <c r="D19" s="476"/>
      <c r="E19" s="476">
        <f ca="1">'Block details'!E63+'Block details'!E90+'Block details'!E118</f>
        <v>0</v>
      </c>
      <c r="F19" s="476">
        <f ca="1">'Block details'!F63+'Block details'!F90+'Block details'!F118</f>
        <v>0</v>
      </c>
      <c r="G19" s="476">
        <f ca="1">'Block details'!G63+'Block details'!G90+'Block details'!G118</f>
        <v>0</v>
      </c>
      <c r="H19" s="476">
        <f ca="1">'Block details'!H63+'Block details'!H90+'Block details'!H118</f>
        <v>0</v>
      </c>
      <c r="I19" s="476">
        <f ca="1">'Block details'!I63+'Block details'!I90+'Block details'!I118</f>
        <v>0</v>
      </c>
      <c r="J19" s="476">
        <f ca="1">'Block details'!J63+'Block details'!J90+'Block details'!J118</f>
        <v>0</v>
      </c>
      <c r="K19" s="476">
        <f ca="1">'Block details'!K63+'Block details'!K90+'Block details'!K118</f>
        <v>5.6751718275078078</v>
      </c>
      <c r="L19" s="476">
        <f ca="1">'Block details'!L63+'Block details'!L90+'Block details'!L118</f>
        <v>2.8375859137539039</v>
      </c>
      <c r="M19" s="476">
        <f ca="1">'Block details'!M63+'Block details'!M90+'Block details'!M118</f>
        <v>0</v>
      </c>
      <c r="N19" s="476">
        <f ca="1">'Block details'!N63+'Block details'!N90+'Block details'!N118</f>
        <v>2.8375859137539039</v>
      </c>
      <c r="O19" s="476">
        <f ca="1">'Block details'!O63+'Block details'!O90+'Block details'!O118</f>
        <v>1.6366694159449346</v>
      </c>
      <c r="P19" s="476">
        <f ca="1">'Block details'!P63+'Block details'!P90+'Block details'!P118</f>
        <v>4.0385024115628738</v>
      </c>
      <c r="Q19" s="476">
        <f ca="1">'Block details'!Q63+'Block details'!Q90+'Block details'!Q118</f>
        <v>0</v>
      </c>
      <c r="R19" s="476">
        <f ca="1">'Block details'!R63+'Block details'!R90+'Block details'!R118</f>
        <v>1.6366694159449346</v>
      </c>
      <c r="S19" s="476">
        <f ca="1">'Block details'!S63+'Block details'!S90+'Block details'!S118</f>
        <v>1.6366694159449346</v>
      </c>
      <c r="T19" s="476">
        <f ca="1">'Block details'!T63+'Block details'!T90+'Block details'!T118</f>
        <v>1.6366694159449346</v>
      </c>
      <c r="U19" s="476">
        <f ca="1">'Block details'!U63+'Block details'!U90+'Block details'!U118</f>
        <v>1.6366694159449346</v>
      </c>
      <c r="V19" s="476">
        <f ca="1">'Block details'!V63+'Block details'!V90+'Block details'!V118</f>
        <v>1.6366694159449346</v>
      </c>
      <c r="W19" s="476">
        <f ca="1">'Block details'!W63+'Block details'!W90+'Block details'!W118</f>
        <v>1.6366694159449346</v>
      </c>
      <c r="X19" s="476">
        <f ca="1">'Block details'!X63+'Block details'!X90+'Block details'!X118</f>
        <v>0</v>
      </c>
      <c r="Y19" s="476">
        <f ca="1">'Block details'!Y63+'Block details'!Y90+'Block details'!Y118</f>
        <v>1.6366694159449346</v>
      </c>
      <c r="Z19" s="476">
        <f ca="1">'Block details'!Z63+'Block details'!Z90+'Block details'!Z118</f>
        <v>0</v>
      </c>
      <c r="AA19" s="476">
        <f ca="1">'Block details'!AA63+'Block details'!AA90+'Block details'!AA118</f>
        <v>1.6366694159449346</v>
      </c>
      <c r="AB19" s="476">
        <f ca="1">'Block details'!AB63+'Block details'!AB90+'Block details'!AB118</f>
        <v>0</v>
      </c>
      <c r="AC19" s="476">
        <f ca="1">'Block details'!AC63+'Block details'!AC90+'Block details'!AC118</f>
        <v>1.6366694159449346</v>
      </c>
      <c r="AD19" s="476">
        <f ca="1">'Block details'!AD63+'Block details'!AD90+'Block details'!AD118</f>
        <v>0</v>
      </c>
      <c r="AE19" s="476">
        <f ca="1">'Block details'!AE63+'Block details'!AE90+'Block details'!AE118</f>
        <v>1.6366694159449346</v>
      </c>
      <c r="AF19" s="476">
        <f ca="1">'Block details'!AF63+'Block details'!AF90+'Block details'!AF118</f>
        <v>0</v>
      </c>
      <c r="AG19" s="476">
        <f ca="1">'Block details'!AG63+'Block details'!AG90+'Block details'!AG118</f>
        <v>1.6366694159449346</v>
      </c>
      <c r="AH19" s="476">
        <f ca="1">'Block details'!AH63+'Block details'!AH90+'Block details'!AH118</f>
        <v>0</v>
      </c>
      <c r="AI19" s="476">
        <f ca="1">'Block details'!AI63+'Block details'!AI90+'Block details'!AI118</f>
        <v>1.6366694159449346</v>
      </c>
      <c r="AJ19" s="476">
        <f ca="1">'Block details'!AJ63+'Block details'!AJ90+'Block details'!AJ118</f>
        <v>0</v>
      </c>
      <c r="AK19" s="476">
        <f ca="1">'Block details'!AK63+'Block details'!AK90+'Block details'!AK118</f>
        <v>1.6366694159449346</v>
      </c>
    </row>
    <row r="20" spans="1:37" ht="24" x14ac:dyDescent="0.25">
      <c r="A20" s="295"/>
      <c r="B20" s="296" t="str">
        <f>'Block details'!B64</f>
        <v>Support infrastructure (Rs Cr)</v>
      </c>
      <c r="C20" s="477">
        <f t="shared" ca="1" si="15"/>
        <v>386.18556501680996</v>
      </c>
      <c r="D20" s="476"/>
      <c r="E20" s="476">
        <f ca="1">'Block details'!E64+'Block details'!E91+'Block details'!E119</f>
        <v>0</v>
      </c>
      <c r="F20" s="476">
        <f ca="1">'Block details'!F64+'Block details'!F91+'Block details'!F119</f>
        <v>0</v>
      </c>
      <c r="G20" s="476">
        <f ca="1">'Block details'!G64+'Block details'!G91+'Block details'!G119</f>
        <v>0</v>
      </c>
      <c r="H20" s="476">
        <f ca="1">'Block details'!H64+'Block details'!H91+'Block details'!H119</f>
        <v>0</v>
      </c>
      <c r="I20" s="476">
        <f ca="1">'Block details'!I64+'Block details'!I91+'Block details'!I119</f>
        <v>0.78999999999999992</v>
      </c>
      <c r="J20" s="476">
        <f ca="1">'Block details'!J64+'Block details'!J91+'Block details'!J119</f>
        <v>0</v>
      </c>
      <c r="K20" s="476">
        <f ca="1">'Block details'!K64+'Block details'!K91+'Block details'!K119</f>
        <v>34.663943028254856</v>
      </c>
      <c r="L20" s="476">
        <f ca="1">'Block details'!L64+'Block details'!L91+'Block details'!L119</f>
        <v>18.557991773628782</v>
      </c>
      <c r="M20" s="476">
        <f ca="1">'Block details'!M64+'Block details'!M91+'Block details'!M119</f>
        <v>20.503654893003983</v>
      </c>
      <c r="N20" s="476">
        <f ca="1">'Block details'!N64+'Block details'!N91+'Block details'!N119</f>
        <v>20.628099299628783</v>
      </c>
      <c r="O20" s="476">
        <f ca="1">'Block details'!O64+'Block details'!O91+'Block details'!O119</f>
        <v>33.515452547257553</v>
      </c>
      <c r="P20" s="476">
        <f ca="1">'Block details'!P64+'Block details'!P91+'Block details'!P119</f>
        <v>53.277996669817682</v>
      </c>
      <c r="Q20" s="476">
        <f ca="1">'Block details'!Q64+'Block details'!Q91+'Block details'!Q119</f>
        <v>49.349942285604563</v>
      </c>
      <c r="R20" s="476">
        <f ca="1">'Block details'!R64+'Block details'!R91+'Block details'!R119</f>
        <v>65.998348967450312</v>
      </c>
      <c r="S20" s="476">
        <f ca="1">'Block details'!S64+'Block details'!S91+'Block details'!S119</f>
        <v>8.1761120171583741</v>
      </c>
      <c r="T20" s="476">
        <f ca="1">'Block details'!T64+'Block details'!T91+'Block details'!T119</f>
        <v>42.066224506696244</v>
      </c>
      <c r="U20" s="476">
        <f ca="1">'Block details'!U64+'Block details'!U91+'Block details'!U119</f>
        <v>37.222583976308783</v>
      </c>
      <c r="V20" s="476">
        <f ca="1">'Block details'!V64+'Block details'!V91+'Block details'!V119</f>
        <v>1.4352150519999896</v>
      </c>
      <c r="W20" s="476">
        <f ca="1">'Block details'!W64+'Block details'!W91+'Block details'!W119</f>
        <v>0</v>
      </c>
      <c r="X20" s="476">
        <f ca="1">'Block details'!X64+'Block details'!X91+'Block details'!X119</f>
        <v>0</v>
      </c>
      <c r="Y20" s="476">
        <f ca="1">'Block details'!Y64+'Block details'!Y91+'Block details'!Y119</f>
        <v>0</v>
      </c>
      <c r="Z20" s="476">
        <f ca="1">'Block details'!Z64+'Block details'!Z91+'Block details'!Z119</f>
        <v>0</v>
      </c>
      <c r="AA20" s="476">
        <f ca="1">'Block details'!AA64+'Block details'!AA91+'Block details'!AA119</f>
        <v>0</v>
      </c>
      <c r="AB20" s="476">
        <f ca="1">'Block details'!AB64+'Block details'!AB91+'Block details'!AB119</f>
        <v>0</v>
      </c>
      <c r="AC20" s="476">
        <f ca="1">'Block details'!AC64+'Block details'!AC91+'Block details'!AC119</f>
        <v>0</v>
      </c>
      <c r="AD20" s="476">
        <f ca="1">'Block details'!AD64+'Block details'!AD91+'Block details'!AD119</f>
        <v>0</v>
      </c>
      <c r="AE20" s="476">
        <f ca="1">'Block details'!AE64+'Block details'!AE91+'Block details'!AE119</f>
        <v>0</v>
      </c>
      <c r="AF20" s="476">
        <f ca="1">'Block details'!AF64+'Block details'!AF91+'Block details'!AF119</f>
        <v>0</v>
      </c>
      <c r="AG20" s="476">
        <f ca="1">'Block details'!AG64+'Block details'!AG91+'Block details'!AG119</f>
        <v>0</v>
      </c>
      <c r="AH20" s="476">
        <f ca="1">'Block details'!AH64+'Block details'!AH91+'Block details'!AH119</f>
        <v>0</v>
      </c>
      <c r="AI20" s="476">
        <f ca="1">'Block details'!AI64+'Block details'!AI91+'Block details'!AI119</f>
        <v>0</v>
      </c>
      <c r="AJ20" s="476">
        <f ca="1">'Block details'!AJ64+'Block details'!AJ91+'Block details'!AJ119</f>
        <v>0</v>
      </c>
      <c r="AK20" s="476">
        <f ca="1">'Block details'!AK64+'Block details'!AK91+'Block details'!AK119</f>
        <v>0</v>
      </c>
    </row>
    <row r="21" spans="1:37" x14ac:dyDescent="0.25">
      <c r="A21" s="295"/>
      <c r="B21" s="285" t="s">
        <v>486</v>
      </c>
      <c r="C21" s="477">
        <f t="shared" si="15"/>
        <v>0</v>
      </c>
      <c r="D21" s="476"/>
      <c r="E21" s="476"/>
      <c r="F21" s="476"/>
      <c r="G21" s="476"/>
      <c r="H21" s="476"/>
      <c r="I21" s="476"/>
      <c r="J21" s="476"/>
      <c r="K21" s="476"/>
      <c r="L21" s="476"/>
      <c r="M21" s="476"/>
      <c r="N21" s="476"/>
      <c r="O21" s="476"/>
      <c r="P21" s="476"/>
      <c r="Q21" s="476"/>
      <c r="R21" s="476"/>
      <c r="S21" s="476"/>
      <c r="T21" s="476"/>
      <c r="U21" s="476"/>
      <c r="V21" s="476"/>
      <c r="W21" s="476"/>
      <c r="X21" s="476"/>
      <c r="Y21" s="476"/>
      <c r="Z21" s="476"/>
      <c r="AA21" s="476"/>
      <c r="AB21" s="476"/>
      <c r="AC21" s="476"/>
      <c r="AD21" s="476"/>
      <c r="AE21" s="476"/>
      <c r="AF21" s="476"/>
      <c r="AG21" s="476"/>
      <c r="AH21" s="476"/>
      <c r="AI21" s="476"/>
      <c r="AJ21" s="476"/>
      <c r="AK21" s="476"/>
    </row>
    <row r="22" spans="1:37" x14ac:dyDescent="0.25">
      <c r="B22" s="291" t="s">
        <v>492</v>
      </c>
      <c r="C22" s="479">
        <f t="shared" ca="1" si="15"/>
        <v>1586.6137647224134</v>
      </c>
      <c r="D22" s="479">
        <f t="shared" ref="D22:AG22" ca="1" si="16">SUM(D16:D20)</f>
        <v>58</v>
      </c>
      <c r="E22" s="479">
        <f t="shared" ca="1" si="16"/>
        <v>11.75</v>
      </c>
      <c r="F22" s="479">
        <f t="shared" ca="1" si="16"/>
        <v>0</v>
      </c>
      <c r="G22" s="479">
        <f t="shared" ca="1" si="16"/>
        <v>0</v>
      </c>
      <c r="H22" s="479">
        <f t="shared" ca="1" si="16"/>
        <v>0</v>
      </c>
      <c r="I22" s="479">
        <f t="shared" ca="1" si="16"/>
        <v>1.58</v>
      </c>
      <c r="J22" s="479">
        <f t="shared" ca="1" si="16"/>
        <v>58</v>
      </c>
      <c r="K22" s="479">
        <f t="shared" ca="1" si="16"/>
        <v>74.766385015732823</v>
      </c>
      <c r="L22" s="479">
        <f t="shared" ca="1" si="16"/>
        <v>106.70094278476586</v>
      </c>
      <c r="M22" s="479">
        <f t="shared" ca="1" si="16"/>
        <v>53.299431124129661</v>
      </c>
      <c r="N22" s="479">
        <f t="shared" ca="1" si="16"/>
        <v>94.596901508474417</v>
      </c>
      <c r="O22" s="479">
        <f t="shared" ca="1" si="16"/>
        <v>92.213581977963003</v>
      </c>
      <c r="P22" s="479">
        <f t="shared" ca="1" si="16"/>
        <v>179.76833234513271</v>
      </c>
      <c r="Q22" s="479">
        <f t="shared" ca="1" si="16"/>
        <v>125.48134995036119</v>
      </c>
      <c r="R22" s="479">
        <f t="shared" ca="1" si="16"/>
        <v>142.01015777222187</v>
      </c>
      <c r="S22" s="479">
        <f t="shared" ca="1" si="16"/>
        <v>58.869972204256371</v>
      </c>
      <c r="T22" s="479">
        <f t="shared" ca="1" si="16"/>
        <v>123.804957490852</v>
      </c>
      <c r="U22" s="479">
        <f t="shared" ca="1" si="16"/>
        <v>128.62190504627694</v>
      </c>
      <c r="V22" s="479">
        <f t="shared" ca="1" si="16"/>
        <v>59.95617029065501</v>
      </c>
      <c r="W22" s="479">
        <f t="shared" ca="1" si="16"/>
        <v>32.326248444449874</v>
      </c>
      <c r="X22" s="479">
        <f t="shared" ca="1" si="16"/>
        <v>33.526193009956906</v>
      </c>
      <c r="Y22" s="479">
        <f t="shared" ca="1" si="16"/>
        <v>43.195212755270987</v>
      </c>
      <c r="Z22" s="479">
        <f t="shared" ca="1" si="16"/>
        <v>29.283116787828053</v>
      </c>
      <c r="AA22" s="479">
        <f t="shared" ca="1" si="16"/>
        <v>27.485449810939439</v>
      </c>
      <c r="AB22" s="479">
        <f t="shared" ca="1" si="16"/>
        <v>21.22323388954015</v>
      </c>
      <c r="AC22" s="479">
        <f t="shared" ca="1" si="16"/>
        <v>9.6075448498266383</v>
      </c>
      <c r="AD22" s="479">
        <f t="shared" ca="1" si="16"/>
        <v>3</v>
      </c>
      <c r="AE22" s="479">
        <f t="shared" ca="1" si="16"/>
        <v>4.6366694159449349</v>
      </c>
      <c r="AF22" s="479">
        <f t="shared" ca="1" si="16"/>
        <v>3</v>
      </c>
      <c r="AG22" s="479">
        <f t="shared" ca="1" si="16"/>
        <v>4.6366694159449349</v>
      </c>
      <c r="AH22" s="479">
        <f t="shared" ref="AH22:AI22" ca="1" si="17">SUM(AH16:AH20)</f>
        <v>0.5</v>
      </c>
      <c r="AI22" s="479">
        <f t="shared" ca="1" si="17"/>
        <v>2.1366694159449349</v>
      </c>
      <c r="AJ22" s="479">
        <f t="shared" ref="AJ22:AK22" ca="1" si="18">SUM(AJ16:AJ20)</f>
        <v>0.5</v>
      </c>
      <c r="AK22" s="479">
        <f t="shared" ca="1" si="18"/>
        <v>2.1366694159449349</v>
      </c>
    </row>
    <row r="23" spans="1:37" x14ac:dyDescent="0.25">
      <c r="B23" s="291" t="s">
        <v>487</v>
      </c>
      <c r="C23" s="479">
        <f t="shared" ca="1" si="15"/>
        <v>240.59047765003453</v>
      </c>
      <c r="D23" s="481">
        <f ca="1">'GST Schedule'!D20</f>
        <v>0</v>
      </c>
      <c r="E23" s="481">
        <f ca="1">'GST Schedule'!E20</f>
        <v>0</v>
      </c>
      <c r="F23" s="481">
        <f ca="1">'GST Schedule'!F20</f>
        <v>0</v>
      </c>
      <c r="G23" s="481">
        <f ca="1">'GST Schedule'!G20</f>
        <v>0</v>
      </c>
      <c r="H23" s="481">
        <f ca="1">'GST Schedule'!H20</f>
        <v>0</v>
      </c>
      <c r="I23" s="481">
        <f ca="1">'GST Schedule'!I20</f>
        <v>0.28439999999999999</v>
      </c>
      <c r="J23" s="481">
        <f ca="1">'GST Schedule'!J20</f>
        <v>0</v>
      </c>
      <c r="K23" s="481">
        <f ca="1">'GST Schedule'!K20</f>
        <v>13.45794930283191</v>
      </c>
      <c r="L23" s="481">
        <f ca="1">'GST Schedule'!L20</f>
        <v>8.766169701257855</v>
      </c>
      <c r="M23" s="481">
        <f ca="1">'GST Schedule'!M20</f>
        <v>9.5938976023433398</v>
      </c>
      <c r="N23" s="481">
        <f ca="1">'GST Schedule'!N20</f>
        <v>17.027442271525395</v>
      </c>
      <c r="O23" s="481">
        <f ca="1">'GST Schedule'!O20</f>
        <v>16.598444756033341</v>
      </c>
      <c r="P23" s="481">
        <f ca="1">'GST Schedule'!P20</f>
        <v>21.918299822123888</v>
      </c>
      <c r="Q23" s="481">
        <f ca="1">'GST Schedule'!Q20</f>
        <v>22.586642991065016</v>
      </c>
      <c r="R23" s="481">
        <f ca="1">'GST Schedule'!R20</f>
        <v>25.561828398999936</v>
      </c>
      <c r="S23" s="481">
        <f ca="1">'GST Schedule'!S20</f>
        <v>10.596594996766147</v>
      </c>
      <c r="T23" s="481">
        <f ca="1">'GST Schedule'!T20</f>
        <v>21.15989234835336</v>
      </c>
      <c r="U23" s="481">
        <f ca="1">'GST Schedule'!U20</f>
        <v>23.151942908329847</v>
      </c>
      <c r="V23" s="481">
        <f ca="1">'GST Schedule'!V20</f>
        <v>10.792110652317904</v>
      </c>
      <c r="W23" s="481">
        <f ca="1">'GST Schedule'!W20</f>
        <v>5.8187247200009766</v>
      </c>
      <c r="X23" s="481">
        <f ca="1">'GST Schedule'!X20</f>
        <v>6.034714741792242</v>
      </c>
      <c r="Y23" s="481">
        <f ca="1">'GST Schedule'!Y20</f>
        <v>7.7751382959487767</v>
      </c>
      <c r="Z23" s="481">
        <f ca="1">'GST Schedule'!Z20</f>
        <v>5.2709610218090495</v>
      </c>
      <c r="AA23" s="481">
        <f ca="1">'GST Schedule'!AA20</f>
        <v>4.9473809659690984</v>
      </c>
      <c r="AB23" s="481">
        <f ca="1">'GST Schedule'!AB20</f>
        <v>3.8201821001172269</v>
      </c>
      <c r="AC23" s="481">
        <f ca="1">'GST Schedule'!AC20</f>
        <v>1.7293580729687947</v>
      </c>
      <c r="AD23" s="481">
        <f ca="1">'GST Schedule'!AD20</f>
        <v>0.54</v>
      </c>
      <c r="AE23" s="481">
        <f ca="1">'GST Schedule'!AE20</f>
        <v>0.83460049487008825</v>
      </c>
      <c r="AF23" s="481">
        <f ca="1">'GST Schedule'!AF20</f>
        <v>0.54</v>
      </c>
      <c r="AG23" s="481">
        <f ca="1">'GST Schedule'!AG20</f>
        <v>0.83460049487008825</v>
      </c>
      <c r="AH23" s="481">
        <f ca="1">'GST Schedule'!AH20</f>
        <v>0.09</v>
      </c>
      <c r="AI23" s="481">
        <f ca="1">'GST Schedule'!AI20</f>
        <v>0.38460049487008818</v>
      </c>
      <c r="AJ23" s="481">
        <f ca="1">'GST Schedule'!AJ20</f>
        <v>0.09</v>
      </c>
      <c r="AK23" s="481">
        <f ca="1">'GST Schedule'!AK20</f>
        <v>0.38460049487008818</v>
      </c>
    </row>
    <row r="24" spans="1:37" x14ac:dyDescent="0.25">
      <c r="B24" s="291" t="s">
        <v>491</v>
      </c>
      <c r="C24" s="479">
        <f t="shared" ref="C24:AG24" ca="1" si="19">C22+C23</f>
        <v>1827.2042423724479</v>
      </c>
      <c r="D24" s="479">
        <f t="shared" ca="1" si="19"/>
        <v>58</v>
      </c>
      <c r="E24" s="479">
        <f t="shared" ca="1" si="19"/>
        <v>11.75</v>
      </c>
      <c r="F24" s="479">
        <f t="shared" ca="1" si="19"/>
        <v>0</v>
      </c>
      <c r="G24" s="479">
        <f t="shared" ca="1" si="19"/>
        <v>0</v>
      </c>
      <c r="H24" s="479">
        <f t="shared" ca="1" si="19"/>
        <v>0</v>
      </c>
      <c r="I24" s="479">
        <f t="shared" ca="1" si="19"/>
        <v>1.8644000000000001</v>
      </c>
      <c r="J24" s="479">
        <f t="shared" ca="1" si="19"/>
        <v>58</v>
      </c>
      <c r="K24" s="479">
        <f t="shared" ca="1" si="19"/>
        <v>88.224334318564729</v>
      </c>
      <c r="L24" s="479">
        <f t="shared" ca="1" si="19"/>
        <v>115.46711248602371</v>
      </c>
      <c r="M24" s="479">
        <f t="shared" ca="1" si="19"/>
        <v>62.893328726473001</v>
      </c>
      <c r="N24" s="479">
        <f t="shared" ca="1" si="19"/>
        <v>111.6243437799998</v>
      </c>
      <c r="O24" s="479">
        <f t="shared" ca="1" si="19"/>
        <v>108.81202673399635</v>
      </c>
      <c r="P24" s="479">
        <f t="shared" ca="1" si="19"/>
        <v>201.68663216725659</v>
      </c>
      <c r="Q24" s="479">
        <f t="shared" ca="1" si="19"/>
        <v>148.06799294142621</v>
      </c>
      <c r="R24" s="479">
        <f t="shared" ca="1" si="19"/>
        <v>167.57198617122179</v>
      </c>
      <c r="S24" s="479">
        <f t="shared" ca="1" si="19"/>
        <v>69.466567201022514</v>
      </c>
      <c r="T24" s="479">
        <f t="shared" ca="1" si="19"/>
        <v>144.96484983920536</v>
      </c>
      <c r="U24" s="479">
        <f t="shared" ca="1" si="19"/>
        <v>151.77384795460679</v>
      </c>
      <c r="V24" s="479">
        <f t="shared" ca="1" si="19"/>
        <v>70.748280942972912</v>
      </c>
      <c r="W24" s="479">
        <f t="shared" ca="1" si="19"/>
        <v>38.144973164450853</v>
      </c>
      <c r="X24" s="479">
        <f t="shared" ca="1" si="19"/>
        <v>39.560907751749149</v>
      </c>
      <c r="Y24" s="479">
        <f t="shared" ca="1" si="19"/>
        <v>50.970351051219765</v>
      </c>
      <c r="Z24" s="479">
        <f t="shared" ca="1" si="19"/>
        <v>34.5540778096371</v>
      </c>
      <c r="AA24" s="479">
        <f t="shared" ca="1" si="19"/>
        <v>32.432830776908538</v>
      </c>
      <c r="AB24" s="479">
        <f t="shared" ca="1" si="19"/>
        <v>25.043415989657376</v>
      </c>
      <c r="AC24" s="479">
        <f t="shared" ca="1" si="19"/>
        <v>11.336902922795433</v>
      </c>
      <c r="AD24" s="479">
        <f t="shared" ca="1" si="19"/>
        <v>3.54</v>
      </c>
      <c r="AE24" s="479">
        <f t="shared" ca="1" si="19"/>
        <v>5.4712699108150229</v>
      </c>
      <c r="AF24" s="479">
        <f t="shared" ca="1" si="19"/>
        <v>3.54</v>
      </c>
      <c r="AG24" s="479">
        <f t="shared" ca="1" si="19"/>
        <v>5.4712699108150229</v>
      </c>
      <c r="AH24" s="479">
        <f t="shared" ref="AH24:AI24" ca="1" si="20">AH22+AH23</f>
        <v>0.59</v>
      </c>
      <c r="AI24" s="479">
        <f t="shared" ca="1" si="20"/>
        <v>2.5212699108150232</v>
      </c>
      <c r="AJ24" s="479">
        <f t="shared" ref="AJ24:AK24" ca="1" si="21">AJ22+AJ23</f>
        <v>0.59</v>
      </c>
      <c r="AK24" s="479">
        <f t="shared" ca="1" si="21"/>
        <v>2.5212699108150232</v>
      </c>
    </row>
    <row r="25" spans="1:37" x14ac:dyDescent="0.25">
      <c r="B25" s="291" t="s">
        <v>604</v>
      </c>
      <c r="C25" s="494">
        <f t="shared" ref="C25:C27" ca="1" si="22">SUM(D25:AK25)</f>
        <v>1</v>
      </c>
      <c r="D25" s="494">
        <f ca="1">D24/$C$24</f>
        <v>3.1742483218347071E-2</v>
      </c>
      <c r="E25" s="494">
        <f t="shared" ref="E25:AG25" ca="1" si="23">E24/$C$24</f>
        <v>6.4305892726823806E-3</v>
      </c>
      <c r="F25" s="475">
        <f t="shared" ca="1" si="23"/>
        <v>0</v>
      </c>
      <c r="G25" s="494">
        <f t="shared" ca="1" si="23"/>
        <v>0</v>
      </c>
      <c r="H25" s="494">
        <f t="shared" ca="1" si="23"/>
        <v>0</v>
      </c>
      <c r="I25" s="494">
        <f t="shared" ca="1" si="23"/>
        <v>1.0203566502118323E-3</v>
      </c>
      <c r="J25" s="494">
        <f t="shared" ca="1" si="23"/>
        <v>3.1742483218347071E-2</v>
      </c>
      <c r="K25" s="494">
        <f t="shared" ca="1" si="23"/>
        <v>4.8283783647532455E-2</v>
      </c>
      <c r="L25" s="494">
        <f t="shared" ca="1" si="23"/>
        <v>6.319332552342416E-2</v>
      </c>
      <c r="M25" s="494">
        <f t="shared" ca="1" si="23"/>
        <v>3.4420524683552674E-2</v>
      </c>
      <c r="N25" s="494">
        <f t="shared" ca="1" si="23"/>
        <v>6.1090238951649105E-2</v>
      </c>
      <c r="O25" s="494">
        <f t="shared" ca="1" si="23"/>
        <v>5.9551102285486414E-2</v>
      </c>
      <c r="P25" s="494">
        <f t="shared" ca="1" si="23"/>
        <v>0.11037990580920828</v>
      </c>
      <c r="Q25" s="494">
        <f t="shared" ca="1" si="23"/>
        <v>8.103527208823369E-2</v>
      </c>
      <c r="R25" s="494">
        <f t="shared" ca="1" si="23"/>
        <v>9.1709499291467156E-2</v>
      </c>
      <c r="S25" s="494">
        <f t="shared" ca="1" si="23"/>
        <v>3.8017954200252349E-2</v>
      </c>
      <c r="T25" s="494">
        <f t="shared" ca="1" si="23"/>
        <v>7.93369709184686E-2</v>
      </c>
      <c r="U25" s="494">
        <f t="shared" ca="1" si="23"/>
        <v>8.3063427960052866E-2</v>
      </c>
      <c r="V25" s="494">
        <f t="shared" ca="1" si="23"/>
        <v>3.8719415871710718E-2</v>
      </c>
      <c r="W25" s="494">
        <f t="shared" ca="1" si="23"/>
        <v>2.0876140871325527E-2</v>
      </c>
      <c r="X25" s="494">
        <f t="shared" ca="1" si="23"/>
        <v>2.1651059489870238E-2</v>
      </c>
      <c r="Y25" s="494">
        <f t="shared" ca="1" si="23"/>
        <v>2.7895267463389696E-2</v>
      </c>
      <c r="Z25" s="494">
        <f t="shared" ca="1" si="23"/>
        <v>1.8910900603411458E-2</v>
      </c>
      <c r="AA25" s="494">
        <f t="shared" ca="1" si="23"/>
        <v>1.7749975632060513E-2</v>
      </c>
      <c r="AB25" s="494">
        <f t="shared" ca="1" si="23"/>
        <v>1.3705865720375585E-2</v>
      </c>
      <c r="AC25" s="494">
        <f t="shared" ca="1" si="23"/>
        <v>6.2045077719804116E-3</v>
      </c>
      <c r="AD25" s="494">
        <f t="shared" ca="1" si="23"/>
        <v>1.937386044706011E-3</v>
      </c>
      <c r="AE25" s="494">
        <f t="shared" ca="1" si="23"/>
        <v>2.9943395401222954E-3</v>
      </c>
      <c r="AF25" s="494">
        <f t="shared" ca="1" si="23"/>
        <v>1.937386044706011E-3</v>
      </c>
      <c r="AG25" s="494">
        <f t="shared" ca="1" si="23"/>
        <v>2.9943395401222954E-3</v>
      </c>
      <c r="AH25" s="494">
        <f t="shared" ref="AH25:AI25" ca="1" si="24">AH24/$C$24</f>
        <v>3.2289767411766847E-4</v>
      </c>
      <c r="AI25" s="494">
        <f t="shared" ca="1" si="24"/>
        <v>1.3798511695339531E-3</v>
      </c>
      <c r="AJ25" s="494">
        <f t="shared" ref="AJ25:AK25" ca="1" si="25">AJ24/$C$24</f>
        <v>3.2289767411766847E-4</v>
      </c>
      <c r="AK25" s="494">
        <f t="shared" ca="1" si="25"/>
        <v>1.3798511695339531E-3</v>
      </c>
    </row>
    <row r="26" spans="1:37" hidden="1" x14ac:dyDescent="0.25">
      <c r="B26" s="285" t="s">
        <v>486</v>
      </c>
      <c r="C26" s="477">
        <f t="shared" ca="1" si="22"/>
        <v>79.330688236120693</v>
      </c>
      <c r="D26" s="476">
        <f t="shared" ref="D26:AK26" ca="1" si="26">D$22*5%</f>
        <v>2.9000000000000004</v>
      </c>
      <c r="E26" s="476">
        <f t="shared" ca="1" si="26"/>
        <v>0.58750000000000002</v>
      </c>
      <c r="F26" s="476">
        <f t="shared" ca="1" si="26"/>
        <v>0</v>
      </c>
      <c r="G26" s="476">
        <f t="shared" ca="1" si="26"/>
        <v>0</v>
      </c>
      <c r="H26" s="476">
        <f t="shared" ca="1" si="26"/>
        <v>0</v>
      </c>
      <c r="I26" s="476">
        <f t="shared" ca="1" si="26"/>
        <v>7.9000000000000015E-2</v>
      </c>
      <c r="J26" s="476">
        <f t="shared" ca="1" si="26"/>
        <v>2.9000000000000004</v>
      </c>
      <c r="K26" s="476">
        <f t="shared" ca="1" si="26"/>
        <v>3.7383192507866414</v>
      </c>
      <c r="L26" s="476">
        <f t="shared" ca="1" si="26"/>
        <v>5.3350471392382932</v>
      </c>
      <c r="M26" s="476">
        <f t="shared" ca="1" si="26"/>
        <v>2.6649715562064831</v>
      </c>
      <c r="N26" s="476">
        <f t="shared" ca="1" si="26"/>
        <v>4.7298450754237207</v>
      </c>
      <c r="O26" s="476">
        <f t="shared" ca="1" si="26"/>
        <v>4.6106790988981503</v>
      </c>
      <c r="P26" s="476">
        <f t="shared" ca="1" si="26"/>
        <v>8.988416617256636</v>
      </c>
      <c r="Q26" s="476">
        <f t="shared" ca="1" si="26"/>
        <v>6.2740674975180601</v>
      </c>
      <c r="R26" s="476">
        <f t="shared" ca="1" si="26"/>
        <v>7.1005078886110944</v>
      </c>
      <c r="S26" s="476">
        <f t="shared" ca="1" si="26"/>
        <v>2.9434986102128189</v>
      </c>
      <c r="T26" s="476">
        <f t="shared" ca="1" si="26"/>
        <v>6.1902478745426004</v>
      </c>
      <c r="U26" s="476">
        <f t="shared" ca="1" si="26"/>
        <v>6.4310952523138472</v>
      </c>
      <c r="V26" s="476">
        <f t="shared" ca="1" si="26"/>
        <v>2.9978085145327507</v>
      </c>
      <c r="W26" s="476">
        <f t="shared" ca="1" si="26"/>
        <v>1.6163124222224938</v>
      </c>
      <c r="X26" s="476">
        <f t="shared" ca="1" si="26"/>
        <v>1.6763096504978454</v>
      </c>
      <c r="Y26" s="476">
        <f t="shared" ca="1" si="26"/>
        <v>2.1597606377635494</v>
      </c>
      <c r="Z26" s="476">
        <f t="shared" ca="1" si="26"/>
        <v>1.4641558393914027</v>
      </c>
      <c r="AA26" s="476">
        <f t="shared" ca="1" si="26"/>
        <v>1.3742724905469721</v>
      </c>
      <c r="AB26" s="476">
        <f t="shared" ca="1" si="26"/>
        <v>1.0611616944770075</v>
      </c>
      <c r="AC26" s="476">
        <f t="shared" ca="1" si="26"/>
        <v>0.48037724249133196</v>
      </c>
      <c r="AD26" s="476">
        <f t="shared" ca="1" si="26"/>
        <v>0.15000000000000002</v>
      </c>
      <c r="AE26" s="476">
        <f t="shared" ca="1" si="26"/>
        <v>0.23183347079724675</v>
      </c>
      <c r="AF26" s="476">
        <f t="shared" ca="1" si="26"/>
        <v>0.15000000000000002</v>
      </c>
      <c r="AG26" s="476">
        <f t="shared" ca="1" si="26"/>
        <v>0.23183347079724675</v>
      </c>
      <c r="AH26" s="476">
        <f t="shared" ca="1" si="26"/>
        <v>2.5000000000000001E-2</v>
      </c>
      <c r="AI26" s="476">
        <f t="shared" ca="1" si="26"/>
        <v>0.10683347079724675</v>
      </c>
      <c r="AJ26" s="476">
        <f t="shared" ca="1" si="26"/>
        <v>2.5000000000000001E-2</v>
      </c>
      <c r="AK26" s="476">
        <f t="shared" ca="1" si="26"/>
        <v>0.10683347079724675</v>
      </c>
    </row>
    <row r="27" spans="1:37" x14ac:dyDescent="0.25">
      <c r="B27" s="291" t="s">
        <v>493</v>
      </c>
      <c r="C27" s="479">
        <f t="shared" ca="1" si="22"/>
        <v>172.17641604183018</v>
      </c>
      <c r="D27" s="481">
        <f ca="1">IF('GST Schedule'!D23&gt;=0,0,(-1*'GST Schedule'!D23))</f>
        <v>0</v>
      </c>
      <c r="E27" s="481">
        <f ca="1">IF('GST Schedule'!E23&gt;=0,0,(-1*'GST Schedule'!E23))</f>
        <v>0</v>
      </c>
      <c r="F27" s="481">
        <f ca="1">IF('GST Schedule'!F23&gt;=0,0,(-1*'GST Schedule'!F23))</f>
        <v>0</v>
      </c>
      <c r="G27" s="481">
        <f ca="1">IF('GST Schedule'!G23&gt;=0,0,(-1*'GST Schedule'!G23))</f>
        <v>0</v>
      </c>
      <c r="H27" s="481">
        <f ca="1">IF('GST Schedule'!H23&gt;=0,0,(-1*'GST Schedule'!H23))</f>
        <v>0</v>
      </c>
      <c r="I27" s="481">
        <f ca="1">IF('GST Schedule'!I23&gt;=0,0,(-1*'GST Schedule'!I23))</f>
        <v>0</v>
      </c>
      <c r="J27" s="481">
        <f ca="1">IF('GST Schedule'!J23&gt;=0,0,(-1*'GST Schedule'!J23))</f>
        <v>0</v>
      </c>
      <c r="K27" s="481">
        <f ca="1">IF('GST Schedule'!K23&gt;=0,0,(-1*'GST Schedule'!K23))</f>
        <v>0</v>
      </c>
      <c r="L27" s="481">
        <f ca="1">IF('GST Schedule'!L23&gt;=0,0,(-1*'GST Schedule'!L23))</f>
        <v>0</v>
      </c>
      <c r="M27" s="481">
        <f ca="1">IF('GST Schedule'!M23&gt;=0,0,(-1*'GST Schedule'!M23))</f>
        <v>0</v>
      </c>
      <c r="N27" s="481">
        <f ca="1">IF('GST Schedule'!N23&gt;=0,0,(-1*'GST Schedule'!N23))</f>
        <v>0</v>
      </c>
      <c r="O27" s="481">
        <f ca="1">IF('GST Schedule'!O23&gt;=0,0,(-1*'GST Schedule'!O23))</f>
        <v>0</v>
      </c>
      <c r="P27" s="481">
        <f ca="1">IF('GST Schedule'!P23&gt;=0,0,(-1*'GST Schedule'!P23))</f>
        <v>0</v>
      </c>
      <c r="Q27" s="481">
        <f ca="1">IF('GST Schedule'!Q23&gt;=0,0,(-1*'GST Schedule'!Q23))</f>
        <v>0</v>
      </c>
      <c r="R27" s="481">
        <f ca="1">IF('GST Schedule'!R23&gt;=0,0,(-1*'GST Schedule'!R23))</f>
        <v>0</v>
      </c>
      <c r="S27" s="481">
        <f ca="1">IF('GST Schedule'!S23&gt;=0,0,(-1*'GST Schedule'!S23))</f>
        <v>0</v>
      </c>
      <c r="T27" s="481">
        <f ca="1">IF('GST Schedule'!T23&gt;=0,0,(-1*'GST Schedule'!T23))</f>
        <v>0</v>
      </c>
      <c r="U27" s="481">
        <f ca="1">IF('GST Schedule'!U23&gt;=0,0,(-1*'GST Schedule'!U23))</f>
        <v>0</v>
      </c>
      <c r="V27" s="481">
        <f ca="1">IF('GST Schedule'!V23&gt;=0,0,(-1*'GST Schedule'!V23))</f>
        <v>0</v>
      </c>
      <c r="W27" s="481">
        <f ca="1">IF('GST Schedule'!W23&gt;=0,0,(-1*'GST Schedule'!W23))</f>
        <v>2.1068274404546941</v>
      </c>
      <c r="X27" s="481">
        <f ca="1">IF('GST Schedule'!X23&gt;=0,0,(-1*'GST Schedule'!X23))</f>
        <v>19.319169095172107</v>
      </c>
      <c r="Y27" s="481">
        <f ca="1">IF('GST Schedule'!Y23&gt;=0,0,(-1*'GST Schedule'!Y23))</f>
        <v>11.174597439118989</v>
      </c>
      <c r="Z27" s="481">
        <f ca="1">IF('GST Schedule'!Z23&gt;=0,0,(-1*'GST Schedule'!Z23))</f>
        <v>30.79071616322662</v>
      </c>
      <c r="AA27" s="481">
        <f ca="1">IF('GST Schedule'!AA23&gt;=0,0,(-1*'GST Schedule'!AA23))</f>
        <v>15.664037634181696</v>
      </c>
      <c r="AB27" s="481">
        <f ca="1">IF('GST Schedule'!AB23&gt;=0,0,(-1*'GST Schedule'!AB23))</f>
        <v>3.8841981233833276</v>
      </c>
      <c r="AC27" s="481">
        <f ca="1">IF('GST Schedule'!AC23&gt;=0,0,(-1*'GST Schedule'!AC23))</f>
        <v>27.033951238114778</v>
      </c>
      <c r="AD27" s="481">
        <f ca="1">IF('GST Schedule'!AD23&gt;=0,0,(-1*'GST Schedule'!AD23))</f>
        <v>7.587865110957293</v>
      </c>
      <c r="AE27" s="481">
        <f ca="1">IF('GST Schedule'!AE23&gt;=0,0,(-1*'GST Schedule'!AE23))</f>
        <v>7.293264616087205</v>
      </c>
      <c r="AF27" s="481">
        <f ca="1">IF('GST Schedule'!AF23&gt;=0,0,(-1*'GST Schedule'!AF23))</f>
        <v>7.587865110957293</v>
      </c>
      <c r="AG27" s="481">
        <f ca="1">IF('GST Schedule'!AG23&gt;=0,0,(-1*'GST Schedule'!AG23))</f>
        <v>7.4689446160872048</v>
      </c>
      <c r="AH27" s="481">
        <f ca="1">IF('GST Schedule'!AH23&gt;=0,0,(-1*'GST Schedule'!AH23))</f>
        <v>8.213545110957293</v>
      </c>
      <c r="AI27" s="481">
        <f ca="1">IF('GST Schedule'!AI23&gt;=0,0,(-1*'GST Schedule'!AI23))</f>
        <v>7.918944616087205</v>
      </c>
      <c r="AJ27" s="481">
        <f ca="1">IF('GST Schedule'!AJ23&gt;=0,0,(-1*'GST Schedule'!AJ23))</f>
        <v>8.213545110957293</v>
      </c>
      <c r="AK27" s="481">
        <f ca="1">IF('GST Schedule'!AK23&gt;=0,0,(-1*'GST Schedule'!AK23))</f>
        <v>7.918944616087205</v>
      </c>
    </row>
    <row r="28" spans="1:37" x14ac:dyDescent="0.25">
      <c r="B28" s="293"/>
      <c r="C28" s="478"/>
      <c r="D28" s="476"/>
      <c r="E28" s="476"/>
      <c r="F28" s="476"/>
      <c r="G28" s="476"/>
      <c r="H28" s="476"/>
      <c r="I28" s="476"/>
      <c r="J28" s="476"/>
      <c r="K28" s="476"/>
      <c r="L28" s="476"/>
      <c r="M28" s="476"/>
      <c r="N28" s="476"/>
      <c r="O28" s="476"/>
      <c r="P28" s="476"/>
      <c r="Q28" s="476"/>
      <c r="R28" s="476"/>
      <c r="S28" s="476"/>
      <c r="T28" s="476"/>
      <c r="U28" s="476"/>
      <c r="V28" s="476"/>
      <c r="W28" s="476"/>
      <c r="X28" s="476"/>
      <c r="Y28" s="476"/>
      <c r="Z28" s="476"/>
      <c r="AA28" s="476"/>
      <c r="AB28" s="476"/>
      <c r="AC28" s="476"/>
      <c r="AD28" s="476"/>
      <c r="AE28" s="476"/>
      <c r="AF28" s="476"/>
      <c r="AG28" s="476"/>
      <c r="AH28" s="476"/>
      <c r="AI28" s="476"/>
      <c r="AJ28" s="476"/>
      <c r="AK28" s="476"/>
    </row>
    <row r="29" spans="1:37" x14ac:dyDescent="0.25">
      <c r="B29" s="335" t="s">
        <v>260</v>
      </c>
      <c r="C29" s="482">
        <f t="shared" ref="C29:C35" ca="1" si="27">SUM(D29:AK29)</f>
        <v>706.53564467683441</v>
      </c>
      <c r="D29" s="482">
        <f t="shared" ref="D29:AG29" ca="1" si="28">D15-D24-D27</f>
        <v>-58</v>
      </c>
      <c r="E29" s="482">
        <f t="shared" ca="1" si="28"/>
        <v>-11.75</v>
      </c>
      <c r="F29" s="482">
        <f t="shared" ca="1" si="28"/>
        <v>0</v>
      </c>
      <c r="G29" s="482">
        <f t="shared" ca="1" si="28"/>
        <v>0</v>
      </c>
      <c r="H29" s="482">
        <f t="shared" ca="1" si="28"/>
        <v>0</v>
      </c>
      <c r="I29" s="482">
        <f t="shared" ca="1" si="28"/>
        <v>-1.8644000000000001</v>
      </c>
      <c r="J29" s="482">
        <f t="shared" ca="1" si="28"/>
        <v>-58</v>
      </c>
      <c r="K29" s="482">
        <f t="shared" ca="1" si="28"/>
        <v>-60.330869525093604</v>
      </c>
      <c r="L29" s="482">
        <f t="shared" ca="1" si="28"/>
        <v>-80.888201494184813</v>
      </c>
      <c r="M29" s="482">
        <f t="shared" ca="1" si="28"/>
        <v>-42.527468903485016</v>
      </c>
      <c r="N29" s="482">
        <f t="shared" ca="1" si="28"/>
        <v>-64.363991796860802</v>
      </c>
      <c r="O29" s="482">
        <f t="shared" ca="1" si="28"/>
        <v>-89.29200631010994</v>
      </c>
      <c r="P29" s="482">
        <f t="shared" ca="1" si="28"/>
        <v>-86.786160668010211</v>
      </c>
      <c r="Q29" s="482">
        <f t="shared" ca="1" si="28"/>
        <v>2.1915129323640485</v>
      </c>
      <c r="R29" s="482">
        <f t="shared" ca="1" si="28"/>
        <v>-11.307437076813784</v>
      </c>
      <c r="S29" s="482">
        <f t="shared" ca="1" si="28"/>
        <v>112.08188394984572</v>
      </c>
      <c r="T29" s="482">
        <f t="shared" ca="1" si="28"/>
        <v>9.6635578795345509</v>
      </c>
      <c r="U29" s="482">
        <f t="shared" ca="1" si="28"/>
        <v>18.573184043264462</v>
      </c>
      <c r="V29" s="482">
        <f t="shared" ca="1" si="28"/>
        <v>-36.243679020906804</v>
      </c>
      <c r="W29" s="482">
        <f t="shared" ca="1" si="28"/>
        <v>220.54867288187108</v>
      </c>
      <c r="X29" s="482">
        <f t="shared" ca="1" si="28"/>
        <v>107.3287171954006</v>
      </c>
      <c r="Y29" s="482">
        <f t="shared" ca="1" si="28"/>
        <v>62.08109688399437</v>
      </c>
      <c r="Z29" s="482">
        <f t="shared" ca="1" si="28"/>
        <v>171.05953424014791</v>
      </c>
      <c r="AA29" s="482">
        <f t="shared" ca="1" si="28"/>
        <v>87.022431301009433</v>
      </c>
      <c r="AB29" s="482">
        <f t="shared" ca="1" si="28"/>
        <v>21.578878463240713</v>
      </c>
      <c r="AC29" s="482">
        <f t="shared" ca="1" si="28"/>
        <v>150.18861798952651</v>
      </c>
      <c r="AD29" s="482">
        <f t="shared" ca="1" si="28"/>
        <v>42.154806171984966</v>
      </c>
      <c r="AE29" s="482">
        <f t="shared" ca="1" si="28"/>
        <v>40.518136756040029</v>
      </c>
      <c r="AF29" s="482">
        <f t="shared" ca="1" si="28"/>
        <v>42.154806171984966</v>
      </c>
      <c r="AG29" s="482">
        <f t="shared" ca="1" si="28"/>
        <v>41.494136756040028</v>
      </c>
      <c r="AH29" s="482">
        <f t="shared" ref="AH29:AI29" ca="1" si="29">AH15-AH24-AH27</f>
        <v>45.630806171984965</v>
      </c>
      <c r="AI29" s="482">
        <f t="shared" ca="1" si="29"/>
        <v>43.994136756040035</v>
      </c>
      <c r="AJ29" s="482">
        <f t="shared" ref="AJ29:AK29" ca="1" si="30">AJ15-AJ24-AJ27</f>
        <v>45.630806171984965</v>
      </c>
      <c r="AK29" s="482">
        <f t="shared" ca="1" si="30"/>
        <v>43.994136756040035</v>
      </c>
    </row>
    <row r="30" spans="1:37" x14ac:dyDescent="0.25">
      <c r="B30" s="293" t="s">
        <v>534</v>
      </c>
      <c r="C30" s="476">
        <f t="shared" ca="1" si="27"/>
        <v>130</v>
      </c>
      <c r="D30" s="476">
        <v>58</v>
      </c>
      <c r="E30" s="476">
        <v>12</v>
      </c>
      <c r="F30" s="476"/>
      <c r="G30" s="476">
        <v>0</v>
      </c>
      <c r="H30" s="476">
        <f ca="1">H16-H15</f>
        <v>0</v>
      </c>
      <c r="I30" s="476">
        <v>0</v>
      </c>
      <c r="J30" s="476">
        <v>58</v>
      </c>
      <c r="K30" s="476"/>
      <c r="L30" s="476">
        <v>0</v>
      </c>
      <c r="M30" s="476"/>
      <c r="N30" s="476"/>
      <c r="O30" s="476">
        <v>2</v>
      </c>
      <c r="P30" s="476"/>
      <c r="Q30" s="476"/>
      <c r="R30" s="476"/>
      <c r="S30" s="476"/>
      <c r="T30" s="476"/>
      <c r="U30" s="476"/>
      <c r="V30" s="476"/>
      <c r="W30" s="476"/>
      <c r="X30" s="476"/>
      <c r="Y30" s="476"/>
      <c r="Z30" s="476"/>
      <c r="AA30" s="476"/>
      <c r="AB30" s="476"/>
      <c r="AC30" s="476"/>
      <c r="AD30" s="476"/>
      <c r="AE30" s="476"/>
      <c r="AF30" s="476"/>
      <c r="AG30" s="476"/>
      <c r="AH30" s="476"/>
      <c r="AI30" s="476"/>
      <c r="AJ30" s="476"/>
      <c r="AK30" s="476"/>
    </row>
    <row r="31" spans="1:37" x14ac:dyDescent="0.25">
      <c r="A31" s="299"/>
      <c r="B31" s="335" t="s">
        <v>28</v>
      </c>
      <c r="C31" s="482">
        <f t="shared" ca="1" si="27"/>
        <v>836.53564467683441</v>
      </c>
      <c r="D31" s="482">
        <f t="shared" ref="D31:AC31" ca="1" si="31">D29+D30</f>
        <v>0</v>
      </c>
      <c r="E31" s="482">
        <f t="shared" ca="1" si="31"/>
        <v>0.25</v>
      </c>
      <c r="F31" s="482">
        <f t="shared" ca="1" si="31"/>
        <v>0</v>
      </c>
      <c r="G31" s="482">
        <f t="shared" ca="1" si="31"/>
        <v>0</v>
      </c>
      <c r="H31" s="482">
        <f t="shared" ca="1" si="31"/>
        <v>0</v>
      </c>
      <c r="I31" s="482">
        <f t="shared" ca="1" si="31"/>
        <v>-1.8644000000000001</v>
      </c>
      <c r="J31" s="482">
        <f t="shared" ca="1" si="31"/>
        <v>0</v>
      </c>
      <c r="K31" s="482">
        <f t="shared" ca="1" si="31"/>
        <v>-60.330869525093604</v>
      </c>
      <c r="L31" s="482">
        <f t="shared" ca="1" si="31"/>
        <v>-80.888201494184813</v>
      </c>
      <c r="M31" s="482">
        <f t="shared" ca="1" si="31"/>
        <v>-42.527468903485016</v>
      </c>
      <c r="N31" s="482">
        <f t="shared" ca="1" si="31"/>
        <v>-64.363991796860802</v>
      </c>
      <c r="O31" s="482">
        <f t="shared" ca="1" si="31"/>
        <v>-87.29200631010994</v>
      </c>
      <c r="P31" s="482">
        <f t="shared" ca="1" si="31"/>
        <v>-86.786160668010211</v>
      </c>
      <c r="Q31" s="482">
        <f t="shared" ca="1" si="31"/>
        <v>2.1915129323640485</v>
      </c>
      <c r="R31" s="482">
        <f t="shared" ca="1" si="31"/>
        <v>-11.307437076813784</v>
      </c>
      <c r="S31" s="482">
        <f t="shared" ca="1" si="31"/>
        <v>112.08188394984572</v>
      </c>
      <c r="T31" s="482">
        <f t="shared" ca="1" si="31"/>
        <v>9.6635578795345509</v>
      </c>
      <c r="U31" s="482">
        <f t="shared" ca="1" si="31"/>
        <v>18.573184043264462</v>
      </c>
      <c r="V31" s="482">
        <f t="shared" ca="1" si="31"/>
        <v>-36.243679020906804</v>
      </c>
      <c r="W31" s="482">
        <f t="shared" ca="1" si="31"/>
        <v>220.54867288187108</v>
      </c>
      <c r="X31" s="482">
        <f t="shared" ca="1" si="31"/>
        <v>107.3287171954006</v>
      </c>
      <c r="Y31" s="482">
        <f t="shared" ca="1" si="31"/>
        <v>62.08109688399437</v>
      </c>
      <c r="Z31" s="482">
        <f t="shared" ca="1" si="31"/>
        <v>171.05953424014791</v>
      </c>
      <c r="AA31" s="482">
        <f t="shared" ca="1" si="31"/>
        <v>87.022431301009433</v>
      </c>
      <c r="AB31" s="482">
        <f t="shared" ca="1" si="31"/>
        <v>21.578878463240713</v>
      </c>
      <c r="AC31" s="482">
        <f t="shared" ca="1" si="31"/>
        <v>150.18861798952651</v>
      </c>
      <c r="AD31" s="482">
        <f t="shared" ref="AD31:AK31" ca="1" si="32">AD29</f>
        <v>42.154806171984966</v>
      </c>
      <c r="AE31" s="482">
        <f t="shared" ca="1" si="32"/>
        <v>40.518136756040029</v>
      </c>
      <c r="AF31" s="482">
        <f t="shared" ca="1" si="32"/>
        <v>42.154806171984966</v>
      </c>
      <c r="AG31" s="482">
        <f t="shared" ca="1" si="32"/>
        <v>41.494136756040028</v>
      </c>
      <c r="AH31" s="482">
        <f t="shared" ca="1" si="32"/>
        <v>45.630806171984965</v>
      </c>
      <c r="AI31" s="482">
        <f t="shared" ca="1" si="32"/>
        <v>43.994136756040035</v>
      </c>
      <c r="AJ31" s="482">
        <f t="shared" ca="1" si="32"/>
        <v>45.630806171984965</v>
      </c>
      <c r="AK31" s="482">
        <f t="shared" ca="1" si="32"/>
        <v>43.994136756040035</v>
      </c>
    </row>
    <row r="32" spans="1:37" s="302" customFormat="1" x14ac:dyDescent="0.25">
      <c r="A32" s="301"/>
      <c r="B32" s="285" t="s">
        <v>270</v>
      </c>
      <c r="C32" s="476">
        <f t="shared" si="27"/>
        <v>500</v>
      </c>
      <c r="D32" s="483"/>
      <c r="E32" s="483">
        <v>0</v>
      </c>
      <c r="F32" s="483">
        <v>0</v>
      </c>
      <c r="G32" s="483">
        <v>0</v>
      </c>
      <c r="H32" s="483">
        <v>0</v>
      </c>
      <c r="I32" s="532">
        <v>0</v>
      </c>
      <c r="J32" s="532">
        <v>0</v>
      </c>
      <c r="K32" s="495">
        <v>90</v>
      </c>
      <c r="L32" s="495">
        <v>60</v>
      </c>
      <c r="M32" s="495">
        <v>50</v>
      </c>
      <c r="N32" s="495">
        <v>80</v>
      </c>
      <c r="O32" s="495">
        <v>80</v>
      </c>
      <c r="P32" s="495">
        <v>110</v>
      </c>
      <c r="Q32" s="495">
        <v>30</v>
      </c>
      <c r="R32" s="483">
        <v>0</v>
      </c>
      <c r="S32" s="483">
        <v>0</v>
      </c>
      <c r="T32" s="483">
        <v>0</v>
      </c>
      <c r="U32" s="483"/>
      <c r="V32" s="483"/>
      <c r="W32" s="483"/>
      <c r="X32" s="483"/>
      <c r="Y32" s="483"/>
      <c r="Z32" s="483"/>
      <c r="AA32" s="483"/>
      <c r="AB32" s="483"/>
      <c r="AC32" s="483"/>
      <c r="AD32" s="483"/>
      <c r="AE32" s="483"/>
      <c r="AF32" s="483"/>
      <c r="AG32" s="483"/>
      <c r="AH32" s="483"/>
      <c r="AI32" s="483"/>
      <c r="AJ32" s="483"/>
      <c r="AK32" s="483"/>
    </row>
    <row r="33" spans="1:55" s="302" customFormat="1" x14ac:dyDescent="0.25">
      <c r="A33" s="301"/>
      <c r="B33" s="285" t="s">
        <v>275</v>
      </c>
      <c r="C33" s="476">
        <f t="shared" ca="1" si="27"/>
        <v>188.75</v>
      </c>
      <c r="D33" s="483"/>
      <c r="E33" s="483">
        <f t="shared" ref="E33:AG33" ca="1" si="33">E46</f>
        <v>0</v>
      </c>
      <c r="F33" s="483">
        <f t="shared" ca="1" si="33"/>
        <v>0</v>
      </c>
      <c r="G33" s="483">
        <f t="shared" ca="1" si="33"/>
        <v>0</v>
      </c>
      <c r="H33" s="483">
        <f t="shared" ca="1" si="33"/>
        <v>0</v>
      </c>
      <c r="I33" s="483">
        <f t="shared" ca="1" si="33"/>
        <v>0</v>
      </c>
      <c r="J33" s="483">
        <f t="shared" ca="1" si="33"/>
        <v>0</v>
      </c>
      <c r="K33" s="483">
        <f t="shared" ca="1" si="33"/>
        <v>1.125</v>
      </c>
      <c r="L33" s="483">
        <f t="shared" ca="1" si="33"/>
        <v>3</v>
      </c>
      <c r="M33" s="483">
        <f t="shared" ca="1" si="33"/>
        <v>4.375</v>
      </c>
      <c r="N33" s="483">
        <f t="shared" ca="1" si="33"/>
        <v>6</v>
      </c>
      <c r="O33" s="483">
        <f t="shared" ca="1" si="33"/>
        <v>8</v>
      </c>
      <c r="P33" s="483">
        <f t="shared" ca="1" si="33"/>
        <v>10.375</v>
      </c>
      <c r="Q33" s="483">
        <f t="shared" ca="1" si="33"/>
        <v>12.125</v>
      </c>
      <c r="R33" s="483">
        <f t="shared" ca="1" si="33"/>
        <v>12.5</v>
      </c>
      <c r="S33" s="483">
        <f t="shared" ca="1" si="33"/>
        <v>12.5</v>
      </c>
      <c r="T33" s="483">
        <f t="shared" ca="1" si="33"/>
        <v>12.5</v>
      </c>
      <c r="U33" s="483">
        <f t="shared" ca="1" si="33"/>
        <v>12.5</v>
      </c>
      <c r="V33" s="483">
        <f t="shared" ca="1" si="33"/>
        <v>11.71875</v>
      </c>
      <c r="W33" s="483">
        <f t="shared" ca="1" si="33"/>
        <v>10.9375</v>
      </c>
      <c r="X33" s="483">
        <f t="shared" ca="1" si="33"/>
        <v>10.15625</v>
      </c>
      <c r="Y33" s="483">
        <f t="shared" ca="1" si="33"/>
        <v>9.375</v>
      </c>
      <c r="Z33" s="483">
        <f t="shared" ca="1" si="33"/>
        <v>8.59375</v>
      </c>
      <c r="AA33" s="483">
        <f t="shared" ca="1" si="33"/>
        <v>7.8125</v>
      </c>
      <c r="AB33" s="483">
        <f t="shared" ca="1" si="33"/>
        <v>7.03125</v>
      </c>
      <c r="AC33" s="483">
        <f t="shared" ca="1" si="33"/>
        <v>6.25</v>
      </c>
      <c r="AD33" s="483">
        <f t="shared" ca="1" si="33"/>
        <v>5.46875</v>
      </c>
      <c r="AE33" s="483">
        <f t="shared" ca="1" si="33"/>
        <v>4.6875</v>
      </c>
      <c r="AF33" s="483">
        <f t="shared" ca="1" si="33"/>
        <v>3.90625</v>
      </c>
      <c r="AG33" s="483">
        <f t="shared" ca="1" si="33"/>
        <v>3.125</v>
      </c>
      <c r="AH33" s="483">
        <f t="shared" ref="AH33:AI33" ca="1" si="34">AH46</f>
        <v>2.34375</v>
      </c>
      <c r="AI33" s="483">
        <f t="shared" ca="1" si="34"/>
        <v>1.5625</v>
      </c>
      <c r="AJ33" s="483">
        <f t="shared" ref="AJ33:AK33" ca="1" si="35">AJ46</f>
        <v>0.78125</v>
      </c>
      <c r="AK33" s="483">
        <f t="shared" ca="1" si="35"/>
        <v>0</v>
      </c>
    </row>
    <row r="34" spans="1:55" s="302" customFormat="1" x14ac:dyDescent="0.25">
      <c r="A34" s="301"/>
      <c r="B34" s="285" t="s">
        <v>600</v>
      </c>
      <c r="C34" s="476">
        <f t="shared" si="27"/>
        <v>500</v>
      </c>
      <c r="D34" s="483"/>
      <c r="E34" s="483">
        <f t="shared" ref="E34:AG34" si="36">E47</f>
        <v>0</v>
      </c>
      <c r="F34" s="483">
        <f t="shared" si="36"/>
        <v>0</v>
      </c>
      <c r="G34" s="483">
        <f t="shared" si="36"/>
        <v>0</v>
      </c>
      <c r="H34" s="483">
        <f t="shared" si="36"/>
        <v>0</v>
      </c>
      <c r="I34" s="483">
        <f t="shared" si="36"/>
        <v>0</v>
      </c>
      <c r="J34" s="483">
        <f t="shared" si="36"/>
        <v>0</v>
      </c>
      <c r="K34" s="483">
        <f t="shared" si="36"/>
        <v>0</v>
      </c>
      <c r="L34" s="483">
        <f t="shared" si="36"/>
        <v>0</v>
      </c>
      <c r="M34" s="483">
        <f t="shared" si="36"/>
        <v>0</v>
      </c>
      <c r="N34" s="483">
        <f t="shared" si="36"/>
        <v>0</v>
      </c>
      <c r="O34" s="483">
        <f t="shared" si="36"/>
        <v>0</v>
      </c>
      <c r="P34" s="483">
        <f t="shared" si="36"/>
        <v>0</v>
      </c>
      <c r="Q34" s="483">
        <f t="shared" si="36"/>
        <v>0</v>
      </c>
      <c r="R34" s="483">
        <f t="shared" si="36"/>
        <v>0</v>
      </c>
      <c r="S34" s="532">
        <f t="shared" si="36"/>
        <v>0</v>
      </c>
      <c r="T34" s="532">
        <f t="shared" si="36"/>
        <v>0</v>
      </c>
      <c r="U34" s="495">
        <f t="shared" si="36"/>
        <v>31.25</v>
      </c>
      <c r="V34" s="495">
        <f t="shared" si="36"/>
        <v>31.25</v>
      </c>
      <c r="W34" s="495">
        <f t="shared" si="36"/>
        <v>31.25</v>
      </c>
      <c r="X34" s="495">
        <f t="shared" si="36"/>
        <v>31.25</v>
      </c>
      <c r="Y34" s="495">
        <f t="shared" si="36"/>
        <v>31.25</v>
      </c>
      <c r="Z34" s="495">
        <f t="shared" si="36"/>
        <v>31.25</v>
      </c>
      <c r="AA34" s="495">
        <f t="shared" si="36"/>
        <v>31.25</v>
      </c>
      <c r="AB34" s="495">
        <f t="shared" si="36"/>
        <v>31.25</v>
      </c>
      <c r="AC34" s="495">
        <f t="shared" si="36"/>
        <v>31.25</v>
      </c>
      <c r="AD34" s="495">
        <f t="shared" si="36"/>
        <v>31.25</v>
      </c>
      <c r="AE34" s="495">
        <f t="shared" si="36"/>
        <v>31.25</v>
      </c>
      <c r="AF34" s="495">
        <f t="shared" si="36"/>
        <v>31.25</v>
      </c>
      <c r="AG34" s="495">
        <f t="shared" si="36"/>
        <v>31.25</v>
      </c>
      <c r="AH34" s="495">
        <f t="shared" ref="AH34:AI34" si="37">AH47</f>
        <v>31.25</v>
      </c>
      <c r="AI34" s="495">
        <f t="shared" si="37"/>
        <v>31.25</v>
      </c>
      <c r="AJ34" s="495">
        <f t="shared" ref="AJ34:AK34" si="38">AJ47</f>
        <v>31.25</v>
      </c>
      <c r="AK34" s="495">
        <f t="shared" si="38"/>
        <v>0</v>
      </c>
    </row>
    <row r="35" spans="1:55" customFormat="1" ht="15" x14ac:dyDescent="0.25">
      <c r="B35" s="337" t="s">
        <v>261</v>
      </c>
      <c r="C35" s="484">
        <f t="shared" ca="1" si="27"/>
        <v>647.78564467683441</v>
      </c>
      <c r="D35" s="484">
        <f ca="1">D31+D32-D34</f>
        <v>0</v>
      </c>
      <c r="E35" s="484">
        <f t="shared" ref="E35:AG35" ca="1" si="39">E31+E32-E34-E33</f>
        <v>0.25</v>
      </c>
      <c r="F35" s="484">
        <f t="shared" ca="1" si="39"/>
        <v>0</v>
      </c>
      <c r="G35" s="484">
        <f t="shared" ca="1" si="39"/>
        <v>0</v>
      </c>
      <c r="H35" s="484">
        <f t="shared" ca="1" si="39"/>
        <v>0</v>
      </c>
      <c r="I35" s="484">
        <f t="shared" ca="1" si="39"/>
        <v>-1.8644000000000001</v>
      </c>
      <c r="J35" s="484">
        <f t="shared" ca="1" si="39"/>
        <v>0</v>
      </c>
      <c r="K35" s="484">
        <f t="shared" ca="1" si="39"/>
        <v>28.544130474906396</v>
      </c>
      <c r="L35" s="484">
        <f t="shared" ca="1" si="39"/>
        <v>-23.888201494184813</v>
      </c>
      <c r="M35" s="484">
        <f t="shared" ca="1" si="39"/>
        <v>3.0975310965149845</v>
      </c>
      <c r="N35" s="484">
        <f t="shared" ca="1" si="39"/>
        <v>9.6360082031391983</v>
      </c>
      <c r="O35" s="484">
        <f t="shared" ca="1" si="39"/>
        <v>-15.29200631010994</v>
      </c>
      <c r="P35" s="484">
        <f t="shared" ca="1" si="39"/>
        <v>12.838839331989789</v>
      </c>
      <c r="Q35" s="484">
        <f t="shared" ca="1" si="39"/>
        <v>20.066512932364049</v>
      </c>
      <c r="R35" s="484">
        <f t="shared" ca="1" si="39"/>
        <v>-23.807437076813784</v>
      </c>
      <c r="S35" s="484">
        <f t="shared" ca="1" si="39"/>
        <v>99.581883949845718</v>
      </c>
      <c r="T35" s="484">
        <f t="shared" ca="1" si="39"/>
        <v>-2.8364421204654491</v>
      </c>
      <c r="U35" s="484">
        <f t="shared" ca="1" si="39"/>
        <v>-25.176815956735538</v>
      </c>
      <c r="V35" s="484">
        <f t="shared" ca="1" si="39"/>
        <v>-79.212429020906796</v>
      </c>
      <c r="W35" s="484">
        <f t="shared" ca="1" si="39"/>
        <v>178.36117288187108</v>
      </c>
      <c r="X35" s="484">
        <f t="shared" ca="1" si="39"/>
        <v>65.9224671954006</v>
      </c>
      <c r="Y35" s="484">
        <f t="shared" ca="1" si="39"/>
        <v>21.45609688399437</v>
      </c>
      <c r="Z35" s="484">
        <f t="shared" ca="1" si="39"/>
        <v>131.21578424014791</v>
      </c>
      <c r="AA35" s="484">
        <f t="shared" ca="1" si="39"/>
        <v>47.959931301009433</v>
      </c>
      <c r="AB35" s="484">
        <f t="shared" ca="1" si="39"/>
        <v>-16.702371536759287</v>
      </c>
      <c r="AC35" s="484">
        <f t="shared" ca="1" si="39"/>
        <v>112.68861798952651</v>
      </c>
      <c r="AD35" s="484">
        <f t="shared" ca="1" si="39"/>
        <v>5.4360561719849656</v>
      </c>
      <c r="AE35" s="484">
        <f t="shared" ca="1" si="39"/>
        <v>4.580636756040029</v>
      </c>
      <c r="AF35" s="484">
        <f t="shared" ca="1" si="39"/>
        <v>6.9985561719849656</v>
      </c>
      <c r="AG35" s="484">
        <f t="shared" ca="1" si="39"/>
        <v>7.119136756040028</v>
      </c>
      <c r="AH35" s="484">
        <f t="shared" ref="AH35:AI35" ca="1" si="40">AH31+AH32-AH34-AH33</f>
        <v>12.037056171984965</v>
      </c>
      <c r="AI35" s="484">
        <f t="shared" ca="1" si="40"/>
        <v>11.181636756040035</v>
      </c>
      <c r="AJ35" s="484">
        <f t="shared" ref="AJ35:AK35" ca="1" si="41">AJ31+AJ32-AJ34-AJ33</f>
        <v>13.599556171984965</v>
      </c>
      <c r="AK35" s="484">
        <f t="shared" ca="1" si="41"/>
        <v>43.994136756040035</v>
      </c>
    </row>
    <row r="36" spans="1:55" customFormat="1" ht="15" x14ac:dyDescent="0.25">
      <c r="B36" s="303"/>
      <c r="C36" s="476"/>
      <c r="D36" s="476"/>
      <c r="E36" s="485"/>
      <c r="F36" s="485"/>
      <c r="G36" s="485"/>
      <c r="H36" s="485"/>
      <c r="I36" s="485"/>
      <c r="J36" s="485"/>
      <c r="K36" s="485"/>
      <c r="L36" s="485"/>
      <c r="M36" s="485"/>
      <c r="N36" s="485"/>
      <c r="O36" s="485"/>
      <c r="P36" s="485"/>
      <c r="Q36" s="485"/>
      <c r="R36" s="485"/>
      <c r="S36" s="485"/>
      <c r="T36" s="485"/>
      <c r="U36" s="485"/>
      <c r="V36" s="485"/>
      <c r="W36" s="485"/>
      <c r="X36" s="485"/>
      <c r="Y36" s="485"/>
      <c r="Z36" s="485"/>
      <c r="AA36" s="485"/>
      <c r="AB36" s="485"/>
      <c r="AC36" s="485"/>
      <c r="AD36" s="485"/>
      <c r="AE36" s="485"/>
      <c r="AF36" s="485"/>
      <c r="AG36" s="485"/>
      <c r="AH36" s="485"/>
      <c r="AI36" s="485"/>
      <c r="AJ36" s="485"/>
      <c r="AK36" s="485"/>
    </row>
    <row r="37" spans="1:55" customFormat="1" ht="15" x14ac:dyDescent="0.25">
      <c r="B37" s="384" t="s">
        <v>262</v>
      </c>
      <c r="C37" s="476"/>
      <c r="D37" s="476"/>
      <c r="E37" s="485"/>
      <c r="F37" s="485"/>
      <c r="G37" s="485"/>
      <c r="H37" s="485"/>
      <c r="I37" s="485"/>
      <c r="J37" s="485"/>
      <c r="K37" s="485"/>
      <c r="L37" s="485"/>
      <c r="M37" s="485"/>
      <c r="N37" s="485"/>
      <c r="O37" s="485"/>
      <c r="P37" s="485"/>
      <c r="Q37" s="485"/>
      <c r="R37" s="485"/>
      <c r="S37" s="485"/>
      <c r="T37" s="485"/>
      <c r="U37" s="485"/>
      <c r="V37" s="485"/>
      <c r="W37" s="485"/>
      <c r="X37" s="485"/>
      <c r="Y37" s="485"/>
      <c r="Z37" s="485"/>
      <c r="AA37" s="485"/>
      <c r="AB37" s="485"/>
      <c r="AC37" s="485"/>
      <c r="AD37" s="485"/>
      <c r="AE37" s="485"/>
      <c r="AF37" s="485"/>
      <c r="AG37" s="485"/>
      <c r="AH37" s="485"/>
      <c r="AI37" s="485"/>
      <c r="AJ37" s="485"/>
      <c r="AK37" s="485"/>
    </row>
    <row r="38" spans="1:55" customFormat="1" ht="15" x14ac:dyDescent="0.25">
      <c r="B38" s="285" t="s">
        <v>36</v>
      </c>
      <c r="C38" s="476"/>
      <c r="D38" s="476">
        <f t="shared" ref="D38:AK38" si="42">C40</f>
        <v>0</v>
      </c>
      <c r="E38" s="476">
        <f t="shared" ca="1" si="42"/>
        <v>0</v>
      </c>
      <c r="F38" s="476">
        <f t="shared" si="42"/>
        <v>0.93</v>
      </c>
      <c r="G38" s="476">
        <f t="shared" ca="1" si="42"/>
        <v>0.93</v>
      </c>
      <c r="H38" s="476">
        <f t="shared" ca="1" si="42"/>
        <v>0.93</v>
      </c>
      <c r="I38" s="476">
        <f t="shared" ca="1" si="42"/>
        <v>0.93</v>
      </c>
      <c r="J38" s="476">
        <f t="shared" ca="1" si="42"/>
        <v>-0.93440000000000001</v>
      </c>
      <c r="K38" s="476">
        <f t="shared" ca="1" si="42"/>
        <v>-0.93440000000000001</v>
      </c>
      <c r="L38" s="476">
        <f t="shared" ca="1" si="42"/>
        <v>27.609730474906396</v>
      </c>
      <c r="M38" s="476">
        <f t="shared" ca="1" si="42"/>
        <v>3.7215289807215832</v>
      </c>
      <c r="N38" s="476">
        <f t="shared" ca="1" si="42"/>
        <v>6.8190600772365677</v>
      </c>
      <c r="O38" s="476">
        <f t="shared" ca="1" si="42"/>
        <v>16.455068280375766</v>
      </c>
      <c r="P38" s="476">
        <f t="shared" ca="1" si="42"/>
        <v>1.1630619702658258</v>
      </c>
      <c r="Q38" s="476">
        <f t="shared" ca="1" si="42"/>
        <v>14.001901302255614</v>
      </c>
      <c r="R38" s="476">
        <f t="shared" ca="1" si="42"/>
        <v>34.068414234619667</v>
      </c>
      <c r="S38" s="476">
        <f t="shared" ca="1" si="42"/>
        <v>10.260977157805883</v>
      </c>
      <c r="T38" s="476">
        <f t="shared" ca="1" si="42"/>
        <v>109.8428611076516</v>
      </c>
      <c r="U38" s="476">
        <f t="shared" ca="1" si="42"/>
        <v>107.00641898718615</v>
      </c>
      <c r="V38" s="476">
        <f t="shared" ca="1" si="42"/>
        <v>81.829603030450613</v>
      </c>
      <c r="W38" s="476">
        <f t="shared" ca="1" si="42"/>
        <v>2.6171740095438167</v>
      </c>
      <c r="X38" s="476">
        <f t="shared" ca="1" si="42"/>
        <v>180.9783468914149</v>
      </c>
      <c r="Y38" s="476">
        <f t="shared" ca="1" si="42"/>
        <v>246.9008140868155</v>
      </c>
      <c r="Z38" s="476">
        <f t="shared" ca="1" si="42"/>
        <v>268.35691097080985</v>
      </c>
      <c r="AA38" s="476">
        <f t="shared" ca="1" si="42"/>
        <v>399.57269521095776</v>
      </c>
      <c r="AB38" s="476">
        <f t="shared" ca="1" si="42"/>
        <v>447.53262651196718</v>
      </c>
      <c r="AC38" s="476">
        <f t="shared" ca="1" si="42"/>
        <v>430.83025497520788</v>
      </c>
      <c r="AD38" s="476">
        <f t="shared" ca="1" si="42"/>
        <v>543.51887296473433</v>
      </c>
      <c r="AE38" s="476">
        <f t="shared" ca="1" si="42"/>
        <v>548.95492913671933</v>
      </c>
      <c r="AF38" s="476">
        <f t="shared" ca="1" si="42"/>
        <v>553.53556589275934</v>
      </c>
      <c r="AG38" s="476">
        <f t="shared" ca="1" si="42"/>
        <v>560.53412206474434</v>
      </c>
      <c r="AH38" s="476">
        <f t="shared" ca="1" si="42"/>
        <v>567.65325882078434</v>
      </c>
      <c r="AI38" s="476">
        <f t="shared" ca="1" si="42"/>
        <v>579.69031499276934</v>
      </c>
      <c r="AJ38" s="476">
        <f t="shared" ca="1" si="42"/>
        <v>590.87195174880935</v>
      </c>
      <c r="AK38" s="476">
        <f t="shared" ca="1" si="42"/>
        <v>604.47150792079435</v>
      </c>
      <c r="AL38" s="289"/>
      <c r="AM38" s="289"/>
      <c r="AN38" s="289"/>
      <c r="AO38" s="289"/>
      <c r="AP38" s="289"/>
      <c r="AQ38" s="289"/>
      <c r="AR38" s="289"/>
      <c r="AS38" s="289"/>
      <c r="AT38" s="289"/>
      <c r="AU38" s="289"/>
      <c r="AV38" s="289"/>
      <c r="AW38" s="289"/>
      <c r="AX38" s="289"/>
      <c r="AY38" s="289"/>
      <c r="AZ38" s="289"/>
      <c r="BA38" s="289"/>
      <c r="BB38" s="289"/>
      <c r="BC38" s="289"/>
    </row>
    <row r="39" spans="1:55" customFormat="1" ht="15" x14ac:dyDescent="0.25">
      <c r="B39" s="285" t="s">
        <v>263</v>
      </c>
      <c r="C39" s="476"/>
      <c r="D39" s="476">
        <f t="shared" ref="D39:AG39" ca="1" si="43">D35</f>
        <v>0</v>
      </c>
      <c r="E39" s="476">
        <f t="shared" ca="1" si="43"/>
        <v>0.25</v>
      </c>
      <c r="F39" s="476">
        <f t="shared" ca="1" si="43"/>
        <v>0</v>
      </c>
      <c r="G39" s="476">
        <f t="shared" ca="1" si="43"/>
        <v>0</v>
      </c>
      <c r="H39" s="476">
        <f t="shared" ca="1" si="43"/>
        <v>0</v>
      </c>
      <c r="I39" s="476">
        <f t="shared" ca="1" si="43"/>
        <v>-1.8644000000000001</v>
      </c>
      <c r="J39" s="476">
        <f t="shared" ca="1" si="43"/>
        <v>0</v>
      </c>
      <c r="K39" s="476">
        <f t="shared" ca="1" si="43"/>
        <v>28.544130474906396</v>
      </c>
      <c r="L39" s="476">
        <f t="shared" ca="1" si="43"/>
        <v>-23.888201494184813</v>
      </c>
      <c r="M39" s="476">
        <f t="shared" ca="1" si="43"/>
        <v>3.0975310965149845</v>
      </c>
      <c r="N39" s="476">
        <f t="shared" ca="1" si="43"/>
        <v>9.6360082031391983</v>
      </c>
      <c r="O39" s="476">
        <f t="shared" ca="1" si="43"/>
        <v>-15.29200631010994</v>
      </c>
      <c r="P39" s="476">
        <f t="shared" ca="1" si="43"/>
        <v>12.838839331989789</v>
      </c>
      <c r="Q39" s="476">
        <f t="shared" ca="1" si="43"/>
        <v>20.066512932364049</v>
      </c>
      <c r="R39" s="476">
        <f t="shared" ca="1" si="43"/>
        <v>-23.807437076813784</v>
      </c>
      <c r="S39" s="476">
        <f t="shared" ca="1" si="43"/>
        <v>99.581883949845718</v>
      </c>
      <c r="T39" s="476">
        <f t="shared" ca="1" si="43"/>
        <v>-2.8364421204654491</v>
      </c>
      <c r="U39" s="476">
        <f t="shared" ca="1" si="43"/>
        <v>-25.176815956735538</v>
      </c>
      <c r="V39" s="476">
        <f t="shared" ca="1" si="43"/>
        <v>-79.212429020906796</v>
      </c>
      <c r="W39" s="476">
        <f t="shared" ca="1" si="43"/>
        <v>178.36117288187108</v>
      </c>
      <c r="X39" s="476">
        <f t="shared" ca="1" si="43"/>
        <v>65.9224671954006</v>
      </c>
      <c r="Y39" s="476">
        <f t="shared" ca="1" si="43"/>
        <v>21.45609688399437</v>
      </c>
      <c r="Z39" s="476">
        <f t="shared" ca="1" si="43"/>
        <v>131.21578424014791</v>
      </c>
      <c r="AA39" s="476">
        <f t="shared" ca="1" si="43"/>
        <v>47.959931301009433</v>
      </c>
      <c r="AB39" s="476">
        <f t="shared" ca="1" si="43"/>
        <v>-16.702371536759287</v>
      </c>
      <c r="AC39" s="476">
        <f t="shared" ca="1" si="43"/>
        <v>112.68861798952651</v>
      </c>
      <c r="AD39" s="476">
        <f t="shared" ca="1" si="43"/>
        <v>5.4360561719849656</v>
      </c>
      <c r="AE39" s="476">
        <f t="shared" ca="1" si="43"/>
        <v>4.580636756040029</v>
      </c>
      <c r="AF39" s="476">
        <f t="shared" ca="1" si="43"/>
        <v>6.9985561719849656</v>
      </c>
      <c r="AG39" s="476">
        <f t="shared" ca="1" si="43"/>
        <v>7.119136756040028</v>
      </c>
      <c r="AH39" s="476">
        <f t="shared" ref="AH39:AI39" ca="1" si="44">AH35</f>
        <v>12.037056171984965</v>
      </c>
      <c r="AI39" s="476">
        <f t="shared" ca="1" si="44"/>
        <v>11.181636756040035</v>
      </c>
      <c r="AJ39" s="476">
        <f t="shared" ref="AJ39:AK39" ca="1" si="45">AJ35</f>
        <v>13.599556171984965</v>
      </c>
      <c r="AK39" s="476">
        <f t="shared" ca="1" si="45"/>
        <v>43.994136756040035</v>
      </c>
      <c r="AL39" s="289"/>
      <c r="AM39" s="289"/>
      <c r="AN39" s="289"/>
      <c r="AO39" s="289"/>
      <c r="AP39" s="289"/>
      <c r="AQ39" s="289"/>
      <c r="AR39" s="289"/>
      <c r="AS39" s="289"/>
      <c r="AT39" s="289"/>
      <c r="AU39" s="289"/>
      <c r="AV39" s="289"/>
      <c r="AW39" s="289"/>
      <c r="AX39" s="289"/>
      <c r="AY39" s="289"/>
      <c r="AZ39" s="289"/>
      <c r="BA39" s="289"/>
      <c r="BB39" s="289"/>
      <c r="BC39" s="289"/>
    </row>
    <row r="40" spans="1:55" customFormat="1" ht="15" x14ac:dyDescent="0.25">
      <c r="B40" s="293" t="s">
        <v>264</v>
      </c>
      <c r="C40" s="476"/>
      <c r="D40" s="477">
        <f t="shared" ref="D40:AG40" ca="1" si="46">D38+D39</f>
        <v>0</v>
      </c>
      <c r="E40" s="477">
        <v>0.93</v>
      </c>
      <c r="F40" s="477">
        <f t="shared" ca="1" si="46"/>
        <v>0.93</v>
      </c>
      <c r="G40" s="477">
        <f t="shared" ca="1" si="46"/>
        <v>0.93</v>
      </c>
      <c r="H40" s="477">
        <f t="shared" ca="1" si="46"/>
        <v>0.93</v>
      </c>
      <c r="I40" s="477">
        <f t="shared" ca="1" si="46"/>
        <v>-0.93440000000000001</v>
      </c>
      <c r="J40" s="477">
        <f t="shared" ca="1" si="46"/>
        <v>-0.93440000000000001</v>
      </c>
      <c r="K40" s="477">
        <f t="shared" ca="1" si="46"/>
        <v>27.609730474906396</v>
      </c>
      <c r="L40" s="477">
        <f t="shared" ca="1" si="46"/>
        <v>3.7215289807215832</v>
      </c>
      <c r="M40" s="477">
        <f t="shared" ca="1" si="46"/>
        <v>6.8190600772365677</v>
      </c>
      <c r="N40" s="477">
        <f t="shared" ca="1" si="46"/>
        <v>16.455068280375766</v>
      </c>
      <c r="O40" s="477">
        <f t="shared" ca="1" si="46"/>
        <v>1.1630619702658258</v>
      </c>
      <c r="P40" s="477">
        <f t="shared" ca="1" si="46"/>
        <v>14.001901302255614</v>
      </c>
      <c r="Q40" s="477">
        <f t="shared" ca="1" si="46"/>
        <v>34.068414234619667</v>
      </c>
      <c r="R40" s="477">
        <f t="shared" ca="1" si="46"/>
        <v>10.260977157805883</v>
      </c>
      <c r="S40" s="477">
        <f t="shared" ca="1" si="46"/>
        <v>109.8428611076516</v>
      </c>
      <c r="T40" s="477">
        <f t="shared" ca="1" si="46"/>
        <v>107.00641898718615</v>
      </c>
      <c r="U40" s="477">
        <f t="shared" ca="1" si="46"/>
        <v>81.829603030450613</v>
      </c>
      <c r="V40" s="477">
        <f t="shared" ca="1" si="46"/>
        <v>2.6171740095438167</v>
      </c>
      <c r="W40" s="477">
        <f t="shared" ca="1" si="46"/>
        <v>180.9783468914149</v>
      </c>
      <c r="X40" s="477">
        <f t="shared" ca="1" si="46"/>
        <v>246.9008140868155</v>
      </c>
      <c r="Y40" s="477">
        <f t="shared" ca="1" si="46"/>
        <v>268.35691097080985</v>
      </c>
      <c r="Z40" s="477">
        <f t="shared" ca="1" si="46"/>
        <v>399.57269521095776</v>
      </c>
      <c r="AA40" s="477">
        <f t="shared" ca="1" si="46"/>
        <v>447.53262651196718</v>
      </c>
      <c r="AB40" s="477">
        <f t="shared" ca="1" si="46"/>
        <v>430.83025497520788</v>
      </c>
      <c r="AC40" s="477">
        <f t="shared" ca="1" si="46"/>
        <v>543.51887296473433</v>
      </c>
      <c r="AD40" s="477">
        <f t="shared" ca="1" si="46"/>
        <v>548.95492913671933</v>
      </c>
      <c r="AE40" s="477">
        <f t="shared" ca="1" si="46"/>
        <v>553.53556589275934</v>
      </c>
      <c r="AF40" s="477">
        <f t="shared" ca="1" si="46"/>
        <v>560.53412206474434</v>
      </c>
      <c r="AG40" s="477">
        <f t="shared" ca="1" si="46"/>
        <v>567.65325882078434</v>
      </c>
      <c r="AH40" s="477">
        <f t="shared" ref="AH40:AI40" ca="1" si="47">AH38+AH39</f>
        <v>579.69031499276934</v>
      </c>
      <c r="AI40" s="477">
        <f t="shared" ca="1" si="47"/>
        <v>590.87195174880935</v>
      </c>
      <c r="AJ40" s="477">
        <f t="shared" ref="AJ40:AK40" ca="1" si="48">AJ38+AJ39</f>
        <v>604.47150792079435</v>
      </c>
      <c r="AK40" s="477">
        <f t="shared" ca="1" si="48"/>
        <v>648.46564467683436</v>
      </c>
      <c r="AL40" s="289"/>
      <c r="AM40" s="289"/>
      <c r="AN40" s="289"/>
      <c r="AO40" s="289"/>
      <c r="AP40" s="289"/>
      <c r="AQ40" s="289"/>
      <c r="AR40" s="289"/>
      <c r="AS40" s="289"/>
      <c r="AT40" s="289"/>
      <c r="AU40" s="289"/>
      <c r="AV40" s="289"/>
      <c r="AW40" s="289"/>
      <c r="AX40" s="289"/>
      <c r="AY40" s="289"/>
      <c r="AZ40" s="289"/>
      <c r="BA40" s="289"/>
      <c r="BB40" s="289"/>
      <c r="BC40" s="289"/>
    </row>
    <row r="41" spans="1:55" customFormat="1" ht="15" x14ac:dyDescent="0.25">
      <c r="B41" s="285"/>
      <c r="C41" s="477"/>
      <c r="D41" s="476"/>
      <c r="E41" s="485"/>
      <c r="F41" s="485"/>
      <c r="G41" s="485"/>
      <c r="H41" s="485"/>
      <c r="I41" s="485"/>
      <c r="J41" s="485"/>
      <c r="K41" s="485"/>
      <c r="L41" s="485"/>
      <c r="M41" s="485"/>
      <c r="N41" s="485"/>
      <c r="O41" s="485"/>
      <c r="P41" s="485"/>
      <c r="Q41" s="485"/>
      <c r="R41" s="485"/>
      <c r="S41" s="485"/>
      <c r="T41" s="485"/>
      <c r="U41" s="485"/>
      <c r="V41" s="485"/>
      <c r="W41" s="485"/>
      <c r="X41" s="485"/>
      <c r="Y41" s="485"/>
      <c r="Z41" s="485"/>
      <c r="AA41" s="485"/>
      <c r="AB41" s="485"/>
      <c r="AC41" s="485"/>
      <c r="AD41" s="485"/>
      <c r="AE41" s="485"/>
      <c r="AF41" s="485"/>
      <c r="AG41" s="485"/>
      <c r="AH41" s="485"/>
      <c r="AI41" s="485"/>
      <c r="AJ41" s="485"/>
      <c r="AK41" s="485"/>
    </row>
    <row r="42" spans="1:55" x14ac:dyDescent="0.25">
      <c r="A42" s="285"/>
      <c r="B42" s="449" t="s">
        <v>265</v>
      </c>
      <c r="C42" s="486"/>
      <c r="D42" s="486"/>
      <c r="E42" s="486"/>
      <c r="F42" s="486"/>
      <c r="G42" s="486"/>
      <c r="H42" s="486"/>
      <c r="I42" s="486"/>
      <c r="J42" s="486"/>
      <c r="K42" s="486"/>
      <c r="L42" s="486"/>
      <c r="M42" s="486"/>
      <c r="N42" s="486"/>
      <c r="O42" s="486"/>
      <c r="P42" s="486"/>
      <c r="Q42" s="486"/>
      <c r="R42" s="486"/>
      <c r="S42" s="486"/>
      <c r="T42" s="486"/>
      <c r="U42" s="486"/>
      <c r="V42" s="486"/>
      <c r="W42" s="486"/>
      <c r="X42" s="486"/>
      <c r="Y42" s="486"/>
      <c r="Z42" s="486"/>
      <c r="AA42" s="486"/>
      <c r="AB42" s="486"/>
      <c r="AC42" s="486"/>
      <c r="AD42" s="486"/>
      <c r="AE42" s="486"/>
      <c r="AF42" s="486"/>
      <c r="AG42" s="486"/>
      <c r="AH42" s="486"/>
      <c r="AI42" s="486"/>
      <c r="AJ42" s="486"/>
      <c r="AK42" s="486"/>
    </row>
    <row r="43" spans="1:55" x14ac:dyDescent="0.25">
      <c r="A43" s="285"/>
      <c r="B43" s="285" t="s">
        <v>266</v>
      </c>
      <c r="C43" s="476"/>
      <c r="D43" s="476">
        <f>0</f>
        <v>0</v>
      </c>
      <c r="E43" s="476">
        <f t="shared" ref="E43:AK43" ca="1" si="49">D48</f>
        <v>0</v>
      </c>
      <c r="F43" s="476">
        <f t="shared" ca="1" si="49"/>
        <v>0</v>
      </c>
      <c r="G43" s="476">
        <f t="shared" ca="1" si="49"/>
        <v>0</v>
      </c>
      <c r="H43" s="476">
        <f t="shared" ca="1" si="49"/>
        <v>0</v>
      </c>
      <c r="I43" s="476">
        <f t="shared" ca="1" si="49"/>
        <v>0</v>
      </c>
      <c r="J43" s="476">
        <f t="shared" ca="1" si="49"/>
        <v>0</v>
      </c>
      <c r="K43" s="476">
        <f t="shared" ca="1" si="49"/>
        <v>0</v>
      </c>
      <c r="L43" s="476">
        <f t="shared" ca="1" si="49"/>
        <v>90</v>
      </c>
      <c r="M43" s="476">
        <f t="shared" ca="1" si="49"/>
        <v>150</v>
      </c>
      <c r="N43" s="476">
        <f t="shared" ca="1" si="49"/>
        <v>200</v>
      </c>
      <c r="O43" s="476">
        <f t="shared" ca="1" si="49"/>
        <v>280</v>
      </c>
      <c r="P43" s="476">
        <f t="shared" ca="1" si="49"/>
        <v>360</v>
      </c>
      <c r="Q43" s="476">
        <f t="shared" ca="1" si="49"/>
        <v>470</v>
      </c>
      <c r="R43" s="476">
        <f t="shared" ca="1" si="49"/>
        <v>500</v>
      </c>
      <c r="S43" s="476">
        <f t="shared" ca="1" si="49"/>
        <v>500</v>
      </c>
      <c r="T43" s="476">
        <f t="shared" ca="1" si="49"/>
        <v>500</v>
      </c>
      <c r="U43" s="476">
        <f t="shared" ca="1" si="49"/>
        <v>500</v>
      </c>
      <c r="V43" s="476">
        <f t="shared" ca="1" si="49"/>
        <v>468.75</v>
      </c>
      <c r="W43" s="476">
        <f t="shared" ca="1" si="49"/>
        <v>437.5</v>
      </c>
      <c r="X43" s="476">
        <f t="shared" ca="1" si="49"/>
        <v>406.25</v>
      </c>
      <c r="Y43" s="476">
        <f t="shared" ca="1" si="49"/>
        <v>375</v>
      </c>
      <c r="Z43" s="476">
        <f t="shared" ca="1" si="49"/>
        <v>343.75</v>
      </c>
      <c r="AA43" s="476">
        <f t="shared" ca="1" si="49"/>
        <v>312.5</v>
      </c>
      <c r="AB43" s="476">
        <f t="shared" ca="1" si="49"/>
        <v>281.25</v>
      </c>
      <c r="AC43" s="476">
        <f t="shared" ca="1" si="49"/>
        <v>250</v>
      </c>
      <c r="AD43" s="476">
        <f t="shared" ca="1" si="49"/>
        <v>218.75</v>
      </c>
      <c r="AE43" s="476">
        <f t="shared" ca="1" si="49"/>
        <v>187.5</v>
      </c>
      <c r="AF43" s="476">
        <f t="shared" ca="1" si="49"/>
        <v>156.25</v>
      </c>
      <c r="AG43" s="476">
        <f t="shared" ca="1" si="49"/>
        <v>125</v>
      </c>
      <c r="AH43" s="476">
        <f t="shared" ca="1" si="49"/>
        <v>93.75</v>
      </c>
      <c r="AI43" s="476">
        <f t="shared" ca="1" si="49"/>
        <v>62.5</v>
      </c>
      <c r="AJ43" s="476">
        <f t="shared" ca="1" si="49"/>
        <v>31.25</v>
      </c>
      <c r="AK43" s="476">
        <f t="shared" ca="1" si="49"/>
        <v>0</v>
      </c>
      <c r="AL43" s="289"/>
      <c r="AM43" s="289"/>
      <c r="AN43" s="289"/>
      <c r="AO43" s="289"/>
      <c r="AP43" s="289"/>
      <c r="AQ43" s="289"/>
      <c r="AR43" s="289"/>
      <c r="AS43" s="289"/>
      <c r="AT43" s="289"/>
      <c r="AU43" s="289"/>
      <c r="AV43" s="289"/>
      <c r="AW43" s="289"/>
      <c r="AX43" s="289"/>
      <c r="AY43" s="289"/>
      <c r="AZ43" s="289"/>
      <c r="BA43" s="289"/>
      <c r="BB43" s="289"/>
      <c r="BC43" s="289"/>
    </row>
    <row r="44" spans="1:55" x14ac:dyDescent="0.25">
      <c r="A44" s="305"/>
      <c r="B44" s="285" t="s">
        <v>267</v>
      </c>
      <c r="C44" s="477">
        <f>SUM(D44:BC44)</f>
        <v>500</v>
      </c>
      <c r="D44" s="476">
        <f t="shared" ref="D44:AG44" si="50">D32</f>
        <v>0</v>
      </c>
      <c r="E44" s="476">
        <f t="shared" si="50"/>
        <v>0</v>
      </c>
      <c r="F44" s="476">
        <f t="shared" si="50"/>
        <v>0</v>
      </c>
      <c r="G44" s="476">
        <f t="shared" si="50"/>
        <v>0</v>
      </c>
      <c r="H44" s="531">
        <f t="shared" si="50"/>
        <v>0</v>
      </c>
      <c r="I44" s="531">
        <f t="shared" si="50"/>
        <v>0</v>
      </c>
      <c r="J44" s="531">
        <f t="shared" si="50"/>
        <v>0</v>
      </c>
      <c r="K44" s="496">
        <f t="shared" si="50"/>
        <v>90</v>
      </c>
      <c r="L44" s="496">
        <f t="shared" si="50"/>
        <v>60</v>
      </c>
      <c r="M44" s="496">
        <f t="shared" si="50"/>
        <v>50</v>
      </c>
      <c r="N44" s="496">
        <f t="shared" si="50"/>
        <v>80</v>
      </c>
      <c r="O44" s="496">
        <f t="shared" si="50"/>
        <v>80</v>
      </c>
      <c r="P44" s="496">
        <f t="shared" si="50"/>
        <v>110</v>
      </c>
      <c r="Q44" s="496">
        <f t="shared" si="50"/>
        <v>30</v>
      </c>
      <c r="R44" s="476">
        <f t="shared" si="50"/>
        <v>0</v>
      </c>
      <c r="S44" s="476">
        <f t="shared" si="50"/>
        <v>0</v>
      </c>
      <c r="T44" s="476">
        <f t="shared" si="50"/>
        <v>0</v>
      </c>
      <c r="U44" s="476">
        <f t="shared" si="50"/>
        <v>0</v>
      </c>
      <c r="V44" s="476">
        <f t="shared" si="50"/>
        <v>0</v>
      </c>
      <c r="W44" s="476">
        <f t="shared" si="50"/>
        <v>0</v>
      </c>
      <c r="X44" s="476">
        <f t="shared" si="50"/>
        <v>0</v>
      </c>
      <c r="Y44" s="476">
        <f t="shared" si="50"/>
        <v>0</v>
      </c>
      <c r="Z44" s="476">
        <f t="shared" si="50"/>
        <v>0</v>
      </c>
      <c r="AA44" s="476">
        <f t="shared" si="50"/>
        <v>0</v>
      </c>
      <c r="AB44" s="476">
        <f t="shared" si="50"/>
        <v>0</v>
      </c>
      <c r="AC44" s="476">
        <f t="shared" si="50"/>
        <v>0</v>
      </c>
      <c r="AD44" s="476">
        <f t="shared" si="50"/>
        <v>0</v>
      </c>
      <c r="AE44" s="476">
        <f t="shared" si="50"/>
        <v>0</v>
      </c>
      <c r="AF44" s="476">
        <f t="shared" si="50"/>
        <v>0</v>
      </c>
      <c r="AG44" s="476">
        <f t="shared" si="50"/>
        <v>0</v>
      </c>
      <c r="AH44" s="476">
        <f t="shared" ref="AH44:AI44" si="51">AH32</f>
        <v>0</v>
      </c>
      <c r="AI44" s="476">
        <f t="shared" si="51"/>
        <v>0</v>
      </c>
      <c r="AJ44" s="476">
        <f t="shared" ref="AJ44:AK44" si="52">AJ32</f>
        <v>0</v>
      </c>
      <c r="AK44" s="476">
        <f t="shared" si="52"/>
        <v>0</v>
      </c>
      <c r="AL44" s="289"/>
      <c r="AM44" s="289"/>
      <c r="AN44" s="289"/>
      <c r="AO44" s="289"/>
      <c r="AP44" s="289"/>
      <c r="AQ44" s="289"/>
      <c r="AR44" s="289"/>
      <c r="AS44" s="289"/>
      <c r="AT44" s="289"/>
      <c r="AU44" s="289"/>
      <c r="AV44" s="289"/>
      <c r="AW44" s="289"/>
      <c r="AX44" s="289"/>
      <c r="AY44" s="289"/>
      <c r="AZ44" s="289"/>
      <c r="BA44" s="289"/>
      <c r="BB44" s="289"/>
      <c r="BC44" s="289"/>
    </row>
    <row r="45" spans="1:55" x14ac:dyDescent="0.25">
      <c r="A45" s="285"/>
      <c r="B45" s="285" t="s">
        <v>268</v>
      </c>
      <c r="C45" s="477">
        <f ca="1">SUM(D45:BC45)</f>
        <v>188.75</v>
      </c>
      <c r="D45" s="476">
        <f>$C$49*AVERAGE(D43)/4</f>
        <v>0</v>
      </c>
      <c r="E45" s="476">
        <f t="shared" ref="E45:P45" ca="1" si="53">$C$49*((E43+(E43+E44))/2)/4</f>
        <v>0</v>
      </c>
      <c r="F45" s="476">
        <f t="shared" ca="1" si="53"/>
        <v>0</v>
      </c>
      <c r="G45" s="476">
        <f t="shared" ca="1" si="53"/>
        <v>0</v>
      </c>
      <c r="H45" s="476">
        <f t="shared" ca="1" si="53"/>
        <v>0</v>
      </c>
      <c r="I45" s="476">
        <f t="shared" ca="1" si="53"/>
        <v>0</v>
      </c>
      <c r="J45" s="476">
        <f t="shared" ca="1" si="53"/>
        <v>0</v>
      </c>
      <c r="K45" s="476">
        <f t="shared" ca="1" si="53"/>
        <v>1.125</v>
      </c>
      <c r="L45" s="476">
        <f t="shared" ca="1" si="53"/>
        <v>3</v>
      </c>
      <c r="M45" s="476">
        <f t="shared" ca="1" si="53"/>
        <v>4.375</v>
      </c>
      <c r="N45" s="476">
        <f t="shared" ca="1" si="53"/>
        <v>6</v>
      </c>
      <c r="O45" s="476">
        <f t="shared" ca="1" si="53"/>
        <v>8</v>
      </c>
      <c r="P45" s="476">
        <f t="shared" ca="1" si="53"/>
        <v>10.375</v>
      </c>
      <c r="Q45" s="476">
        <f ca="1">$C$49*((Q43+(Q43+Q44))/2)/4</f>
        <v>12.125</v>
      </c>
      <c r="R45" s="476">
        <f t="shared" ref="R45:AK45" ca="1" si="54">$C$49*((R43+(R43+R44))/2)/4</f>
        <v>12.5</v>
      </c>
      <c r="S45" s="476">
        <f t="shared" ca="1" si="54"/>
        <v>12.5</v>
      </c>
      <c r="T45" s="476">
        <f t="shared" ca="1" si="54"/>
        <v>12.5</v>
      </c>
      <c r="U45" s="476">
        <f t="shared" ca="1" si="54"/>
        <v>12.5</v>
      </c>
      <c r="V45" s="476">
        <f t="shared" ca="1" si="54"/>
        <v>11.71875</v>
      </c>
      <c r="W45" s="476">
        <f t="shared" ca="1" si="54"/>
        <v>10.9375</v>
      </c>
      <c r="X45" s="476">
        <f t="shared" ca="1" si="54"/>
        <v>10.15625</v>
      </c>
      <c r="Y45" s="476">
        <f t="shared" ca="1" si="54"/>
        <v>9.375</v>
      </c>
      <c r="Z45" s="476">
        <f t="shared" ca="1" si="54"/>
        <v>8.59375</v>
      </c>
      <c r="AA45" s="476">
        <f t="shared" ca="1" si="54"/>
        <v>7.8125</v>
      </c>
      <c r="AB45" s="476">
        <f t="shared" ca="1" si="54"/>
        <v>7.03125</v>
      </c>
      <c r="AC45" s="476">
        <f t="shared" ca="1" si="54"/>
        <v>6.25</v>
      </c>
      <c r="AD45" s="476">
        <f t="shared" ca="1" si="54"/>
        <v>5.46875</v>
      </c>
      <c r="AE45" s="476">
        <f t="shared" ca="1" si="54"/>
        <v>4.6875</v>
      </c>
      <c r="AF45" s="476">
        <f t="shared" ca="1" si="54"/>
        <v>3.90625</v>
      </c>
      <c r="AG45" s="476">
        <f t="shared" ca="1" si="54"/>
        <v>3.125</v>
      </c>
      <c r="AH45" s="476">
        <f t="shared" ca="1" si="54"/>
        <v>2.34375</v>
      </c>
      <c r="AI45" s="476">
        <f t="shared" ca="1" si="54"/>
        <v>1.5625</v>
      </c>
      <c r="AJ45" s="476">
        <f t="shared" ca="1" si="54"/>
        <v>0.78125</v>
      </c>
      <c r="AK45" s="476">
        <f t="shared" ca="1" si="54"/>
        <v>0</v>
      </c>
      <c r="AL45" s="289"/>
      <c r="AM45" s="289"/>
      <c r="AN45" s="289"/>
      <c r="AO45" s="289"/>
      <c r="AP45" s="289"/>
      <c r="AQ45" s="289"/>
      <c r="AR45" s="289"/>
      <c r="AS45" s="289"/>
      <c r="AT45" s="289"/>
      <c r="AU45" s="289"/>
      <c r="AV45" s="289"/>
      <c r="AW45" s="289"/>
      <c r="AX45" s="289"/>
      <c r="AY45" s="289"/>
      <c r="AZ45" s="289"/>
      <c r="BA45" s="289"/>
      <c r="BB45" s="289"/>
      <c r="BC45" s="289"/>
    </row>
    <row r="46" spans="1:55" x14ac:dyDescent="0.25">
      <c r="A46" s="306"/>
      <c r="B46" s="285" t="s">
        <v>274</v>
      </c>
      <c r="C46" s="477">
        <f ca="1">SUM(D46:BC46)</f>
        <v>188.75</v>
      </c>
      <c r="D46" s="476">
        <f>$A$44*AVERAGE(D44)/4</f>
        <v>0</v>
      </c>
      <c r="E46" s="476">
        <f t="shared" ref="E46:AG46" ca="1" si="55">E45</f>
        <v>0</v>
      </c>
      <c r="F46" s="476">
        <f t="shared" ca="1" si="55"/>
        <v>0</v>
      </c>
      <c r="G46" s="476">
        <f t="shared" ca="1" si="55"/>
        <v>0</v>
      </c>
      <c r="H46" s="476">
        <f t="shared" ca="1" si="55"/>
        <v>0</v>
      </c>
      <c r="I46" s="476">
        <f t="shared" ca="1" si="55"/>
        <v>0</v>
      </c>
      <c r="J46" s="476">
        <f t="shared" ca="1" si="55"/>
        <v>0</v>
      </c>
      <c r="K46" s="476">
        <f t="shared" ca="1" si="55"/>
        <v>1.125</v>
      </c>
      <c r="L46" s="476">
        <f t="shared" ca="1" si="55"/>
        <v>3</v>
      </c>
      <c r="M46" s="476">
        <f t="shared" ca="1" si="55"/>
        <v>4.375</v>
      </c>
      <c r="N46" s="476">
        <f t="shared" ca="1" si="55"/>
        <v>6</v>
      </c>
      <c r="O46" s="476">
        <f t="shared" ca="1" si="55"/>
        <v>8</v>
      </c>
      <c r="P46" s="476">
        <f t="shared" ca="1" si="55"/>
        <v>10.375</v>
      </c>
      <c r="Q46" s="476">
        <f t="shared" ca="1" si="55"/>
        <v>12.125</v>
      </c>
      <c r="R46" s="476">
        <f t="shared" ca="1" si="55"/>
        <v>12.5</v>
      </c>
      <c r="S46" s="476">
        <f t="shared" ca="1" si="55"/>
        <v>12.5</v>
      </c>
      <c r="T46" s="476">
        <f t="shared" ca="1" si="55"/>
        <v>12.5</v>
      </c>
      <c r="U46" s="476">
        <f t="shared" ca="1" si="55"/>
        <v>12.5</v>
      </c>
      <c r="V46" s="476">
        <f t="shared" ca="1" si="55"/>
        <v>11.71875</v>
      </c>
      <c r="W46" s="476">
        <f t="shared" ca="1" si="55"/>
        <v>10.9375</v>
      </c>
      <c r="X46" s="476">
        <f t="shared" ca="1" si="55"/>
        <v>10.15625</v>
      </c>
      <c r="Y46" s="476">
        <f t="shared" ca="1" si="55"/>
        <v>9.375</v>
      </c>
      <c r="Z46" s="476">
        <f t="shared" ca="1" si="55"/>
        <v>8.59375</v>
      </c>
      <c r="AA46" s="476">
        <f t="shared" ca="1" si="55"/>
        <v>7.8125</v>
      </c>
      <c r="AB46" s="476">
        <f t="shared" ca="1" si="55"/>
        <v>7.03125</v>
      </c>
      <c r="AC46" s="476">
        <f t="shared" ca="1" si="55"/>
        <v>6.25</v>
      </c>
      <c r="AD46" s="476">
        <f t="shared" ca="1" si="55"/>
        <v>5.46875</v>
      </c>
      <c r="AE46" s="476">
        <f t="shared" ca="1" si="55"/>
        <v>4.6875</v>
      </c>
      <c r="AF46" s="476">
        <f t="shared" ca="1" si="55"/>
        <v>3.90625</v>
      </c>
      <c r="AG46" s="476">
        <f t="shared" ca="1" si="55"/>
        <v>3.125</v>
      </c>
      <c r="AH46" s="476">
        <f t="shared" ref="AH46:AI46" ca="1" si="56">AH45</f>
        <v>2.34375</v>
      </c>
      <c r="AI46" s="476">
        <f t="shared" ca="1" si="56"/>
        <v>1.5625</v>
      </c>
      <c r="AJ46" s="476">
        <f t="shared" ref="AJ46:AK46" ca="1" si="57">AJ45</f>
        <v>0.78125</v>
      </c>
      <c r="AK46" s="476">
        <f t="shared" ca="1" si="57"/>
        <v>0</v>
      </c>
      <c r="AL46" s="289"/>
      <c r="AM46" s="289"/>
      <c r="AN46" s="289"/>
      <c r="AO46" s="289"/>
      <c r="AP46" s="289"/>
      <c r="AQ46" s="289"/>
      <c r="AR46" s="289"/>
      <c r="AS46" s="289"/>
      <c r="AT46" s="289"/>
      <c r="AU46" s="289"/>
      <c r="AV46" s="289"/>
      <c r="AW46" s="289"/>
      <c r="AX46" s="289"/>
      <c r="AY46" s="289"/>
      <c r="AZ46" s="289"/>
      <c r="BA46" s="289"/>
      <c r="BB46" s="289"/>
      <c r="BC46" s="289"/>
    </row>
    <row r="47" spans="1:55" x14ac:dyDescent="0.25">
      <c r="A47" s="285"/>
      <c r="B47" s="285" t="s">
        <v>271</v>
      </c>
      <c r="C47" s="477">
        <f ca="1">SUM(D47:BC47)</f>
        <v>500</v>
      </c>
      <c r="D47" s="476">
        <f ca="1">IF(D31&gt;0,MIN(D31-D33,D43),0)</f>
        <v>0</v>
      </c>
      <c r="E47" s="476">
        <f t="shared" ref="E47:AG47" si="58">$C$44*E50</f>
        <v>0</v>
      </c>
      <c r="F47" s="476">
        <f t="shared" si="58"/>
        <v>0</v>
      </c>
      <c r="G47" s="476">
        <f t="shared" si="58"/>
        <v>0</v>
      </c>
      <c r="H47" s="476">
        <f t="shared" si="58"/>
        <v>0</v>
      </c>
      <c r="I47" s="476">
        <f t="shared" si="58"/>
        <v>0</v>
      </c>
      <c r="J47" s="476">
        <f t="shared" si="58"/>
        <v>0</v>
      </c>
      <c r="K47" s="476">
        <f t="shared" si="58"/>
        <v>0</v>
      </c>
      <c r="L47" s="476">
        <f t="shared" si="58"/>
        <v>0</v>
      </c>
      <c r="M47" s="476">
        <f t="shared" si="58"/>
        <v>0</v>
      </c>
      <c r="N47" s="476">
        <f t="shared" si="58"/>
        <v>0</v>
      </c>
      <c r="O47" s="476">
        <f t="shared" si="58"/>
        <v>0</v>
      </c>
      <c r="P47" s="476">
        <f t="shared" si="58"/>
        <v>0</v>
      </c>
      <c r="Q47" s="476">
        <f t="shared" si="58"/>
        <v>0</v>
      </c>
      <c r="R47" s="476">
        <f t="shared" si="58"/>
        <v>0</v>
      </c>
      <c r="S47" s="496">
        <f t="shared" si="58"/>
        <v>0</v>
      </c>
      <c r="T47" s="496">
        <f t="shared" si="58"/>
        <v>0</v>
      </c>
      <c r="U47" s="496">
        <f t="shared" si="58"/>
        <v>31.25</v>
      </c>
      <c r="V47" s="496">
        <f t="shared" si="58"/>
        <v>31.25</v>
      </c>
      <c r="W47" s="496">
        <f t="shared" si="58"/>
        <v>31.25</v>
      </c>
      <c r="X47" s="496">
        <f t="shared" si="58"/>
        <v>31.25</v>
      </c>
      <c r="Y47" s="496">
        <f t="shared" si="58"/>
        <v>31.25</v>
      </c>
      <c r="Z47" s="496">
        <f t="shared" si="58"/>
        <v>31.25</v>
      </c>
      <c r="AA47" s="496">
        <f t="shared" si="58"/>
        <v>31.25</v>
      </c>
      <c r="AB47" s="496">
        <f t="shared" si="58"/>
        <v>31.25</v>
      </c>
      <c r="AC47" s="496">
        <f t="shared" si="58"/>
        <v>31.25</v>
      </c>
      <c r="AD47" s="496">
        <f t="shared" si="58"/>
        <v>31.25</v>
      </c>
      <c r="AE47" s="496">
        <f t="shared" si="58"/>
        <v>31.25</v>
      </c>
      <c r="AF47" s="496">
        <f t="shared" si="58"/>
        <v>31.25</v>
      </c>
      <c r="AG47" s="496">
        <f t="shared" si="58"/>
        <v>31.25</v>
      </c>
      <c r="AH47" s="496">
        <f t="shared" ref="AH47:AI47" si="59">$C$44*AH50</f>
        <v>31.25</v>
      </c>
      <c r="AI47" s="496">
        <f t="shared" si="59"/>
        <v>31.25</v>
      </c>
      <c r="AJ47" s="496">
        <f t="shared" ref="AJ47:AK47" si="60">$C$44*AJ50</f>
        <v>31.25</v>
      </c>
      <c r="AK47" s="496">
        <f t="shared" si="60"/>
        <v>0</v>
      </c>
      <c r="AL47" s="289"/>
      <c r="AM47" s="289"/>
      <c r="AN47" s="289"/>
      <c r="AO47" s="289"/>
      <c r="AP47" s="289"/>
      <c r="AQ47" s="289"/>
      <c r="AR47" s="289"/>
      <c r="AS47" s="289"/>
      <c r="AT47" s="289"/>
      <c r="AU47" s="289"/>
      <c r="AV47" s="289"/>
      <c r="AW47" s="289"/>
      <c r="AX47" s="289"/>
      <c r="AY47" s="289"/>
      <c r="AZ47" s="289"/>
      <c r="BA47" s="289"/>
      <c r="BB47" s="289"/>
      <c r="BC47" s="289"/>
    </row>
    <row r="48" spans="1:55" x14ac:dyDescent="0.25">
      <c r="A48" s="285"/>
      <c r="B48" s="285" t="s">
        <v>269</v>
      </c>
      <c r="C48" s="476"/>
      <c r="D48" s="476">
        <f t="shared" ref="D48:AG48" ca="1" si="61">D43+D44+D45-D47-D46</f>
        <v>0</v>
      </c>
      <c r="E48" s="476">
        <f t="shared" ca="1" si="61"/>
        <v>0</v>
      </c>
      <c r="F48" s="476">
        <f t="shared" ca="1" si="61"/>
        <v>0</v>
      </c>
      <c r="G48" s="476">
        <f t="shared" ca="1" si="61"/>
        <v>0</v>
      </c>
      <c r="H48" s="476">
        <f t="shared" ca="1" si="61"/>
        <v>0</v>
      </c>
      <c r="I48" s="476">
        <f t="shared" ca="1" si="61"/>
        <v>0</v>
      </c>
      <c r="J48" s="476">
        <f t="shared" ca="1" si="61"/>
        <v>0</v>
      </c>
      <c r="K48" s="476">
        <f t="shared" ca="1" si="61"/>
        <v>90</v>
      </c>
      <c r="L48" s="476">
        <f t="shared" ca="1" si="61"/>
        <v>150</v>
      </c>
      <c r="M48" s="476">
        <f t="shared" ca="1" si="61"/>
        <v>200</v>
      </c>
      <c r="N48" s="476">
        <f t="shared" ca="1" si="61"/>
        <v>280</v>
      </c>
      <c r="O48" s="476">
        <f t="shared" ca="1" si="61"/>
        <v>360</v>
      </c>
      <c r="P48" s="476">
        <f t="shared" ca="1" si="61"/>
        <v>470</v>
      </c>
      <c r="Q48" s="476">
        <f t="shared" ca="1" si="61"/>
        <v>500</v>
      </c>
      <c r="R48" s="476">
        <f t="shared" ca="1" si="61"/>
        <v>500</v>
      </c>
      <c r="S48" s="476">
        <f t="shared" ca="1" si="61"/>
        <v>500</v>
      </c>
      <c r="T48" s="476">
        <f t="shared" ca="1" si="61"/>
        <v>500</v>
      </c>
      <c r="U48" s="476">
        <f t="shared" ca="1" si="61"/>
        <v>468.75</v>
      </c>
      <c r="V48" s="476">
        <f t="shared" ca="1" si="61"/>
        <v>437.5</v>
      </c>
      <c r="W48" s="476">
        <f t="shared" ca="1" si="61"/>
        <v>406.25</v>
      </c>
      <c r="X48" s="476">
        <f t="shared" ca="1" si="61"/>
        <v>375</v>
      </c>
      <c r="Y48" s="476">
        <f t="shared" ca="1" si="61"/>
        <v>343.75</v>
      </c>
      <c r="Z48" s="476">
        <f t="shared" ca="1" si="61"/>
        <v>312.5</v>
      </c>
      <c r="AA48" s="476">
        <f t="shared" ca="1" si="61"/>
        <v>281.25</v>
      </c>
      <c r="AB48" s="476">
        <f t="shared" ca="1" si="61"/>
        <v>250</v>
      </c>
      <c r="AC48" s="476">
        <f t="shared" ca="1" si="61"/>
        <v>218.75</v>
      </c>
      <c r="AD48" s="476">
        <f t="shared" ca="1" si="61"/>
        <v>187.5</v>
      </c>
      <c r="AE48" s="476">
        <f t="shared" ca="1" si="61"/>
        <v>156.25</v>
      </c>
      <c r="AF48" s="476">
        <f t="shared" ca="1" si="61"/>
        <v>125</v>
      </c>
      <c r="AG48" s="476">
        <f t="shared" ca="1" si="61"/>
        <v>93.75</v>
      </c>
      <c r="AH48" s="476">
        <f t="shared" ref="AH48:AI48" ca="1" si="62">AH43+AH44+AH45-AH47-AH46</f>
        <v>62.5</v>
      </c>
      <c r="AI48" s="476">
        <f t="shared" ca="1" si="62"/>
        <v>31.25</v>
      </c>
      <c r="AJ48" s="476">
        <f t="shared" ref="AJ48:AK48" ca="1" si="63">AJ43+AJ44+AJ45-AJ47-AJ46</f>
        <v>0</v>
      </c>
      <c r="AK48" s="476">
        <f t="shared" ca="1" si="63"/>
        <v>0</v>
      </c>
      <c r="AL48" s="289"/>
      <c r="AM48" s="289"/>
      <c r="AN48" s="289"/>
      <c r="AO48" s="289"/>
      <c r="AP48" s="289"/>
      <c r="AQ48" s="289"/>
      <c r="AR48" s="289"/>
      <c r="AS48" s="289"/>
      <c r="AT48" s="289"/>
      <c r="AU48" s="289"/>
      <c r="AV48" s="289"/>
      <c r="AW48" s="289"/>
      <c r="AX48" s="289"/>
      <c r="AY48" s="289"/>
      <c r="AZ48" s="289"/>
      <c r="BA48" s="289"/>
      <c r="BB48" s="289"/>
      <c r="BC48" s="289"/>
    </row>
    <row r="49" spans="1:55" x14ac:dyDescent="0.25">
      <c r="A49" s="285"/>
      <c r="B49" s="285" t="s">
        <v>614</v>
      </c>
      <c r="C49" s="338">
        <v>0.1</v>
      </c>
      <c r="D49" s="476"/>
      <c r="E49" s="476"/>
      <c r="F49" s="476"/>
      <c r="G49" s="476"/>
      <c r="H49" s="476"/>
      <c r="I49" s="476"/>
      <c r="J49" s="476"/>
      <c r="K49" s="476"/>
      <c r="L49" s="476"/>
      <c r="M49" s="476"/>
      <c r="N49" s="476"/>
      <c r="O49" s="476"/>
      <c r="P49" s="476"/>
      <c r="Q49" s="476"/>
      <c r="R49" s="476"/>
      <c r="S49" s="476"/>
      <c r="T49" s="476"/>
      <c r="U49" s="476"/>
      <c r="V49" s="476"/>
      <c r="W49" s="476"/>
      <c r="X49" s="476"/>
      <c r="Y49" s="476"/>
      <c r="Z49" s="476"/>
      <c r="AA49" s="476"/>
      <c r="AB49" s="476"/>
      <c r="AC49" s="476"/>
      <c r="AD49" s="476"/>
      <c r="AE49" s="476"/>
      <c r="AF49" s="476"/>
      <c r="AG49" s="476"/>
      <c r="AH49" s="476"/>
      <c r="AI49" s="476"/>
      <c r="AJ49" s="476"/>
      <c r="AK49" s="476"/>
      <c r="AL49" s="289"/>
      <c r="AM49" s="289"/>
      <c r="AN49" s="289"/>
      <c r="AO49" s="289"/>
      <c r="AP49" s="289"/>
      <c r="AQ49" s="289"/>
      <c r="AR49" s="289"/>
      <c r="AS49" s="289"/>
      <c r="AT49" s="289"/>
      <c r="AU49" s="289"/>
      <c r="AV49" s="289"/>
      <c r="AW49" s="289"/>
      <c r="AX49" s="289"/>
      <c r="AY49" s="289"/>
      <c r="AZ49" s="289"/>
      <c r="BA49" s="289"/>
      <c r="BB49" s="289"/>
      <c r="BC49" s="289"/>
    </row>
    <row r="50" spans="1:55" x14ac:dyDescent="0.25">
      <c r="A50" s="285"/>
      <c r="B50" s="450" t="s">
        <v>276</v>
      </c>
      <c r="C50" s="451">
        <f>SUM(D50:BC50)</f>
        <v>1</v>
      </c>
      <c r="D50" s="487"/>
      <c r="E50" s="487">
        <v>0</v>
      </c>
      <c r="F50" s="487">
        <v>0</v>
      </c>
      <c r="G50" s="487">
        <v>0</v>
      </c>
      <c r="H50" s="487">
        <v>0</v>
      </c>
      <c r="I50" s="487">
        <v>0</v>
      </c>
      <c r="J50" s="487">
        <v>0</v>
      </c>
      <c r="K50" s="487">
        <v>0</v>
      </c>
      <c r="L50" s="487">
        <v>0</v>
      </c>
      <c r="M50" s="487">
        <v>0</v>
      </c>
      <c r="N50" s="487">
        <v>0</v>
      </c>
      <c r="O50" s="487">
        <v>0</v>
      </c>
      <c r="P50" s="487">
        <v>0</v>
      </c>
      <c r="Q50" s="487">
        <v>0</v>
      </c>
      <c r="R50" s="487">
        <v>0</v>
      </c>
      <c r="S50" s="487">
        <v>0</v>
      </c>
      <c r="T50" s="487">
        <v>0</v>
      </c>
      <c r="U50" s="452">
        <v>6.25E-2</v>
      </c>
      <c r="V50" s="452">
        <f t="shared" ref="V50:AH50" si="64">U50</f>
        <v>6.25E-2</v>
      </c>
      <c r="W50" s="452">
        <f t="shared" si="64"/>
        <v>6.25E-2</v>
      </c>
      <c r="X50" s="452">
        <f t="shared" si="64"/>
        <v>6.25E-2</v>
      </c>
      <c r="Y50" s="452">
        <f t="shared" si="64"/>
        <v>6.25E-2</v>
      </c>
      <c r="Z50" s="452">
        <f t="shared" si="64"/>
        <v>6.25E-2</v>
      </c>
      <c r="AA50" s="452">
        <f t="shared" si="64"/>
        <v>6.25E-2</v>
      </c>
      <c r="AB50" s="452">
        <f t="shared" si="64"/>
        <v>6.25E-2</v>
      </c>
      <c r="AC50" s="452">
        <f t="shared" si="64"/>
        <v>6.25E-2</v>
      </c>
      <c r="AD50" s="452">
        <f t="shared" si="64"/>
        <v>6.25E-2</v>
      </c>
      <c r="AE50" s="452">
        <f t="shared" si="64"/>
        <v>6.25E-2</v>
      </c>
      <c r="AF50" s="452">
        <f t="shared" si="64"/>
        <v>6.25E-2</v>
      </c>
      <c r="AG50" s="452">
        <f t="shared" si="64"/>
        <v>6.25E-2</v>
      </c>
      <c r="AH50" s="452">
        <f t="shared" si="64"/>
        <v>6.25E-2</v>
      </c>
      <c r="AI50" s="452">
        <v>6.25E-2</v>
      </c>
      <c r="AJ50" s="452">
        <v>6.25E-2</v>
      </c>
      <c r="AK50" s="452">
        <v>0</v>
      </c>
      <c r="AL50" s="289"/>
      <c r="AM50" s="289"/>
      <c r="AN50" s="289"/>
      <c r="AO50" s="289"/>
      <c r="AP50" s="289"/>
      <c r="AQ50" s="289"/>
      <c r="AR50" s="289"/>
      <c r="AS50" s="289"/>
      <c r="AT50" s="289"/>
      <c r="AU50" s="289"/>
      <c r="AV50" s="289"/>
      <c r="AW50" s="289"/>
      <c r="AX50" s="289"/>
      <c r="AY50" s="289"/>
      <c r="AZ50" s="289"/>
      <c r="BA50" s="289"/>
      <c r="BB50" s="289"/>
      <c r="BC50" s="289"/>
    </row>
    <row r="51" spans="1:55" x14ac:dyDescent="0.25">
      <c r="A51" s="285"/>
      <c r="D51" s="289"/>
      <c r="E51" s="289"/>
      <c r="F51" s="289"/>
      <c r="G51" s="289"/>
      <c r="H51" s="289"/>
      <c r="I51" s="289"/>
      <c r="K51" s="289"/>
      <c r="L51" s="289"/>
      <c r="M51" s="286"/>
      <c r="N51" s="286"/>
      <c r="O51" s="286"/>
      <c r="P51" s="286"/>
      <c r="Q51" s="286"/>
      <c r="R51" s="286"/>
      <c r="S51" s="286"/>
      <c r="T51" s="286"/>
      <c r="U51" s="286"/>
      <c r="V51" s="286"/>
      <c r="W51" s="286"/>
      <c r="X51" s="286"/>
      <c r="Y51" s="286"/>
      <c r="Z51" s="286"/>
      <c r="AA51" s="286"/>
      <c r="AB51" s="286"/>
      <c r="AC51" s="286"/>
      <c r="AD51" s="286"/>
      <c r="AE51" s="286"/>
      <c r="AF51" s="286"/>
      <c r="AG51" s="286"/>
      <c r="AH51" s="289"/>
      <c r="AI51" s="289"/>
      <c r="AJ51" s="289"/>
      <c r="AK51" s="289"/>
      <c r="AL51" s="289"/>
      <c r="AM51" s="289"/>
      <c r="AN51" s="289"/>
      <c r="AO51" s="289"/>
      <c r="AP51" s="289"/>
      <c r="AQ51" s="289"/>
      <c r="AR51" s="289"/>
      <c r="AS51" s="289"/>
      <c r="AT51" s="289"/>
      <c r="AU51" s="289"/>
      <c r="AV51" s="289"/>
      <c r="AW51" s="289"/>
      <c r="AX51" s="289"/>
      <c r="AY51" s="289"/>
      <c r="AZ51" s="289"/>
      <c r="BA51" s="289"/>
      <c r="BB51" s="289"/>
      <c r="BC51" s="289"/>
    </row>
    <row r="52" spans="1:55" x14ac:dyDescent="0.25">
      <c r="A52" s="285"/>
      <c r="B52" s="308"/>
      <c r="C52" s="530"/>
      <c r="D52" s="307"/>
      <c r="E52" s="289"/>
      <c r="F52" s="289"/>
      <c r="G52" s="289"/>
      <c r="H52" s="289"/>
      <c r="I52" s="289"/>
      <c r="J52" s="289"/>
      <c r="K52" s="289"/>
      <c r="L52" s="289"/>
      <c r="M52" s="289"/>
      <c r="N52" s="289"/>
      <c r="O52" s="289"/>
      <c r="P52" s="289"/>
      <c r="Q52" s="289"/>
      <c r="R52" s="289"/>
      <c r="S52" s="289"/>
      <c r="T52" s="289"/>
      <c r="U52" s="289"/>
      <c r="V52" s="289"/>
      <c r="W52" s="289"/>
      <c r="X52" s="289"/>
      <c r="Y52" s="289"/>
      <c r="Z52" s="289"/>
      <c r="AA52" s="289"/>
      <c r="AB52" s="289"/>
      <c r="AC52" s="289"/>
      <c r="AD52" s="289"/>
      <c r="AE52" s="289"/>
      <c r="AF52" s="289"/>
      <c r="AG52" s="289"/>
      <c r="AH52" s="289"/>
      <c r="AI52" s="289"/>
      <c r="AJ52" s="289"/>
      <c r="AK52" s="289"/>
      <c r="AL52" s="289"/>
      <c r="AM52" s="289"/>
      <c r="AN52" s="289"/>
      <c r="AO52" s="289"/>
      <c r="AP52" s="289"/>
      <c r="AQ52" s="289"/>
      <c r="AR52" s="289"/>
      <c r="AS52" s="289"/>
      <c r="AT52" s="289"/>
      <c r="AU52" s="289"/>
      <c r="AV52" s="289"/>
      <c r="AW52" s="289"/>
      <c r="AX52" s="289"/>
      <c r="AY52" s="289"/>
      <c r="AZ52" s="289"/>
      <c r="BA52" s="289"/>
      <c r="BB52" s="289"/>
      <c r="BC52" s="289"/>
    </row>
    <row r="53" spans="1:55" x14ac:dyDescent="0.25">
      <c r="A53" s="300"/>
      <c r="B53" s="293" t="s">
        <v>648</v>
      </c>
      <c r="C53" s="288"/>
      <c r="D53" s="288"/>
      <c r="E53" s="288"/>
      <c r="F53" s="288"/>
      <c r="G53" s="288"/>
      <c r="H53" s="288"/>
      <c r="I53" s="529">
        <f ca="1">I48/SUM($D16:I16)</f>
        <v>0</v>
      </c>
      <c r="J53" s="529">
        <f ca="1">J48/SUM($D16:J16)</f>
        <v>0</v>
      </c>
      <c r="K53" s="529">
        <f ca="1">K48/SUM($D16:K16)</f>
        <v>0.70450097847358117</v>
      </c>
      <c r="L53" s="529">
        <f ca="1">L48/SUM($D16:L16)</f>
        <v>0.80753701211305517</v>
      </c>
      <c r="M53" s="529">
        <f ca="1">M48/SUM($D16:M16)</f>
        <v>1.0767160161507403</v>
      </c>
      <c r="N53" s="529">
        <f ca="1">N48/SUM($D16:N16)</f>
        <v>1.5074024226110363</v>
      </c>
      <c r="O53" s="529">
        <f ca="1">O48/SUM($D16:O16)</f>
        <v>1.9380888290713325</v>
      </c>
      <c r="P53" s="529">
        <f ca="1">P48/SUM($D16:P16)</f>
        <v>1.9282051282051282</v>
      </c>
      <c r="Q53" s="529">
        <f ca="1">Q48/SUM($D16:Q16)</f>
        <v>2.0512820512820511</v>
      </c>
      <c r="R53" s="529">
        <f ca="1">R48/SUM($D16:R16)</f>
        <v>2.0512820512820511</v>
      </c>
      <c r="S53" s="529">
        <f ca="1">S48/SUM($D16:S16)</f>
        <v>2.0512820512820511</v>
      </c>
      <c r="T53" s="529">
        <f ca="1">T48/SUM($D16:T16)</f>
        <v>2</v>
      </c>
      <c r="U53" s="529">
        <f ca="1">U48/SUM($D16:U16)</f>
        <v>1.875</v>
      </c>
      <c r="V53" s="529">
        <f ca="1">V48/SUM($D16:V16)</f>
        <v>1.75</v>
      </c>
      <c r="W53" s="529">
        <f ca="1">W48/SUM($D16:W16)</f>
        <v>1.625</v>
      </c>
      <c r="X53" s="529">
        <f ca="1">X48/SUM($D16:X16)</f>
        <v>1.5</v>
      </c>
      <c r="Y53" s="529">
        <f ca="1">Y48/SUM($D16:Y16)</f>
        <v>1.375</v>
      </c>
      <c r="Z53" s="529">
        <f ca="1">Z48/SUM($D16:Z16)</f>
        <v>1.25</v>
      </c>
      <c r="AA53" s="529">
        <f ca="1">AA48/SUM($D16:AA16)</f>
        <v>1.125</v>
      </c>
      <c r="AB53" s="529">
        <f ca="1">AB48/SUM($D16:AB16)</f>
        <v>1</v>
      </c>
      <c r="AC53" s="529">
        <f ca="1">AC48/SUM($D16:AC16)</f>
        <v>0.875</v>
      </c>
      <c r="AD53" s="529">
        <f ca="1">AD48/SUM($D16:AD16)</f>
        <v>0.75</v>
      </c>
      <c r="AE53" s="529">
        <f ca="1">AE48/SUM($D16:AE16)</f>
        <v>0.625</v>
      </c>
      <c r="AF53" s="529">
        <f ca="1">AF48/SUM($D16:AF16)</f>
        <v>0.5</v>
      </c>
      <c r="AG53" s="529">
        <f ca="1">AG48/SUM($D16:AG16)</f>
        <v>0.375</v>
      </c>
      <c r="AH53" s="529">
        <f ca="1">AH48/SUM($D16:AH16)</f>
        <v>0.25</v>
      </c>
      <c r="AI53" s="529">
        <f ca="1">AI48/SUM($D16:AI16)</f>
        <v>0.125</v>
      </c>
      <c r="AJ53" s="529">
        <f ca="1">AJ48/SUM($D16:AJ16)</f>
        <v>0</v>
      </c>
      <c r="AK53" s="529">
        <f ca="1">AK48/SUM($D16:AK16)</f>
        <v>0</v>
      </c>
    </row>
    <row r="54" spans="1:55" x14ac:dyDescent="0.25">
      <c r="C54" s="309"/>
      <c r="E54" s="289"/>
      <c r="F54" s="289"/>
      <c r="G54" s="289"/>
      <c r="H54" s="289"/>
      <c r="I54" s="289"/>
      <c r="J54" s="289"/>
      <c r="K54" s="289"/>
      <c r="L54" s="289"/>
      <c r="M54" s="289"/>
      <c r="N54" s="289"/>
      <c r="O54" s="289"/>
      <c r="P54" s="289"/>
      <c r="Q54" s="289"/>
      <c r="R54" s="289"/>
      <c r="S54" s="289"/>
      <c r="T54" s="289"/>
    </row>
    <row r="55" spans="1:55" x14ac:dyDescent="0.25">
      <c r="C55" s="310"/>
    </row>
    <row r="56" spans="1:55" s="312" customFormat="1" x14ac:dyDescent="0.25"/>
    <row r="66" spans="38:71" s="302" customFormat="1" x14ac:dyDescent="0.25">
      <c r="AL66" s="301"/>
      <c r="AM66" s="301"/>
      <c r="AN66" s="301"/>
      <c r="AO66" s="301"/>
      <c r="AP66" s="301"/>
      <c r="AQ66" s="301"/>
      <c r="AR66" s="301"/>
      <c r="AS66" s="301"/>
      <c r="AT66" s="301"/>
      <c r="AU66" s="301"/>
      <c r="AV66" s="301"/>
      <c r="AW66" s="301"/>
      <c r="AX66" s="301"/>
      <c r="AY66" s="301"/>
      <c r="AZ66" s="301"/>
      <c r="BA66" s="301"/>
      <c r="BB66" s="301"/>
      <c r="BC66" s="301"/>
      <c r="BD66" s="301"/>
      <c r="BE66" s="301"/>
      <c r="BF66" s="301"/>
      <c r="BG66" s="301"/>
      <c r="BH66" s="301"/>
      <c r="BI66" s="301"/>
      <c r="BJ66" s="301"/>
      <c r="BK66" s="301"/>
      <c r="BL66" s="301"/>
      <c r="BM66" s="301"/>
      <c r="BN66" s="301"/>
      <c r="BO66" s="301"/>
      <c r="BP66" s="301"/>
      <c r="BQ66" s="301"/>
      <c r="BR66" s="301"/>
      <c r="BS66" s="301"/>
    </row>
    <row r="67" spans="38:71" x14ac:dyDescent="0.25">
      <c r="AL67" s="289"/>
      <c r="AM67" s="289"/>
      <c r="AN67" s="289"/>
      <c r="AO67" s="289"/>
      <c r="AP67" s="289"/>
      <c r="AQ67" s="289"/>
      <c r="AR67" s="289"/>
      <c r="AS67" s="289"/>
      <c r="AT67" s="289"/>
      <c r="AU67" s="289"/>
      <c r="AV67" s="289"/>
      <c r="AW67" s="289"/>
      <c r="AX67" s="289"/>
      <c r="AY67" s="289"/>
      <c r="AZ67" s="289"/>
      <c r="BA67" s="289"/>
      <c r="BB67" s="289"/>
      <c r="BC67" s="289"/>
      <c r="BD67" s="289"/>
      <c r="BE67" s="289"/>
      <c r="BF67" s="289"/>
      <c r="BG67" s="289"/>
      <c r="BH67" s="289"/>
      <c r="BI67" s="289"/>
      <c r="BJ67" s="289"/>
      <c r="BK67" s="289"/>
      <c r="BL67" s="289"/>
      <c r="BM67" s="289"/>
      <c r="BN67" s="289"/>
      <c r="BO67" s="289"/>
      <c r="BP67" s="289"/>
      <c r="BQ67" s="289"/>
      <c r="BR67" s="289"/>
      <c r="BS67" s="289"/>
    </row>
    <row r="79" spans="38:71" s="302" customFormat="1" x14ac:dyDescent="0.25">
      <c r="AL79" s="301"/>
      <c r="AM79" s="301"/>
      <c r="AN79" s="301"/>
      <c r="AO79" s="301"/>
      <c r="AP79" s="301"/>
      <c r="AQ79" s="301"/>
      <c r="AR79" s="301"/>
      <c r="AS79" s="301"/>
      <c r="AT79" s="301"/>
      <c r="AU79" s="301"/>
      <c r="AV79" s="301"/>
      <c r="AW79" s="301"/>
      <c r="AX79" s="301"/>
      <c r="AY79" s="301"/>
      <c r="AZ79" s="301"/>
      <c r="BA79" s="301"/>
      <c r="BB79" s="301"/>
      <c r="BC79" s="301"/>
      <c r="BD79" s="301"/>
      <c r="BE79" s="301"/>
      <c r="BF79" s="301"/>
      <c r="BG79" s="301"/>
      <c r="BH79" s="301"/>
      <c r="BI79" s="301"/>
      <c r="BJ79" s="301"/>
      <c r="BK79" s="301"/>
      <c r="BL79" s="301"/>
      <c r="BM79" s="301"/>
      <c r="BN79" s="301"/>
      <c r="BO79" s="301"/>
      <c r="BP79" s="301"/>
      <c r="BQ79" s="301"/>
      <c r="BR79" s="301"/>
      <c r="BS79" s="301"/>
    </row>
    <row r="80" spans="38:71" x14ac:dyDescent="0.25">
      <c r="AL80" s="289"/>
      <c r="AM80" s="289"/>
      <c r="AN80" s="289"/>
      <c r="AO80" s="289"/>
      <c r="AP80" s="289"/>
      <c r="AQ80" s="289"/>
      <c r="AR80" s="289"/>
      <c r="AS80" s="289"/>
      <c r="AT80" s="289"/>
      <c r="AU80" s="289"/>
      <c r="AV80" s="289"/>
      <c r="AW80" s="289"/>
      <c r="AX80" s="289"/>
      <c r="AY80" s="289"/>
      <c r="AZ80" s="289"/>
      <c r="BA80" s="289"/>
      <c r="BB80" s="289"/>
      <c r="BC80" s="289"/>
      <c r="BD80" s="289"/>
      <c r="BE80" s="289"/>
      <c r="BF80" s="289"/>
      <c r="BG80" s="289"/>
      <c r="BH80" s="289"/>
      <c r="BI80" s="289"/>
      <c r="BJ80" s="289"/>
      <c r="BK80" s="289"/>
      <c r="BL80" s="289"/>
      <c r="BM80" s="289"/>
      <c r="BN80" s="289"/>
      <c r="BO80" s="289"/>
      <c r="BP80" s="289"/>
      <c r="BQ80" s="289"/>
      <c r="BR80" s="289"/>
      <c r="BS80" s="289"/>
    </row>
    <row r="92" spans="38:71" s="302" customFormat="1" x14ac:dyDescent="0.25">
      <c r="AL92" s="301"/>
      <c r="AM92" s="301"/>
      <c r="AN92" s="301"/>
      <c r="AO92" s="301"/>
      <c r="AP92" s="301"/>
      <c r="AQ92" s="301"/>
      <c r="AR92" s="301"/>
      <c r="AS92" s="301"/>
      <c r="AT92" s="301"/>
      <c r="AU92" s="301"/>
      <c r="AV92" s="301"/>
      <c r="AW92" s="301"/>
      <c r="AX92" s="301"/>
      <c r="AY92" s="301"/>
      <c r="AZ92" s="301"/>
      <c r="BA92" s="301"/>
      <c r="BB92" s="301"/>
      <c r="BC92" s="301"/>
      <c r="BD92" s="301"/>
      <c r="BE92" s="301"/>
      <c r="BF92" s="301"/>
      <c r="BG92" s="301"/>
      <c r="BH92" s="301"/>
      <c r="BI92" s="301"/>
      <c r="BJ92" s="301"/>
      <c r="BK92" s="301"/>
      <c r="BL92" s="301"/>
      <c r="BM92" s="301"/>
      <c r="BN92" s="301"/>
      <c r="BO92" s="301"/>
      <c r="BP92" s="301"/>
      <c r="BQ92" s="301"/>
      <c r="BR92" s="301"/>
      <c r="BS92" s="301"/>
    </row>
    <row r="93" spans="38:71" x14ac:dyDescent="0.25">
      <c r="AL93" s="289"/>
      <c r="AM93" s="289"/>
      <c r="AN93" s="289"/>
      <c r="AO93" s="289"/>
      <c r="AP93" s="289"/>
      <c r="AQ93" s="289"/>
      <c r="AR93" s="289"/>
      <c r="AS93" s="289"/>
      <c r="AT93" s="289"/>
      <c r="AU93" s="289"/>
      <c r="AV93" s="289"/>
      <c r="AW93" s="289"/>
      <c r="AX93" s="289"/>
      <c r="AY93" s="289"/>
      <c r="AZ93" s="289"/>
      <c r="BA93" s="289"/>
      <c r="BB93" s="289"/>
      <c r="BC93" s="289"/>
      <c r="BD93" s="289"/>
      <c r="BE93" s="289"/>
      <c r="BF93" s="289"/>
      <c r="BG93" s="289"/>
      <c r="BH93" s="289"/>
      <c r="BI93" s="289"/>
      <c r="BJ93" s="289"/>
      <c r="BK93" s="289"/>
      <c r="BL93" s="289"/>
      <c r="BM93" s="289"/>
      <c r="BN93" s="289"/>
      <c r="BO93" s="289"/>
      <c r="BP93" s="289"/>
      <c r="BQ93" s="289"/>
      <c r="BR93" s="289"/>
      <c r="BS93" s="289"/>
    </row>
    <row r="105" spans="38:71" s="302" customFormat="1" x14ac:dyDescent="0.25">
      <c r="AL105" s="301"/>
      <c r="AM105" s="301"/>
      <c r="AN105" s="301"/>
      <c r="AO105" s="301"/>
      <c r="AP105" s="301"/>
      <c r="AQ105" s="301"/>
      <c r="AR105" s="301"/>
      <c r="AS105" s="301"/>
      <c r="AT105" s="301"/>
      <c r="AU105" s="301"/>
      <c r="AV105" s="301"/>
      <c r="AW105" s="301"/>
      <c r="AX105" s="301"/>
      <c r="AY105" s="301"/>
      <c r="AZ105" s="301"/>
      <c r="BA105" s="301"/>
      <c r="BB105" s="301"/>
      <c r="BC105" s="301"/>
      <c r="BD105" s="301"/>
      <c r="BE105" s="301"/>
      <c r="BF105" s="301"/>
      <c r="BG105" s="301"/>
      <c r="BH105" s="301"/>
      <c r="BI105" s="301"/>
      <c r="BJ105" s="301"/>
      <c r="BK105" s="301"/>
      <c r="BL105" s="301"/>
      <c r="BM105" s="301"/>
      <c r="BN105" s="301"/>
      <c r="BO105" s="301"/>
      <c r="BP105" s="301"/>
      <c r="BQ105" s="301"/>
      <c r="BR105" s="301"/>
      <c r="BS105" s="301"/>
    </row>
    <row r="106" spans="38:71" x14ac:dyDescent="0.25">
      <c r="AL106" s="289"/>
      <c r="AM106" s="289"/>
      <c r="AN106" s="289"/>
      <c r="AO106" s="289"/>
      <c r="AP106" s="289"/>
      <c r="AQ106" s="289"/>
      <c r="AR106" s="289"/>
      <c r="AS106" s="289"/>
      <c r="AT106" s="289"/>
      <c r="AU106" s="289"/>
      <c r="AV106" s="289"/>
      <c r="AW106" s="289"/>
      <c r="AX106" s="289"/>
      <c r="AY106" s="289"/>
      <c r="AZ106" s="289"/>
      <c r="BA106" s="289"/>
      <c r="BB106" s="289"/>
      <c r="BC106" s="289"/>
      <c r="BD106" s="289"/>
      <c r="BE106" s="289"/>
      <c r="BF106" s="289"/>
      <c r="BG106" s="289"/>
      <c r="BH106" s="289"/>
      <c r="BI106" s="289"/>
      <c r="BJ106" s="289"/>
      <c r="BK106" s="289"/>
      <c r="BL106" s="289"/>
      <c r="BM106" s="289"/>
      <c r="BN106" s="289"/>
      <c r="BO106" s="289"/>
      <c r="BP106" s="289"/>
      <c r="BQ106" s="289"/>
      <c r="BR106" s="289"/>
      <c r="BS106" s="289"/>
    </row>
    <row r="107" spans="38:71" x14ac:dyDescent="0.25">
      <c r="AL107" s="289"/>
      <c r="AM107" s="289"/>
      <c r="AN107" s="289"/>
      <c r="AO107" s="289"/>
      <c r="AP107" s="289"/>
      <c r="AQ107" s="289"/>
      <c r="AR107" s="289"/>
      <c r="AS107" s="289"/>
      <c r="AT107" s="289"/>
      <c r="AU107" s="289"/>
      <c r="AV107" s="289"/>
      <c r="AW107" s="289"/>
      <c r="AX107" s="289"/>
      <c r="AY107" s="289"/>
      <c r="AZ107" s="289"/>
      <c r="BA107" s="289"/>
      <c r="BB107" s="289"/>
      <c r="BC107" s="289"/>
      <c r="BD107" s="289"/>
      <c r="BE107" s="289"/>
      <c r="BF107" s="289"/>
      <c r="BG107" s="289"/>
      <c r="BH107" s="289"/>
      <c r="BI107" s="289"/>
      <c r="BJ107" s="289"/>
      <c r="BK107" s="289"/>
      <c r="BL107" s="289"/>
      <c r="BM107" s="289"/>
      <c r="BN107" s="289"/>
      <c r="BO107" s="289"/>
      <c r="BP107" s="289"/>
      <c r="BQ107" s="289"/>
      <c r="BR107" s="289"/>
      <c r="BS107" s="289"/>
    </row>
    <row r="112" spans="38:71" s="302" customFormat="1" x14ac:dyDescent="0.25"/>
    <row r="134" spans="38:71" s="302" customFormat="1" x14ac:dyDescent="0.25">
      <c r="AL134" s="301"/>
      <c r="AM134" s="301"/>
      <c r="AN134" s="301"/>
      <c r="AO134" s="301"/>
      <c r="AP134" s="301"/>
      <c r="AQ134" s="301"/>
      <c r="AR134" s="301"/>
      <c r="AS134" s="301"/>
      <c r="AT134" s="301"/>
      <c r="AU134" s="301"/>
      <c r="AV134" s="301"/>
      <c r="AW134" s="301"/>
      <c r="AX134" s="301"/>
      <c r="AY134" s="301"/>
      <c r="AZ134" s="301"/>
      <c r="BA134" s="301"/>
      <c r="BB134" s="301"/>
      <c r="BC134" s="301"/>
      <c r="BD134" s="301"/>
      <c r="BE134" s="301"/>
      <c r="BF134" s="301"/>
      <c r="BG134" s="301"/>
      <c r="BH134" s="301"/>
      <c r="BI134" s="301"/>
      <c r="BJ134" s="301"/>
      <c r="BK134" s="301"/>
      <c r="BL134" s="301"/>
      <c r="BM134" s="301"/>
      <c r="BN134" s="301"/>
      <c r="BO134" s="301"/>
      <c r="BP134" s="301"/>
      <c r="BQ134" s="301"/>
      <c r="BR134" s="301"/>
      <c r="BS134" s="301"/>
    </row>
    <row r="135" spans="38:71" x14ac:dyDescent="0.25">
      <c r="AL135" s="289"/>
      <c r="AM135" s="289"/>
      <c r="AN135" s="289"/>
      <c r="AO135" s="289"/>
      <c r="AP135" s="289"/>
      <c r="AQ135" s="289"/>
      <c r="AR135" s="289"/>
      <c r="AS135" s="289"/>
      <c r="AT135" s="289"/>
      <c r="AU135" s="289"/>
      <c r="AV135" s="289"/>
      <c r="AW135" s="289"/>
      <c r="AX135" s="289"/>
      <c r="AY135" s="289"/>
      <c r="AZ135" s="289"/>
      <c r="BA135" s="289"/>
      <c r="BB135" s="289"/>
      <c r="BC135" s="289"/>
      <c r="BD135" s="289"/>
      <c r="BE135" s="289"/>
      <c r="BF135" s="289"/>
      <c r="BG135" s="289"/>
      <c r="BH135" s="289"/>
      <c r="BI135" s="289"/>
      <c r="BJ135" s="289"/>
      <c r="BK135" s="289"/>
      <c r="BL135" s="289"/>
      <c r="BM135" s="289"/>
      <c r="BN135" s="289"/>
      <c r="BO135" s="289"/>
      <c r="BP135" s="289"/>
      <c r="BQ135" s="289"/>
      <c r="BR135" s="289"/>
      <c r="BS135" s="289"/>
    </row>
    <row r="139" spans="38:71" s="302" customFormat="1" x14ac:dyDescent="0.25"/>
    <row r="162" spans="38:71" s="302" customFormat="1" x14ac:dyDescent="0.25">
      <c r="AL162" s="301"/>
      <c r="AM162" s="301"/>
      <c r="AN162" s="301"/>
      <c r="AO162" s="301"/>
      <c r="AP162" s="301"/>
      <c r="AQ162" s="301"/>
      <c r="AR162" s="301"/>
      <c r="AS162" s="301"/>
      <c r="AT162" s="301"/>
      <c r="AU162" s="301"/>
      <c r="AV162" s="301"/>
      <c r="AW162" s="301"/>
      <c r="AX162" s="301"/>
      <c r="AY162" s="301"/>
      <c r="AZ162" s="301"/>
      <c r="BA162" s="301"/>
      <c r="BB162" s="301"/>
      <c r="BC162" s="301"/>
      <c r="BD162" s="301"/>
      <c r="BE162" s="301"/>
      <c r="BF162" s="301"/>
      <c r="BG162" s="301"/>
      <c r="BH162" s="301"/>
      <c r="BI162" s="301"/>
      <c r="BJ162" s="301"/>
      <c r="BK162" s="301"/>
      <c r="BL162" s="301"/>
      <c r="BM162" s="301"/>
      <c r="BN162" s="301"/>
      <c r="BO162" s="301"/>
      <c r="BP162" s="301"/>
      <c r="BQ162" s="301"/>
      <c r="BR162" s="301"/>
      <c r="BS162" s="301"/>
    </row>
    <row r="163" spans="38:71" x14ac:dyDescent="0.25">
      <c r="AL163" s="289"/>
      <c r="AM163" s="289"/>
      <c r="AN163" s="289"/>
      <c r="AO163" s="289"/>
      <c r="AP163" s="289"/>
      <c r="AQ163" s="289"/>
      <c r="AR163" s="289"/>
      <c r="AS163" s="289"/>
      <c r="AT163" s="289"/>
      <c r="AU163" s="289"/>
      <c r="AV163" s="289"/>
      <c r="AW163" s="289"/>
      <c r="AX163" s="289"/>
      <c r="AY163" s="289"/>
      <c r="AZ163" s="289"/>
      <c r="BA163" s="289"/>
      <c r="BB163" s="289"/>
      <c r="BC163" s="289"/>
      <c r="BD163" s="289"/>
      <c r="BE163" s="289"/>
      <c r="BF163" s="289"/>
      <c r="BG163" s="289"/>
      <c r="BH163" s="289"/>
      <c r="BI163" s="289"/>
      <c r="BJ163" s="289"/>
      <c r="BK163" s="289"/>
      <c r="BL163" s="289"/>
      <c r="BM163" s="289"/>
      <c r="BN163" s="289"/>
      <c r="BO163" s="289"/>
      <c r="BP163" s="289"/>
      <c r="BQ163" s="289"/>
      <c r="BR163" s="289"/>
      <c r="BS163" s="289"/>
    </row>
    <row r="167" spans="38:71" s="302" customFormat="1" x14ac:dyDescent="0.25"/>
    <row r="191" s="302" customFormat="1" x14ac:dyDescent="0.25"/>
    <row r="217" s="293" customFormat="1" x14ac:dyDescent="0.25"/>
  </sheetData>
  <conditionalFormatting sqref="D40:AK40">
    <cfRule type="cellIs" dxfId="0" priority="10" operator="lessThan">
      <formula>0</formula>
    </cfRule>
  </conditionalFormatting>
  <conditionalFormatting sqref="I53:AK53">
    <cfRule type="colorScale" priority="1">
      <colorScale>
        <cfvo type="min"/>
        <cfvo type="percentile" val="50"/>
        <cfvo type="max"/>
        <color rgb="FF63BE7B"/>
        <color rgb="FFFFEB84"/>
        <color rgb="FFF8696B"/>
      </colorScale>
    </cfRule>
  </conditionalFormatting>
  <pageMargins left="0.43307086614173229" right="0.23622047244094491" top="0.35433070866141736" bottom="0.35433070866141736" header="0.31496062992125984" footer="0.31496062992125984"/>
  <pageSetup paperSize="9" scale="69"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79998168889431442"/>
  </sheetPr>
  <dimension ref="A1:AI34"/>
  <sheetViews>
    <sheetView showGridLines="0" topLeftCell="A3" zoomScale="65" zoomScaleNormal="65" workbookViewId="0">
      <selection activeCell="C24" sqref="C24"/>
    </sheetView>
  </sheetViews>
  <sheetFormatPr defaultColWidth="8.85546875" defaultRowHeight="12" x14ac:dyDescent="0.25"/>
  <cols>
    <col min="1" max="1" width="3.28515625" style="287" customWidth="1"/>
    <col min="2" max="2" width="41.85546875" style="285" bestFit="1" customWidth="1"/>
    <col min="3" max="3" width="12.28515625" style="285" bestFit="1" customWidth="1"/>
    <col min="4" max="4" width="13.42578125" style="285" customWidth="1"/>
    <col min="5" max="5" width="11.7109375" style="285" bestFit="1" customWidth="1"/>
    <col min="6" max="19" width="12.28515625" style="285" bestFit="1" customWidth="1"/>
    <col min="20" max="21" width="11.140625" style="285" bestFit="1" customWidth="1"/>
    <col min="22" max="22" width="10.7109375" style="285" bestFit="1" customWidth="1"/>
    <col min="23" max="23" width="11.140625" style="285" bestFit="1" customWidth="1"/>
    <col min="24" max="32" width="17.7109375" style="285" customWidth="1"/>
    <col min="33" max="33" width="13.28515625" style="285" customWidth="1"/>
    <col min="34" max="16384" width="8.85546875" style="285"/>
  </cols>
  <sheetData>
    <row r="1" spans="1:35" s="330" customFormat="1" x14ac:dyDescent="0.25">
      <c r="A1" s="331" t="s">
        <v>394</v>
      </c>
    </row>
    <row r="2" spans="1:35" s="330" customFormat="1" x14ac:dyDescent="0.25">
      <c r="A2" s="331" t="s">
        <v>395</v>
      </c>
    </row>
    <row r="3" spans="1:35" s="330" customFormat="1" x14ac:dyDescent="0.25">
      <c r="A3" s="331" t="s">
        <v>502</v>
      </c>
    </row>
    <row r="5" spans="1:35" x14ac:dyDescent="0.25">
      <c r="A5" s="285"/>
      <c r="B5" s="285" t="s">
        <v>38</v>
      </c>
      <c r="D5" s="285">
        <v>0</v>
      </c>
      <c r="E5" s="286">
        <v>1</v>
      </c>
      <c r="F5" s="286">
        <f t="shared" ref="F5:AG5" si="0">E5+1</f>
        <v>2</v>
      </c>
      <c r="G5" s="286">
        <f t="shared" si="0"/>
        <v>3</v>
      </c>
      <c r="H5" s="286">
        <f t="shared" si="0"/>
        <v>4</v>
      </c>
      <c r="I5" s="286">
        <f t="shared" si="0"/>
        <v>5</v>
      </c>
      <c r="J5" s="286">
        <f t="shared" si="0"/>
        <v>6</v>
      </c>
      <c r="K5" s="286">
        <f t="shared" si="0"/>
        <v>7</v>
      </c>
      <c r="L5" s="286">
        <f t="shared" si="0"/>
        <v>8</v>
      </c>
      <c r="M5" s="286">
        <f t="shared" si="0"/>
        <v>9</v>
      </c>
      <c r="N5" s="286">
        <f t="shared" si="0"/>
        <v>10</v>
      </c>
      <c r="O5" s="286">
        <f t="shared" si="0"/>
        <v>11</v>
      </c>
      <c r="P5" s="286">
        <f t="shared" si="0"/>
        <v>12</v>
      </c>
      <c r="Q5" s="286">
        <f t="shared" si="0"/>
        <v>13</v>
      </c>
      <c r="R5" s="286">
        <f t="shared" si="0"/>
        <v>14</v>
      </c>
      <c r="S5" s="286">
        <f t="shared" si="0"/>
        <v>15</v>
      </c>
      <c r="T5" s="286">
        <f t="shared" si="0"/>
        <v>16</v>
      </c>
      <c r="U5" s="286">
        <f t="shared" si="0"/>
        <v>17</v>
      </c>
      <c r="V5" s="286">
        <f t="shared" si="0"/>
        <v>18</v>
      </c>
      <c r="W5" s="286">
        <f t="shared" si="0"/>
        <v>19</v>
      </c>
      <c r="X5" s="286">
        <f t="shared" si="0"/>
        <v>20</v>
      </c>
      <c r="Y5" s="286">
        <f t="shared" si="0"/>
        <v>21</v>
      </c>
      <c r="Z5" s="286">
        <f t="shared" si="0"/>
        <v>22</v>
      </c>
      <c r="AA5" s="286">
        <f t="shared" si="0"/>
        <v>23</v>
      </c>
      <c r="AB5" s="286">
        <f t="shared" si="0"/>
        <v>24</v>
      </c>
      <c r="AC5" s="286">
        <f t="shared" si="0"/>
        <v>25</v>
      </c>
      <c r="AD5" s="286">
        <f t="shared" si="0"/>
        <v>26</v>
      </c>
      <c r="AE5" s="286">
        <f t="shared" si="0"/>
        <v>27</v>
      </c>
      <c r="AF5" s="286">
        <f t="shared" si="0"/>
        <v>28</v>
      </c>
      <c r="AG5" s="286">
        <f t="shared" si="0"/>
        <v>29</v>
      </c>
      <c r="AI5" s="285">
        <v>1</v>
      </c>
    </row>
    <row r="6" spans="1:35" x14ac:dyDescent="0.25">
      <c r="B6" s="332" t="s">
        <v>48</v>
      </c>
      <c r="C6" s="333" t="s">
        <v>3</v>
      </c>
      <c r="D6" s="334">
        <v>44561</v>
      </c>
      <c r="E6" s="334">
        <f t="shared" ref="E6:AG6" si="1">EOMONTH(D6,3)</f>
        <v>44651</v>
      </c>
      <c r="F6" s="334">
        <f t="shared" si="1"/>
        <v>44742</v>
      </c>
      <c r="G6" s="334">
        <f t="shared" si="1"/>
        <v>44834</v>
      </c>
      <c r="H6" s="334">
        <f t="shared" si="1"/>
        <v>44926</v>
      </c>
      <c r="I6" s="334">
        <f t="shared" si="1"/>
        <v>45016</v>
      </c>
      <c r="J6" s="334">
        <f t="shared" si="1"/>
        <v>45107</v>
      </c>
      <c r="K6" s="334">
        <f t="shared" si="1"/>
        <v>45199</v>
      </c>
      <c r="L6" s="334">
        <f t="shared" si="1"/>
        <v>45291</v>
      </c>
      <c r="M6" s="334">
        <f t="shared" si="1"/>
        <v>45382</v>
      </c>
      <c r="N6" s="334">
        <f t="shared" si="1"/>
        <v>45473</v>
      </c>
      <c r="O6" s="334">
        <f t="shared" si="1"/>
        <v>45565</v>
      </c>
      <c r="P6" s="334">
        <f t="shared" si="1"/>
        <v>45657</v>
      </c>
      <c r="Q6" s="334">
        <f t="shared" si="1"/>
        <v>45747</v>
      </c>
      <c r="R6" s="334">
        <f t="shared" si="1"/>
        <v>45838</v>
      </c>
      <c r="S6" s="334">
        <f t="shared" si="1"/>
        <v>45930</v>
      </c>
      <c r="T6" s="334">
        <f t="shared" si="1"/>
        <v>46022</v>
      </c>
      <c r="U6" s="334">
        <f t="shared" si="1"/>
        <v>46112</v>
      </c>
      <c r="V6" s="334">
        <f t="shared" si="1"/>
        <v>46203</v>
      </c>
      <c r="W6" s="334">
        <f t="shared" si="1"/>
        <v>46295</v>
      </c>
      <c r="X6" s="334">
        <f t="shared" si="1"/>
        <v>46387</v>
      </c>
      <c r="Y6" s="334">
        <f t="shared" si="1"/>
        <v>46477</v>
      </c>
      <c r="Z6" s="334">
        <f t="shared" si="1"/>
        <v>46568</v>
      </c>
      <c r="AA6" s="334">
        <f t="shared" si="1"/>
        <v>46660</v>
      </c>
      <c r="AB6" s="334">
        <f t="shared" si="1"/>
        <v>46752</v>
      </c>
      <c r="AC6" s="334">
        <f t="shared" si="1"/>
        <v>46843</v>
      </c>
      <c r="AD6" s="334">
        <f t="shared" si="1"/>
        <v>46934</v>
      </c>
      <c r="AE6" s="334">
        <f t="shared" si="1"/>
        <v>47026</v>
      </c>
      <c r="AF6" s="334">
        <f t="shared" si="1"/>
        <v>47118</v>
      </c>
      <c r="AG6" s="334">
        <f t="shared" si="1"/>
        <v>47208</v>
      </c>
      <c r="AI6" s="285">
        <f>AI5+1</f>
        <v>2</v>
      </c>
    </row>
    <row r="7" spans="1:35" x14ac:dyDescent="0.25">
      <c r="AI7" s="285">
        <f t="shared" ref="AI7:AI20" si="2">AI6+1</f>
        <v>3</v>
      </c>
    </row>
    <row r="8" spans="1:35" x14ac:dyDescent="0.25">
      <c r="B8" s="285" t="s">
        <v>32</v>
      </c>
      <c r="C8" s="288" t="e">
        <f>SUM(D8:AG8)</f>
        <v>#REF!</v>
      </c>
      <c r="D8" s="289" t="e">
        <f>((HLOOKUP((D$5+(-1*'Scenario Input for B-Plan'!$F$4)),'Cash Flow Statement'!$D$5:$AG$55,209,0))*'Scenario Input for B-Plan'!$F$6)+((HLOOKUP((D$5+(-1*'Scenario Input for B-Plan'!$F$4)),'Cash Flow Statement'!$D$5:$AG$55,210,0))*'Scenario Input for B-Plan'!$F$7)+((HLOOKUP((D$5+(-1*'Scenario Input for B-Plan'!$F$4)),'Cash Flow Statement'!$D$5:$AG$55,211,0))*'Scenario Input for B-Plan'!$F$8)</f>
        <v>#REF!</v>
      </c>
      <c r="E8" s="289" t="e">
        <f>((HLOOKUP((E$5+(-1*'Scenario Input for B-Plan'!$F$4)),'Cash Flow Statement'!$D$5:$AG$55,209,0))*'Scenario Input for B-Plan'!$F$6)+((HLOOKUP((E$5+(-1*'Scenario Input for B-Plan'!$F$4)),'Cash Flow Statement'!$D$5:$AG$55,210,0))*'Scenario Input for B-Plan'!$F$7)+((HLOOKUP((E$5+(-1*'Scenario Input for B-Plan'!$F$4)),'Cash Flow Statement'!$D$5:$AG$55,211,0))*'Scenario Input for B-Plan'!$F$8)</f>
        <v>#REF!</v>
      </c>
      <c r="F8" s="289" t="e">
        <f>((HLOOKUP((F$5+(-1*'Scenario Input for B-Plan'!$F$4)),'Cash Flow Statement'!$D$5:$AG$55,209,0))*'Scenario Input for B-Plan'!$F$6)+((HLOOKUP((F$5+(-1*'Scenario Input for B-Plan'!$F$4)),'Cash Flow Statement'!$D$5:$AG$55,210,0))*'Scenario Input for B-Plan'!$F$7)+((HLOOKUP((F$5+(-1*'Scenario Input for B-Plan'!$F$4)),'Cash Flow Statement'!$D$5:$AG$55,211,0))*'Scenario Input for B-Plan'!$F$8)</f>
        <v>#REF!</v>
      </c>
      <c r="G8" s="289" t="e">
        <f>((HLOOKUP((G$5+(-1*'Scenario Input for B-Plan'!$F$4)),'Cash Flow Statement'!$D$5:$AG$55,209,0))*'Scenario Input for B-Plan'!$F$6)+((HLOOKUP((G$5+(-1*'Scenario Input for B-Plan'!$F$4)),'Cash Flow Statement'!$D$5:$AG$55,210,0))*'Scenario Input for B-Plan'!$F$7)+((HLOOKUP((G$5+(-1*'Scenario Input for B-Plan'!$F$4)),'Cash Flow Statement'!$D$5:$AG$55,211,0))*'Scenario Input for B-Plan'!$F$8)</f>
        <v>#REF!</v>
      </c>
      <c r="H8" s="289" t="e">
        <f>((HLOOKUP((H$5+(-1*'Scenario Input for B-Plan'!$F$4)),'Cash Flow Statement'!$D$5:$AG$55,209,0))*'Scenario Input for B-Plan'!$F$6)+((HLOOKUP((H$5+(-1*'Scenario Input for B-Plan'!$F$4)),'Cash Flow Statement'!$D$5:$AG$55,210,0))*'Scenario Input for B-Plan'!$F$7)+((HLOOKUP((H$5+(-1*'Scenario Input for B-Plan'!$F$4)),'Cash Flow Statement'!$D$5:$AG$55,211,0))*'Scenario Input for B-Plan'!$F$8)</f>
        <v>#REF!</v>
      </c>
      <c r="I8" s="289" t="e">
        <f>((HLOOKUP((I$5+(-1*'Scenario Input for B-Plan'!$F$4)),'Cash Flow Statement'!$D$5:$AG$55,209,0))*'Scenario Input for B-Plan'!$F$6)+((HLOOKUP((I$5+(-1*'Scenario Input for B-Plan'!$F$4)),'Cash Flow Statement'!$D$5:$AG$55,210,0))*'Scenario Input for B-Plan'!$F$7)+((HLOOKUP((I$5+(-1*'Scenario Input for B-Plan'!$F$4)),'Cash Flow Statement'!$D$5:$AG$55,211,0))*'Scenario Input for B-Plan'!$F$8)</f>
        <v>#REF!</v>
      </c>
      <c r="J8" s="289" t="e">
        <f>((HLOOKUP((J$5+(-1*'Scenario Input for B-Plan'!$F$4)),'Cash Flow Statement'!$D$5:$AG$55,209,0))*'Scenario Input for B-Plan'!$F$6)+((HLOOKUP((J$5+(-1*'Scenario Input for B-Plan'!$F$4)),'Cash Flow Statement'!$D$5:$AG$55,210,0))*'Scenario Input for B-Plan'!$F$7)+((HLOOKUP((J$5+(-1*'Scenario Input for B-Plan'!$F$4)),'Cash Flow Statement'!$D$5:$AG$55,211,0))*'Scenario Input for B-Plan'!$F$8)</f>
        <v>#REF!</v>
      </c>
      <c r="K8" s="289" t="e">
        <f>((HLOOKUP((K$5+(-1*'Scenario Input for B-Plan'!$F$4)),'Cash Flow Statement'!$D$5:$AG$55,209,0))*'Scenario Input for B-Plan'!$F$6)+((HLOOKUP((K$5+(-1*'Scenario Input for B-Plan'!$F$4)),'Cash Flow Statement'!$D$5:$AG$55,210,0))*'Scenario Input for B-Plan'!$F$7)+((HLOOKUP((K$5+(-1*'Scenario Input for B-Plan'!$F$4)),'Cash Flow Statement'!$D$5:$AG$55,211,0))*'Scenario Input for B-Plan'!$F$8)</f>
        <v>#REF!</v>
      </c>
      <c r="L8" s="289" t="e">
        <f>((HLOOKUP((L$5+(-1*'Scenario Input for B-Plan'!$F$4)),'Cash Flow Statement'!$D$5:$AG$55,209,0))*'Scenario Input for B-Plan'!$F$6)+((HLOOKUP((L$5+(-1*'Scenario Input for B-Plan'!$F$4)),'Cash Flow Statement'!$D$5:$AG$55,210,0))*'Scenario Input for B-Plan'!$F$7)+((HLOOKUP((L$5+(-1*'Scenario Input for B-Plan'!$F$4)),'Cash Flow Statement'!$D$5:$AG$55,211,0))*'Scenario Input for B-Plan'!$F$8)</f>
        <v>#REF!</v>
      </c>
      <c r="M8" s="289" t="e">
        <f>((HLOOKUP((M$5+(-1*'Scenario Input for B-Plan'!$F$4)),'Cash Flow Statement'!$D$5:$AG$55,209,0))*'Scenario Input for B-Plan'!$F$6)+((HLOOKUP((M$5+(-1*'Scenario Input for B-Plan'!$F$4)),'Cash Flow Statement'!$D$5:$AG$55,210,0))*'Scenario Input for B-Plan'!$F$7)+((HLOOKUP((M$5+(-1*'Scenario Input for B-Plan'!$F$4)),'Cash Flow Statement'!$D$5:$AG$55,211,0))*'Scenario Input for B-Plan'!$F$8)</f>
        <v>#REF!</v>
      </c>
      <c r="N8" s="289" t="e">
        <f>((HLOOKUP((N$5+(-1*'Scenario Input for B-Plan'!$F$4)),'Cash Flow Statement'!$D$5:$AG$55,209,0))*'Scenario Input for B-Plan'!$F$6)+((HLOOKUP((N$5+(-1*'Scenario Input for B-Plan'!$F$4)),'Cash Flow Statement'!$D$5:$AG$55,210,0))*'Scenario Input for B-Plan'!$F$7)+((HLOOKUP((N$5+(-1*'Scenario Input for B-Plan'!$F$4)),'Cash Flow Statement'!$D$5:$AG$55,211,0))*'Scenario Input for B-Plan'!$F$8)</f>
        <v>#REF!</v>
      </c>
      <c r="O8" s="289" t="e">
        <f>((HLOOKUP((O$5+(-1*'Scenario Input for B-Plan'!$F$4)),'Cash Flow Statement'!$D$5:$AG$55,209,0))*'Scenario Input for B-Plan'!$F$6)+((HLOOKUP((O$5+(-1*'Scenario Input for B-Plan'!$F$4)),'Cash Flow Statement'!$D$5:$AG$55,210,0))*'Scenario Input for B-Plan'!$F$7)+((HLOOKUP((O$5+(-1*'Scenario Input for B-Plan'!$F$4)),'Cash Flow Statement'!$D$5:$AG$55,211,0))*'Scenario Input for B-Plan'!$F$8)</f>
        <v>#REF!</v>
      </c>
      <c r="P8" s="289" t="e">
        <f>((HLOOKUP((P$5+(-1*'Scenario Input for B-Plan'!$F$4)),'Cash Flow Statement'!$D$5:$AG$55,209,0))*'Scenario Input for B-Plan'!$F$6)+((HLOOKUP((P$5+(-1*'Scenario Input for B-Plan'!$F$4)),'Cash Flow Statement'!$D$5:$AG$55,210,0))*'Scenario Input for B-Plan'!$F$7)+((HLOOKUP((P$5+(-1*'Scenario Input for B-Plan'!$F$4)),'Cash Flow Statement'!$D$5:$AG$55,211,0))*'Scenario Input for B-Plan'!$F$8)</f>
        <v>#REF!</v>
      </c>
      <c r="Q8" s="289" t="e">
        <f>((HLOOKUP((Q$5+(-1*'Scenario Input for B-Plan'!$F$4)),'Cash Flow Statement'!$D$5:$AG$55,209,0))*'Scenario Input for B-Plan'!$F$6)+((HLOOKUP((Q$5+(-1*'Scenario Input for B-Plan'!$F$4)),'Cash Flow Statement'!$D$5:$AG$55,210,0))*'Scenario Input for B-Plan'!$F$7)+((HLOOKUP((Q$5+(-1*'Scenario Input for B-Plan'!$F$4)),'Cash Flow Statement'!$D$5:$AG$55,211,0))*'Scenario Input for B-Plan'!$F$8)</f>
        <v>#REF!</v>
      </c>
      <c r="R8" s="289" t="e">
        <f>((HLOOKUP((R$5+(-1*'Scenario Input for B-Plan'!$F$4)),'Cash Flow Statement'!$D$5:$AG$55,209,0))*'Scenario Input for B-Plan'!$F$6)+((HLOOKUP((R$5+(-1*'Scenario Input for B-Plan'!$F$4)),'Cash Flow Statement'!$D$5:$AG$55,210,0))*'Scenario Input for B-Plan'!$F$7)+((HLOOKUP((R$5+(-1*'Scenario Input for B-Plan'!$F$4)),'Cash Flow Statement'!$D$5:$AG$55,211,0))*'Scenario Input for B-Plan'!$F$8)</f>
        <v>#REF!</v>
      </c>
      <c r="S8" s="289" t="e">
        <f>((HLOOKUP((S$5+(-1*'Scenario Input for B-Plan'!$F$4)),'Cash Flow Statement'!$D$5:$AG$55,209,0))*'Scenario Input for B-Plan'!$F$6)+((HLOOKUP((S$5+(-1*'Scenario Input for B-Plan'!$F$4)),'Cash Flow Statement'!$D$5:$AG$55,210,0))*'Scenario Input for B-Plan'!$F$7)+((HLOOKUP((S$5+(-1*'Scenario Input for B-Plan'!$F$4)),'Cash Flow Statement'!$D$5:$AG$55,211,0))*'Scenario Input for B-Plan'!$F$8)</f>
        <v>#REF!</v>
      </c>
      <c r="T8" s="289" t="e">
        <f>((HLOOKUP((T$5+(-1*'Scenario Input for B-Plan'!$F$4)),'Cash Flow Statement'!$D$5:$AG$55,209,0))*'Scenario Input for B-Plan'!$F$6)+((HLOOKUP((T$5+(-1*'Scenario Input for B-Plan'!$F$4)),'Cash Flow Statement'!$D$5:$AG$55,210,0))*'Scenario Input for B-Plan'!$F$7)+((HLOOKUP((T$5+(-1*'Scenario Input for B-Plan'!$F$4)),'Cash Flow Statement'!$D$5:$AG$55,211,0))*'Scenario Input for B-Plan'!$F$8)</f>
        <v>#REF!</v>
      </c>
      <c r="U8" s="289" t="e">
        <f>((HLOOKUP((U$5+(-1*'Scenario Input for B-Plan'!$F$4)),'Cash Flow Statement'!$D$5:$AG$55,209,0))*'Scenario Input for B-Plan'!$F$6)+((HLOOKUP((U$5+(-1*'Scenario Input for B-Plan'!$F$4)),'Cash Flow Statement'!$D$5:$AG$55,210,0))*'Scenario Input for B-Plan'!$F$7)+((HLOOKUP((U$5+(-1*'Scenario Input for B-Plan'!$F$4)),'Cash Flow Statement'!$D$5:$AG$55,211,0))*'Scenario Input for B-Plan'!$F$8)</f>
        <v>#REF!</v>
      </c>
      <c r="V8" s="289" t="e">
        <f>((HLOOKUP((V$5+(-1*'Scenario Input for B-Plan'!$F$4)),'Cash Flow Statement'!$D$5:$AG$55,209,0))*'Scenario Input for B-Plan'!$F$6)+((HLOOKUP((V$5+(-1*'Scenario Input for B-Plan'!$F$4)),'Cash Flow Statement'!$D$5:$AG$55,210,0))*'Scenario Input for B-Plan'!$F$7)+((HLOOKUP((V$5+(-1*'Scenario Input for B-Plan'!$F$4)),'Cash Flow Statement'!$D$5:$AG$55,211,0))*'Scenario Input for B-Plan'!$F$8)</f>
        <v>#REF!</v>
      </c>
      <c r="W8" s="289" t="e">
        <f>((HLOOKUP((W$5+(-1*'Scenario Input for B-Plan'!$F$4)),'Cash Flow Statement'!$D$5:$AG$55,209,0))*'Scenario Input for B-Plan'!$F$6)+((HLOOKUP((W$5+(-1*'Scenario Input for B-Plan'!$F$4)),'Cash Flow Statement'!$D$5:$AG$55,210,0))*'Scenario Input for B-Plan'!$F$7)+((HLOOKUP((W$5+(-1*'Scenario Input for B-Plan'!$F$4)),'Cash Flow Statement'!$D$5:$AG$55,211,0))*'Scenario Input for B-Plan'!$F$8)</f>
        <v>#REF!</v>
      </c>
      <c r="X8" s="289" t="e">
        <f>((HLOOKUP((X$5+(-1*'Scenario Input for B-Plan'!$F$4)),'Cash Flow Statement'!$D$5:$AG$55,209,0))*'Scenario Input for B-Plan'!$F$6)+((HLOOKUP((X$5+(-1*'Scenario Input for B-Plan'!$F$4)),'Cash Flow Statement'!$D$5:$AG$55,210,0))*'Scenario Input for B-Plan'!$F$7)+((HLOOKUP((X$5+(-1*'Scenario Input for B-Plan'!$F$4)),'Cash Flow Statement'!$D$5:$AG$55,211,0))*'Scenario Input for B-Plan'!$F$8)</f>
        <v>#REF!</v>
      </c>
      <c r="Y8" s="289" t="e">
        <f>((HLOOKUP((Y$5+(-1*'Scenario Input for B-Plan'!$F$4)),'Cash Flow Statement'!$D$5:$AG$55,209,0))*'Scenario Input for B-Plan'!$F$6)+((HLOOKUP((Y$5+(-1*'Scenario Input for B-Plan'!$F$4)),'Cash Flow Statement'!$D$5:$AG$55,210,0))*'Scenario Input for B-Plan'!$F$7)+((HLOOKUP((Y$5+(-1*'Scenario Input for B-Plan'!$F$4)),'Cash Flow Statement'!$D$5:$AG$55,211,0))*'Scenario Input for B-Plan'!$F$8)</f>
        <v>#REF!</v>
      </c>
      <c r="Z8" s="289" t="e">
        <f>((HLOOKUP((Z$5+(-1*'Scenario Input for B-Plan'!$F$4)),'Cash Flow Statement'!$D$5:$AG$55,209,0))*'Scenario Input for B-Plan'!$F$6)+((HLOOKUP((Z$5+(-1*'Scenario Input for B-Plan'!$F$4)),'Cash Flow Statement'!$D$5:$AG$55,210,0))*'Scenario Input for B-Plan'!$F$7)+((HLOOKUP((Z$5+(-1*'Scenario Input for B-Plan'!$F$4)),'Cash Flow Statement'!$D$5:$AG$55,211,0))*'Scenario Input for B-Plan'!$F$8)</f>
        <v>#REF!</v>
      </c>
      <c r="AA8" s="289" t="e">
        <f>((HLOOKUP((AA$5+(-1*'Scenario Input for B-Plan'!$F$4)),'Cash Flow Statement'!$D$5:$AG$55,209,0))*'Scenario Input for B-Plan'!$F$6)+((HLOOKUP((AA$5+(-1*'Scenario Input for B-Plan'!$F$4)),'Cash Flow Statement'!$D$5:$AG$55,210,0))*'Scenario Input for B-Plan'!$F$7)+((HLOOKUP((AA$5+(-1*'Scenario Input for B-Plan'!$F$4)),'Cash Flow Statement'!$D$5:$AG$55,211,0))*'Scenario Input for B-Plan'!$F$8)</f>
        <v>#REF!</v>
      </c>
      <c r="AB8" s="289" t="e">
        <f>((HLOOKUP((AB$5+(-1*'Scenario Input for B-Plan'!$F$4)),'Cash Flow Statement'!$D$5:$AG$55,209,0))*'Scenario Input for B-Plan'!$F$6)+((HLOOKUP((AB$5+(-1*'Scenario Input for B-Plan'!$F$4)),'Cash Flow Statement'!$D$5:$AG$55,210,0))*'Scenario Input for B-Plan'!$F$7)+((HLOOKUP((AB$5+(-1*'Scenario Input for B-Plan'!$F$4)),'Cash Flow Statement'!$D$5:$AG$55,211,0))*'Scenario Input for B-Plan'!$F$8)</f>
        <v>#REF!</v>
      </c>
      <c r="AC8" s="289" t="e">
        <f>((HLOOKUP((AC$5+(-1*'Scenario Input for B-Plan'!$F$4)),'Cash Flow Statement'!$D$5:$AG$55,209,0))*'Scenario Input for B-Plan'!$F$6)+((HLOOKUP((AC$5+(-1*'Scenario Input for B-Plan'!$F$4)),'Cash Flow Statement'!$D$5:$AG$55,210,0))*'Scenario Input for B-Plan'!$F$7)+((HLOOKUP((AC$5+(-1*'Scenario Input for B-Plan'!$F$4)),'Cash Flow Statement'!$D$5:$AG$55,211,0))*'Scenario Input for B-Plan'!$F$8)</f>
        <v>#REF!</v>
      </c>
      <c r="AD8" s="289" t="e">
        <f>((HLOOKUP((AD$5+(-1*'Scenario Input for B-Plan'!$F$4)),'Cash Flow Statement'!$D$5:$AG$55,209,0))*'Scenario Input for B-Plan'!$F$6)+((HLOOKUP((AD$5+(-1*'Scenario Input for B-Plan'!$F$4)),'Cash Flow Statement'!$D$5:$AG$55,210,0))*'Scenario Input for B-Plan'!$F$7)+((HLOOKUP((AD$5+(-1*'Scenario Input for B-Plan'!$F$4)),'Cash Flow Statement'!$D$5:$AG$55,211,0))*'Scenario Input for B-Plan'!$F$8)</f>
        <v>#REF!</v>
      </c>
      <c r="AE8" s="289" t="e">
        <f>((HLOOKUP((AE$5+(-1*'Scenario Input for B-Plan'!$F$4)),'Cash Flow Statement'!$D$5:$AG$55,209,0))*'Scenario Input for B-Plan'!$F$6)+((HLOOKUP((AE$5+(-1*'Scenario Input for B-Plan'!$F$4)),'Cash Flow Statement'!$D$5:$AG$55,210,0))*'Scenario Input for B-Plan'!$F$7)+((HLOOKUP((AE$5+(-1*'Scenario Input for B-Plan'!$F$4)),'Cash Flow Statement'!$D$5:$AG$55,211,0))*'Scenario Input for B-Plan'!$F$8)</f>
        <v>#REF!</v>
      </c>
      <c r="AF8" s="289" t="e">
        <f>((HLOOKUP((AF$5+(-1*'Scenario Input for B-Plan'!$F$4)),'Cash Flow Statement'!$D$5:$AG$55,209,0))*'Scenario Input for B-Plan'!$F$6)+((HLOOKUP((AF$5+(-1*'Scenario Input for B-Plan'!$F$4)),'Cash Flow Statement'!$D$5:$AG$55,210,0))*'Scenario Input for B-Plan'!$F$7)+((HLOOKUP((AF$5+(-1*'Scenario Input for B-Plan'!$F$4)),'Cash Flow Statement'!$D$5:$AG$55,211,0))*'Scenario Input for B-Plan'!$F$8)</f>
        <v>#REF!</v>
      </c>
      <c r="AG8" s="289" t="e">
        <f>((HLOOKUP((AG$5+(-1*'Scenario Input for B-Plan'!$F$4)),'Cash Flow Statement'!$D$5:$AG$55,209,0))*'Scenario Input for B-Plan'!$F$6)+((HLOOKUP((AG$5+(-1*'Scenario Input for B-Plan'!$F$4)),'Cash Flow Statement'!$D$5:$AG$55,210,0))*'Scenario Input for B-Plan'!$F$7)+((HLOOKUP((AG$5+(-1*'Scenario Input for B-Plan'!$F$4)),'Cash Flow Statement'!$D$5:$AG$55,211,0))*'Scenario Input for B-Plan'!$F$8)</f>
        <v>#REF!</v>
      </c>
      <c r="AI8" s="285">
        <f t="shared" si="2"/>
        <v>4</v>
      </c>
    </row>
    <row r="9" spans="1:35" x14ac:dyDescent="0.25">
      <c r="B9" s="285" t="s">
        <v>366</v>
      </c>
      <c r="C9" s="288">
        <f>SUM(D9:AG9)</f>
        <v>0.92</v>
      </c>
      <c r="D9" s="289">
        <f>IFERROR((HLOOKUP((D$5+(-1*'Scenario Input for B-Plan'!$F$4)),'Cash Flow Statement'!$D$5:$AG$21,$AI9,0)),0)</f>
        <v>0</v>
      </c>
      <c r="E9" s="289">
        <f>IFERROR((HLOOKUP((E$5+(-1*'Scenario Input for B-Plan'!$F$4)),'Cash Flow Statement'!$D$5:$AG$21,$AI9,0)),0)</f>
        <v>0</v>
      </c>
      <c r="F9" s="289">
        <f>IFERROR((HLOOKUP((F$5+(-1*'Scenario Input for B-Plan'!$F$4)),'Cash Flow Statement'!$D$5:$AG$21,$AI9,0)),0)</f>
        <v>0</v>
      </c>
      <c r="G9" s="289">
        <f>IFERROR((HLOOKUP((G$5+(-1*'Scenario Input for B-Plan'!$F$4)),'Cash Flow Statement'!$D$5:$AG$21,$AI9,0)),0)</f>
        <v>0</v>
      </c>
      <c r="H9" s="289">
        <f>IFERROR((HLOOKUP((H$5+(-1*'Scenario Input for B-Plan'!$F$4)),'Cash Flow Statement'!$D$5:$AG$21,$AI9,0)),0)</f>
        <v>0</v>
      </c>
      <c r="I9" s="289">
        <f>IFERROR((HLOOKUP((I$5+(-1*'Scenario Input for B-Plan'!$F$4)),'Cash Flow Statement'!$D$5:$AG$21,$AI9,0)),0)</f>
        <v>0</v>
      </c>
      <c r="J9" s="289">
        <f>IFERROR((HLOOKUP((J$5+(-1*'Scenario Input for B-Plan'!$F$4)),'Cash Flow Statement'!$D$5:$AG$21,$AI9,0)),0)</f>
        <v>0</v>
      </c>
      <c r="K9" s="289">
        <f>IFERROR((HLOOKUP((K$5+(-1*'Scenario Input for B-Plan'!$F$4)),'Cash Flow Statement'!$D$5:$AG$21,$AI9,0)),0)</f>
        <v>9.9999999999999978E-2</v>
      </c>
      <c r="L9" s="289">
        <f>IFERROR((HLOOKUP((L$5+(-1*'Scenario Input for B-Plan'!$F$4)),'Cash Flow Statement'!$D$5:$AG$21,$AI9,0)),0)</f>
        <v>4.9999999999999989E-2</v>
      </c>
      <c r="M9" s="289">
        <f>IFERROR((HLOOKUP((M$5+(-1*'Scenario Input for B-Plan'!$F$4)),'Cash Flow Statement'!$D$5:$AG$21,$AI9,0)),0)</f>
        <v>1.9999999999999993E-2</v>
      </c>
      <c r="N9" s="289">
        <f>IFERROR((HLOOKUP((N$5+(-1*'Scenario Input for B-Plan'!$F$4)),'Cash Flow Statement'!$D$5:$AG$21,$AI9,0)),0)</f>
        <v>1.9999999999999993E-2</v>
      </c>
      <c r="O9" s="289">
        <f>IFERROR((HLOOKUP((O$5+(-1*'Scenario Input for B-Plan'!$F$4)),'Cash Flow Statement'!$D$5:$AG$21,$AI9,0)),0)</f>
        <v>1.9999999999999993E-2</v>
      </c>
      <c r="P9" s="289">
        <f>IFERROR((HLOOKUP((P$5+(-1*'Scenario Input for B-Plan'!$F$4)),'Cash Flow Statement'!$D$5:$AG$21,$AI9,0)),0)</f>
        <v>4.9999999999999989E-2</v>
      </c>
      <c r="Q9" s="289">
        <f>IFERROR((HLOOKUP((Q$5+(-1*'Scenario Input for B-Plan'!$F$4)),'Cash Flow Statement'!$D$5:$AG$21,$AI9,0)),0)</f>
        <v>0.14999999999999994</v>
      </c>
      <c r="R9" s="289">
        <f>IFERROR((HLOOKUP((R$5+(-1*'Scenario Input for B-Plan'!$F$4)),'Cash Flow Statement'!$D$5:$AG$21,$AI9,0)),0)</f>
        <v>9.9999999999999978E-2</v>
      </c>
      <c r="S9" s="289">
        <f>IFERROR((HLOOKUP((S$5+(-1*'Scenario Input for B-Plan'!$F$4)),'Cash Flow Statement'!$D$5:$AG$21,$AI9,0)),0)</f>
        <v>4.9999999999999989E-2</v>
      </c>
      <c r="T9" s="289">
        <f>IFERROR((HLOOKUP((T$5+(-1*'Scenario Input for B-Plan'!$F$4)),'Cash Flow Statement'!$D$5:$AG$21,$AI9,0)),0)</f>
        <v>9.9999999999999978E-2</v>
      </c>
      <c r="U9" s="289">
        <f>IFERROR((HLOOKUP((U$5+(-1*'Scenario Input for B-Plan'!$F$4)),'Cash Flow Statement'!$D$5:$AG$21,$AI9,0)),0)</f>
        <v>1.9999999999999993E-2</v>
      </c>
      <c r="V9" s="289">
        <f>IFERROR((HLOOKUP((V$5+(-1*'Scenario Input for B-Plan'!$F$4)),'Cash Flow Statement'!$D$5:$AG$21,$AI9,0)),0)</f>
        <v>1.9999999999999993E-2</v>
      </c>
      <c r="W9" s="289">
        <f>IFERROR((HLOOKUP((W$5+(-1*'Scenario Input for B-Plan'!$F$4)),'Cash Flow Statement'!$D$5:$AG$21,$AI9,0)),0)</f>
        <v>1.9999999999999993E-2</v>
      </c>
      <c r="X9" s="289">
        <f>IFERROR((HLOOKUP((X$5+(-1*'Scenario Input for B-Plan'!$F$4)),'Cash Flow Statement'!$D$5:$AG$21,$AI9,0)),0)</f>
        <v>1.9999999999999993E-2</v>
      </c>
      <c r="Y9" s="289">
        <f>IFERROR((HLOOKUP((Y$5+(-1*'Scenario Input for B-Plan'!$F$4)),'Cash Flow Statement'!$D$5:$AG$21,$AI9,0)),0)</f>
        <v>1.9999999999999993E-2</v>
      </c>
      <c r="Z9" s="289">
        <f>IFERROR((HLOOKUP((Z$5+(-1*'Scenario Input for B-Plan'!$F$4)),'Cash Flow Statement'!$D$5:$AG$21,$AI9,0)),0)</f>
        <v>1.9999999999999993E-2</v>
      </c>
      <c r="AA9" s="289">
        <f>IFERROR((HLOOKUP((AA$5+(-1*'Scenario Input for B-Plan'!$F$4)),'Cash Flow Statement'!$D$5:$AG$21,$AI9,0)),0)</f>
        <v>1.9999999999999993E-2</v>
      </c>
      <c r="AB9" s="289">
        <f>IFERROR((HLOOKUP((AB$5+(-1*'Scenario Input for B-Plan'!$F$4)),'Cash Flow Statement'!$D$5:$AG$21,$AI9,0)),0)</f>
        <v>1.9999999999999993E-2</v>
      </c>
      <c r="AC9" s="289">
        <f>IFERROR((HLOOKUP((AC$5+(-1*'Scenario Input for B-Plan'!$F$4)),'Cash Flow Statement'!$D$5:$AG$21,$AI9,0)),0)</f>
        <v>1.9999999999999993E-2</v>
      </c>
      <c r="AD9" s="289">
        <f>IFERROR((HLOOKUP((AD$5+(-1*'Scenario Input for B-Plan'!$F$4)),'Cash Flow Statement'!$D$5:$AG$21,$AI9,0)),0)</f>
        <v>1.9999999999999993E-2</v>
      </c>
      <c r="AE9" s="289">
        <f>IFERROR((HLOOKUP((AE$5+(-1*'Scenario Input for B-Plan'!$F$4)),'Cash Flow Statement'!$D$5:$AG$21,$AI9,0)),0)</f>
        <v>1.9999999999999993E-2</v>
      </c>
      <c r="AF9" s="289">
        <f>IFERROR((HLOOKUP((AF$5+(-1*'Scenario Input for B-Plan'!$F$4)),'Cash Flow Statement'!$D$5:$AG$21,$AI9,0)),0)</f>
        <v>1.9999999999999993E-2</v>
      </c>
      <c r="AG9" s="289">
        <f>IFERROR((HLOOKUP((AG$5+(-1*'Scenario Input for B-Plan'!$F$4)),'Cash Flow Statement'!$D$5:$AG$21,$AI9,0)),0)</f>
        <v>1.9999999999999993E-2</v>
      </c>
      <c r="AI9" s="285">
        <f t="shared" si="2"/>
        <v>5</v>
      </c>
    </row>
    <row r="10" spans="1:35" ht="1.5" customHeight="1" x14ac:dyDescent="0.25">
      <c r="B10" s="285" t="s">
        <v>273</v>
      </c>
      <c r="C10" s="288">
        <f>SUM(D10:AG10)</f>
        <v>0</v>
      </c>
      <c r="D10" s="289"/>
      <c r="E10" s="290"/>
      <c r="F10" s="290"/>
      <c r="G10" s="290"/>
      <c r="H10" s="290"/>
      <c r="I10" s="290"/>
      <c r="J10" s="290"/>
      <c r="K10" s="290"/>
      <c r="L10" s="290"/>
      <c r="M10" s="290"/>
      <c r="N10" s="290"/>
      <c r="O10" s="290"/>
      <c r="P10" s="290"/>
      <c r="Q10" s="290"/>
      <c r="R10" s="290"/>
      <c r="S10" s="290"/>
      <c r="T10" s="290"/>
      <c r="U10" s="289"/>
      <c r="V10" s="289"/>
      <c r="W10" s="289"/>
      <c r="X10" s="289"/>
      <c r="Y10" s="289"/>
      <c r="Z10" s="289"/>
      <c r="AA10" s="289"/>
      <c r="AB10" s="289"/>
      <c r="AC10" s="289"/>
      <c r="AD10" s="289"/>
      <c r="AE10" s="289"/>
      <c r="AF10" s="289"/>
      <c r="AG10" s="289"/>
      <c r="AI10" s="285">
        <f t="shared" si="2"/>
        <v>6</v>
      </c>
    </row>
    <row r="11" spans="1:35" x14ac:dyDescent="0.25">
      <c r="B11" s="291" t="s">
        <v>489</v>
      </c>
      <c r="C11" s="292" t="e">
        <f>SUM(D11:AG11)</f>
        <v>#REF!</v>
      </c>
      <c r="D11" s="292" t="e">
        <f t="shared" ref="D11:AG11" si="3">SUM(D8:D10)</f>
        <v>#REF!</v>
      </c>
      <c r="E11" s="292" t="e">
        <f t="shared" si="3"/>
        <v>#REF!</v>
      </c>
      <c r="F11" s="292" t="e">
        <f t="shared" si="3"/>
        <v>#REF!</v>
      </c>
      <c r="G11" s="292" t="e">
        <f t="shared" si="3"/>
        <v>#REF!</v>
      </c>
      <c r="H11" s="292" t="e">
        <f t="shared" si="3"/>
        <v>#REF!</v>
      </c>
      <c r="I11" s="292" t="e">
        <f t="shared" si="3"/>
        <v>#REF!</v>
      </c>
      <c r="J11" s="292" t="e">
        <f t="shared" si="3"/>
        <v>#REF!</v>
      </c>
      <c r="K11" s="292" t="e">
        <f t="shared" si="3"/>
        <v>#REF!</v>
      </c>
      <c r="L11" s="292" t="e">
        <f t="shared" si="3"/>
        <v>#REF!</v>
      </c>
      <c r="M11" s="292" t="e">
        <f t="shared" si="3"/>
        <v>#REF!</v>
      </c>
      <c r="N11" s="292" t="e">
        <f t="shared" si="3"/>
        <v>#REF!</v>
      </c>
      <c r="O11" s="292" t="e">
        <f t="shared" si="3"/>
        <v>#REF!</v>
      </c>
      <c r="P11" s="292" t="e">
        <f t="shared" si="3"/>
        <v>#REF!</v>
      </c>
      <c r="Q11" s="292" t="e">
        <f t="shared" si="3"/>
        <v>#REF!</v>
      </c>
      <c r="R11" s="292" t="e">
        <f t="shared" si="3"/>
        <v>#REF!</v>
      </c>
      <c r="S11" s="292" t="e">
        <f t="shared" si="3"/>
        <v>#REF!</v>
      </c>
      <c r="T11" s="292" t="e">
        <f t="shared" si="3"/>
        <v>#REF!</v>
      </c>
      <c r="U11" s="292" t="e">
        <f t="shared" si="3"/>
        <v>#REF!</v>
      </c>
      <c r="V11" s="292" t="e">
        <f t="shared" si="3"/>
        <v>#REF!</v>
      </c>
      <c r="W11" s="292" t="e">
        <f t="shared" si="3"/>
        <v>#REF!</v>
      </c>
      <c r="X11" s="292" t="e">
        <f t="shared" si="3"/>
        <v>#REF!</v>
      </c>
      <c r="Y11" s="292" t="e">
        <f t="shared" si="3"/>
        <v>#REF!</v>
      </c>
      <c r="Z11" s="292" t="e">
        <f t="shared" si="3"/>
        <v>#REF!</v>
      </c>
      <c r="AA11" s="292" t="e">
        <f t="shared" si="3"/>
        <v>#REF!</v>
      </c>
      <c r="AB11" s="292" t="e">
        <f t="shared" si="3"/>
        <v>#REF!</v>
      </c>
      <c r="AC11" s="292" t="e">
        <f t="shared" si="3"/>
        <v>#REF!</v>
      </c>
      <c r="AD11" s="292" t="e">
        <f t="shared" si="3"/>
        <v>#REF!</v>
      </c>
      <c r="AE11" s="292" t="e">
        <f t="shared" si="3"/>
        <v>#REF!</v>
      </c>
      <c r="AF11" s="292" t="e">
        <f t="shared" si="3"/>
        <v>#REF!</v>
      </c>
      <c r="AG11" s="292" t="e">
        <f t="shared" si="3"/>
        <v>#REF!</v>
      </c>
      <c r="AI11" s="285">
        <f t="shared" si="2"/>
        <v>7</v>
      </c>
    </row>
    <row r="12" spans="1:35" x14ac:dyDescent="0.25">
      <c r="B12" s="291" t="s">
        <v>488</v>
      </c>
      <c r="C12" s="292">
        <f>SUM(D12:AG12)</f>
        <v>0</v>
      </c>
      <c r="D12" s="292">
        <f>'GST Schedule'!D40</f>
        <v>0</v>
      </c>
      <c r="E12" s="292">
        <f>'GST Schedule'!E40</f>
        <v>0</v>
      </c>
      <c r="F12" s="292">
        <f>'GST Schedule'!F40</f>
        <v>0</v>
      </c>
      <c r="G12" s="292">
        <f>'GST Schedule'!G40</f>
        <v>0</v>
      </c>
      <c r="H12" s="292">
        <f>'GST Schedule'!H40</f>
        <v>0</v>
      </c>
      <c r="I12" s="292">
        <f>'GST Schedule'!I40</f>
        <v>0</v>
      </c>
      <c r="J12" s="292">
        <f>'GST Schedule'!J40</f>
        <v>0</v>
      </c>
      <c r="K12" s="292">
        <f>'GST Schedule'!K40</f>
        <v>0</v>
      </c>
      <c r="L12" s="292">
        <f>'GST Schedule'!L40</f>
        <v>0</v>
      </c>
      <c r="M12" s="292">
        <f>'GST Schedule'!M40</f>
        <v>0</v>
      </c>
      <c r="N12" s="292">
        <f>'GST Schedule'!N40</f>
        <v>0</v>
      </c>
      <c r="O12" s="292">
        <f>'GST Schedule'!O40</f>
        <v>0</v>
      </c>
      <c r="P12" s="292">
        <f>'GST Schedule'!P40</f>
        <v>0</v>
      </c>
      <c r="Q12" s="292">
        <f>'GST Schedule'!Q40</f>
        <v>0</v>
      </c>
      <c r="R12" s="292">
        <f>'GST Schedule'!R40</f>
        <v>0</v>
      </c>
      <c r="S12" s="292">
        <f>'GST Schedule'!S40</f>
        <v>0</v>
      </c>
      <c r="T12" s="292">
        <f>'GST Schedule'!T40</f>
        <v>0</v>
      </c>
      <c r="U12" s="292">
        <f>'GST Schedule'!U40</f>
        <v>0</v>
      </c>
      <c r="V12" s="292">
        <f>'GST Schedule'!V40</f>
        <v>0</v>
      </c>
      <c r="W12" s="292">
        <f>'GST Schedule'!W40</f>
        <v>0</v>
      </c>
      <c r="X12" s="292">
        <f>'GST Schedule'!X40</f>
        <v>0</v>
      </c>
      <c r="Y12" s="292">
        <f>'GST Schedule'!Y40</f>
        <v>0</v>
      </c>
      <c r="Z12" s="292">
        <f>'GST Schedule'!Z40</f>
        <v>0</v>
      </c>
      <c r="AA12" s="292">
        <f>'GST Schedule'!AA40</f>
        <v>0</v>
      </c>
      <c r="AB12" s="292">
        <f>'GST Schedule'!AB40</f>
        <v>0</v>
      </c>
      <c r="AC12" s="292">
        <f>'GST Schedule'!AC40</f>
        <v>0</v>
      </c>
      <c r="AD12" s="292">
        <f>'GST Schedule'!AD40</f>
        <v>0</v>
      </c>
      <c r="AE12" s="292">
        <f>'GST Schedule'!AE40</f>
        <v>0</v>
      </c>
      <c r="AF12" s="292">
        <f>'GST Schedule'!AF40</f>
        <v>0</v>
      </c>
      <c r="AG12" s="292">
        <f>'GST Schedule'!AG40</f>
        <v>0</v>
      </c>
      <c r="AI12" s="285">
        <f t="shared" si="2"/>
        <v>8</v>
      </c>
    </row>
    <row r="13" spans="1:35" x14ac:dyDescent="0.25">
      <c r="B13" s="291" t="s">
        <v>490</v>
      </c>
      <c r="C13" s="292" t="e">
        <f>C11+C12</f>
        <v>#REF!</v>
      </c>
      <c r="D13" s="292" t="e">
        <f>D11+D12</f>
        <v>#REF!</v>
      </c>
      <c r="E13" s="292" t="e">
        <f t="shared" ref="E13:AG13" si="4">E11+E12</f>
        <v>#REF!</v>
      </c>
      <c r="F13" s="292" t="e">
        <f t="shared" si="4"/>
        <v>#REF!</v>
      </c>
      <c r="G13" s="292" t="e">
        <f t="shared" si="4"/>
        <v>#REF!</v>
      </c>
      <c r="H13" s="292" t="e">
        <f t="shared" si="4"/>
        <v>#REF!</v>
      </c>
      <c r="I13" s="292" t="e">
        <f t="shared" si="4"/>
        <v>#REF!</v>
      </c>
      <c r="J13" s="292" t="e">
        <f t="shared" si="4"/>
        <v>#REF!</v>
      </c>
      <c r="K13" s="292" t="e">
        <f t="shared" si="4"/>
        <v>#REF!</v>
      </c>
      <c r="L13" s="292" t="e">
        <f t="shared" si="4"/>
        <v>#REF!</v>
      </c>
      <c r="M13" s="292" t="e">
        <f t="shared" si="4"/>
        <v>#REF!</v>
      </c>
      <c r="N13" s="292" t="e">
        <f t="shared" si="4"/>
        <v>#REF!</v>
      </c>
      <c r="O13" s="292" t="e">
        <f t="shared" si="4"/>
        <v>#REF!</v>
      </c>
      <c r="P13" s="292" t="e">
        <f t="shared" si="4"/>
        <v>#REF!</v>
      </c>
      <c r="Q13" s="292" t="e">
        <f t="shared" si="4"/>
        <v>#REF!</v>
      </c>
      <c r="R13" s="292" t="e">
        <f t="shared" si="4"/>
        <v>#REF!</v>
      </c>
      <c r="S13" s="292" t="e">
        <f t="shared" si="4"/>
        <v>#REF!</v>
      </c>
      <c r="T13" s="292" t="e">
        <f t="shared" si="4"/>
        <v>#REF!</v>
      </c>
      <c r="U13" s="292" t="e">
        <f t="shared" si="4"/>
        <v>#REF!</v>
      </c>
      <c r="V13" s="292" t="e">
        <f t="shared" si="4"/>
        <v>#REF!</v>
      </c>
      <c r="W13" s="292" t="e">
        <f t="shared" si="4"/>
        <v>#REF!</v>
      </c>
      <c r="X13" s="292" t="e">
        <f t="shared" si="4"/>
        <v>#REF!</v>
      </c>
      <c r="Y13" s="292" t="e">
        <f t="shared" si="4"/>
        <v>#REF!</v>
      </c>
      <c r="Z13" s="292" t="e">
        <f t="shared" si="4"/>
        <v>#REF!</v>
      </c>
      <c r="AA13" s="292" t="e">
        <f t="shared" si="4"/>
        <v>#REF!</v>
      </c>
      <c r="AB13" s="292" t="e">
        <f t="shared" si="4"/>
        <v>#REF!</v>
      </c>
      <c r="AC13" s="292" t="e">
        <f t="shared" si="4"/>
        <v>#REF!</v>
      </c>
      <c r="AD13" s="292" t="e">
        <f t="shared" si="4"/>
        <v>#REF!</v>
      </c>
      <c r="AE13" s="292" t="e">
        <f t="shared" si="4"/>
        <v>#REF!</v>
      </c>
      <c r="AF13" s="292" t="e">
        <f t="shared" si="4"/>
        <v>#REF!</v>
      </c>
      <c r="AG13" s="292" t="e">
        <f t="shared" si="4"/>
        <v>#REF!</v>
      </c>
      <c r="AI13" s="285">
        <f t="shared" si="2"/>
        <v>9</v>
      </c>
    </row>
    <row r="14" spans="1:35" x14ac:dyDescent="0.25">
      <c r="B14" s="293"/>
      <c r="C14" s="288"/>
      <c r="D14" s="288"/>
      <c r="E14" s="288"/>
      <c r="F14" s="288"/>
      <c r="G14" s="288"/>
      <c r="H14" s="288"/>
      <c r="I14" s="288"/>
      <c r="J14" s="288"/>
      <c r="K14" s="288"/>
      <c r="L14" s="288"/>
      <c r="M14" s="288"/>
      <c r="N14" s="288"/>
      <c r="O14" s="288"/>
      <c r="P14" s="288"/>
      <c r="Q14" s="288"/>
      <c r="R14" s="288"/>
      <c r="S14" s="288"/>
      <c r="T14" s="288"/>
      <c r="U14" s="288"/>
      <c r="V14" s="288"/>
      <c r="W14" s="288"/>
      <c r="X14" s="288"/>
      <c r="Y14" s="288"/>
      <c r="Z14" s="288"/>
      <c r="AA14" s="288"/>
      <c r="AB14" s="288"/>
      <c r="AC14" s="288"/>
      <c r="AD14" s="288"/>
      <c r="AE14" s="288"/>
      <c r="AF14" s="288"/>
      <c r="AG14" s="288"/>
      <c r="AI14" s="285">
        <f t="shared" si="2"/>
        <v>10</v>
      </c>
    </row>
    <row r="15" spans="1:35" x14ac:dyDescent="0.25">
      <c r="A15" s="290">
        <f>'Cost Schedule '!G67</f>
        <v>58</v>
      </c>
      <c r="B15" s="285" t="s">
        <v>58</v>
      </c>
      <c r="C15" s="288">
        <f ca="1">SUM(D15:AZ15)</f>
        <v>261</v>
      </c>
      <c r="D15" s="294">
        <f ca="1">'Cash Flow Statement'!D16</f>
        <v>58</v>
      </c>
      <c r="E15" s="294">
        <f ca="1">'Cash Flow Statement'!E16</f>
        <v>11.75</v>
      </c>
      <c r="F15" s="294">
        <f ca="1">'Cash Flow Statement'!F16</f>
        <v>0</v>
      </c>
      <c r="G15" s="294">
        <f ca="1">'Cash Flow Statement'!G16</f>
        <v>0</v>
      </c>
      <c r="H15" s="294">
        <f ca="1">'Cash Flow Statement'!H16</f>
        <v>0</v>
      </c>
      <c r="I15" s="294">
        <f ca="1">'Cash Flow Statement'!I16</f>
        <v>0</v>
      </c>
      <c r="J15" s="294">
        <f ca="1">'Cash Flow Statement'!J16</f>
        <v>58</v>
      </c>
      <c r="K15" s="294">
        <f ca="1">'Cash Flow Statement'!K16</f>
        <v>0</v>
      </c>
      <c r="L15" s="294">
        <f ca="1">'Cash Flow Statement'!L16</f>
        <v>58</v>
      </c>
      <c r="M15" s="294">
        <f ca="1">'Cash Flow Statement'!M16</f>
        <v>0</v>
      </c>
      <c r="N15" s="294">
        <f ca="1">'Cash Flow Statement'!N16</f>
        <v>0</v>
      </c>
      <c r="O15" s="294">
        <f ca="1">'Cash Flow Statement'!O16</f>
        <v>0</v>
      </c>
      <c r="P15" s="294">
        <f ca="1">'Cash Flow Statement'!P16</f>
        <v>58</v>
      </c>
      <c r="Q15" s="294">
        <f ca="1">'Cash Flow Statement'!Q16</f>
        <v>0</v>
      </c>
      <c r="R15" s="294">
        <f ca="1">'Cash Flow Statement'!R16</f>
        <v>0</v>
      </c>
      <c r="S15" s="294">
        <f ca="1">'Cash Flow Statement'!S16</f>
        <v>0</v>
      </c>
      <c r="T15" s="294">
        <f ca="1">'Cash Flow Statement'!T16</f>
        <v>6.25</v>
      </c>
      <c r="U15" s="294">
        <f ca="1">'Cash Flow Statement'!U16</f>
        <v>0</v>
      </c>
      <c r="V15" s="294">
        <f ca="1">'Cash Flow Statement'!V16</f>
        <v>0</v>
      </c>
      <c r="W15" s="294">
        <f ca="1">'Cash Flow Statement'!W16</f>
        <v>0</v>
      </c>
      <c r="X15" s="294">
        <f ca="1">'Cash Flow Statement'!X16</f>
        <v>0</v>
      </c>
      <c r="Y15" s="294">
        <f ca="1">'Cash Flow Statement'!Y16</f>
        <v>0</v>
      </c>
      <c r="Z15" s="294">
        <f ca="1">'Cash Flow Statement'!Z16</f>
        <v>0</v>
      </c>
      <c r="AA15" s="294">
        <f ca="1">'Cash Flow Statement'!AA16</f>
        <v>0</v>
      </c>
      <c r="AB15" s="294">
        <f ca="1">'Cash Flow Statement'!AB16</f>
        <v>0</v>
      </c>
      <c r="AC15" s="294">
        <f>'Cash Flow Statement'!AC16</f>
        <v>0</v>
      </c>
      <c r="AD15" s="294">
        <f>'Cash Flow Statement'!AD16</f>
        <v>0</v>
      </c>
      <c r="AE15" s="294">
        <f>'Cash Flow Statement'!AE16</f>
        <v>0</v>
      </c>
      <c r="AF15" s="294">
        <f>'Cash Flow Statement'!AF16</f>
        <v>0</v>
      </c>
      <c r="AG15" s="294">
        <f>'Cash Flow Statement'!AG16</f>
        <v>0</v>
      </c>
      <c r="AI15" s="285">
        <f t="shared" si="2"/>
        <v>11</v>
      </c>
    </row>
    <row r="16" spans="1:35" x14ac:dyDescent="0.25">
      <c r="B16" s="285" t="s">
        <v>29</v>
      </c>
      <c r="C16" s="288">
        <f ca="1">SUM(D16:AZ16)</f>
        <v>262</v>
      </c>
      <c r="D16" s="289">
        <f ca="1">IFERROR((HLOOKUP((D$5+(-1*'Scenario Input for B-Plan'!$F$3)),'Cash Flow Statement'!$D$5:$AG$21,$AI16,0)),0)</f>
        <v>58</v>
      </c>
      <c r="E16" s="289">
        <f ca="1">IFERROR((HLOOKUP((E$5+(-1*'Scenario Input for B-Plan'!$F$3)),'Cash Flow Statement'!$D$5:$AG$21,$AI16,0)),0)</f>
        <v>11.75</v>
      </c>
      <c r="F16" s="289">
        <f ca="1">IFERROR((HLOOKUP((F$5+(-1*'Scenario Input for B-Plan'!$F$3)),'Cash Flow Statement'!$D$5:$AG$21,$AI16,0)),0)</f>
        <v>0</v>
      </c>
      <c r="G16" s="289">
        <f ca="1">IFERROR((HLOOKUP((G$5+(-1*'Scenario Input for B-Plan'!$F$3)),'Cash Flow Statement'!$D$5:$AG$21,$AI16,0)),0)</f>
        <v>0</v>
      </c>
      <c r="H16" s="289">
        <f ca="1">IFERROR((HLOOKUP((H$5+(-1*'Scenario Input for B-Plan'!$F$3)),'Cash Flow Statement'!$D$5:$AG$21,$AI16,0)),0)</f>
        <v>0</v>
      </c>
      <c r="I16" s="289">
        <f ca="1">IFERROR((HLOOKUP((I$5+(-1*'Scenario Input for B-Plan'!$F$3)),'Cash Flow Statement'!$D$5:$AG$21,$AI16,0)),0)</f>
        <v>0</v>
      </c>
      <c r="J16" s="289">
        <f ca="1">IFERROR((HLOOKUP((J$5+(-1*'Scenario Input for B-Plan'!$F$3)),'Cash Flow Statement'!$D$5:$AG$21,$AI16,0)),0)</f>
        <v>58</v>
      </c>
      <c r="K16" s="289">
        <f ca="1">IFERROR((HLOOKUP((K$5+(-1*'Scenario Input for B-Plan'!$F$3)),'Cash Flow Statement'!$D$5:$AG$21,$AI16,0)),0)</f>
        <v>0</v>
      </c>
      <c r="L16" s="289">
        <f ca="1">IFERROR((HLOOKUP((L$5+(-1*'Scenario Input for B-Plan'!$F$3)),'Cash Flow Statement'!$D$5:$AG$21,$AI16,0)),0)</f>
        <v>58</v>
      </c>
      <c r="M16" s="289">
        <f ca="1">IFERROR((HLOOKUP((M$5+(-1*'Scenario Input for B-Plan'!$F$3)),'Cash Flow Statement'!$D$5:$AG$21,$AI16,0)),0)</f>
        <v>0</v>
      </c>
      <c r="N16" s="289">
        <f ca="1">IFERROR((HLOOKUP((N$5+(-1*'Scenario Input for B-Plan'!$F$3)),'Cash Flow Statement'!$D$5:$AG$21,$AI16,0)),0)</f>
        <v>0</v>
      </c>
      <c r="O16" s="289">
        <f ca="1">IFERROR((HLOOKUP((O$5+(-1*'Scenario Input for B-Plan'!$F$3)),'Cash Flow Statement'!$D$5:$AG$21,$AI16,0)),0)</f>
        <v>0</v>
      </c>
      <c r="P16" s="289">
        <f ca="1">IFERROR((HLOOKUP((P$5+(-1*'Scenario Input for B-Plan'!$F$3)),'Cash Flow Statement'!$D$5:$AG$21,$AI16,0)),0)</f>
        <v>58</v>
      </c>
      <c r="Q16" s="289">
        <f ca="1">IFERROR((HLOOKUP((Q$5+(-1*'Scenario Input for B-Plan'!$F$3)),'Cash Flow Statement'!$D$5:$AG$21,$AI16,0)),0)</f>
        <v>0</v>
      </c>
      <c r="R16" s="289">
        <f ca="1">IFERROR((HLOOKUP((R$5+(-1*'Scenario Input for B-Plan'!$F$3)),'Cash Flow Statement'!$D$5:$AG$21,$AI16,0)),0)</f>
        <v>0</v>
      </c>
      <c r="S16" s="289">
        <f ca="1">IFERROR((HLOOKUP((S$5+(-1*'Scenario Input for B-Plan'!$F$3)),'Cash Flow Statement'!$D$5:$AG$21,$AI16,0)),0)</f>
        <v>0</v>
      </c>
      <c r="T16" s="289">
        <f ca="1">IFERROR((HLOOKUP((T$5+(-1*'Scenario Input for B-Plan'!$F$3)),'Cash Flow Statement'!$D$5:$AG$21,$AI16,0)),0)</f>
        <v>6.25</v>
      </c>
      <c r="U16" s="289">
        <f ca="1">IFERROR((HLOOKUP((U$5+(-1*'Scenario Input for B-Plan'!$F$3)),'Cash Flow Statement'!$D$5:$AG$21,$AI16,0)),0)</f>
        <v>0</v>
      </c>
      <c r="V16" s="289">
        <f ca="1">IFERROR((HLOOKUP((V$5+(-1*'Scenario Input for B-Plan'!$F$3)),'Cash Flow Statement'!$D$5:$AG$21,$AI16,0)),0)</f>
        <v>0</v>
      </c>
      <c r="W16" s="289">
        <f ca="1">IFERROR((HLOOKUP((W$5+(-1*'Scenario Input for B-Plan'!$F$3)),'Cash Flow Statement'!$D$5:$AG$21,$AI16,0)),0)</f>
        <v>0</v>
      </c>
      <c r="X16" s="289">
        <f ca="1">IFERROR((HLOOKUP((X$5+(-1*'Scenario Input for B-Plan'!$F$3)),'Cash Flow Statement'!$D$5:$AG$21,$AI16,0)),0)</f>
        <v>0</v>
      </c>
      <c r="Y16" s="289">
        <f ca="1">IFERROR((HLOOKUP((Y$5+(-1*'Scenario Input for B-Plan'!$F$3)),'Cash Flow Statement'!$D$5:$AG$21,$AI16,0)),0)</f>
        <v>0</v>
      </c>
      <c r="Z16" s="289">
        <f ca="1">IFERROR((HLOOKUP((Z$5+(-1*'Scenario Input for B-Plan'!$F$3)),'Cash Flow Statement'!$D$5:$AG$21,$AI16,0)),0)</f>
        <v>0</v>
      </c>
      <c r="AA16" s="289">
        <f ca="1">IFERROR((HLOOKUP((AA$5+(-1*'Scenario Input for B-Plan'!$F$3)),'Cash Flow Statement'!$D$5:$AG$21,$AI16,0)),0)</f>
        <v>0</v>
      </c>
      <c r="AB16" s="289">
        <f ca="1">IFERROR((HLOOKUP((AB$5+(-1*'Scenario Input for B-Plan'!$F$3)),'Cash Flow Statement'!$D$5:$AG$21,$AI16,0)),0)</f>
        <v>0</v>
      </c>
      <c r="AC16" s="289">
        <f>IFERROR((HLOOKUP((AC$5+(-1*'Scenario Input for B-Plan'!$F$3)),'Cash Flow Statement'!$D$5:$AG$21,$AI16,0)),0)</f>
        <v>0</v>
      </c>
      <c r="AD16" s="289">
        <f>IFERROR((HLOOKUP((AD$5+(-1*'Scenario Input for B-Plan'!$F$3)),'Cash Flow Statement'!$D$5:$AG$21,$AI16,0)),0)</f>
        <v>0</v>
      </c>
      <c r="AE16" s="289">
        <f>IFERROR((HLOOKUP((AE$5+(-1*'Scenario Input for B-Plan'!$F$3)),'Cash Flow Statement'!$D$5:$AG$21,$AI16,0)),0)</f>
        <v>0</v>
      </c>
      <c r="AF16" s="289">
        <f>IFERROR((HLOOKUP((AF$5+(-1*'Scenario Input for B-Plan'!$F$3)),'Cash Flow Statement'!$D$5:$AG$21,$AI16,0)),0)</f>
        <v>0</v>
      </c>
      <c r="AG16" s="289">
        <f>IFERROR((HLOOKUP((AG$5+(-1*'Scenario Input for B-Plan'!$F$3)),'Cash Flow Statement'!$D$5:$AG$21,$AI16,0)),0)</f>
        <v>0</v>
      </c>
      <c r="AI16" s="285">
        <f t="shared" si="2"/>
        <v>12</v>
      </c>
    </row>
    <row r="17" spans="1:35" x14ac:dyDescent="0.25">
      <c r="B17" s="285" t="str">
        <f>'Cash Flow Statement'!B18</f>
        <v>Admin Cost &amp; other Overheads</v>
      </c>
      <c r="C17" s="288">
        <f t="shared" ref="C17:C22" ca="1" si="5">SUM(D17:AG17)</f>
        <v>808.14056455814307</v>
      </c>
      <c r="D17" s="289">
        <f>IFERROR((HLOOKUP((D$5+(-1*'Scenario Input for B-Plan'!$F$3)),'Cash Flow Statement'!$D$5:$AG$21,$AI17,0)),0)</f>
        <v>0</v>
      </c>
      <c r="E17" s="289">
        <f ca="1">IFERROR((HLOOKUP((E$5+(-1*'Scenario Input for B-Plan'!$F$3)),'Cash Flow Statement'!$D$5:$AG$21,$AI17,0)),0)</f>
        <v>0</v>
      </c>
      <c r="F17" s="289">
        <f ca="1">IFERROR((HLOOKUP((F$5+(-1*'Scenario Input for B-Plan'!$F$3)),'Cash Flow Statement'!$D$5:$AG$21,$AI17,0)),0)</f>
        <v>0</v>
      </c>
      <c r="G17" s="289">
        <f ca="1">IFERROR((HLOOKUP((G$5+(-1*'Scenario Input for B-Plan'!$F$3)),'Cash Flow Statement'!$D$5:$AG$21,$AI17,0)),0)</f>
        <v>0</v>
      </c>
      <c r="H17" s="289">
        <f ca="1">IFERROR((HLOOKUP((H$5+(-1*'Scenario Input for B-Plan'!$F$3)),'Cash Flow Statement'!$D$5:$AG$21,$AI17,0)),0)</f>
        <v>0</v>
      </c>
      <c r="I17" s="289">
        <f ca="1">IFERROR((HLOOKUP((I$5+(-1*'Scenario Input for B-Plan'!$F$3)),'Cash Flow Statement'!$D$5:$AG$21,$AI17,0)),0)</f>
        <v>0</v>
      </c>
      <c r="J17" s="289">
        <f ca="1">IFERROR((HLOOKUP((J$5+(-1*'Scenario Input for B-Plan'!$F$3)),'Cash Flow Statement'!$D$5:$AG$21,$AI17,0)),0)</f>
        <v>0</v>
      </c>
      <c r="K17" s="289">
        <f ca="1">IFERROR((HLOOKUP((K$5+(-1*'Scenario Input for B-Plan'!$F$3)),'Cash Flow Statement'!$D$5:$AG$21,$AI17,0)),0)</f>
        <v>31.632038187287559</v>
      </c>
      <c r="L17" s="289">
        <f ca="1">IFERROR((HLOOKUP((L$5+(-1*'Scenario Input for B-Plan'!$F$3)),'Cash Flow Statement'!$D$5:$AG$21,$AI17,0)),0)</f>
        <v>27.305365097383174</v>
      </c>
      <c r="M17" s="289">
        <f ca="1">IFERROR((HLOOKUP((M$5+(-1*'Scenario Input for B-Plan'!$F$3)),'Cash Flow Statement'!$D$5:$AG$21,$AI17,0)),0)</f>
        <v>32.795776231125679</v>
      </c>
      <c r="N17" s="289">
        <f ca="1">IFERROR((HLOOKUP((N$5+(-1*'Scenario Input for B-Plan'!$F$3)),'Cash Flow Statement'!$D$5:$AG$21,$AI17,0)),0)</f>
        <v>70.033216295091734</v>
      </c>
      <c r="O17" s="289">
        <f ca="1">IFERROR((HLOOKUP((O$5+(-1*'Scenario Input for B-Plan'!$F$3)),'Cash Flow Statement'!$D$5:$AG$21,$AI17,0)),0)</f>
        <v>50.947732156036182</v>
      </c>
      <c r="P17" s="289">
        <f ca="1">IFERROR((HLOOKUP((P$5+(-1*'Scenario Input for B-Plan'!$F$3)),'Cash Flow Statement'!$D$5:$AG$21,$AI17,0)),0)</f>
        <v>57.546279699778708</v>
      </c>
      <c r="Q17" s="289">
        <f ca="1">IFERROR((HLOOKUP((Q$5+(-1*'Scenario Input for B-Plan'!$F$3)),'Cash Flow Statement'!$D$5:$AG$21,$AI17,0)),0)</f>
        <v>67.974471129246993</v>
      </c>
      <c r="R17" s="289">
        <f ca="1">IFERROR((HLOOKUP((R$5+(-1*'Scenario Input for B-Plan'!$F$3)),'Cash Flow Statement'!$D$5:$AG$21,$AI17,0)),0)</f>
        <v>66.406374454309486</v>
      </c>
      <c r="S17" s="289">
        <f ca="1">IFERROR((HLOOKUP((S$5+(-1*'Scenario Input for B-Plan'!$F$3)),'Cash Flow Statement'!$D$5:$AG$21,$AI17,0)),0)</f>
        <v>43.801063188529525</v>
      </c>
      <c r="T17" s="289">
        <f ca="1">IFERROR((HLOOKUP((T$5+(-1*'Scenario Input for B-Plan'!$F$3)),'Cash Flow Statement'!$D$5:$AG$21,$AI17,0)),0)</f>
        <v>65.939342471616797</v>
      </c>
      <c r="U17" s="289">
        <f ca="1">IFERROR((HLOOKUP((U$5+(-1*'Scenario Input for B-Plan'!$F$3)),'Cash Flow Statement'!$D$5:$AG$21,$AI17,0)),0)</f>
        <v>80.379791623860001</v>
      </c>
      <c r="V17" s="289">
        <f ca="1">IFERROR((HLOOKUP((V$5+(-1*'Scenario Input for B-Plan'!$F$3)),'Cash Flow Statement'!$D$5:$AG$21,$AI17,0)),0)</f>
        <v>50.789540913133997</v>
      </c>
      <c r="W17" s="289">
        <f ca="1">IFERROR((HLOOKUP((W$5+(-1*'Scenario Input for B-Plan'!$F$3)),'Cash Flow Statement'!$D$5:$AG$21,$AI17,0)),0)</f>
        <v>26.508552704022264</v>
      </c>
      <c r="X17" s="289">
        <f ca="1">IFERROR((HLOOKUP((X$5+(-1*'Scenario Input for B-Plan'!$F$3)),'Cash Flow Statement'!$D$5:$AG$21,$AI17,0)),0)</f>
        <v>29.041243758890094</v>
      </c>
      <c r="Y17" s="289">
        <f ca="1">IFERROR((HLOOKUP((Y$5+(-1*'Scenario Input for B-Plan'!$F$3)),'Cash Flow Statement'!$D$5:$AG$21,$AI17,0)),0)</f>
        <v>36.212985124398259</v>
      </c>
      <c r="Z17" s="289">
        <f ca="1">IFERROR((HLOOKUP((Z$5+(-1*'Scenario Input for B-Plan'!$F$3)),'Cash Flow Statement'!$D$5:$AG$21,$AI17,0)),0)</f>
        <v>25.252782846275046</v>
      </c>
      <c r="AA17" s="289">
        <f ca="1">IFERROR((HLOOKUP((AA$5+(-1*'Scenario Input for B-Plan'!$F$3)),'Cash Flow Statement'!$D$5:$AG$21,$AI17,0)),0)</f>
        <v>22.18641106695938</v>
      </c>
      <c r="AB17" s="289">
        <f ca="1">IFERROR((HLOOKUP((AB$5+(-1*'Scenario Input for B-Plan'!$F$3)),'Cash Flow Statement'!$D$5:$AG$21,$AI17,0)),0)</f>
        <v>18.056458829946564</v>
      </c>
      <c r="AC17" s="289">
        <f ca="1">IFERROR((HLOOKUP((AC$5+(-1*'Scenario Input for B-Plan'!$F$3)),'Cash Flow Statement'!$D$5:$AG$21,$AI17,0)),0)</f>
        <v>5.3311387802515213</v>
      </c>
      <c r="AD17" s="289">
        <f ca="1">IFERROR((HLOOKUP((AD$5+(-1*'Scenario Input for B-Plan'!$F$3)),'Cash Flow Statement'!$D$5:$AG$21,$AI17,0)),0)</f>
        <v>0</v>
      </c>
      <c r="AE17" s="289">
        <f ca="1">IFERROR((HLOOKUP((AE$5+(-1*'Scenario Input for B-Plan'!$F$3)),'Cash Flow Statement'!$D$5:$AG$21,$AI17,0)),0)</f>
        <v>0</v>
      </c>
      <c r="AF17" s="289">
        <f ca="1">IFERROR((HLOOKUP((AF$5+(-1*'Scenario Input for B-Plan'!$F$3)),'Cash Flow Statement'!$D$5:$AG$21,$AI17,0)),0)</f>
        <v>0</v>
      </c>
      <c r="AG17" s="289">
        <f ca="1">IFERROR((HLOOKUP((AG$5+(-1*'Scenario Input for B-Plan'!$F$3)),'Cash Flow Statement'!$D$5:$AG$21,$AI17,0)),0)</f>
        <v>0</v>
      </c>
      <c r="AI17" s="285">
        <f t="shared" si="2"/>
        <v>13</v>
      </c>
    </row>
    <row r="18" spans="1:35" x14ac:dyDescent="0.25">
      <c r="A18" s="295"/>
      <c r="B18" s="285" t="str">
        <f>'Cash Flow Statement'!B19</f>
        <v>Sales &amp; Mktng Cost (Rs Cr)</v>
      </c>
      <c r="C18" s="288">
        <f t="shared" ca="1" si="5"/>
        <v>101.9854172576532</v>
      </c>
      <c r="D18" s="289">
        <f>IFERROR((HLOOKUP((D$5+(-1*'Scenario Input for B-Plan'!$F$3)),'Cash Flow Statement'!$D$5:$AG$21,$AI18,0)),0)</f>
        <v>0</v>
      </c>
      <c r="E18" s="289">
        <f ca="1">IFERROR((HLOOKUP((E$5+(-1*'Scenario Input for B-Plan'!$F$3)),'Cash Flow Statement'!$D$5:$AG$21,$AI18,0)),0)</f>
        <v>0</v>
      </c>
      <c r="F18" s="289">
        <f ca="1">IFERROR((HLOOKUP((F$5+(-1*'Scenario Input for B-Plan'!$F$3)),'Cash Flow Statement'!$D$5:$AG$21,$AI18,0)),0)</f>
        <v>0</v>
      </c>
      <c r="G18" s="289">
        <f ca="1">IFERROR((HLOOKUP((G$5+(-1*'Scenario Input for B-Plan'!$F$3)),'Cash Flow Statement'!$D$5:$AG$21,$AI18,0)),0)</f>
        <v>0</v>
      </c>
      <c r="H18" s="289">
        <f ca="1">IFERROR((HLOOKUP((H$5+(-1*'Scenario Input for B-Plan'!$F$3)),'Cash Flow Statement'!$D$5:$AG$21,$AI18,0)),0)</f>
        <v>0</v>
      </c>
      <c r="I18" s="289">
        <f ca="1">IFERROR((HLOOKUP((I$5+(-1*'Scenario Input for B-Plan'!$F$3)),'Cash Flow Statement'!$D$5:$AG$21,$AI18,0)),0)</f>
        <v>0.79</v>
      </c>
      <c r="J18" s="289">
        <f ca="1">IFERROR((HLOOKUP((J$5+(-1*'Scenario Input for B-Plan'!$F$3)),'Cash Flow Statement'!$D$5:$AG$21,$AI18,0)),0)</f>
        <v>0</v>
      </c>
      <c r="K18" s="289">
        <f ca="1">IFERROR((HLOOKUP((K$5+(-1*'Scenario Input for B-Plan'!$F$3)),'Cash Flow Statement'!$D$5:$AG$21,$AI18,0)),0)</f>
        <v>2.7952319726826067</v>
      </c>
      <c r="L18" s="289">
        <f ca="1">IFERROR((HLOOKUP((L$5+(-1*'Scenario Input for B-Plan'!$F$3)),'Cash Flow Statement'!$D$5:$AG$21,$AI18,0)),0)</f>
        <v>0</v>
      </c>
      <c r="M18" s="289">
        <f ca="1">IFERROR((HLOOKUP((M$5+(-1*'Scenario Input for B-Plan'!$F$3)),'Cash Flow Statement'!$D$5:$AG$21,$AI18,0)),0)</f>
        <v>0</v>
      </c>
      <c r="N18" s="289">
        <f ca="1">IFERROR((HLOOKUP((N$5+(-1*'Scenario Input for B-Plan'!$F$3)),'Cash Flow Statement'!$D$5:$AG$21,$AI18,0)),0)</f>
        <v>1.0979999999999999</v>
      </c>
      <c r="O18" s="289">
        <f ca="1">IFERROR((HLOOKUP((O$5+(-1*'Scenario Input for B-Plan'!$F$3)),'Cash Flow Statement'!$D$5:$AG$21,$AI18,0)),0)</f>
        <v>6.1137278587243404</v>
      </c>
      <c r="P18" s="289">
        <f ca="1">IFERROR((HLOOKUP((P$5+(-1*'Scenario Input for B-Plan'!$F$3)),'Cash Flow Statement'!$D$5:$AG$21,$AI18,0)),0)</f>
        <v>6.905553563973446</v>
      </c>
      <c r="Q18" s="289">
        <f ca="1">IFERROR((HLOOKUP((Q$5+(-1*'Scenario Input for B-Plan'!$F$3)),'Cash Flow Statement'!$D$5:$AG$21,$AI18,0)),0)</f>
        <v>8.1569365355096473</v>
      </c>
      <c r="R18" s="289">
        <f ca="1">IFERROR((HLOOKUP((R$5+(-1*'Scenario Input for B-Plan'!$F$3)),'Cash Flow Statement'!$D$5:$AG$21,$AI18,0)),0)</f>
        <v>7.9687649345171394</v>
      </c>
      <c r="S18" s="289">
        <f ca="1">IFERROR((HLOOKUP((S$5+(-1*'Scenario Input for B-Plan'!$F$3)),'Cash Flow Statement'!$D$5:$AG$21,$AI18,0)),0)</f>
        <v>5.256127582623531</v>
      </c>
      <c r="T18" s="289">
        <f ca="1">IFERROR((HLOOKUP((T$5+(-1*'Scenario Input for B-Plan'!$F$3)),'Cash Flow Statement'!$D$5:$AG$21,$AI18,0)),0)</f>
        <v>7.9127210965940202</v>
      </c>
      <c r="U18" s="289">
        <f ca="1">IFERROR((HLOOKUP((U$5+(-1*'Scenario Input for B-Plan'!$F$3)),'Cash Flow Statement'!$D$5:$AG$21,$AI18,0)),0)</f>
        <v>9.3828600301632061</v>
      </c>
      <c r="V18" s="289">
        <f ca="1">IFERROR((HLOOKUP((V$5+(-1*'Scenario Input for B-Plan'!$F$3)),'Cash Flow Statement'!$D$5:$AG$21,$AI18,0)),0)</f>
        <v>6.0947449095760859</v>
      </c>
      <c r="W18" s="289">
        <f ca="1">IFERROR((HLOOKUP((W$5+(-1*'Scenario Input for B-Plan'!$F$3)),'Cash Flow Statement'!$D$5:$AG$21,$AI18,0)),0)</f>
        <v>4.181026324482672</v>
      </c>
      <c r="X18" s="289">
        <f ca="1">IFERROR((HLOOKUP((X$5+(-1*'Scenario Input for B-Plan'!$F$3)),'Cash Flow Statement'!$D$5:$AG$21,$AI18,0)),0)</f>
        <v>4.4849492510668094</v>
      </c>
      <c r="Y18" s="289">
        <f ca="1">IFERROR((HLOOKUP((Y$5+(-1*'Scenario Input for B-Plan'!$F$3)),'Cash Flow Statement'!$D$5:$AG$21,$AI18,0)),0)</f>
        <v>5.3455582149277889</v>
      </c>
      <c r="Z18" s="289">
        <f ca="1">IFERROR((HLOOKUP((Z$5+(-1*'Scenario Input for B-Plan'!$F$3)),'Cash Flow Statement'!$D$5:$AG$21,$AI18,0)),0)</f>
        <v>4.0303339415530059</v>
      </c>
      <c r="AA18" s="289">
        <f ca="1">IFERROR((HLOOKUP((AA$5+(-1*'Scenario Input for B-Plan'!$F$3)),'Cash Flow Statement'!$D$5:$AG$21,$AI18,0)),0)</f>
        <v>3.6623693280351244</v>
      </c>
      <c r="AB18" s="289">
        <f ca="1">IFERROR((HLOOKUP((AB$5+(-1*'Scenario Input for B-Plan'!$F$3)),'Cash Flow Statement'!$D$5:$AG$21,$AI18,0)),0)</f>
        <v>3.1667750595935864</v>
      </c>
      <c r="AC18" s="289">
        <f ca="1">IFERROR((HLOOKUP((AC$5+(-1*'Scenario Input for B-Plan'!$F$3)),'Cash Flow Statement'!$D$5:$AG$21,$AI18,0)),0)</f>
        <v>2.6397366536301821</v>
      </c>
      <c r="AD18" s="289">
        <f>IFERROR((HLOOKUP((AD$5+(-1*'Scenario Input for B-Plan'!$F$3)),'Cash Flow Statement'!$D$5:$AG$21,$AI18,0)),0)</f>
        <v>3</v>
      </c>
      <c r="AE18" s="289">
        <f>IFERROR((HLOOKUP((AE$5+(-1*'Scenario Input for B-Plan'!$F$3)),'Cash Flow Statement'!$D$5:$AG$21,$AI18,0)),0)</f>
        <v>3</v>
      </c>
      <c r="AF18" s="289">
        <f>IFERROR((HLOOKUP((AF$5+(-1*'Scenario Input for B-Plan'!$F$3)),'Cash Flow Statement'!$D$5:$AG$21,$AI18,0)),0)</f>
        <v>3</v>
      </c>
      <c r="AG18" s="289">
        <f>IFERROR((HLOOKUP((AG$5+(-1*'Scenario Input for B-Plan'!$F$3)),'Cash Flow Statement'!$D$5:$AG$21,$AI18,0)),0)</f>
        <v>3</v>
      </c>
      <c r="AI18" s="285">
        <f t="shared" si="2"/>
        <v>14</v>
      </c>
    </row>
    <row r="19" spans="1:35" x14ac:dyDescent="0.25">
      <c r="A19" s="295"/>
      <c r="B19" s="285" t="str">
        <f>'Cash Flow Statement'!B20</f>
        <v>Support infrastructure (Rs Cr)</v>
      </c>
      <c r="C19" s="288">
        <f t="shared" ca="1" si="5"/>
        <v>35.028879057917692</v>
      </c>
      <c r="D19" s="289">
        <f>IFERROR((HLOOKUP((D$5+(-1*'Scenario Input for B-Plan'!$F$3)),'Cash Flow Statement'!$D$5:$AG$21,$AI19,0)),0)</f>
        <v>0</v>
      </c>
      <c r="E19" s="289">
        <f ca="1">IFERROR((HLOOKUP((E$5+(-1*'Scenario Input for B-Plan'!$F$3)),'Cash Flow Statement'!$D$5:$AG$21,$AI19,0)),0)</f>
        <v>0</v>
      </c>
      <c r="F19" s="289">
        <f ca="1">IFERROR((HLOOKUP((F$5+(-1*'Scenario Input for B-Plan'!$F$3)),'Cash Flow Statement'!$D$5:$AG$21,$AI19,0)),0)</f>
        <v>0</v>
      </c>
      <c r="G19" s="289">
        <f ca="1">IFERROR((HLOOKUP((G$5+(-1*'Scenario Input for B-Plan'!$F$3)),'Cash Flow Statement'!$D$5:$AG$21,$AI19,0)),0)</f>
        <v>0</v>
      </c>
      <c r="H19" s="289">
        <f ca="1">IFERROR((HLOOKUP((H$5+(-1*'Scenario Input for B-Plan'!$F$3)),'Cash Flow Statement'!$D$5:$AG$21,$AI19,0)),0)</f>
        <v>0</v>
      </c>
      <c r="I19" s="289">
        <f ca="1">IFERROR((HLOOKUP((I$5+(-1*'Scenario Input for B-Plan'!$F$3)),'Cash Flow Statement'!$D$5:$AG$21,$AI19,0)),0)</f>
        <v>0</v>
      </c>
      <c r="J19" s="289">
        <f ca="1">IFERROR((HLOOKUP((J$5+(-1*'Scenario Input for B-Plan'!$F$3)),'Cash Flow Statement'!$D$5:$AG$21,$AI19,0)),0)</f>
        <v>0</v>
      </c>
      <c r="K19" s="289">
        <f ca="1">IFERROR((HLOOKUP((K$5+(-1*'Scenario Input for B-Plan'!$F$3)),'Cash Flow Statement'!$D$5:$AG$21,$AI19,0)),0)</f>
        <v>5.6751718275078078</v>
      </c>
      <c r="L19" s="289">
        <f ca="1">IFERROR((HLOOKUP((L$5+(-1*'Scenario Input for B-Plan'!$F$3)),'Cash Flow Statement'!$D$5:$AG$21,$AI19,0)),0)</f>
        <v>2.8375859137539039</v>
      </c>
      <c r="M19" s="289">
        <f ca="1">IFERROR((HLOOKUP((M$5+(-1*'Scenario Input for B-Plan'!$F$3)),'Cash Flow Statement'!$D$5:$AG$21,$AI19,0)),0)</f>
        <v>0</v>
      </c>
      <c r="N19" s="289">
        <f ca="1">IFERROR((HLOOKUP((N$5+(-1*'Scenario Input for B-Plan'!$F$3)),'Cash Flow Statement'!$D$5:$AG$21,$AI19,0)),0)</f>
        <v>2.8375859137539039</v>
      </c>
      <c r="O19" s="289">
        <f ca="1">IFERROR((HLOOKUP((O$5+(-1*'Scenario Input for B-Plan'!$F$3)),'Cash Flow Statement'!$D$5:$AG$21,$AI19,0)),0)</f>
        <v>1.6366694159449346</v>
      </c>
      <c r="P19" s="289">
        <f ca="1">IFERROR((HLOOKUP((P$5+(-1*'Scenario Input for B-Plan'!$F$3)),'Cash Flow Statement'!$D$5:$AG$21,$AI19,0)),0)</f>
        <v>4.0385024115628738</v>
      </c>
      <c r="Q19" s="289">
        <f ca="1">IFERROR((HLOOKUP((Q$5+(-1*'Scenario Input for B-Plan'!$F$3)),'Cash Flow Statement'!$D$5:$AG$21,$AI19,0)),0)</f>
        <v>0</v>
      </c>
      <c r="R19" s="289">
        <f ca="1">IFERROR((HLOOKUP((R$5+(-1*'Scenario Input for B-Plan'!$F$3)),'Cash Flow Statement'!$D$5:$AG$21,$AI19,0)),0)</f>
        <v>1.6366694159449346</v>
      </c>
      <c r="S19" s="289">
        <f ca="1">IFERROR((HLOOKUP((S$5+(-1*'Scenario Input for B-Plan'!$F$3)),'Cash Flow Statement'!$D$5:$AG$21,$AI19,0)),0)</f>
        <v>1.6366694159449346</v>
      </c>
      <c r="T19" s="289">
        <f ca="1">IFERROR((HLOOKUP((T$5+(-1*'Scenario Input for B-Plan'!$F$3)),'Cash Flow Statement'!$D$5:$AG$21,$AI19,0)),0)</f>
        <v>1.6366694159449346</v>
      </c>
      <c r="U19" s="289">
        <f ca="1">IFERROR((HLOOKUP((U$5+(-1*'Scenario Input for B-Plan'!$F$3)),'Cash Flow Statement'!$D$5:$AG$21,$AI19,0)),0)</f>
        <v>1.6366694159449346</v>
      </c>
      <c r="V19" s="289">
        <f ca="1">IFERROR((HLOOKUP((V$5+(-1*'Scenario Input for B-Plan'!$F$3)),'Cash Flow Statement'!$D$5:$AG$21,$AI19,0)),0)</f>
        <v>1.6366694159449346</v>
      </c>
      <c r="W19" s="289">
        <f ca="1">IFERROR((HLOOKUP((W$5+(-1*'Scenario Input for B-Plan'!$F$3)),'Cash Flow Statement'!$D$5:$AG$21,$AI19,0)),0)</f>
        <v>1.6366694159449346</v>
      </c>
      <c r="X19" s="289">
        <f ca="1">IFERROR((HLOOKUP((X$5+(-1*'Scenario Input for B-Plan'!$F$3)),'Cash Flow Statement'!$D$5:$AG$21,$AI19,0)),0)</f>
        <v>0</v>
      </c>
      <c r="Y19" s="289">
        <f ca="1">IFERROR((HLOOKUP((Y$5+(-1*'Scenario Input for B-Plan'!$F$3)),'Cash Flow Statement'!$D$5:$AG$21,$AI19,0)),0)</f>
        <v>1.6366694159449346</v>
      </c>
      <c r="Z19" s="289">
        <f ca="1">IFERROR((HLOOKUP((Z$5+(-1*'Scenario Input for B-Plan'!$F$3)),'Cash Flow Statement'!$D$5:$AG$21,$AI19,0)),0)</f>
        <v>0</v>
      </c>
      <c r="AA19" s="289">
        <f ca="1">IFERROR((HLOOKUP((AA$5+(-1*'Scenario Input for B-Plan'!$F$3)),'Cash Flow Statement'!$D$5:$AG$21,$AI19,0)),0)</f>
        <v>1.6366694159449346</v>
      </c>
      <c r="AB19" s="289">
        <f ca="1">IFERROR((HLOOKUP((AB$5+(-1*'Scenario Input for B-Plan'!$F$3)),'Cash Flow Statement'!$D$5:$AG$21,$AI19,0)),0)</f>
        <v>0</v>
      </c>
      <c r="AC19" s="289">
        <f ca="1">IFERROR((HLOOKUP((AC$5+(-1*'Scenario Input for B-Plan'!$F$3)),'Cash Flow Statement'!$D$5:$AG$21,$AI19,0)),0)</f>
        <v>1.6366694159449346</v>
      </c>
      <c r="AD19" s="289">
        <f ca="1">IFERROR((HLOOKUP((AD$5+(-1*'Scenario Input for B-Plan'!$F$3)),'Cash Flow Statement'!$D$5:$AG$21,$AI19,0)),0)</f>
        <v>0</v>
      </c>
      <c r="AE19" s="289">
        <f ca="1">IFERROR((HLOOKUP((AE$5+(-1*'Scenario Input for B-Plan'!$F$3)),'Cash Flow Statement'!$D$5:$AG$21,$AI19,0)),0)</f>
        <v>1.6366694159449346</v>
      </c>
      <c r="AF19" s="289">
        <f ca="1">IFERROR((HLOOKUP((AF$5+(-1*'Scenario Input for B-Plan'!$F$3)),'Cash Flow Statement'!$D$5:$AG$21,$AI19,0)),0)</f>
        <v>0</v>
      </c>
      <c r="AG19" s="289">
        <f ca="1">IFERROR((HLOOKUP((AG$5+(-1*'Scenario Input for B-Plan'!$F$3)),'Cash Flow Statement'!$D$5:$AG$21,$AI19,0)),0)</f>
        <v>1.6366694159449346</v>
      </c>
      <c r="AI19" s="285">
        <f t="shared" si="2"/>
        <v>15</v>
      </c>
    </row>
    <row r="20" spans="1:35" x14ac:dyDescent="0.25">
      <c r="A20" s="295"/>
      <c r="B20" s="285" t="s">
        <v>486</v>
      </c>
      <c r="C20" s="288">
        <f t="shared" ca="1" si="5"/>
        <v>386.18556501680996</v>
      </c>
      <c r="D20" s="289">
        <f>IFERROR((HLOOKUP((D$5+(-1*'Scenario Input for B-Plan'!$F$3)),'Cash Flow Statement'!$D$5:$AG$21,$AI20,0)),0)</f>
        <v>0</v>
      </c>
      <c r="E20" s="289">
        <f ca="1">IFERROR((HLOOKUP((E$5+(-1*'Scenario Input for B-Plan'!$F$3)),'Cash Flow Statement'!$D$5:$AG$21,$AI20,0)),0)</f>
        <v>0</v>
      </c>
      <c r="F20" s="289">
        <f ca="1">IFERROR((HLOOKUP((F$5+(-1*'Scenario Input for B-Plan'!$F$3)),'Cash Flow Statement'!$D$5:$AG$21,$AI20,0)),0)</f>
        <v>0</v>
      </c>
      <c r="G20" s="289">
        <f ca="1">IFERROR((HLOOKUP((G$5+(-1*'Scenario Input for B-Plan'!$F$3)),'Cash Flow Statement'!$D$5:$AG$21,$AI20,0)),0)</f>
        <v>0</v>
      </c>
      <c r="H20" s="289">
        <f ca="1">IFERROR((HLOOKUP((H$5+(-1*'Scenario Input for B-Plan'!$F$3)),'Cash Flow Statement'!$D$5:$AG$21,$AI20,0)),0)</f>
        <v>0</v>
      </c>
      <c r="I20" s="289">
        <f ca="1">IFERROR((HLOOKUP((I$5+(-1*'Scenario Input for B-Plan'!$F$3)),'Cash Flow Statement'!$D$5:$AG$21,$AI20,0)),0)</f>
        <v>0.78999999999999992</v>
      </c>
      <c r="J20" s="289">
        <f ca="1">IFERROR((HLOOKUP((J$5+(-1*'Scenario Input for B-Plan'!$F$3)),'Cash Flow Statement'!$D$5:$AG$21,$AI20,0)),0)</f>
        <v>0</v>
      </c>
      <c r="K20" s="289">
        <f ca="1">IFERROR((HLOOKUP((K$5+(-1*'Scenario Input for B-Plan'!$F$3)),'Cash Flow Statement'!$D$5:$AG$21,$AI20,0)),0)</f>
        <v>34.663943028254856</v>
      </c>
      <c r="L20" s="289">
        <f ca="1">IFERROR((HLOOKUP((L$5+(-1*'Scenario Input for B-Plan'!$F$3)),'Cash Flow Statement'!$D$5:$AG$21,$AI20,0)),0)</f>
        <v>18.557991773628782</v>
      </c>
      <c r="M20" s="289">
        <f ca="1">IFERROR((HLOOKUP((M$5+(-1*'Scenario Input for B-Plan'!$F$3)),'Cash Flow Statement'!$D$5:$AG$21,$AI20,0)),0)</f>
        <v>20.503654893003983</v>
      </c>
      <c r="N20" s="289">
        <f ca="1">IFERROR((HLOOKUP((N$5+(-1*'Scenario Input for B-Plan'!$F$3)),'Cash Flow Statement'!$D$5:$AG$21,$AI20,0)),0)</f>
        <v>20.628099299628783</v>
      </c>
      <c r="O20" s="289">
        <f ca="1">IFERROR((HLOOKUP((O$5+(-1*'Scenario Input for B-Plan'!$F$3)),'Cash Flow Statement'!$D$5:$AG$21,$AI20,0)),0)</f>
        <v>33.515452547257553</v>
      </c>
      <c r="P20" s="289">
        <f ca="1">IFERROR((HLOOKUP((P$5+(-1*'Scenario Input for B-Plan'!$F$3)),'Cash Flow Statement'!$D$5:$AG$21,$AI20,0)),0)</f>
        <v>53.277996669817682</v>
      </c>
      <c r="Q20" s="289">
        <f ca="1">IFERROR((HLOOKUP((Q$5+(-1*'Scenario Input for B-Plan'!$F$3)),'Cash Flow Statement'!$D$5:$AG$21,$AI20,0)),0)</f>
        <v>49.349942285604563</v>
      </c>
      <c r="R20" s="289">
        <f ca="1">IFERROR((HLOOKUP((R$5+(-1*'Scenario Input for B-Plan'!$F$3)),'Cash Flow Statement'!$D$5:$AG$21,$AI20,0)),0)</f>
        <v>65.998348967450312</v>
      </c>
      <c r="S20" s="289">
        <f ca="1">IFERROR((HLOOKUP((S$5+(-1*'Scenario Input for B-Plan'!$F$3)),'Cash Flow Statement'!$D$5:$AG$21,$AI20,0)),0)</f>
        <v>8.1761120171583741</v>
      </c>
      <c r="T20" s="289">
        <f ca="1">IFERROR((HLOOKUP((T$5+(-1*'Scenario Input for B-Plan'!$F$3)),'Cash Flow Statement'!$D$5:$AG$21,$AI20,0)),0)</f>
        <v>42.066224506696244</v>
      </c>
      <c r="U20" s="289">
        <f ca="1">IFERROR((HLOOKUP((U$5+(-1*'Scenario Input for B-Plan'!$F$3)),'Cash Flow Statement'!$D$5:$AG$21,$AI20,0)),0)</f>
        <v>37.222583976308783</v>
      </c>
      <c r="V20" s="289">
        <f ca="1">IFERROR((HLOOKUP((V$5+(-1*'Scenario Input for B-Plan'!$F$3)),'Cash Flow Statement'!$D$5:$AG$21,$AI20,0)),0)</f>
        <v>1.4352150519999896</v>
      </c>
      <c r="W20" s="289">
        <f ca="1">IFERROR((HLOOKUP((W$5+(-1*'Scenario Input for B-Plan'!$F$3)),'Cash Flow Statement'!$D$5:$AG$21,$AI20,0)),0)</f>
        <v>0</v>
      </c>
      <c r="X20" s="289">
        <f ca="1">IFERROR((HLOOKUP((X$5+(-1*'Scenario Input for B-Plan'!$F$3)),'Cash Flow Statement'!$D$5:$AG$21,$AI20,0)),0)</f>
        <v>0</v>
      </c>
      <c r="Y20" s="289">
        <f ca="1">IFERROR((HLOOKUP((Y$5+(-1*'Scenario Input for B-Plan'!$F$3)),'Cash Flow Statement'!$D$5:$AG$21,$AI20,0)),0)</f>
        <v>0</v>
      </c>
      <c r="Z20" s="289">
        <f ca="1">IFERROR((HLOOKUP((Z$5+(-1*'Scenario Input for B-Plan'!$F$3)),'Cash Flow Statement'!$D$5:$AG$21,$AI20,0)),0)</f>
        <v>0</v>
      </c>
      <c r="AA20" s="289">
        <f ca="1">IFERROR((HLOOKUP((AA$5+(-1*'Scenario Input for B-Plan'!$F$3)),'Cash Flow Statement'!$D$5:$AG$21,$AI20,0)),0)</f>
        <v>0</v>
      </c>
      <c r="AB20" s="289">
        <f ca="1">IFERROR((HLOOKUP((AB$5+(-1*'Scenario Input for B-Plan'!$F$3)),'Cash Flow Statement'!$D$5:$AG$21,$AI20,0)),0)</f>
        <v>0</v>
      </c>
      <c r="AC20" s="289">
        <f ca="1">IFERROR((HLOOKUP((AC$5+(-1*'Scenario Input for B-Plan'!$F$3)),'Cash Flow Statement'!$D$5:$AG$21,$AI20,0)),0)</f>
        <v>0</v>
      </c>
      <c r="AD20" s="289">
        <f ca="1">IFERROR((HLOOKUP((AD$5+(-1*'Scenario Input for B-Plan'!$F$3)),'Cash Flow Statement'!$D$5:$AG$21,$AI20,0)),0)</f>
        <v>0</v>
      </c>
      <c r="AE20" s="289">
        <f ca="1">IFERROR((HLOOKUP((AE$5+(-1*'Scenario Input for B-Plan'!$F$3)),'Cash Flow Statement'!$D$5:$AG$21,$AI20,0)),0)</f>
        <v>0</v>
      </c>
      <c r="AF20" s="289">
        <f ca="1">IFERROR((HLOOKUP((AF$5+(-1*'Scenario Input for B-Plan'!$F$3)),'Cash Flow Statement'!$D$5:$AG$21,$AI20,0)),0)</f>
        <v>0</v>
      </c>
      <c r="AG20" s="289">
        <f ca="1">IFERROR((HLOOKUP((AG$5+(-1*'Scenario Input for B-Plan'!$F$3)),'Cash Flow Statement'!$D$5:$AG$21,$AI20,0)),0)</f>
        <v>0</v>
      </c>
      <c r="AI20" s="285">
        <f t="shared" si="2"/>
        <v>16</v>
      </c>
    </row>
    <row r="21" spans="1:35" x14ac:dyDescent="0.25">
      <c r="B21" s="291" t="s">
        <v>492</v>
      </c>
      <c r="C21" s="292">
        <f t="shared" ca="1" si="5"/>
        <v>1445.1548608737137</v>
      </c>
      <c r="D21" s="292">
        <f t="shared" ref="D21:AG21" ca="1" si="6">SUM(D15:D19)</f>
        <v>116</v>
      </c>
      <c r="E21" s="292">
        <f t="shared" ca="1" si="6"/>
        <v>23.5</v>
      </c>
      <c r="F21" s="292">
        <f t="shared" ca="1" si="6"/>
        <v>0</v>
      </c>
      <c r="G21" s="292">
        <f t="shared" ca="1" si="6"/>
        <v>0</v>
      </c>
      <c r="H21" s="292">
        <f t="shared" ca="1" si="6"/>
        <v>0</v>
      </c>
      <c r="I21" s="292">
        <f t="shared" ca="1" si="6"/>
        <v>0.79</v>
      </c>
      <c r="J21" s="292">
        <f t="shared" ca="1" si="6"/>
        <v>116</v>
      </c>
      <c r="K21" s="292">
        <f t="shared" ca="1" si="6"/>
        <v>40.102441987477974</v>
      </c>
      <c r="L21" s="292">
        <f t="shared" ca="1" si="6"/>
        <v>146.14295101113709</v>
      </c>
      <c r="M21" s="292">
        <f t="shared" ca="1" si="6"/>
        <v>32.795776231125679</v>
      </c>
      <c r="N21" s="292">
        <f t="shared" ca="1" si="6"/>
        <v>73.968802208845631</v>
      </c>
      <c r="O21" s="292">
        <f t="shared" ca="1" si="6"/>
        <v>58.698129430705457</v>
      </c>
      <c r="P21" s="292">
        <f t="shared" ca="1" si="6"/>
        <v>184.49033567531507</v>
      </c>
      <c r="Q21" s="292">
        <f t="shared" ca="1" si="6"/>
        <v>76.131407664756637</v>
      </c>
      <c r="R21" s="292">
        <f t="shared" ca="1" si="6"/>
        <v>76.011808804771562</v>
      </c>
      <c r="S21" s="292">
        <f t="shared" ca="1" si="6"/>
        <v>50.693860187097997</v>
      </c>
      <c r="T21" s="292">
        <f t="shared" ca="1" si="6"/>
        <v>87.98873298415576</v>
      </c>
      <c r="U21" s="292">
        <f t="shared" ca="1" si="6"/>
        <v>91.399321069968138</v>
      </c>
      <c r="V21" s="292">
        <f t="shared" ca="1" si="6"/>
        <v>58.52095523865502</v>
      </c>
      <c r="W21" s="292">
        <f t="shared" ca="1" si="6"/>
        <v>32.326248444449874</v>
      </c>
      <c r="X21" s="292">
        <f t="shared" ca="1" si="6"/>
        <v>33.526193009956906</v>
      </c>
      <c r="Y21" s="292">
        <f t="shared" ca="1" si="6"/>
        <v>43.195212755270987</v>
      </c>
      <c r="Z21" s="292">
        <f t="shared" ca="1" si="6"/>
        <v>29.283116787828053</v>
      </c>
      <c r="AA21" s="292">
        <f t="shared" ca="1" si="6"/>
        <v>27.485449810939439</v>
      </c>
      <c r="AB21" s="292">
        <f t="shared" ca="1" si="6"/>
        <v>21.22323388954015</v>
      </c>
      <c r="AC21" s="292">
        <f t="shared" ca="1" si="6"/>
        <v>9.6075448498266383</v>
      </c>
      <c r="AD21" s="292">
        <f t="shared" ca="1" si="6"/>
        <v>3</v>
      </c>
      <c r="AE21" s="292">
        <f t="shared" ca="1" si="6"/>
        <v>4.6366694159449349</v>
      </c>
      <c r="AF21" s="292">
        <f t="shared" ca="1" si="6"/>
        <v>3</v>
      </c>
      <c r="AG21" s="292">
        <f t="shared" ca="1" si="6"/>
        <v>4.6366694159449349</v>
      </c>
    </row>
    <row r="22" spans="1:35" x14ac:dyDescent="0.25">
      <c r="B22" s="291" t="s">
        <v>487</v>
      </c>
      <c r="C22" s="292">
        <f t="shared" si="5"/>
        <v>0</v>
      </c>
      <c r="D22" s="292">
        <f>'GST Schedule'!D50</f>
        <v>0</v>
      </c>
      <c r="E22" s="292">
        <f>'GST Schedule'!E50</f>
        <v>0</v>
      </c>
      <c r="F22" s="292">
        <f>'GST Schedule'!F50</f>
        <v>0</v>
      </c>
      <c r="G22" s="292">
        <f>'GST Schedule'!G50</f>
        <v>0</v>
      </c>
      <c r="H22" s="292">
        <f>'GST Schedule'!H50</f>
        <v>0</v>
      </c>
      <c r="I22" s="292">
        <f>'GST Schedule'!I50</f>
        <v>0</v>
      </c>
      <c r="J22" s="292">
        <f>'GST Schedule'!J50</f>
        <v>0</v>
      </c>
      <c r="K22" s="292">
        <f>'GST Schedule'!K50</f>
        <v>0</v>
      </c>
      <c r="L22" s="292">
        <f>'GST Schedule'!L50</f>
        <v>0</v>
      </c>
      <c r="M22" s="292">
        <f>'GST Schedule'!M50</f>
        <v>0</v>
      </c>
      <c r="N22" s="292">
        <f>'GST Schedule'!N50</f>
        <v>0</v>
      </c>
      <c r="O22" s="292">
        <f>'GST Schedule'!O50</f>
        <v>0</v>
      </c>
      <c r="P22" s="292">
        <f>'GST Schedule'!P50</f>
        <v>0</v>
      </c>
      <c r="Q22" s="292">
        <f>'GST Schedule'!Q50</f>
        <v>0</v>
      </c>
      <c r="R22" s="292">
        <f>'GST Schedule'!R50</f>
        <v>0</v>
      </c>
      <c r="S22" s="292">
        <f>'GST Schedule'!S50</f>
        <v>0</v>
      </c>
      <c r="T22" s="292">
        <f>'GST Schedule'!T50</f>
        <v>0</v>
      </c>
      <c r="U22" s="292">
        <f>'GST Schedule'!U50</f>
        <v>0</v>
      </c>
      <c r="V22" s="292">
        <f>'GST Schedule'!V50</f>
        <v>0</v>
      </c>
      <c r="W22" s="292">
        <f>'GST Schedule'!W50</f>
        <v>0</v>
      </c>
      <c r="X22" s="292">
        <f>'GST Schedule'!X50</f>
        <v>0</v>
      </c>
      <c r="Y22" s="292">
        <f>'GST Schedule'!Y50</f>
        <v>0</v>
      </c>
      <c r="Z22" s="292">
        <f>'GST Schedule'!Z50</f>
        <v>0</v>
      </c>
      <c r="AA22" s="292">
        <f>'GST Schedule'!AA50</f>
        <v>0</v>
      </c>
      <c r="AB22" s="292">
        <f>'GST Schedule'!AB50</f>
        <v>0</v>
      </c>
      <c r="AC22" s="292">
        <f>'GST Schedule'!AC50</f>
        <v>0</v>
      </c>
      <c r="AD22" s="292">
        <f>'GST Schedule'!AD50</f>
        <v>0</v>
      </c>
      <c r="AE22" s="292">
        <f>'GST Schedule'!AE50</f>
        <v>0</v>
      </c>
      <c r="AF22" s="292">
        <f>'GST Schedule'!AF50</f>
        <v>0</v>
      </c>
      <c r="AG22" s="292">
        <f>'GST Schedule'!AG50</f>
        <v>0</v>
      </c>
    </row>
    <row r="23" spans="1:35" x14ac:dyDescent="0.25">
      <c r="B23" s="291" t="s">
        <v>491</v>
      </c>
      <c r="C23" s="292">
        <f ca="1">C21+C22</f>
        <v>1445.1548608737137</v>
      </c>
      <c r="D23" s="292">
        <f ca="1">D21+D22</f>
        <v>116</v>
      </c>
      <c r="E23" s="292">
        <f t="shared" ref="E23:AG23" ca="1" si="7">E21+E22</f>
        <v>23.5</v>
      </c>
      <c r="F23" s="292">
        <f t="shared" ca="1" si="7"/>
        <v>0</v>
      </c>
      <c r="G23" s="292">
        <f t="shared" ca="1" si="7"/>
        <v>0</v>
      </c>
      <c r="H23" s="292">
        <f t="shared" ca="1" si="7"/>
        <v>0</v>
      </c>
      <c r="I23" s="292">
        <f t="shared" ca="1" si="7"/>
        <v>0.79</v>
      </c>
      <c r="J23" s="292">
        <f t="shared" ca="1" si="7"/>
        <v>116</v>
      </c>
      <c r="K23" s="292">
        <f t="shared" ca="1" si="7"/>
        <v>40.102441987477974</v>
      </c>
      <c r="L23" s="292">
        <f t="shared" ca="1" si="7"/>
        <v>146.14295101113709</v>
      </c>
      <c r="M23" s="292">
        <f t="shared" ca="1" si="7"/>
        <v>32.795776231125679</v>
      </c>
      <c r="N23" s="292">
        <f t="shared" ca="1" si="7"/>
        <v>73.968802208845631</v>
      </c>
      <c r="O23" s="292">
        <f t="shared" ca="1" si="7"/>
        <v>58.698129430705457</v>
      </c>
      <c r="P23" s="292">
        <f t="shared" ca="1" si="7"/>
        <v>184.49033567531507</v>
      </c>
      <c r="Q23" s="292">
        <f t="shared" ca="1" si="7"/>
        <v>76.131407664756637</v>
      </c>
      <c r="R23" s="292">
        <f t="shared" ca="1" si="7"/>
        <v>76.011808804771562</v>
      </c>
      <c r="S23" s="292">
        <f t="shared" ca="1" si="7"/>
        <v>50.693860187097997</v>
      </c>
      <c r="T23" s="292">
        <f t="shared" ca="1" si="7"/>
        <v>87.98873298415576</v>
      </c>
      <c r="U23" s="292">
        <f t="shared" ca="1" si="7"/>
        <v>91.399321069968138</v>
      </c>
      <c r="V23" s="292">
        <f t="shared" ca="1" si="7"/>
        <v>58.52095523865502</v>
      </c>
      <c r="W23" s="292">
        <f t="shared" ca="1" si="7"/>
        <v>32.326248444449874</v>
      </c>
      <c r="X23" s="292">
        <f t="shared" ca="1" si="7"/>
        <v>33.526193009956906</v>
      </c>
      <c r="Y23" s="292">
        <f t="shared" ca="1" si="7"/>
        <v>43.195212755270987</v>
      </c>
      <c r="Z23" s="292">
        <f t="shared" ca="1" si="7"/>
        <v>29.283116787828053</v>
      </c>
      <c r="AA23" s="292">
        <f t="shared" ca="1" si="7"/>
        <v>27.485449810939439</v>
      </c>
      <c r="AB23" s="292">
        <f t="shared" ca="1" si="7"/>
        <v>21.22323388954015</v>
      </c>
      <c r="AC23" s="292">
        <f t="shared" ca="1" si="7"/>
        <v>9.6075448498266383</v>
      </c>
      <c r="AD23" s="292">
        <f t="shared" ca="1" si="7"/>
        <v>3</v>
      </c>
      <c r="AE23" s="292">
        <f t="shared" ca="1" si="7"/>
        <v>4.6366694159449349</v>
      </c>
      <c r="AF23" s="292">
        <f t="shared" ca="1" si="7"/>
        <v>3</v>
      </c>
      <c r="AG23" s="292">
        <f t="shared" ca="1" si="7"/>
        <v>4.6366694159449349</v>
      </c>
    </row>
    <row r="24" spans="1:35" x14ac:dyDescent="0.25">
      <c r="B24" s="293"/>
      <c r="C24" s="376"/>
      <c r="D24" s="375"/>
      <c r="E24" s="375"/>
      <c r="F24" s="375"/>
      <c r="G24" s="375"/>
      <c r="H24" s="375"/>
      <c r="I24" s="375"/>
      <c r="J24" s="375"/>
      <c r="K24" s="375"/>
      <c r="L24" s="375"/>
      <c r="M24" s="375"/>
      <c r="N24" s="375"/>
      <c r="O24" s="375"/>
      <c r="P24" s="375"/>
      <c r="Q24" s="375"/>
      <c r="R24" s="375"/>
      <c r="S24" s="375"/>
      <c r="T24" s="375"/>
      <c r="U24" s="375"/>
      <c r="V24" s="375"/>
      <c r="W24" s="375"/>
      <c r="X24" s="375"/>
      <c r="Y24" s="375"/>
      <c r="Z24" s="375"/>
      <c r="AA24" s="375"/>
      <c r="AB24" s="375"/>
      <c r="AC24" s="375"/>
      <c r="AD24" s="375"/>
      <c r="AE24" s="375"/>
      <c r="AF24" s="375"/>
      <c r="AG24" s="375"/>
    </row>
    <row r="25" spans="1:35" x14ac:dyDescent="0.25">
      <c r="B25" s="291" t="s">
        <v>493</v>
      </c>
      <c r="C25" s="292">
        <f>SUM(D25:AG25)</f>
        <v>0</v>
      </c>
      <c r="D25" s="377">
        <f>IF('GST Schedule'!D53&gt;=0,0,'GST Schedule'!D53)</f>
        <v>0</v>
      </c>
      <c r="E25" s="377">
        <f>IF('GST Schedule'!E53&gt;=0,0,'GST Schedule'!E53)</f>
        <v>0</v>
      </c>
      <c r="F25" s="377">
        <f>IF('GST Schedule'!F53&gt;=0,0,'GST Schedule'!F53)</f>
        <v>0</v>
      </c>
      <c r="G25" s="377">
        <f>IF('GST Schedule'!G53&gt;=0,0,'GST Schedule'!G53)</f>
        <v>0</v>
      </c>
      <c r="H25" s="377">
        <f>IF('GST Schedule'!H53&gt;=0,0,'GST Schedule'!H53)</f>
        <v>0</v>
      </c>
      <c r="I25" s="377">
        <f>IF('GST Schedule'!I53&gt;=0,0,'GST Schedule'!I53)</f>
        <v>0</v>
      </c>
      <c r="J25" s="377">
        <f>IF('GST Schedule'!J53&gt;=0,0,'GST Schedule'!J53)</f>
        <v>0</v>
      </c>
      <c r="K25" s="377">
        <f>IF('GST Schedule'!K53&gt;=0,0,'GST Schedule'!K53)</f>
        <v>0</v>
      </c>
      <c r="L25" s="377">
        <f>IF('GST Schedule'!L53&gt;=0,0,'GST Schedule'!L53)</f>
        <v>0</v>
      </c>
      <c r="M25" s="377">
        <f>IF('GST Schedule'!M53&gt;=0,0,'GST Schedule'!M53)</f>
        <v>0</v>
      </c>
      <c r="N25" s="377">
        <f>IF('GST Schedule'!N53&gt;=0,0,'GST Schedule'!N53)</f>
        <v>0</v>
      </c>
      <c r="O25" s="377">
        <f>IF('GST Schedule'!O53&gt;=0,0,'GST Schedule'!O53)</f>
        <v>0</v>
      </c>
      <c r="P25" s="377">
        <f>IF('GST Schedule'!P53&gt;=0,0,'GST Schedule'!P53)</f>
        <v>0</v>
      </c>
      <c r="Q25" s="377">
        <f>IF('GST Schedule'!Q53&gt;=0,0,'GST Schedule'!Q53)</f>
        <v>0</v>
      </c>
      <c r="R25" s="377">
        <f>IF('GST Schedule'!R53&gt;=0,0,'GST Schedule'!R53)</f>
        <v>0</v>
      </c>
      <c r="S25" s="377">
        <f>IF('GST Schedule'!S53&gt;=0,0,'GST Schedule'!S53)</f>
        <v>0</v>
      </c>
      <c r="T25" s="377">
        <f>IF('GST Schedule'!T53&gt;=0,0,'GST Schedule'!T53)</f>
        <v>0</v>
      </c>
      <c r="U25" s="377">
        <f>IF('GST Schedule'!U53&gt;=0,0,'GST Schedule'!U53)</f>
        <v>0</v>
      </c>
      <c r="V25" s="377">
        <f>IF('GST Schedule'!V53&gt;=0,0,'GST Schedule'!V53)</f>
        <v>0</v>
      </c>
      <c r="W25" s="377">
        <f>IF('GST Schedule'!W53&gt;=0,0,'GST Schedule'!W53)</f>
        <v>0</v>
      </c>
      <c r="X25" s="377">
        <f>IF('GST Schedule'!X53&gt;=0,0,'GST Schedule'!X53)</f>
        <v>0</v>
      </c>
      <c r="Y25" s="377">
        <f>IF('GST Schedule'!Y53&gt;=0,0,'GST Schedule'!Y53)</f>
        <v>0</v>
      </c>
      <c r="Z25" s="377">
        <f>IF('GST Schedule'!Z53&gt;=0,0,'GST Schedule'!Z53)</f>
        <v>0</v>
      </c>
      <c r="AA25" s="377">
        <f>IF('GST Schedule'!AA53&gt;=0,0,'GST Schedule'!AA53)</f>
        <v>0</v>
      </c>
      <c r="AB25" s="377">
        <f>IF('GST Schedule'!AB53&gt;=0,0,'GST Schedule'!AB53)</f>
        <v>0</v>
      </c>
      <c r="AC25" s="377">
        <f>IF('GST Schedule'!AC53&gt;=0,0,'GST Schedule'!AC53)</f>
        <v>0</v>
      </c>
      <c r="AD25" s="377">
        <f>IF('GST Schedule'!AD53&gt;=0,0,'GST Schedule'!AD53)</f>
        <v>0</v>
      </c>
      <c r="AE25" s="377">
        <f>IF('GST Schedule'!AE53&gt;=0,0,'GST Schedule'!AE53)</f>
        <v>0</v>
      </c>
      <c r="AF25" s="377">
        <f>IF('GST Schedule'!AF53&gt;=0,0,'GST Schedule'!AF53)</f>
        <v>0</v>
      </c>
      <c r="AG25" s="377">
        <f>IF('GST Schedule'!AG53&gt;=0,0,'GST Schedule'!AG53)</f>
        <v>0</v>
      </c>
    </row>
    <row r="26" spans="1:35" x14ac:dyDescent="0.25">
      <c r="B26" s="293"/>
      <c r="C26" s="376"/>
      <c r="D26" s="375"/>
      <c r="E26" s="375"/>
      <c r="F26" s="375"/>
      <c r="G26" s="375"/>
      <c r="H26" s="375"/>
      <c r="I26" s="375"/>
      <c r="J26" s="375"/>
      <c r="K26" s="375"/>
      <c r="L26" s="375"/>
      <c r="M26" s="375"/>
      <c r="N26" s="375"/>
      <c r="O26" s="375"/>
      <c r="P26" s="375"/>
      <c r="Q26" s="375"/>
      <c r="R26" s="375"/>
      <c r="S26" s="375"/>
      <c r="T26" s="375"/>
      <c r="U26" s="375"/>
      <c r="V26" s="375"/>
      <c r="W26" s="375"/>
      <c r="X26" s="375"/>
      <c r="Y26" s="375"/>
      <c r="Z26" s="375"/>
      <c r="AA26" s="375"/>
      <c r="AB26" s="375"/>
      <c r="AC26" s="375"/>
      <c r="AD26" s="375"/>
      <c r="AE26" s="375"/>
      <c r="AF26" s="375"/>
      <c r="AG26" s="375"/>
    </row>
    <row r="27" spans="1:35" x14ac:dyDescent="0.25">
      <c r="B27" s="335" t="s">
        <v>260</v>
      </c>
      <c r="C27" s="336" t="e">
        <f ca="1">SUM(D27:AG27)</f>
        <v>#REF!</v>
      </c>
      <c r="D27" s="336"/>
      <c r="E27" s="336" t="e">
        <f ca="1">E13-E23-E25</f>
        <v>#REF!</v>
      </c>
      <c r="F27" s="336" t="e">
        <f t="shared" ref="F27:AG27" ca="1" si="8">F13-F23-F25</f>
        <v>#REF!</v>
      </c>
      <c r="G27" s="336" t="e">
        <f t="shared" ca="1" si="8"/>
        <v>#REF!</v>
      </c>
      <c r="H27" s="336" t="e">
        <f t="shared" ca="1" si="8"/>
        <v>#REF!</v>
      </c>
      <c r="I27" s="336" t="e">
        <f t="shared" ca="1" si="8"/>
        <v>#REF!</v>
      </c>
      <c r="J27" s="336" t="e">
        <f t="shared" ca="1" si="8"/>
        <v>#REF!</v>
      </c>
      <c r="K27" s="336" t="e">
        <f t="shared" ca="1" si="8"/>
        <v>#REF!</v>
      </c>
      <c r="L27" s="336" t="e">
        <f t="shared" ca="1" si="8"/>
        <v>#REF!</v>
      </c>
      <c r="M27" s="336" t="e">
        <f t="shared" ca="1" si="8"/>
        <v>#REF!</v>
      </c>
      <c r="N27" s="336" t="e">
        <f t="shared" ca="1" si="8"/>
        <v>#REF!</v>
      </c>
      <c r="O27" s="336" t="e">
        <f t="shared" ca="1" si="8"/>
        <v>#REF!</v>
      </c>
      <c r="P27" s="336" t="e">
        <f t="shared" ca="1" si="8"/>
        <v>#REF!</v>
      </c>
      <c r="Q27" s="336" t="e">
        <f t="shared" ca="1" si="8"/>
        <v>#REF!</v>
      </c>
      <c r="R27" s="336" t="e">
        <f t="shared" ca="1" si="8"/>
        <v>#REF!</v>
      </c>
      <c r="S27" s="336" t="e">
        <f t="shared" ca="1" si="8"/>
        <v>#REF!</v>
      </c>
      <c r="T27" s="336" t="e">
        <f t="shared" ca="1" si="8"/>
        <v>#REF!</v>
      </c>
      <c r="U27" s="336" t="e">
        <f t="shared" ca="1" si="8"/>
        <v>#REF!</v>
      </c>
      <c r="V27" s="336" t="e">
        <f t="shared" ca="1" si="8"/>
        <v>#REF!</v>
      </c>
      <c r="W27" s="336" t="e">
        <f t="shared" ca="1" si="8"/>
        <v>#REF!</v>
      </c>
      <c r="X27" s="336" t="e">
        <f t="shared" ca="1" si="8"/>
        <v>#REF!</v>
      </c>
      <c r="Y27" s="336" t="e">
        <f t="shared" ca="1" si="8"/>
        <v>#REF!</v>
      </c>
      <c r="Z27" s="336" t="e">
        <f t="shared" ca="1" si="8"/>
        <v>#REF!</v>
      </c>
      <c r="AA27" s="336" t="e">
        <f t="shared" ca="1" si="8"/>
        <v>#REF!</v>
      </c>
      <c r="AB27" s="336" t="e">
        <f t="shared" ca="1" si="8"/>
        <v>#REF!</v>
      </c>
      <c r="AC27" s="336" t="e">
        <f t="shared" ca="1" si="8"/>
        <v>#REF!</v>
      </c>
      <c r="AD27" s="336" t="e">
        <f t="shared" ca="1" si="8"/>
        <v>#REF!</v>
      </c>
      <c r="AE27" s="336" t="e">
        <f t="shared" ca="1" si="8"/>
        <v>#REF!</v>
      </c>
      <c r="AF27" s="336" t="e">
        <f t="shared" ca="1" si="8"/>
        <v>#REF!</v>
      </c>
      <c r="AG27" s="336" t="e">
        <f t="shared" ca="1" si="8"/>
        <v>#REF!</v>
      </c>
    </row>
    <row r="28" spans="1:35" x14ac:dyDescent="0.25">
      <c r="B28" s="293"/>
      <c r="C28" s="288"/>
      <c r="D28" s="288"/>
      <c r="E28" s="288"/>
      <c r="F28" s="288"/>
      <c r="G28" s="288"/>
      <c r="H28" s="288"/>
      <c r="I28" s="288"/>
      <c r="J28" s="288"/>
      <c r="K28" s="288"/>
      <c r="L28" s="288"/>
      <c r="M28" s="288"/>
      <c r="N28" s="288"/>
      <c r="O28" s="288"/>
      <c r="P28" s="288"/>
      <c r="Q28" s="288"/>
      <c r="R28" s="288"/>
      <c r="S28" s="288"/>
      <c r="T28" s="288"/>
      <c r="U28" s="288"/>
      <c r="V28" s="288"/>
      <c r="W28" s="288"/>
      <c r="X28" s="288"/>
      <c r="Y28" s="288"/>
      <c r="Z28" s="288"/>
      <c r="AA28" s="288"/>
      <c r="AB28" s="288"/>
      <c r="AC28" s="288"/>
      <c r="AD28" s="288"/>
      <c r="AE28" s="288"/>
      <c r="AF28" s="288"/>
      <c r="AG28" s="288"/>
    </row>
    <row r="30" spans="1:35" x14ac:dyDescent="0.25">
      <c r="A30" s="299"/>
      <c r="B30" s="335" t="s">
        <v>28</v>
      </c>
      <c r="C30" s="336" t="e">
        <f ca="1">SUM(D30:AG30)</f>
        <v>#REF!</v>
      </c>
      <c r="D30" s="336">
        <f>0</f>
        <v>0</v>
      </c>
      <c r="E30" s="336" t="e">
        <f ca="1">E27+E34</f>
        <v>#REF!</v>
      </c>
      <c r="F30" s="336" t="e">
        <f t="shared" ref="F30:AG30" ca="1" si="9">F27+F34</f>
        <v>#REF!</v>
      </c>
      <c r="G30" s="336" t="e">
        <f t="shared" ca="1" si="9"/>
        <v>#REF!</v>
      </c>
      <c r="H30" s="336" t="e">
        <f t="shared" ca="1" si="9"/>
        <v>#REF!</v>
      </c>
      <c r="I30" s="336" t="e">
        <f t="shared" ca="1" si="9"/>
        <v>#REF!</v>
      </c>
      <c r="J30" s="336" t="e">
        <f t="shared" ca="1" si="9"/>
        <v>#REF!</v>
      </c>
      <c r="K30" s="336" t="e">
        <f t="shared" ca="1" si="9"/>
        <v>#REF!</v>
      </c>
      <c r="L30" s="336" t="e">
        <f t="shared" ca="1" si="9"/>
        <v>#REF!</v>
      </c>
      <c r="M30" s="336" t="e">
        <f t="shared" ca="1" si="9"/>
        <v>#REF!</v>
      </c>
      <c r="N30" s="336" t="e">
        <f t="shared" ca="1" si="9"/>
        <v>#REF!</v>
      </c>
      <c r="O30" s="336" t="e">
        <f t="shared" ca="1" si="9"/>
        <v>#REF!</v>
      </c>
      <c r="P30" s="336" t="e">
        <f t="shared" ca="1" si="9"/>
        <v>#REF!</v>
      </c>
      <c r="Q30" s="336" t="e">
        <f t="shared" ca="1" si="9"/>
        <v>#REF!</v>
      </c>
      <c r="R30" s="336" t="e">
        <f t="shared" ca="1" si="9"/>
        <v>#REF!</v>
      </c>
      <c r="S30" s="336" t="e">
        <f t="shared" ca="1" si="9"/>
        <v>#REF!</v>
      </c>
      <c r="T30" s="336" t="e">
        <f t="shared" ca="1" si="9"/>
        <v>#REF!</v>
      </c>
      <c r="U30" s="336" t="e">
        <f t="shared" ca="1" si="9"/>
        <v>#REF!</v>
      </c>
      <c r="V30" s="336" t="e">
        <f t="shared" ca="1" si="9"/>
        <v>#REF!</v>
      </c>
      <c r="W30" s="336" t="e">
        <f t="shared" ca="1" si="9"/>
        <v>#REF!</v>
      </c>
      <c r="X30" s="336" t="e">
        <f t="shared" ca="1" si="9"/>
        <v>#REF!</v>
      </c>
      <c r="Y30" s="336" t="e">
        <f t="shared" ca="1" si="9"/>
        <v>#REF!</v>
      </c>
      <c r="Z30" s="336" t="e">
        <f t="shared" ca="1" si="9"/>
        <v>#REF!</v>
      </c>
      <c r="AA30" s="336" t="e">
        <f t="shared" ca="1" si="9"/>
        <v>#REF!</v>
      </c>
      <c r="AB30" s="336" t="e">
        <f t="shared" ca="1" si="9"/>
        <v>#REF!</v>
      </c>
      <c r="AC30" s="336" t="e">
        <f t="shared" ca="1" si="9"/>
        <v>#REF!</v>
      </c>
      <c r="AD30" s="336" t="e">
        <f t="shared" ca="1" si="9"/>
        <v>#REF!</v>
      </c>
      <c r="AE30" s="336" t="e">
        <f t="shared" ca="1" si="9"/>
        <v>#REF!</v>
      </c>
      <c r="AF30" s="336" t="e">
        <f t="shared" ca="1" si="9"/>
        <v>#REF!</v>
      </c>
      <c r="AG30" s="336" t="e">
        <f t="shared" ca="1" si="9"/>
        <v>#REF!</v>
      </c>
    </row>
    <row r="31" spans="1:35" x14ac:dyDescent="0.25">
      <c r="A31" s="300"/>
      <c r="B31" s="293"/>
      <c r="C31" s="288"/>
      <c r="D31" s="288"/>
      <c r="E31" s="288"/>
      <c r="F31" s="288"/>
      <c r="G31" s="288"/>
      <c r="H31" s="288"/>
      <c r="I31" s="288"/>
      <c r="J31" s="288"/>
      <c r="K31" s="288"/>
      <c r="L31" s="288"/>
      <c r="M31" s="288"/>
      <c r="N31" s="288"/>
      <c r="O31" s="288"/>
      <c r="P31" s="288"/>
      <c r="Q31" s="288"/>
      <c r="R31" s="288"/>
      <c r="S31" s="288"/>
      <c r="T31" s="288"/>
      <c r="U31" s="288"/>
      <c r="V31" s="288"/>
      <c r="W31" s="288"/>
      <c r="X31" s="288"/>
      <c r="Y31" s="288"/>
      <c r="Z31" s="288"/>
      <c r="AA31" s="288"/>
      <c r="AB31" s="288"/>
      <c r="AC31" s="288"/>
      <c r="AD31" s="288"/>
      <c r="AE31" s="288"/>
      <c r="AF31" s="288"/>
      <c r="AG31" s="288"/>
    </row>
    <row r="32" spans="1:35" s="302" customFormat="1" x14ac:dyDescent="0.25">
      <c r="A32" s="301"/>
      <c r="B32" s="285" t="s">
        <v>270</v>
      </c>
      <c r="C32" s="289" t="e">
        <f ca="1">SUM(D32:AG32)</f>
        <v>#REF!</v>
      </c>
      <c r="D32" s="287"/>
      <c r="E32" s="295" t="e">
        <f ca="1">IF(E30&lt;=0,-E30+8,0)</f>
        <v>#REF!</v>
      </c>
      <c r="F32" s="295" t="e">
        <f t="shared" ref="F32:AG32" ca="1" si="10">IF(F30&lt;=0,-F30+8,0)</f>
        <v>#REF!</v>
      </c>
      <c r="G32" s="295" t="e">
        <f t="shared" ca="1" si="10"/>
        <v>#REF!</v>
      </c>
      <c r="H32" s="295" t="e">
        <f t="shared" ca="1" si="10"/>
        <v>#REF!</v>
      </c>
      <c r="I32" s="295" t="e">
        <f t="shared" ca="1" si="10"/>
        <v>#REF!</v>
      </c>
      <c r="J32" s="295" t="e">
        <f t="shared" ca="1" si="10"/>
        <v>#REF!</v>
      </c>
      <c r="K32" s="295" t="e">
        <f t="shared" ca="1" si="10"/>
        <v>#REF!</v>
      </c>
      <c r="L32" s="295" t="e">
        <f t="shared" ca="1" si="10"/>
        <v>#REF!</v>
      </c>
      <c r="M32" s="295" t="e">
        <f t="shared" ca="1" si="10"/>
        <v>#REF!</v>
      </c>
      <c r="N32" s="295" t="e">
        <f t="shared" ca="1" si="10"/>
        <v>#REF!</v>
      </c>
      <c r="O32" s="295" t="e">
        <f t="shared" ca="1" si="10"/>
        <v>#REF!</v>
      </c>
      <c r="P32" s="295" t="e">
        <f t="shared" ca="1" si="10"/>
        <v>#REF!</v>
      </c>
      <c r="Q32" s="295" t="e">
        <f t="shared" ca="1" si="10"/>
        <v>#REF!</v>
      </c>
      <c r="R32" s="295" t="e">
        <f t="shared" ca="1" si="10"/>
        <v>#REF!</v>
      </c>
      <c r="S32" s="295" t="e">
        <f t="shared" ca="1" si="10"/>
        <v>#REF!</v>
      </c>
      <c r="T32" s="295" t="e">
        <f t="shared" ca="1" si="10"/>
        <v>#REF!</v>
      </c>
      <c r="U32" s="295" t="e">
        <f t="shared" ca="1" si="10"/>
        <v>#REF!</v>
      </c>
      <c r="V32" s="295" t="e">
        <f t="shared" ca="1" si="10"/>
        <v>#REF!</v>
      </c>
      <c r="W32" s="295" t="e">
        <f t="shared" ca="1" si="10"/>
        <v>#REF!</v>
      </c>
      <c r="X32" s="295" t="e">
        <f t="shared" ca="1" si="10"/>
        <v>#REF!</v>
      </c>
      <c r="Y32" s="295" t="e">
        <f t="shared" ca="1" si="10"/>
        <v>#REF!</v>
      </c>
      <c r="Z32" s="295" t="e">
        <f t="shared" ca="1" si="10"/>
        <v>#REF!</v>
      </c>
      <c r="AA32" s="295" t="e">
        <f t="shared" ca="1" si="10"/>
        <v>#REF!</v>
      </c>
      <c r="AB32" s="295" t="e">
        <f t="shared" ca="1" si="10"/>
        <v>#REF!</v>
      </c>
      <c r="AC32" s="295" t="e">
        <f t="shared" ca="1" si="10"/>
        <v>#REF!</v>
      </c>
      <c r="AD32" s="295" t="e">
        <f t="shared" ca="1" si="10"/>
        <v>#REF!</v>
      </c>
      <c r="AE32" s="295" t="e">
        <f t="shared" ca="1" si="10"/>
        <v>#REF!</v>
      </c>
      <c r="AF32" s="295" t="e">
        <f t="shared" ca="1" si="10"/>
        <v>#REF!</v>
      </c>
      <c r="AG32" s="295" t="e">
        <f t="shared" ca="1" si="10"/>
        <v>#REF!</v>
      </c>
    </row>
    <row r="34" spans="2:16" x14ac:dyDescent="0.25">
      <c r="B34" s="285" t="s">
        <v>506</v>
      </c>
      <c r="J34" s="285">
        <f>'Scenario Input for B-Plan'!$F$5/4</f>
        <v>0</v>
      </c>
      <c r="L34" s="285">
        <f>'Scenario Input for B-Plan'!$F$5/4</f>
        <v>0</v>
      </c>
      <c r="N34" s="285">
        <f>'Scenario Input for B-Plan'!$F$5/4</f>
        <v>0</v>
      </c>
      <c r="P34" s="285">
        <f>'Scenario Input for B-Plan'!$F$5/4</f>
        <v>0</v>
      </c>
    </row>
  </sheetData>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J8"/>
  <sheetViews>
    <sheetView workbookViewId="0">
      <selection activeCell="C24" sqref="C24"/>
    </sheetView>
  </sheetViews>
  <sheetFormatPr defaultColWidth="8.7109375" defaultRowHeight="15" x14ac:dyDescent="0.25"/>
  <cols>
    <col min="1" max="2" width="8.7109375" style="381"/>
    <col min="3" max="3" width="21" style="381" customWidth="1"/>
    <col min="4" max="4" width="8.7109375" style="381" customWidth="1"/>
    <col min="5" max="5" width="1" style="381" customWidth="1"/>
    <col min="6" max="6" width="8.7109375" style="381"/>
    <col min="7" max="7" width="8.7109375" style="381" customWidth="1"/>
    <col min="8" max="8" width="1.28515625" style="381" customWidth="1"/>
    <col min="9" max="9" width="16.28515625" style="382" bestFit="1" customWidth="1"/>
    <col min="10" max="16384" width="8.7109375" style="381"/>
  </cols>
  <sheetData>
    <row r="1" spans="2:10" x14ac:dyDescent="0.25">
      <c r="C1" s="383" t="s">
        <v>499</v>
      </c>
      <c r="D1" s="383"/>
      <c r="I1" s="385" t="s">
        <v>500</v>
      </c>
    </row>
    <row r="2" spans="2:10" x14ac:dyDescent="0.25">
      <c r="C2" s="383"/>
      <c r="D2" s="383" t="s">
        <v>507</v>
      </c>
      <c r="I2" s="386"/>
      <c r="J2" s="387" t="s">
        <v>12</v>
      </c>
    </row>
    <row r="3" spans="2:10" x14ac:dyDescent="0.25">
      <c r="B3" s="394"/>
      <c r="C3" s="382" t="s">
        <v>498</v>
      </c>
      <c r="D3" s="382" t="s">
        <v>508</v>
      </c>
      <c r="F3" s="389">
        <v>0</v>
      </c>
      <c r="I3" s="386" t="s">
        <v>496</v>
      </c>
      <c r="J3" s="388" t="e">
        <f>'Cash Flow Statement_B-Plan'!C13</f>
        <v>#REF!</v>
      </c>
    </row>
    <row r="4" spans="2:10" x14ac:dyDescent="0.25">
      <c r="B4" s="394"/>
      <c r="C4" s="382" t="s">
        <v>501</v>
      </c>
      <c r="D4" s="382" t="s">
        <v>508</v>
      </c>
      <c r="F4" s="389">
        <v>0</v>
      </c>
      <c r="I4" s="386" t="s">
        <v>497</v>
      </c>
      <c r="J4" s="388">
        <f ca="1">'Cash Flow Statement_B-Plan'!C23</f>
        <v>1445.1548608737137</v>
      </c>
    </row>
    <row r="5" spans="2:10" x14ac:dyDescent="0.25">
      <c r="B5" s="394"/>
      <c r="C5" s="381" t="s">
        <v>506</v>
      </c>
      <c r="D5" s="381" t="s">
        <v>12</v>
      </c>
      <c r="F5" s="389">
        <v>0</v>
      </c>
      <c r="I5" s="386" t="s">
        <v>503</v>
      </c>
      <c r="J5" s="388">
        <f>'Cash Flow Statement_B-Plan'!C25</f>
        <v>0</v>
      </c>
    </row>
    <row r="6" spans="2:10" x14ac:dyDescent="0.25">
      <c r="B6" s="394"/>
      <c r="C6" s="381" t="s">
        <v>511</v>
      </c>
      <c r="D6" s="381" t="s">
        <v>509</v>
      </c>
      <c r="F6" s="390">
        <v>1</v>
      </c>
      <c r="I6" s="386" t="s">
        <v>504</v>
      </c>
      <c r="J6" s="388" t="e">
        <f ca="1">'Cash Flow Statement_B-Plan'!C27</f>
        <v>#REF!</v>
      </c>
    </row>
    <row r="7" spans="2:10" x14ac:dyDescent="0.25">
      <c r="B7" s="394"/>
      <c r="C7" s="381" t="s">
        <v>510</v>
      </c>
      <c r="D7" s="381" t="s">
        <v>509</v>
      </c>
      <c r="F7" s="390">
        <v>1</v>
      </c>
      <c r="I7" s="386" t="s">
        <v>505</v>
      </c>
      <c r="J7" s="388" t="e">
        <f ca="1">'Cash Flow Statement_B-Plan'!C32</f>
        <v>#REF!</v>
      </c>
    </row>
    <row r="8" spans="2:10" x14ac:dyDescent="0.25">
      <c r="B8" s="394"/>
      <c r="C8" s="381" t="s">
        <v>512</v>
      </c>
      <c r="D8" s="381" t="s">
        <v>509</v>
      </c>
      <c r="F8" s="390">
        <v>1</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79998168889431442"/>
  </sheetPr>
  <dimension ref="C2:P34"/>
  <sheetViews>
    <sheetView showGridLines="0" topLeftCell="A29" workbookViewId="0">
      <selection activeCell="E30" sqref="E30"/>
    </sheetView>
  </sheetViews>
  <sheetFormatPr defaultRowHeight="15" x14ac:dyDescent="0.25"/>
  <sheetData>
    <row r="2" spans="3:16" ht="15.75" thickBot="1" x14ac:dyDescent="0.3"/>
    <row r="3" spans="3:16" ht="42.75" thickBot="1" x14ac:dyDescent="0.3">
      <c r="C3" s="262" t="s">
        <v>381</v>
      </c>
      <c r="D3" s="263" t="s">
        <v>382</v>
      </c>
      <c r="E3" s="264">
        <v>44734</v>
      </c>
      <c r="F3" s="264">
        <v>44826</v>
      </c>
      <c r="G3" s="264">
        <v>44917</v>
      </c>
      <c r="H3" s="264">
        <v>44643</v>
      </c>
      <c r="I3" s="264">
        <v>44735</v>
      </c>
      <c r="J3" s="264">
        <v>44827</v>
      </c>
      <c r="K3" s="264">
        <v>44918</v>
      </c>
      <c r="L3" s="264">
        <v>44644</v>
      </c>
      <c r="M3" s="264">
        <v>44736</v>
      </c>
      <c r="N3" s="264">
        <v>44828</v>
      </c>
      <c r="O3" s="264">
        <v>44919</v>
      </c>
    </row>
    <row r="4" spans="3:16" ht="15.75" thickBot="1" x14ac:dyDescent="0.3">
      <c r="C4" s="265" t="s">
        <v>21</v>
      </c>
      <c r="D4" s="266">
        <v>532</v>
      </c>
      <c r="E4" s="267">
        <v>36</v>
      </c>
      <c r="F4" s="267">
        <v>53</v>
      </c>
      <c r="G4" s="267">
        <v>62</v>
      </c>
      <c r="H4" s="267">
        <v>75</v>
      </c>
      <c r="I4" s="267">
        <v>80</v>
      </c>
      <c r="J4" s="267">
        <v>77</v>
      </c>
      <c r="K4" s="267">
        <v>73</v>
      </c>
      <c r="L4" s="267">
        <v>76</v>
      </c>
      <c r="M4" s="267" t="s">
        <v>383</v>
      </c>
      <c r="N4" s="267" t="s">
        <v>383</v>
      </c>
      <c r="O4" s="267" t="s">
        <v>383</v>
      </c>
    </row>
    <row r="5" spans="3:16" ht="21.75" thickBot="1" x14ac:dyDescent="0.3">
      <c r="C5" s="265" t="s">
        <v>384</v>
      </c>
      <c r="D5" s="268">
        <v>2013778</v>
      </c>
      <c r="E5" s="269">
        <v>142147</v>
      </c>
      <c r="F5" s="269">
        <v>203480</v>
      </c>
      <c r="G5" s="269">
        <v>236392</v>
      </c>
      <c r="H5" s="269">
        <v>281076</v>
      </c>
      <c r="I5" s="269">
        <v>304307</v>
      </c>
      <c r="J5" s="269">
        <v>297055</v>
      </c>
      <c r="K5" s="269">
        <v>272066</v>
      </c>
      <c r="L5" s="269">
        <v>277256</v>
      </c>
      <c r="M5" s="267" t="s">
        <v>383</v>
      </c>
      <c r="N5" s="267" t="s">
        <v>383</v>
      </c>
      <c r="O5" s="267" t="s">
        <v>383</v>
      </c>
    </row>
    <row r="6" spans="3:16" ht="21.75" thickBot="1" x14ac:dyDescent="0.3">
      <c r="C6" s="265" t="s">
        <v>385</v>
      </c>
      <c r="D6" s="270">
        <v>1</v>
      </c>
      <c r="E6" s="271">
        <v>7.0999999999999994E-2</v>
      </c>
      <c r="F6" s="271">
        <v>0.10100000000000001</v>
      </c>
      <c r="G6" s="271">
        <v>0.11700000000000001</v>
      </c>
      <c r="H6" s="271">
        <v>0.14000000000000001</v>
      </c>
      <c r="I6" s="271">
        <v>0.151</v>
      </c>
      <c r="J6" s="271">
        <v>0.14799999999999999</v>
      </c>
      <c r="K6" s="271">
        <v>0.13500000000000001</v>
      </c>
      <c r="L6" s="271">
        <v>0.13800000000000001</v>
      </c>
      <c r="M6" s="267" t="s">
        <v>383</v>
      </c>
      <c r="N6" s="267" t="s">
        <v>383</v>
      </c>
      <c r="O6" s="267" t="s">
        <v>383</v>
      </c>
    </row>
    <row r="7" spans="3:16" ht="32.25" thickBot="1" x14ac:dyDescent="0.3">
      <c r="C7" s="265" t="s">
        <v>386</v>
      </c>
      <c r="D7" s="268">
        <v>1485</v>
      </c>
      <c r="E7" s="267">
        <v>104</v>
      </c>
      <c r="F7" s="267">
        <v>149</v>
      </c>
      <c r="G7" s="267">
        <v>172</v>
      </c>
      <c r="H7" s="267">
        <v>205</v>
      </c>
      <c r="I7" s="267">
        <v>226</v>
      </c>
      <c r="J7" s="267">
        <v>221</v>
      </c>
      <c r="K7" s="267">
        <v>202</v>
      </c>
      <c r="L7" s="267">
        <v>206</v>
      </c>
      <c r="M7" s="267" t="s">
        <v>383</v>
      </c>
      <c r="N7" s="267" t="s">
        <v>383</v>
      </c>
      <c r="O7" s="267" t="s">
        <v>383</v>
      </c>
    </row>
    <row r="8" spans="3:16" ht="32.25" thickBot="1" x14ac:dyDescent="0.3">
      <c r="C8" s="265" t="s">
        <v>387</v>
      </c>
      <c r="D8" s="272"/>
      <c r="E8" s="269">
        <v>7311</v>
      </c>
      <c r="F8" s="269">
        <v>7300</v>
      </c>
      <c r="G8" s="269">
        <v>7296</v>
      </c>
      <c r="H8" s="269">
        <v>7289</v>
      </c>
      <c r="I8" s="269">
        <v>7435</v>
      </c>
      <c r="J8" s="269">
        <v>7440</v>
      </c>
      <c r="K8" s="269">
        <v>7435</v>
      </c>
      <c r="L8" s="269">
        <v>7435</v>
      </c>
      <c r="M8" s="267" t="s">
        <v>383</v>
      </c>
      <c r="N8" s="267" t="s">
        <v>383</v>
      </c>
      <c r="O8" s="267" t="s">
        <v>383</v>
      </c>
    </row>
    <row r="9" spans="3:16" ht="42.75" thickBot="1" x14ac:dyDescent="0.3">
      <c r="C9" s="265" t="s">
        <v>32</v>
      </c>
      <c r="D9" s="268">
        <v>1485</v>
      </c>
      <c r="E9" s="267">
        <v>10</v>
      </c>
      <c r="F9" s="267">
        <v>27</v>
      </c>
      <c r="G9" s="267">
        <v>90</v>
      </c>
      <c r="H9" s="267">
        <v>61</v>
      </c>
      <c r="I9" s="267">
        <v>171</v>
      </c>
      <c r="J9" s="267">
        <v>222</v>
      </c>
      <c r="K9" s="267">
        <v>263</v>
      </c>
      <c r="L9" s="267">
        <v>136</v>
      </c>
      <c r="M9" s="267">
        <v>178</v>
      </c>
      <c r="N9" s="267">
        <v>178</v>
      </c>
      <c r="O9" s="267">
        <v>149</v>
      </c>
    </row>
    <row r="10" spans="3:16" ht="15.75" thickBot="1" x14ac:dyDescent="0.3"/>
    <row r="11" spans="3:16" ht="42.75" thickBot="1" x14ac:dyDescent="0.3">
      <c r="C11" s="273" t="s">
        <v>388</v>
      </c>
      <c r="D11" s="274" t="s">
        <v>382</v>
      </c>
      <c r="E11" s="275">
        <v>44734</v>
      </c>
      <c r="F11" s="275">
        <v>44826</v>
      </c>
      <c r="G11" s="275">
        <v>44917</v>
      </c>
      <c r="H11" s="275">
        <v>44643</v>
      </c>
      <c r="I11" s="275">
        <v>44735</v>
      </c>
      <c r="J11" s="275">
        <v>44827</v>
      </c>
      <c r="K11" s="275">
        <v>44918</v>
      </c>
      <c r="L11" s="275">
        <v>44644</v>
      </c>
      <c r="M11" s="275">
        <v>44736</v>
      </c>
      <c r="N11" s="275">
        <v>44828</v>
      </c>
      <c r="O11" s="275">
        <v>44919</v>
      </c>
      <c r="P11" s="275">
        <v>44645</v>
      </c>
    </row>
    <row r="12" spans="3:16" ht="15.75" thickBot="1" x14ac:dyDescent="0.3">
      <c r="C12" s="265" t="s">
        <v>21</v>
      </c>
      <c r="D12" s="266">
        <v>574</v>
      </c>
      <c r="E12" s="267" t="s">
        <v>383</v>
      </c>
      <c r="F12" s="267">
        <v>20</v>
      </c>
      <c r="G12" s="267">
        <v>25</v>
      </c>
      <c r="H12" s="267">
        <v>35</v>
      </c>
      <c r="I12" s="267">
        <v>50</v>
      </c>
      <c r="J12" s="267">
        <v>60</v>
      </c>
      <c r="K12" s="267">
        <v>60</v>
      </c>
      <c r="L12" s="267">
        <v>65</v>
      </c>
      <c r="M12" s="267">
        <v>65</v>
      </c>
      <c r="N12" s="267">
        <v>65</v>
      </c>
      <c r="O12" s="267">
        <v>65</v>
      </c>
      <c r="P12" s="267">
        <v>64</v>
      </c>
    </row>
    <row r="13" spans="3:16" ht="21.75" thickBot="1" x14ac:dyDescent="0.3">
      <c r="C13" s="265" t="s">
        <v>384</v>
      </c>
      <c r="D13" s="268">
        <v>265196</v>
      </c>
      <c r="E13" s="267" t="s">
        <v>383</v>
      </c>
      <c r="F13" s="269">
        <v>9240</v>
      </c>
      <c r="G13" s="269">
        <v>11550</v>
      </c>
      <c r="H13" s="269">
        <v>16160</v>
      </c>
      <c r="I13" s="269">
        <v>23101</v>
      </c>
      <c r="J13" s="269">
        <v>27721</v>
      </c>
      <c r="K13" s="269">
        <v>27721</v>
      </c>
      <c r="L13" s="269">
        <v>30031</v>
      </c>
      <c r="M13" s="269">
        <v>30031</v>
      </c>
      <c r="N13" s="269">
        <v>30031</v>
      </c>
      <c r="O13" s="269">
        <v>30031</v>
      </c>
      <c r="P13" s="269">
        <v>29569</v>
      </c>
    </row>
    <row r="14" spans="3:16" ht="21.75" thickBot="1" x14ac:dyDescent="0.3">
      <c r="C14" s="265" t="s">
        <v>385</v>
      </c>
      <c r="D14" s="270">
        <v>1</v>
      </c>
      <c r="E14" s="267" t="s">
        <v>383</v>
      </c>
      <c r="F14" s="271">
        <v>3.5000000000000003E-2</v>
      </c>
      <c r="G14" s="271">
        <v>4.3999999999999997E-2</v>
      </c>
      <c r="H14" s="271">
        <v>6.0999999999999999E-2</v>
      </c>
      <c r="I14" s="271">
        <v>8.6999999999999994E-2</v>
      </c>
      <c r="J14" s="271">
        <v>0.105</v>
      </c>
      <c r="K14" s="271">
        <v>0.105</v>
      </c>
      <c r="L14" s="271">
        <v>0.113</v>
      </c>
      <c r="M14" s="271">
        <v>0.113</v>
      </c>
      <c r="N14" s="271">
        <v>0.113</v>
      </c>
      <c r="O14" s="271">
        <v>0.113</v>
      </c>
      <c r="P14" s="271">
        <v>0.111</v>
      </c>
    </row>
    <row r="15" spans="3:16" ht="32.25" thickBot="1" x14ac:dyDescent="0.3">
      <c r="C15" s="265" t="s">
        <v>386</v>
      </c>
      <c r="D15" s="266">
        <v>203</v>
      </c>
      <c r="E15" s="267" t="s">
        <v>383</v>
      </c>
      <c r="F15" s="267">
        <v>7</v>
      </c>
      <c r="G15" s="267">
        <v>9</v>
      </c>
      <c r="H15" s="267">
        <v>12</v>
      </c>
      <c r="I15" s="267">
        <v>17</v>
      </c>
      <c r="J15" s="267">
        <v>21</v>
      </c>
      <c r="K15" s="267">
        <v>21</v>
      </c>
      <c r="L15" s="267">
        <v>23</v>
      </c>
      <c r="M15" s="267">
        <v>23</v>
      </c>
      <c r="N15" s="267">
        <v>23</v>
      </c>
      <c r="O15" s="267">
        <v>23</v>
      </c>
      <c r="P15" s="267">
        <v>23</v>
      </c>
    </row>
    <row r="16" spans="3:16" ht="32.25" thickBot="1" x14ac:dyDescent="0.3">
      <c r="C16" s="265" t="s">
        <v>387</v>
      </c>
      <c r="D16" s="272"/>
      <c r="E16" s="272"/>
      <c r="F16" s="269">
        <v>7500</v>
      </c>
      <c r="G16" s="269">
        <v>7500</v>
      </c>
      <c r="H16" s="269">
        <v>7500</v>
      </c>
      <c r="I16" s="269">
        <v>7500</v>
      </c>
      <c r="J16" s="269">
        <v>7650</v>
      </c>
      <c r="K16" s="269">
        <v>7650</v>
      </c>
      <c r="L16" s="269">
        <v>7650</v>
      </c>
      <c r="M16" s="269">
        <v>7650</v>
      </c>
      <c r="N16" s="269">
        <v>7803</v>
      </c>
      <c r="O16" s="269">
        <v>7803</v>
      </c>
      <c r="P16" s="269">
        <v>7803</v>
      </c>
    </row>
    <row r="17" spans="3:16" ht="42.75" thickBot="1" x14ac:dyDescent="0.3">
      <c r="C17" s="265" t="s">
        <v>32</v>
      </c>
      <c r="D17" s="266">
        <v>203</v>
      </c>
      <c r="E17" s="267" t="s">
        <v>383</v>
      </c>
      <c r="F17" s="267">
        <v>1</v>
      </c>
      <c r="G17" s="267">
        <v>4</v>
      </c>
      <c r="H17" s="267">
        <v>4</v>
      </c>
      <c r="I17" s="267">
        <v>13</v>
      </c>
      <c r="J17" s="267">
        <v>22</v>
      </c>
      <c r="K17" s="267">
        <v>14</v>
      </c>
      <c r="L17" s="267">
        <v>42</v>
      </c>
      <c r="M17" s="267">
        <v>34</v>
      </c>
      <c r="N17" s="267">
        <v>23</v>
      </c>
      <c r="O17" s="267">
        <v>23</v>
      </c>
      <c r="P17" s="267">
        <v>23</v>
      </c>
    </row>
    <row r="18" spans="3:16" ht="15.75" thickBot="1" x14ac:dyDescent="0.3"/>
    <row r="19" spans="3:16" ht="42.75" thickBot="1" x14ac:dyDescent="0.3">
      <c r="C19" s="276" t="s">
        <v>389</v>
      </c>
      <c r="D19" s="277" t="s">
        <v>382</v>
      </c>
      <c r="E19" s="278">
        <v>44734</v>
      </c>
      <c r="F19" s="278">
        <v>44826</v>
      </c>
      <c r="G19" s="278">
        <v>44917</v>
      </c>
      <c r="H19" s="278">
        <v>44643</v>
      </c>
      <c r="I19" s="278">
        <v>44735</v>
      </c>
      <c r="J19" s="278">
        <v>44827</v>
      </c>
      <c r="K19" s="278">
        <v>44918</v>
      </c>
      <c r="L19" s="278">
        <v>44644</v>
      </c>
      <c r="M19" s="278">
        <v>44736</v>
      </c>
      <c r="N19" s="278">
        <v>44828</v>
      </c>
      <c r="O19" s="278">
        <v>44919</v>
      </c>
    </row>
    <row r="20" spans="3:16" ht="15.75" thickBot="1" x14ac:dyDescent="0.3">
      <c r="C20" s="265" t="s">
        <v>21</v>
      </c>
      <c r="D20" s="266">
        <v>248</v>
      </c>
      <c r="E20" s="267">
        <v>10</v>
      </c>
      <c r="F20" s="267">
        <v>10</v>
      </c>
      <c r="G20" s="267">
        <v>15</v>
      </c>
      <c r="H20" s="267">
        <v>22</v>
      </c>
      <c r="I20" s="267">
        <v>25</v>
      </c>
      <c r="J20" s="267">
        <v>25</v>
      </c>
      <c r="K20" s="267">
        <v>25</v>
      </c>
      <c r="L20" s="267">
        <v>28</v>
      </c>
      <c r="M20" s="267">
        <v>28</v>
      </c>
      <c r="N20" s="267">
        <v>30</v>
      </c>
      <c r="O20" s="267">
        <v>30</v>
      </c>
    </row>
    <row r="21" spans="3:16" ht="21.75" thickBot="1" x14ac:dyDescent="0.3">
      <c r="C21" s="265" t="s">
        <v>384</v>
      </c>
      <c r="D21" s="268">
        <v>494468</v>
      </c>
      <c r="E21" s="6">
        <v>19938.234718161286</v>
      </c>
      <c r="F21" s="6">
        <v>19938.234718161286</v>
      </c>
      <c r="G21" s="6">
        <v>29907.352077241929</v>
      </c>
      <c r="H21" s="6">
        <v>43864.11637995483</v>
      </c>
      <c r="I21" s="6">
        <v>49845.586795403215</v>
      </c>
      <c r="J21" s="6">
        <v>49845.586795403215</v>
      </c>
      <c r="K21" s="6">
        <v>49845.586795403215</v>
      </c>
      <c r="L21" s="6">
        <v>55827.057210851599</v>
      </c>
      <c r="M21" s="6">
        <v>55827.057210851599</v>
      </c>
      <c r="N21" s="6">
        <v>59814.704154483858</v>
      </c>
      <c r="O21" s="6">
        <v>59814.704154483858</v>
      </c>
    </row>
    <row r="22" spans="3:16" ht="21.75" thickBot="1" x14ac:dyDescent="0.3">
      <c r="C22" s="265" t="s">
        <v>385</v>
      </c>
      <c r="D22" s="270">
        <v>1</v>
      </c>
      <c r="E22" s="271">
        <f>E21/$D$21</f>
        <v>4.0322598667985161E-2</v>
      </c>
      <c r="F22" s="271">
        <f t="shared" ref="F22:O22" si="0">F21/$D$21</f>
        <v>4.0322598667985161E-2</v>
      </c>
      <c r="G22" s="271">
        <f t="shared" si="0"/>
        <v>6.0483898001977739E-2</v>
      </c>
      <c r="H22" s="271">
        <f t="shared" si="0"/>
        <v>8.8709717069567359E-2</v>
      </c>
      <c r="I22" s="271">
        <f t="shared" si="0"/>
        <v>0.1008064966699629</v>
      </c>
      <c r="J22" s="271">
        <f t="shared" si="0"/>
        <v>0.1008064966699629</v>
      </c>
      <c r="K22" s="271">
        <f t="shared" si="0"/>
        <v>0.1008064966699629</v>
      </c>
      <c r="L22" s="271">
        <f t="shared" si="0"/>
        <v>0.11290327627035844</v>
      </c>
      <c r="M22" s="271">
        <f t="shared" si="0"/>
        <v>0.11290327627035844</v>
      </c>
      <c r="N22" s="271">
        <f t="shared" si="0"/>
        <v>0.12096779600395548</v>
      </c>
      <c r="O22" s="271">
        <f t="shared" si="0"/>
        <v>0.12096779600395548</v>
      </c>
    </row>
    <row r="23" spans="3:16" ht="32.25" thickBot="1" x14ac:dyDescent="0.3">
      <c r="C23" s="265" t="s">
        <v>386</v>
      </c>
      <c r="D23" s="266">
        <v>447</v>
      </c>
      <c r="E23" s="267">
        <v>18</v>
      </c>
      <c r="F23" s="267">
        <v>18</v>
      </c>
      <c r="G23" s="267">
        <v>26</v>
      </c>
      <c r="H23" s="267">
        <v>39</v>
      </c>
      <c r="I23" s="267">
        <v>45</v>
      </c>
      <c r="J23" s="267">
        <v>45</v>
      </c>
      <c r="K23" s="267">
        <v>45</v>
      </c>
      <c r="L23" s="267">
        <v>51</v>
      </c>
      <c r="M23" s="267">
        <v>51</v>
      </c>
      <c r="N23" s="267">
        <v>55</v>
      </c>
      <c r="O23" s="267">
        <v>55</v>
      </c>
    </row>
    <row r="24" spans="3:16" ht="32.25" thickBot="1" x14ac:dyDescent="0.3">
      <c r="C24" s="265" t="s">
        <v>387</v>
      </c>
      <c r="D24" s="272"/>
      <c r="E24" s="269">
        <v>8800</v>
      </c>
      <c r="F24" s="269">
        <v>8800</v>
      </c>
      <c r="G24" s="269">
        <v>8800</v>
      </c>
      <c r="H24" s="269">
        <v>8976</v>
      </c>
      <c r="I24" s="269">
        <v>8976</v>
      </c>
      <c r="J24" s="269">
        <v>8976</v>
      </c>
      <c r="K24" s="269">
        <v>8976</v>
      </c>
      <c r="L24" s="269">
        <v>9156</v>
      </c>
      <c r="M24" s="269">
        <v>9156</v>
      </c>
      <c r="N24" s="269">
        <v>9156</v>
      </c>
      <c r="O24" s="269">
        <v>9156</v>
      </c>
    </row>
    <row r="25" spans="3:16" ht="42.75" thickBot="1" x14ac:dyDescent="0.3">
      <c r="C25" s="265" t="s">
        <v>32</v>
      </c>
      <c r="D25" s="266">
        <v>447</v>
      </c>
      <c r="E25" s="267">
        <v>2</v>
      </c>
      <c r="F25" s="267">
        <v>4</v>
      </c>
      <c r="G25" s="267">
        <v>13</v>
      </c>
      <c r="H25" s="267">
        <v>30</v>
      </c>
      <c r="I25" s="267">
        <v>48</v>
      </c>
      <c r="J25" s="267">
        <v>30</v>
      </c>
      <c r="K25" s="267">
        <v>30</v>
      </c>
      <c r="L25" s="267">
        <v>34</v>
      </c>
      <c r="M25" s="267">
        <v>74</v>
      </c>
      <c r="N25" s="267">
        <v>90</v>
      </c>
      <c r="O25" s="267">
        <v>94</v>
      </c>
    </row>
    <row r="26" spans="3:16" ht="15.75" thickBot="1" x14ac:dyDescent="0.3"/>
    <row r="27" spans="3:16" ht="42" x14ac:dyDescent="0.25">
      <c r="C27" s="279" t="s">
        <v>390</v>
      </c>
      <c r="D27" s="657" t="s">
        <v>382</v>
      </c>
      <c r="E27" s="655">
        <v>44734</v>
      </c>
      <c r="F27" s="655">
        <v>44826</v>
      </c>
      <c r="G27" s="655">
        <v>44917</v>
      </c>
      <c r="H27" s="655">
        <v>44643</v>
      </c>
      <c r="I27" s="655">
        <v>44735</v>
      </c>
      <c r="J27" s="655">
        <v>44827</v>
      </c>
      <c r="K27" s="655">
        <v>44918</v>
      </c>
      <c r="L27" s="655">
        <v>44644</v>
      </c>
      <c r="M27" s="655">
        <v>44736</v>
      </c>
      <c r="N27" s="655">
        <v>44828</v>
      </c>
      <c r="O27" s="655">
        <v>44919</v>
      </c>
      <c r="P27" s="655">
        <v>44645</v>
      </c>
    </row>
    <row r="28" spans="3:16" ht="32.25" thickBot="1" x14ac:dyDescent="0.3">
      <c r="C28" s="280" t="s">
        <v>391</v>
      </c>
      <c r="D28" s="658"/>
      <c r="E28" s="656"/>
      <c r="F28" s="656"/>
      <c r="G28" s="656"/>
      <c r="H28" s="656"/>
      <c r="I28" s="656"/>
      <c r="J28" s="656"/>
      <c r="K28" s="656"/>
      <c r="L28" s="656"/>
      <c r="M28" s="656"/>
      <c r="N28" s="656"/>
      <c r="O28" s="656"/>
      <c r="P28" s="656"/>
    </row>
    <row r="29" spans="3:16" ht="21.75" thickBot="1" x14ac:dyDescent="0.3">
      <c r="C29" s="265" t="s">
        <v>367</v>
      </c>
      <c r="D29" s="268">
        <v>1345</v>
      </c>
      <c r="E29" s="267">
        <v>46</v>
      </c>
      <c r="F29" s="267">
        <v>83</v>
      </c>
      <c r="G29" s="267">
        <v>102</v>
      </c>
      <c r="H29" s="267">
        <v>132</v>
      </c>
      <c r="I29" s="267">
        <v>155</v>
      </c>
      <c r="J29" s="267">
        <v>162</v>
      </c>
      <c r="K29" s="267">
        <v>158</v>
      </c>
      <c r="L29" s="267">
        <v>169</v>
      </c>
      <c r="M29" s="267">
        <v>93</v>
      </c>
      <c r="N29" s="267">
        <v>95</v>
      </c>
      <c r="O29" s="267">
        <v>95</v>
      </c>
      <c r="P29" s="267">
        <v>64</v>
      </c>
    </row>
    <row r="30" spans="3:16" ht="32.25" thickBot="1" x14ac:dyDescent="0.3">
      <c r="C30" s="265" t="s">
        <v>392</v>
      </c>
      <c r="D30" s="268">
        <v>2773442</v>
      </c>
      <c r="E30" s="269">
        <v>162085</v>
      </c>
      <c r="F30" s="269">
        <v>232659</v>
      </c>
      <c r="G30" s="269">
        <v>277849</v>
      </c>
      <c r="H30" s="269">
        <v>341110</v>
      </c>
      <c r="I30" s="269">
        <v>377254</v>
      </c>
      <c r="J30" s="269">
        <v>374621</v>
      </c>
      <c r="K30" s="269">
        <v>349632</v>
      </c>
      <c r="L30" s="269">
        <v>363114</v>
      </c>
      <c r="M30" s="269">
        <v>85858</v>
      </c>
      <c r="N30" s="269">
        <v>89846</v>
      </c>
      <c r="O30" s="269">
        <v>89846</v>
      </c>
      <c r="P30" s="269">
        <v>29569</v>
      </c>
    </row>
    <row r="31" spans="3:16" ht="21.75" thickBot="1" x14ac:dyDescent="0.3">
      <c r="C31" s="265" t="s">
        <v>24</v>
      </c>
      <c r="D31" s="270">
        <v>1</v>
      </c>
      <c r="E31" s="271">
        <v>5.8000000000000003E-2</v>
      </c>
      <c r="F31" s="271">
        <v>8.4000000000000005E-2</v>
      </c>
      <c r="G31" s="271">
        <v>0.1</v>
      </c>
      <c r="H31" s="271">
        <v>0.123</v>
      </c>
      <c r="I31" s="271">
        <v>0.13600000000000001</v>
      </c>
      <c r="J31" s="271">
        <v>0.13500000000000001</v>
      </c>
      <c r="K31" s="271">
        <v>0.126</v>
      </c>
      <c r="L31" s="271">
        <v>0.13100000000000001</v>
      </c>
      <c r="M31" s="271">
        <v>3.1E-2</v>
      </c>
      <c r="N31" s="271">
        <v>3.2000000000000001E-2</v>
      </c>
      <c r="O31" s="271">
        <v>3.2000000000000001E-2</v>
      </c>
      <c r="P31" s="271">
        <v>1.0999999999999999E-2</v>
      </c>
    </row>
    <row r="32" spans="3:16" ht="42.75" thickBot="1" x14ac:dyDescent="0.3">
      <c r="C32" s="265" t="s">
        <v>393</v>
      </c>
      <c r="D32" s="268">
        <v>2136</v>
      </c>
      <c r="E32" s="267">
        <v>121</v>
      </c>
      <c r="F32" s="267">
        <v>173</v>
      </c>
      <c r="G32" s="267">
        <v>207</v>
      </c>
      <c r="H32" s="267">
        <v>256</v>
      </c>
      <c r="I32" s="267">
        <v>288</v>
      </c>
      <c r="J32" s="267">
        <v>287</v>
      </c>
      <c r="K32" s="267">
        <v>268</v>
      </c>
      <c r="L32" s="267">
        <v>280</v>
      </c>
      <c r="M32" s="267">
        <v>74</v>
      </c>
      <c r="N32" s="267">
        <v>78</v>
      </c>
      <c r="O32" s="267">
        <v>78</v>
      </c>
      <c r="P32" s="267">
        <v>23</v>
      </c>
    </row>
    <row r="33" spans="3:16" ht="32.25" thickBot="1" x14ac:dyDescent="0.3">
      <c r="C33" s="265" t="s">
        <v>387</v>
      </c>
      <c r="D33" s="272"/>
      <c r="E33" s="269">
        <v>7494</v>
      </c>
      <c r="F33" s="269">
        <v>7437</v>
      </c>
      <c r="G33" s="269">
        <v>7466</v>
      </c>
      <c r="H33" s="269">
        <v>7516</v>
      </c>
      <c r="I33" s="269">
        <v>7643</v>
      </c>
      <c r="J33" s="269">
        <v>7660</v>
      </c>
      <c r="K33" s="269">
        <v>7672</v>
      </c>
      <c r="L33" s="269">
        <v>7717</v>
      </c>
      <c r="M33" s="269">
        <v>8629</v>
      </c>
      <c r="N33" s="269">
        <v>8703</v>
      </c>
      <c r="O33" s="269">
        <v>8703</v>
      </c>
      <c r="P33" s="269">
        <v>7803</v>
      </c>
    </row>
    <row r="34" spans="3:16" ht="42.75" thickBot="1" x14ac:dyDescent="0.3">
      <c r="C34" s="265" t="s">
        <v>32</v>
      </c>
      <c r="D34" s="268">
        <v>2136</v>
      </c>
      <c r="E34" s="267">
        <v>12</v>
      </c>
      <c r="F34" s="267">
        <v>32</v>
      </c>
      <c r="G34" s="267">
        <v>107</v>
      </c>
      <c r="H34" s="267">
        <v>95</v>
      </c>
      <c r="I34" s="267">
        <v>232</v>
      </c>
      <c r="J34" s="267">
        <v>274</v>
      </c>
      <c r="K34" s="267">
        <v>306</v>
      </c>
      <c r="L34" s="267">
        <v>211</v>
      </c>
      <c r="M34" s="267">
        <v>286</v>
      </c>
      <c r="N34" s="267">
        <v>291</v>
      </c>
      <c r="O34" s="267">
        <v>266</v>
      </c>
      <c r="P34" s="267">
        <v>23</v>
      </c>
    </row>
  </sheetData>
  <mergeCells count="13">
    <mergeCell ref="P27:P28"/>
    <mergeCell ref="J27:J28"/>
    <mergeCell ref="K27:K28"/>
    <mergeCell ref="L27:L28"/>
    <mergeCell ref="M27:M28"/>
    <mergeCell ref="N27:N28"/>
    <mergeCell ref="O27:O28"/>
    <mergeCell ref="I27:I28"/>
    <mergeCell ref="D27:D28"/>
    <mergeCell ref="E27:E28"/>
    <mergeCell ref="F27:F28"/>
    <mergeCell ref="G27:G28"/>
    <mergeCell ref="H27:H28"/>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79998168889431442"/>
  </sheetPr>
  <dimension ref="A1:BV189"/>
  <sheetViews>
    <sheetView showGridLines="0" zoomScale="80" zoomScaleNormal="80" workbookViewId="0">
      <selection activeCell="E20" sqref="E20:H20"/>
    </sheetView>
  </sheetViews>
  <sheetFormatPr defaultColWidth="8.85546875" defaultRowHeight="11.25" x14ac:dyDescent="0.25"/>
  <cols>
    <col min="1" max="1" width="10.7109375" style="25" bestFit="1" customWidth="1"/>
    <col min="2" max="2" width="37.140625" style="2" customWidth="1"/>
    <col min="3" max="3" width="12.28515625" style="2" bestFit="1" customWidth="1"/>
    <col min="4" max="4" width="13.42578125" style="2" customWidth="1"/>
    <col min="5" max="5" width="11.7109375" style="2" bestFit="1" customWidth="1"/>
    <col min="6" max="19" width="12.28515625" style="2" bestFit="1" customWidth="1"/>
    <col min="20" max="21" width="11.140625" style="2" bestFit="1" customWidth="1"/>
    <col min="22" max="22" width="10.7109375" style="2" bestFit="1" customWidth="1"/>
    <col min="23" max="23" width="11.140625" style="2" bestFit="1" customWidth="1"/>
    <col min="24" max="32" width="17.7109375" style="2" customWidth="1"/>
    <col min="33" max="33" width="13.28515625" style="2" customWidth="1"/>
    <col min="34" max="16384" width="8.85546875" style="2"/>
  </cols>
  <sheetData>
    <row r="1" spans="1:33" x14ac:dyDescent="0.25">
      <c r="A1" s="2"/>
      <c r="B1" s="2" t="s">
        <v>379</v>
      </c>
      <c r="E1" s="18">
        <v>1</v>
      </c>
      <c r="F1" s="18">
        <f>E1+1</f>
        <v>2</v>
      </c>
      <c r="G1" s="18">
        <f t="shared" ref="G1:AG1" si="0">F1+1</f>
        <v>3</v>
      </c>
      <c r="H1" s="18">
        <f t="shared" si="0"/>
        <v>4</v>
      </c>
      <c r="I1" s="18">
        <f t="shared" si="0"/>
        <v>5</v>
      </c>
      <c r="J1" s="18">
        <f t="shared" si="0"/>
        <v>6</v>
      </c>
      <c r="K1" s="18">
        <f t="shared" si="0"/>
        <v>7</v>
      </c>
      <c r="L1" s="18">
        <f t="shared" si="0"/>
        <v>8</v>
      </c>
      <c r="M1" s="18">
        <f t="shared" si="0"/>
        <v>9</v>
      </c>
      <c r="N1" s="18">
        <f t="shared" si="0"/>
        <v>10</v>
      </c>
      <c r="O1" s="18">
        <f t="shared" si="0"/>
        <v>11</v>
      </c>
      <c r="P1" s="18">
        <f t="shared" si="0"/>
        <v>12</v>
      </c>
      <c r="Q1" s="18">
        <f t="shared" si="0"/>
        <v>13</v>
      </c>
      <c r="R1" s="18">
        <f t="shared" si="0"/>
        <v>14</v>
      </c>
      <c r="S1" s="18">
        <f t="shared" si="0"/>
        <v>15</v>
      </c>
      <c r="T1" s="18">
        <f t="shared" si="0"/>
        <v>16</v>
      </c>
      <c r="U1" s="18">
        <f t="shared" si="0"/>
        <v>17</v>
      </c>
      <c r="V1" s="18">
        <f t="shared" si="0"/>
        <v>18</v>
      </c>
      <c r="W1" s="18">
        <f t="shared" si="0"/>
        <v>19</v>
      </c>
      <c r="X1" s="18">
        <f t="shared" si="0"/>
        <v>20</v>
      </c>
      <c r="Y1" s="18">
        <f t="shared" si="0"/>
        <v>21</v>
      </c>
      <c r="Z1" s="18">
        <f t="shared" si="0"/>
        <v>22</v>
      </c>
      <c r="AA1" s="18">
        <f t="shared" si="0"/>
        <v>23</v>
      </c>
      <c r="AB1" s="18">
        <f t="shared" si="0"/>
        <v>24</v>
      </c>
      <c r="AC1" s="18">
        <f t="shared" si="0"/>
        <v>25</v>
      </c>
      <c r="AD1" s="18">
        <f t="shared" si="0"/>
        <v>26</v>
      </c>
      <c r="AE1" s="18">
        <f t="shared" si="0"/>
        <v>27</v>
      </c>
      <c r="AF1" s="18">
        <f t="shared" si="0"/>
        <v>28</v>
      </c>
      <c r="AG1" s="18">
        <f t="shared" si="0"/>
        <v>29</v>
      </c>
    </row>
    <row r="2" spans="1:33" x14ac:dyDescent="0.25">
      <c r="B2" s="35" t="s">
        <v>48</v>
      </c>
      <c r="C2" s="36" t="s">
        <v>3</v>
      </c>
      <c r="D2" s="37">
        <v>44561</v>
      </c>
      <c r="E2" s="37">
        <f t="shared" ref="E2:AG2" si="1">EOMONTH(D2,3)</f>
        <v>44651</v>
      </c>
      <c r="F2" s="37">
        <f t="shared" si="1"/>
        <v>44742</v>
      </c>
      <c r="G2" s="37">
        <f t="shared" si="1"/>
        <v>44834</v>
      </c>
      <c r="H2" s="37">
        <f t="shared" si="1"/>
        <v>44926</v>
      </c>
      <c r="I2" s="37">
        <f t="shared" si="1"/>
        <v>45016</v>
      </c>
      <c r="J2" s="37">
        <f t="shared" si="1"/>
        <v>45107</v>
      </c>
      <c r="K2" s="37">
        <f t="shared" si="1"/>
        <v>45199</v>
      </c>
      <c r="L2" s="37">
        <f t="shared" si="1"/>
        <v>45291</v>
      </c>
      <c r="M2" s="37">
        <f t="shared" si="1"/>
        <v>45382</v>
      </c>
      <c r="N2" s="37">
        <f t="shared" si="1"/>
        <v>45473</v>
      </c>
      <c r="O2" s="37">
        <f t="shared" si="1"/>
        <v>45565</v>
      </c>
      <c r="P2" s="37">
        <f t="shared" si="1"/>
        <v>45657</v>
      </c>
      <c r="Q2" s="37">
        <f t="shared" si="1"/>
        <v>45747</v>
      </c>
      <c r="R2" s="37">
        <f t="shared" si="1"/>
        <v>45838</v>
      </c>
      <c r="S2" s="37">
        <f t="shared" si="1"/>
        <v>45930</v>
      </c>
      <c r="T2" s="37">
        <f t="shared" si="1"/>
        <v>46022</v>
      </c>
      <c r="U2" s="37">
        <f t="shared" si="1"/>
        <v>46112</v>
      </c>
      <c r="V2" s="37">
        <f t="shared" si="1"/>
        <v>46203</v>
      </c>
      <c r="W2" s="37">
        <f t="shared" si="1"/>
        <v>46295</v>
      </c>
      <c r="X2" s="37">
        <f t="shared" si="1"/>
        <v>46387</v>
      </c>
      <c r="Y2" s="37">
        <f t="shared" si="1"/>
        <v>46477</v>
      </c>
      <c r="Z2" s="37">
        <f t="shared" si="1"/>
        <v>46568</v>
      </c>
      <c r="AA2" s="37">
        <f t="shared" si="1"/>
        <v>46660</v>
      </c>
      <c r="AB2" s="37">
        <f t="shared" si="1"/>
        <v>46752</v>
      </c>
      <c r="AC2" s="37">
        <f t="shared" si="1"/>
        <v>46843</v>
      </c>
      <c r="AD2" s="37">
        <f t="shared" si="1"/>
        <v>46934</v>
      </c>
      <c r="AE2" s="37">
        <f t="shared" si="1"/>
        <v>47026</v>
      </c>
      <c r="AF2" s="37">
        <f t="shared" si="1"/>
        <v>47118</v>
      </c>
      <c r="AG2" s="37">
        <f t="shared" si="1"/>
        <v>47208</v>
      </c>
    </row>
    <row r="4" spans="1:33" x14ac:dyDescent="0.25">
      <c r="B4" s="2" t="s">
        <v>33</v>
      </c>
      <c r="C4" s="7" t="e">
        <f ca="1">SUM(D4:AG4)</f>
        <v>#VALUE!</v>
      </c>
      <c r="D4" s="6"/>
      <c r="E4" s="6">
        <f>E100+E127+E155</f>
        <v>0</v>
      </c>
      <c r="F4" s="6">
        <f t="shared" ref="F4:AG4" si="2">F100+F127+F155</f>
        <v>2.9782165308605695</v>
      </c>
      <c r="G4" s="6">
        <f t="shared" si="2"/>
        <v>19.468688542593998</v>
      </c>
      <c r="H4" s="6">
        <f t="shared" si="2"/>
        <v>94.012808240160666</v>
      </c>
      <c r="I4" s="6">
        <f t="shared" si="2"/>
        <v>60.362392231718992</v>
      </c>
      <c r="J4" s="6">
        <f t="shared" si="2"/>
        <v>212.87845229656708</v>
      </c>
      <c r="K4" s="6">
        <f t="shared" si="2"/>
        <v>294.42313893146689</v>
      </c>
      <c r="L4" s="6">
        <f t="shared" si="2"/>
        <v>294.53078414734432</v>
      </c>
      <c r="M4" s="6">
        <f t="shared" si="2"/>
        <v>201.27514191163183</v>
      </c>
      <c r="N4" s="6">
        <f t="shared" ca="1" si="2"/>
        <v>343.61097001810788</v>
      </c>
      <c r="O4" s="6">
        <f t="shared" ca="1" si="2"/>
        <v>346.12509740412315</v>
      </c>
      <c r="P4" s="6">
        <f t="shared" ca="1" si="2"/>
        <v>295.65218789815549</v>
      </c>
      <c r="Q4" s="6">
        <f t="shared" ca="1" si="2"/>
        <v>23.072597472909823</v>
      </c>
      <c r="R4" s="6">
        <f t="shared" ca="1" si="2"/>
        <v>0</v>
      </c>
      <c r="S4" s="6">
        <f t="shared" ca="1" si="2"/>
        <v>0</v>
      </c>
      <c r="T4" s="6">
        <f t="shared" ca="1" si="2"/>
        <v>0</v>
      </c>
      <c r="U4" s="6">
        <f t="shared" ca="1" si="2"/>
        <v>0</v>
      </c>
      <c r="V4" s="6">
        <f t="shared" ca="1" si="2"/>
        <v>0</v>
      </c>
      <c r="W4" s="6">
        <f t="shared" ca="1" si="2"/>
        <v>0</v>
      </c>
      <c r="X4" s="6">
        <f t="shared" ca="1" si="2"/>
        <v>0</v>
      </c>
      <c r="Y4" s="6">
        <f t="shared" ca="1" si="2"/>
        <v>0</v>
      </c>
      <c r="Z4" s="6">
        <f t="shared" ca="1" si="2"/>
        <v>0</v>
      </c>
      <c r="AA4" s="6">
        <f t="shared" ca="1" si="2"/>
        <v>0</v>
      </c>
      <c r="AB4" s="6">
        <f t="shared" ca="1" si="2"/>
        <v>0</v>
      </c>
      <c r="AC4" s="6">
        <f t="shared" ca="1" si="2"/>
        <v>0</v>
      </c>
      <c r="AD4" s="6">
        <f t="shared" ca="1" si="2"/>
        <v>0</v>
      </c>
      <c r="AE4" s="6">
        <f t="shared" ca="1" si="2"/>
        <v>0</v>
      </c>
      <c r="AF4" s="6">
        <f t="shared" ca="1" si="2"/>
        <v>0</v>
      </c>
      <c r="AG4" s="6">
        <f t="shared" ca="1" si="2"/>
        <v>0</v>
      </c>
    </row>
    <row r="5" spans="1:33" x14ac:dyDescent="0.25">
      <c r="B5" s="2" t="s">
        <v>366</v>
      </c>
      <c r="C5" s="7">
        <f>SUM(D5:AG5)</f>
        <v>97.6</v>
      </c>
      <c r="D5" s="6"/>
      <c r="E5" s="6">
        <f>E178</f>
        <v>0</v>
      </c>
      <c r="F5" s="6">
        <f t="shared" ref="F5:AG5" si="3">F178</f>
        <v>2.5</v>
      </c>
      <c r="G5" s="6">
        <f t="shared" si="3"/>
        <v>5</v>
      </c>
      <c r="H5" s="6">
        <f t="shared" si="3"/>
        <v>6</v>
      </c>
      <c r="I5" s="6">
        <f t="shared" si="3"/>
        <v>7.5</v>
      </c>
      <c r="J5" s="6">
        <f t="shared" si="3"/>
        <v>8.5</v>
      </c>
      <c r="K5" s="6">
        <f t="shared" si="3"/>
        <v>8.5</v>
      </c>
      <c r="L5" s="6">
        <f t="shared" si="3"/>
        <v>8.5</v>
      </c>
      <c r="M5" s="6">
        <f t="shared" si="3"/>
        <v>8.5</v>
      </c>
      <c r="N5" s="6">
        <f t="shared" si="3"/>
        <v>8.5</v>
      </c>
      <c r="O5" s="6">
        <f t="shared" si="3"/>
        <v>8.5</v>
      </c>
      <c r="P5" s="6">
        <f t="shared" si="3"/>
        <v>8.5</v>
      </c>
      <c r="Q5" s="6">
        <f t="shared" si="3"/>
        <v>8.5</v>
      </c>
      <c r="R5" s="6">
        <f t="shared" si="3"/>
        <v>8.6</v>
      </c>
      <c r="S5" s="6">
        <f t="shared" si="3"/>
        <v>0</v>
      </c>
      <c r="T5" s="6">
        <f t="shared" si="3"/>
        <v>0</v>
      </c>
      <c r="U5" s="6">
        <f t="shared" si="3"/>
        <v>0</v>
      </c>
      <c r="V5" s="6">
        <f t="shared" si="3"/>
        <v>0</v>
      </c>
      <c r="W5" s="6">
        <f t="shared" si="3"/>
        <v>0</v>
      </c>
      <c r="X5" s="6">
        <f t="shared" si="3"/>
        <v>0</v>
      </c>
      <c r="Y5" s="6">
        <f t="shared" si="3"/>
        <v>0</v>
      </c>
      <c r="Z5" s="6">
        <f t="shared" si="3"/>
        <v>0</v>
      </c>
      <c r="AA5" s="6">
        <f t="shared" si="3"/>
        <v>0</v>
      </c>
      <c r="AB5" s="6">
        <f t="shared" si="3"/>
        <v>0</v>
      </c>
      <c r="AC5" s="6">
        <f t="shared" si="3"/>
        <v>0</v>
      </c>
      <c r="AD5" s="6">
        <f t="shared" si="3"/>
        <v>0</v>
      </c>
      <c r="AE5" s="6">
        <f t="shared" si="3"/>
        <v>0</v>
      </c>
      <c r="AF5" s="6">
        <f t="shared" si="3"/>
        <v>0</v>
      </c>
      <c r="AG5" s="6">
        <f t="shared" si="3"/>
        <v>0</v>
      </c>
    </row>
    <row r="6" spans="1:33" hidden="1" x14ac:dyDescent="0.25">
      <c r="B6" s="2" t="s">
        <v>273</v>
      </c>
      <c r="C6" s="7">
        <f>SUM(D6:AG6)</f>
        <v>0</v>
      </c>
      <c r="D6" s="6"/>
      <c r="E6" s="24"/>
      <c r="F6" s="24"/>
      <c r="G6" s="24"/>
      <c r="H6" s="24"/>
      <c r="I6" s="24"/>
      <c r="J6" s="24"/>
      <c r="K6" s="24"/>
      <c r="L6" s="24"/>
      <c r="M6" s="24"/>
      <c r="N6" s="24"/>
      <c r="O6" s="24"/>
      <c r="P6" s="24"/>
      <c r="Q6" s="24"/>
      <c r="R6" s="24"/>
      <c r="S6" s="24"/>
      <c r="T6" s="24"/>
      <c r="U6" s="6"/>
      <c r="V6" s="6"/>
      <c r="W6" s="6"/>
      <c r="X6" s="6"/>
      <c r="Y6" s="6"/>
      <c r="Z6" s="6"/>
      <c r="AA6" s="6"/>
      <c r="AB6" s="6"/>
      <c r="AC6" s="6"/>
      <c r="AD6" s="6"/>
      <c r="AE6" s="6"/>
      <c r="AF6" s="6"/>
      <c r="AG6" s="6"/>
    </row>
    <row r="7" spans="1:33" x14ac:dyDescent="0.25">
      <c r="B7" s="34" t="s">
        <v>33</v>
      </c>
      <c r="C7" s="33" t="e">
        <f ca="1">SUM(D7:AG7)</f>
        <v>#VALUE!</v>
      </c>
      <c r="D7" s="33"/>
      <c r="E7" s="33">
        <f t="shared" ref="E7:AG7" si="4">SUM(E4:E6)</f>
        <v>0</v>
      </c>
      <c r="F7" s="33">
        <f t="shared" si="4"/>
        <v>5.4782165308605695</v>
      </c>
      <c r="G7" s="33">
        <f t="shared" si="4"/>
        <v>24.468688542593998</v>
      </c>
      <c r="H7" s="33">
        <f t="shared" si="4"/>
        <v>100.01280824016067</v>
      </c>
      <c r="I7" s="33">
        <f t="shared" si="4"/>
        <v>67.862392231718985</v>
      </c>
      <c r="J7" s="33">
        <f t="shared" si="4"/>
        <v>221.37845229656708</v>
      </c>
      <c r="K7" s="33">
        <f t="shared" si="4"/>
        <v>302.92313893146689</v>
      </c>
      <c r="L7" s="33">
        <f t="shared" si="4"/>
        <v>303.03078414734432</v>
      </c>
      <c r="M7" s="33">
        <f t="shared" si="4"/>
        <v>209.77514191163183</v>
      </c>
      <c r="N7" s="33">
        <f t="shared" ca="1" si="4"/>
        <v>352.11097001810788</v>
      </c>
      <c r="O7" s="33">
        <f t="shared" ca="1" si="4"/>
        <v>354.62509740412315</v>
      </c>
      <c r="P7" s="33">
        <f t="shared" ca="1" si="4"/>
        <v>304.15218789815549</v>
      </c>
      <c r="Q7" s="33">
        <f t="shared" ca="1" si="4"/>
        <v>31.572597472909823</v>
      </c>
      <c r="R7" s="33">
        <f t="shared" ca="1" si="4"/>
        <v>8.6</v>
      </c>
      <c r="S7" s="33">
        <f t="shared" ca="1" si="4"/>
        <v>0</v>
      </c>
      <c r="T7" s="33">
        <f t="shared" ca="1" si="4"/>
        <v>0</v>
      </c>
      <c r="U7" s="33">
        <f t="shared" ca="1" si="4"/>
        <v>0</v>
      </c>
      <c r="V7" s="33">
        <f t="shared" ca="1" si="4"/>
        <v>0</v>
      </c>
      <c r="W7" s="33">
        <f t="shared" ca="1" si="4"/>
        <v>0</v>
      </c>
      <c r="X7" s="33">
        <f t="shared" ca="1" si="4"/>
        <v>0</v>
      </c>
      <c r="Y7" s="33">
        <f t="shared" ca="1" si="4"/>
        <v>0</v>
      </c>
      <c r="Z7" s="33">
        <f t="shared" ca="1" si="4"/>
        <v>0</v>
      </c>
      <c r="AA7" s="33">
        <f t="shared" ca="1" si="4"/>
        <v>0</v>
      </c>
      <c r="AB7" s="33">
        <f t="shared" ca="1" si="4"/>
        <v>0</v>
      </c>
      <c r="AC7" s="33">
        <f t="shared" ca="1" si="4"/>
        <v>0</v>
      </c>
      <c r="AD7" s="33">
        <f t="shared" ca="1" si="4"/>
        <v>0</v>
      </c>
      <c r="AE7" s="33">
        <f t="shared" ca="1" si="4"/>
        <v>0</v>
      </c>
      <c r="AF7" s="33">
        <f t="shared" ca="1" si="4"/>
        <v>0</v>
      </c>
      <c r="AG7" s="33">
        <f t="shared" ca="1" si="4"/>
        <v>0</v>
      </c>
    </row>
    <row r="8" spans="1:33" x14ac:dyDescent="0.25">
      <c r="B8" s="13"/>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row>
    <row r="9" spans="1:33" x14ac:dyDescent="0.25">
      <c r="A9" s="24">
        <f>'Cost Schedule '!G67</f>
        <v>58</v>
      </c>
      <c r="B9" s="2" t="s">
        <v>58</v>
      </c>
      <c r="C9" s="7">
        <f ca="1">SUM(D9:AG9)</f>
        <v>192</v>
      </c>
      <c r="E9" s="209">
        <f ca="1">'Cost Schedule '!H103</f>
        <v>11.75</v>
      </c>
      <c r="F9" s="209">
        <f ca="1">'Cost Schedule '!I103</f>
        <v>0</v>
      </c>
      <c r="G9" s="209">
        <f ca="1">'Cost Schedule '!J103</f>
        <v>0</v>
      </c>
      <c r="H9" s="209">
        <f ca="1">'Cost Schedule '!K103</f>
        <v>0</v>
      </c>
      <c r="I9" s="209">
        <f ca="1">'Cost Schedule '!L103</f>
        <v>0</v>
      </c>
      <c r="J9" s="209">
        <f ca="1">'Cost Schedule '!M103</f>
        <v>58</v>
      </c>
      <c r="K9" s="209">
        <f ca="1">'Cost Schedule '!N103</f>
        <v>0</v>
      </c>
      <c r="L9" s="209">
        <f ca="1">'Cost Schedule '!O103</f>
        <v>58</v>
      </c>
      <c r="M9" s="209">
        <f ca="1">'Cost Schedule '!P103</f>
        <v>0</v>
      </c>
      <c r="N9" s="209">
        <f ca="1">'Cost Schedule '!Q103</f>
        <v>0</v>
      </c>
      <c r="O9" s="209">
        <f ca="1">'Cost Schedule '!R103</f>
        <v>0</v>
      </c>
      <c r="P9" s="209">
        <f ca="1">'Cost Schedule '!S103</f>
        <v>58</v>
      </c>
      <c r="Q9" s="209">
        <f ca="1">'Cost Schedule '!T103</f>
        <v>0</v>
      </c>
      <c r="R9" s="209">
        <f ca="1">'Cost Schedule '!U103</f>
        <v>0</v>
      </c>
      <c r="S9" s="209">
        <f ca="1">'Cost Schedule '!V103</f>
        <v>0</v>
      </c>
      <c r="T9" s="209">
        <f ca="1">'Cost Schedule '!W103</f>
        <v>6.25</v>
      </c>
      <c r="U9" s="209">
        <f ca="1">'Cost Schedule '!X103</f>
        <v>0</v>
      </c>
      <c r="V9" s="146"/>
      <c r="W9" s="146"/>
      <c r="X9" s="146"/>
      <c r="Y9" s="7"/>
      <c r="Z9" s="7"/>
      <c r="AA9" s="7"/>
      <c r="AB9" s="7"/>
      <c r="AC9" s="7"/>
      <c r="AD9" s="7"/>
      <c r="AE9" s="7"/>
      <c r="AF9" s="7"/>
      <c r="AG9" s="7"/>
    </row>
    <row r="10" spans="1:33" x14ac:dyDescent="0.25">
      <c r="B10" s="2" t="s">
        <v>29</v>
      </c>
      <c r="C10" s="7">
        <f ca="1">SUM(D10:AG10)</f>
        <v>808.14056455814307</v>
      </c>
      <c r="D10" s="6"/>
      <c r="E10" s="6">
        <f t="shared" ref="E10:AG10" ca="1" si="5">E103+E130+E158+E181</f>
        <v>0</v>
      </c>
      <c r="F10" s="6">
        <f t="shared" ca="1" si="5"/>
        <v>0</v>
      </c>
      <c r="G10" s="6">
        <f t="shared" ca="1" si="5"/>
        <v>0</v>
      </c>
      <c r="H10" s="6">
        <f t="shared" ca="1" si="5"/>
        <v>0</v>
      </c>
      <c r="I10" s="6">
        <f t="shared" ca="1" si="5"/>
        <v>0</v>
      </c>
      <c r="J10" s="6">
        <f t="shared" ca="1" si="5"/>
        <v>0</v>
      </c>
      <c r="K10" s="6">
        <f t="shared" ca="1" si="5"/>
        <v>31.632038187287559</v>
      </c>
      <c r="L10" s="6">
        <f t="shared" ca="1" si="5"/>
        <v>27.305365097383174</v>
      </c>
      <c r="M10" s="6">
        <f t="shared" ca="1" si="5"/>
        <v>32.795776231125679</v>
      </c>
      <c r="N10" s="6">
        <f t="shared" ca="1" si="5"/>
        <v>70.033216295091734</v>
      </c>
      <c r="O10" s="6">
        <f t="shared" ca="1" si="5"/>
        <v>50.947732156036182</v>
      </c>
      <c r="P10" s="6">
        <f t="shared" ca="1" si="5"/>
        <v>57.546279699778708</v>
      </c>
      <c r="Q10" s="6">
        <f t="shared" ca="1" si="5"/>
        <v>67.974471129246993</v>
      </c>
      <c r="R10" s="6">
        <f t="shared" ca="1" si="5"/>
        <v>66.406374454309486</v>
      </c>
      <c r="S10" s="6">
        <f t="shared" ca="1" si="5"/>
        <v>43.801063188529525</v>
      </c>
      <c r="T10" s="6">
        <f t="shared" ca="1" si="5"/>
        <v>65.939342471616797</v>
      </c>
      <c r="U10" s="6">
        <f t="shared" ca="1" si="5"/>
        <v>80.379791623860001</v>
      </c>
      <c r="V10" s="6">
        <f t="shared" ca="1" si="5"/>
        <v>50.789540913133997</v>
      </c>
      <c r="W10" s="6">
        <f t="shared" ca="1" si="5"/>
        <v>26.508552704022264</v>
      </c>
      <c r="X10" s="6">
        <f t="shared" ca="1" si="5"/>
        <v>29.041243758890094</v>
      </c>
      <c r="Y10" s="6">
        <f t="shared" ca="1" si="5"/>
        <v>36.212985124398259</v>
      </c>
      <c r="Z10" s="6">
        <f t="shared" ca="1" si="5"/>
        <v>25.252782846275046</v>
      </c>
      <c r="AA10" s="6">
        <f t="shared" ca="1" si="5"/>
        <v>22.18641106695938</v>
      </c>
      <c r="AB10" s="6">
        <f t="shared" ca="1" si="5"/>
        <v>18.056458829946564</v>
      </c>
      <c r="AC10" s="6">
        <f t="shared" ca="1" si="5"/>
        <v>5.3311387802515213</v>
      </c>
      <c r="AD10" s="6">
        <f t="shared" ca="1" si="5"/>
        <v>0</v>
      </c>
      <c r="AE10" s="6">
        <f t="shared" ca="1" si="5"/>
        <v>0</v>
      </c>
      <c r="AF10" s="6">
        <f t="shared" ca="1" si="5"/>
        <v>0</v>
      </c>
      <c r="AG10" s="6">
        <f t="shared" ca="1" si="5"/>
        <v>0</v>
      </c>
    </row>
    <row r="11" spans="1:33" x14ac:dyDescent="0.25">
      <c r="B11" s="2" t="str">
        <f>B104</f>
        <v>Admin Cost &amp; other Overheads</v>
      </c>
      <c r="C11" s="7">
        <f ca="1">SUM(D11:AG11)</f>
        <v>71.561561941437233</v>
      </c>
      <c r="D11" s="6"/>
      <c r="E11" s="6">
        <f ca="1">E104+E131+E159</f>
        <v>0</v>
      </c>
      <c r="F11" s="6">
        <f t="shared" ref="F11:AG13" ca="1" si="6">F104+F131+F159</f>
        <v>0</v>
      </c>
      <c r="G11" s="6">
        <f t="shared" ca="1" si="6"/>
        <v>0</v>
      </c>
      <c r="H11" s="6">
        <f t="shared" ca="1" si="6"/>
        <v>0</v>
      </c>
      <c r="I11" s="6">
        <f t="shared" ca="1" si="6"/>
        <v>0</v>
      </c>
      <c r="J11" s="6">
        <f t="shared" ca="1" si="6"/>
        <v>0</v>
      </c>
      <c r="K11" s="6">
        <f t="shared" ca="1" si="6"/>
        <v>1.8634879817884049</v>
      </c>
      <c r="L11" s="6">
        <f t="shared" ca="1" si="6"/>
        <v>0</v>
      </c>
      <c r="M11" s="6">
        <f t="shared" ca="1" si="6"/>
        <v>0</v>
      </c>
      <c r="N11" s="6">
        <f t="shared" ca="1" si="6"/>
        <v>0.73199999999999998</v>
      </c>
      <c r="O11" s="6">
        <f t="shared" ca="1" si="6"/>
        <v>4.5019375691973069</v>
      </c>
      <c r="P11" s="6">
        <f t="shared" ca="1" si="6"/>
        <v>4.7643941103764416</v>
      </c>
      <c r="Q11" s="6">
        <f t="shared" ca="1" si="6"/>
        <v>5.7300668030633828</v>
      </c>
      <c r="R11" s="6">
        <f t="shared" ca="1" si="6"/>
        <v>5.3125099563447593</v>
      </c>
      <c r="S11" s="6">
        <f t="shared" ca="1" si="6"/>
        <v>3.5040850550823621</v>
      </c>
      <c r="T11" s="6">
        <f t="shared" ca="1" si="6"/>
        <v>5.6356029215091068</v>
      </c>
      <c r="U11" s="6">
        <f t="shared" ca="1" si="6"/>
        <v>6.495376673738984</v>
      </c>
      <c r="V11" s="6">
        <f t="shared" ca="1" si="6"/>
        <v>4.51135209704732</v>
      </c>
      <c r="W11" s="6">
        <f t="shared" ca="1" si="6"/>
        <v>3.181026324482672</v>
      </c>
      <c r="X11" s="6">
        <f t="shared" ca="1" si="6"/>
        <v>3.4849492510668094</v>
      </c>
      <c r="Y11" s="6">
        <f t="shared" ca="1" si="6"/>
        <v>4.3455582149277889</v>
      </c>
      <c r="Z11" s="6">
        <f t="shared" ca="1" si="6"/>
        <v>3.0303339415530059</v>
      </c>
      <c r="AA11" s="6">
        <f t="shared" ca="1" si="6"/>
        <v>2.6623693280351244</v>
      </c>
      <c r="AB11" s="6">
        <f t="shared" ca="1" si="6"/>
        <v>2.1667750595935864</v>
      </c>
      <c r="AC11" s="6">
        <f t="shared" ca="1" si="6"/>
        <v>1.6397366536301821</v>
      </c>
      <c r="AD11" s="6">
        <f t="shared" ca="1" si="6"/>
        <v>2</v>
      </c>
      <c r="AE11" s="6">
        <f t="shared" ca="1" si="6"/>
        <v>2</v>
      </c>
      <c r="AF11" s="6">
        <f t="shared" ca="1" si="6"/>
        <v>2</v>
      </c>
      <c r="AG11" s="6">
        <f t="shared" ca="1" si="6"/>
        <v>2</v>
      </c>
    </row>
    <row r="12" spans="1:33" x14ac:dyDescent="0.25">
      <c r="A12" s="87"/>
      <c r="B12" s="2" t="str">
        <f>B105</f>
        <v>Sales &amp; Mktng Cost (Rs Cr)</v>
      </c>
      <c r="C12" s="7">
        <f ca="1">SUM(D12:AG12)</f>
        <v>20.229061474731594</v>
      </c>
      <c r="D12" s="6"/>
      <c r="E12" s="6">
        <f ca="1">E105+E132+E160</f>
        <v>0</v>
      </c>
      <c r="F12" s="6">
        <f t="shared" ca="1" si="6"/>
        <v>0</v>
      </c>
      <c r="G12" s="6">
        <f t="shared" ca="1" si="6"/>
        <v>0</v>
      </c>
      <c r="H12" s="6">
        <f t="shared" ca="1" si="6"/>
        <v>0</v>
      </c>
      <c r="I12" s="6">
        <f t="shared" ca="1" si="6"/>
        <v>0</v>
      </c>
      <c r="J12" s="6">
        <f t="shared" ca="1" si="6"/>
        <v>0</v>
      </c>
      <c r="K12" s="6">
        <f t="shared" ca="1" si="6"/>
        <v>2.2337913830958969</v>
      </c>
      <c r="L12" s="6">
        <f t="shared" ca="1" si="6"/>
        <v>0.88395969382439776</v>
      </c>
      <c r="M12" s="6">
        <f t="shared" ca="1" si="6"/>
        <v>0</v>
      </c>
      <c r="N12" s="6">
        <f t="shared" ca="1" si="6"/>
        <v>1.0669596938243977</v>
      </c>
      <c r="O12" s="6">
        <f t="shared" ca="1" si="6"/>
        <v>1.3157474769159925</v>
      </c>
      <c r="P12" s="6">
        <f t="shared" ca="1" si="6"/>
        <v>2.3286467822948231</v>
      </c>
      <c r="Q12" s="6">
        <f t="shared" ca="1" si="6"/>
        <v>1.2134348662231289</v>
      </c>
      <c r="R12" s="6">
        <f t="shared" ca="1" si="6"/>
        <v>1.8379798212386651</v>
      </c>
      <c r="S12" s="6">
        <f t="shared" ca="1" si="6"/>
        <v>1.3858735959230657</v>
      </c>
      <c r="T12" s="6">
        <f t="shared" ca="1" si="6"/>
        <v>1.6484114196949298</v>
      </c>
      <c r="U12" s="6">
        <f t="shared" ca="1" si="6"/>
        <v>1.9535940103645844</v>
      </c>
      <c r="V12" s="6">
        <f t="shared" ca="1" si="6"/>
        <v>1.3015487384168549</v>
      </c>
      <c r="W12" s="6">
        <f t="shared" ca="1" si="6"/>
        <v>0.50985233215247527</v>
      </c>
      <c r="X12" s="6">
        <f t="shared" ca="1" si="6"/>
        <v>0</v>
      </c>
      <c r="Y12" s="6">
        <f t="shared" ca="1" si="6"/>
        <v>0.50985233215247527</v>
      </c>
      <c r="Z12" s="6">
        <f t="shared" ca="1" si="6"/>
        <v>0</v>
      </c>
      <c r="AA12" s="6">
        <f t="shared" ca="1" si="6"/>
        <v>0.50985233215247527</v>
      </c>
      <c r="AB12" s="6">
        <f t="shared" ca="1" si="6"/>
        <v>0</v>
      </c>
      <c r="AC12" s="6">
        <f t="shared" ca="1" si="6"/>
        <v>0.50985233215247527</v>
      </c>
      <c r="AD12" s="6">
        <f t="shared" ca="1" si="6"/>
        <v>0</v>
      </c>
      <c r="AE12" s="6">
        <f t="shared" ca="1" si="6"/>
        <v>0.50985233215247527</v>
      </c>
      <c r="AF12" s="6">
        <f t="shared" ca="1" si="6"/>
        <v>0</v>
      </c>
      <c r="AG12" s="6">
        <f t="shared" ca="1" si="6"/>
        <v>0.50985233215247527</v>
      </c>
    </row>
    <row r="13" spans="1:33" ht="22.5" x14ac:dyDescent="0.25">
      <c r="A13" s="87"/>
      <c r="B13" s="198" t="str">
        <f>B106</f>
        <v>Cost for amenity, parking and support structures (Rs Cr)</v>
      </c>
      <c r="C13" s="7">
        <f ca="1">SUM(D13:AG13)</f>
        <v>386.18556501680996</v>
      </c>
      <c r="D13" s="6"/>
      <c r="E13" s="6">
        <f ca="1">E106+E133+E161</f>
        <v>0</v>
      </c>
      <c r="F13" s="6">
        <f t="shared" ca="1" si="6"/>
        <v>0</v>
      </c>
      <c r="G13" s="6">
        <f t="shared" ca="1" si="6"/>
        <v>0</v>
      </c>
      <c r="H13" s="6">
        <f t="shared" ca="1" si="6"/>
        <v>0</v>
      </c>
      <c r="I13" s="6">
        <f t="shared" ca="1" si="6"/>
        <v>0.78999999999999992</v>
      </c>
      <c r="J13" s="6">
        <f t="shared" ca="1" si="6"/>
        <v>0</v>
      </c>
      <c r="K13" s="6">
        <f t="shared" ca="1" si="6"/>
        <v>34.663943028254856</v>
      </c>
      <c r="L13" s="6">
        <f t="shared" ca="1" si="6"/>
        <v>18.557991773628782</v>
      </c>
      <c r="M13" s="6">
        <f t="shared" ca="1" si="6"/>
        <v>20.503654893003983</v>
      </c>
      <c r="N13" s="6">
        <f t="shared" ca="1" si="6"/>
        <v>20.628099299628783</v>
      </c>
      <c r="O13" s="6">
        <f t="shared" ca="1" si="6"/>
        <v>33.515452547257553</v>
      </c>
      <c r="P13" s="6">
        <f t="shared" ca="1" si="6"/>
        <v>53.277996669817682</v>
      </c>
      <c r="Q13" s="6">
        <f t="shared" ca="1" si="6"/>
        <v>49.349942285604563</v>
      </c>
      <c r="R13" s="6">
        <f t="shared" ca="1" si="6"/>
        <v>65.998348967450312</v>
      </c>
      <c r="S13" s="6">
        <f t="shared" ca="1" si="6"/>
        <v>8.1761120171583741</v>
      </c>
      <c r="T13" s="6">
        <f t="shared" ca="1" si="6"/>
        <v>42.066224506696244</v>
      </c>
      <c r="U13" s="6">
        <f t="shared" ca="1" si="6"/>
        <v>37.222583976308783</v>
      </c>
      <c r="V13" s="6">
        <f t="shared" ca="1" si="6"/>
        <v>1.4352150519999896</v>
      </c>
      <c r="W13" s="6">
        <f t="shared" ca="1" si="6"/>
        <v>0</v>
      </c>
      <c r="X13" s="6">
        <f t="shared" ca="1" si="6"/>
        <v>0</v>
      </c>
      <c r="Y13" s="6">
        <f t="shared" ca="1" si="6"/>
        <v>0</v>
      </c>
      <c r="Z13" s="6">
        <f t="shared" ca="1" si="6"/>
        <v>0</v>
      </c>
      <c r="AA13" s="6">
        <f t="shared" ca="1" si="6"/>
        <v>0</v>
      </c>
      <c r="AB13" s="6">
        <f t="shared" ca="1" si="6"/>
        <v>0</v>
      </c>
      <c r="AC13" s="6">
        <f t="shared" ca="1" si="6"/>
        <v>0</v>
      </c>
      <c r="AD13" s="6">
        <f t="shared" ca="1" si="6"/>
        <v>0</v>
      </c>
      <c r="AE13" s="6">
        <f t="shared" ca="1" si="6"/>
        <v>0</v>
      </c>
      <c r="AF13" s="6">
        <f t="shared" ca="1" si="6"/>
        <v>0</v>
      </c>
      <c r="AG13" s="6">
        <f t="shared" ca="1" si="6"/>
        <v>0</v>
      </c>
    </row>
    <row r="14" spans="1:33" x14ac:dyDescent="0.25">
      <c r="A14" s="87"/>
      <c r="C14" s="7"/>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row>
    <row r="15" spans="1:33" x14ac:dyDescent="0.25">
      <c r="B15" s="34" t="s">
        <v>34</v>
      </c>
      <c r="C15" s="33">
        <f ca="1">SUM(D15:AG15)</f>
        <v>1478.1167529911211</v>
      </c>
      <c r="D15" s="33">
        <f>SUM(D9:D13)</f>
        <v>0</v>
      </c>
      <c r="E15" s="33">
        <f ca="1">SUM(E9:E13)</f>
        <v>11.75</v>
      </c>
      <c r="F15" s="33">
        <f t="shared" ref="F15:AG15" ca="1" si="7">SUM(F9:F13)</f>
        <v>0</v>
      </c>
      <c r="G15" s="33">
        <f t="shared" ca="1" si="7"/>
        <v>0</v>
      </c>
      <c r="H15" s="33">
        <f t="shared" ca="1" si="7"/>
        <v>0</v>
      </c>
      <c r="I15" s="33">
        <f t="shared" ca="1" si="7"/>
        <v>0.78999999999999992</v>
      </c>
      <c r="J15" s="33">
        <f t="shared" ca="1" si="7"/>
        <v>58</v>
      </c>
      <c r="K15" s="33">
        <f t="shared" ca="1" si="7"/>
        <v>70.393260580426727</v>
      </c>
      <c r="L15" s="33">
        <f t="shared" ca="1" si="7"/>
        <v>104.74731656483635</v>
      </c>
      <c r="M15" s="33">
        <f t="shared" ca="1" si="7"/>
        <v>53.299431124129661</v>
      </c>
      <c r="N15" s="33">
        <f t="shared" ca="1" si="7"/>
        <v>92.460275288544921</v>
      </c>
      <c r="O15" s="33">
        <f t="shared" ca="1" si="7"/>
        <v>90.280869749407032</v>
      </c>
      <c r="P15" s="33">
        <f t="shared" ca="1" si="7"/>
        <v>175.91731726226766</v>
      </c>
      <c r="Q15" s="33">
        <f t="shared" ca="1" si="7"/>
        <v>124.26791508413805</v>
      </c>
      <c r="R15" s="33">
        <f t="shared" ca="1" si="7"/>
        <v>139.5552131993432</v>
      </c>
      <c r="S15" s="33">
        <f t="shared" ca="1" si="7"/>
        <v>56.867133856693329</v>
      </c>
      <c r="T15" s="33">
        <f t="shared" ca="1" si="7"/>
        <v>121.53958131951707</v>
      </c>
      <c r="U15" s="33">
        <f t="shared" ca="1" si="7"/>
        <v>126.05134628427236</v>
      </c>
      <c r="V15" s="33">
        <f t="shared" ca="1" si="7"/>
        <v>58.037656800598164</v>
      </c>
      <c r="W15" s="33">
        <f t="shared" ca="1" si="7"/>
        <v>30.199431360657414</v>
      </c>
      <c r="X15" s="33">
        <f t="shared" ca="1" si="7"/>
        <v>32.526193009956906</v>
      </c>
      <c r="Y15" s="33">
        <f t="shared" ca="1" si="7"/>
        <v>41.068395671478527</v>
      </c>
      <c r="Z15" s="33">
        <f t="shared" ca="1" si="7"/>
        <v>28.283116787828053</v>
      </c>
      <c r="AA15" s="33">
        <f t="shared" ca="1" si="7"/>
        <v>25.358632727146983</v>
      </c>
      <c r="AB15" s="33">
        <f t="shared" ca="1" si="7"/>
        <v>20.22323388954015</v>
      </c>
      <c r="AC15" s="33">
        <f t="shared" ca="1" si="7"/>
        <v>7.4807277660341782</v>
      </c>
      <c r="AD15" s="33">
        <f t="shared" ca="1" si="7"/>
        <v>2</v>
      </c>
      <c r="AE15" s="33">
        <f t="shared" ca="1" si="7"/>
        <v>2.5098523321524753</v>
      </c>
      <c r="AF15" s="33">
        <f t="shared" ca="1" si="7"/>
        <v>2</v>
      </c>
      <c r="AG15" s="33">
        <f t="shared" ca="1" si="7"/>
        <v>2.5098523321524753</v>
      </c>
    </row>
    <row r="16" spans="1:33" x14ac:dyDescent="0.25">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c r="AD16" s="206"/>
      <c r="AE16" s="206"/>
      <c r="AF16" s="206"/>
      <c r="AG16" s="206"/>
    </row>
    <row r="17" spans="1:58" x14ac:dyDescent="0.25">
      <c r="B17" s="26" t="s">
        <v>260</v>
      </c>
      <c r="C17" s="27" t="e">
        <f ca="1">SUM(D17:AG17)</f>
        <v>#REF!</v>
      </c>
      <c r="D17" s="27"/>
      <c r="E17" s="27">
        <f t="shared" ref="E17:AG17" ca="1" si="8">E7-E15</f>
        <v>-11.75</v>
      </c>
      <c r="F17" s="27">
        <f t="shared" ca="1" si="8"/>
        <v>5.4782165308605695</v>
      </c>
      <c r="G17" s="27">
        <f t="shared" ca="1" si="8"/>
        <v>24.468688542593998</v>
      </c>
      <c r="H17" s="27">
        <f t="shared" ca="1" si="8"/>
        <v>100.01280824016067</v>
      </c>
      <c r="I17" s="27">
        <f t="shared" ca="1" si="8"/>
        <v>67.072392231718979</v>
      </c>
      <c r="J17" s="27">
        <f t="shared" ca="1" si="8"/>
        <v>163.37845229656708</v>
      </c>
      <c r="K17" s="27">
        <f t="shared" ca="1" si="8"/>
        <v>232.52987835104017</v>
      </c>
      <c r="L17" s="27">
        <f t="shared" ca="1" si="8"/>
        <v>198.28346758250797</v>
      </c>
      <c r="M17" s="27">
        <f t="shared" ca="1" si="8"/>
        <v>156.47571078750218</v>
      </c>
      <c r="N17" s="27">
        <f t="shared" ca="1" si="8"/>
        <v>188.68293427933622</v>
      </c>
      <c r="O17" s="27">
        <f t="shared" ca="1" si="8"/>
        <v>200.26706294497518</v>
      </c>
      <c r="P17" s="27">
        <f t="shared" ca="1" si="8"/>
        <v>145.76222716023244</v>
      </c>
      <c r="Q17" s="27">
        <f t="shared" ca="1" si="8"/>
        <v>31.572597472909823</v>
      </c>
      <c r="R17" s="27">
        <f t="shared" ca="1" si="8"/>
        <v>8.6</v>
      </c>
      <c r="S17" s="27">
        <f t="shared" ca="1" si="8"/>
        <v>0</v>
      </c>
      <c r="T17" s="27">
        <f t="shared" ca="1" si="8"/>
        <v>-112.84104189069907</v>
      </c>
      <c r="U17" s="27">
        <f t="shared" ca="1" si="8"/>
        <v>0</v>
      </c>
      <c r="V17" s="27">
        <f t="shared" ca="1" si="8"/>
        <v>0</v>
      </c>
      <c r="W17" s="27">
        <f t="shared" ca="1" si="8"/>
        <v>0</v>
      </c>
      <c r="X17" s="27">
        <f t="shared" ca="1" si="8"/>
        <v>0</v>
      </c>
      <c r="Y17" s="27">
        <f t="shared" ca="1" si="8"/>
        <v>0</v>
      </c>
      <c r="Z17" s="27">
        <f t="shared" ca="1" si="8"/>
        <v>0</v>
      </c>
      <c r="AA17" s="27">
        <f t="shared" ca="1" si="8"/>
        <v>0</v>
      </c>
      <c r="AB17" s="27">
        <f t="shared" ca="1" si="8"/>
        <v>0</v>
      </c>
      <c r="AC17" s="27">
        <f t="shared" ca="1" si="8"/>
        <v>0</v>
      </c>
      <c r="AD17" s="27">
        <f t="shared" ca="1" si="8"/>
        <v>0</v>
      </c>
      <c r="AE17" s="27">
        <f t="shared" ca="1" si="8"/>
        <v>0</v>
      </c>
      <c r="AF17" s="27">
        <f t="shared" ca="1" si="8"/>
        <v>0</v>
      </c>
      <c r="AG17" s="27">
        <f t="shared" ca="1" si="8"/>
        <v>0</v>
      </c>
    </row>
    <row r="18" spans="1:58" x14ac:dyDescent="0.25">
      <c r="B18" s="13"/>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row>
    <row r="20" spans="1:58" x14ac:dyDescent="0.25">
      <c r="A20" s="9"/>
      <c r="B20" s="26" t="s">
        <v>28</v>
      </c>
      <c r="C20" s="27" t="e">
        <f ca="1">SUM(D20:AG20)</f>
        <v>#REF!</v>
      </c>
      <c r="D20" s="27">
        <f>0</f>
        <v>0</v>
      </c>
      <c r="E20" s="27">
        <f t="shared" ref="E20:AG20" ca="1" si="9">E17</f>
        <v>-11.75</v>
      </c>
      <c r="F20" s="27">
        <f t="shared" ca="1" si="9"/>
        <v>5.4782165308605695</v>
      </c>
      <c r="G20" s="27">
        <f t="shared" ca="1" si="9"/>
        <v>24.468688542593998</v>
      </c>
      <c r="H20" s="27">
        <f t="shared" ca="1" si="9"/>
        <v>100.01280824016067</v>
      </c>
      <c r="I20" s="27">
        <f t="shared" ca="1" si="9"/>
        <v>67.072392231718979</v>
      </c>
      <c r="J20" s="27">
        <f t="shared" ca="1" si="9"/>
        <v>163.37845229656708</v>
      </c>
      <c r="K20" s="27">
        <f t="shared" ca="1" si="9"/>
        <v>232.52987835104017</v>
      </c>
      <c r="L20" s="27">
        <f t="shared" ca="1" si="9"/>
        <v>198.28346758250797</v>
      </c>
      <c r="M20" s="27">
        <f t="shared" ca="1" si="9"/>
        <v>156.47571078750218</v>
      </c>
      <c r="N20" s="27">
        <f t="shared" ca="1" si="9"/>
        <v>188.68293427933622</v>
      </c>
      <c r="O20" s="27">
        <f t="shared" ca="1" si="9"/>
        <v>200.26706294497518</v>
      </c>
      <c r="P20" s="27">
        <f t="shared" ca="1" si="9"/>
        <v>145.76222716023244</v>
      </c>
      <c r="Q20" s="27">
        <f t="shared" ca="1" si="9"/>
        <v>31.572597472909823</v>
      </c>
      <c r="R20" s="27">
        <f t="shared" ca="1" si="9"/>
        <v>8.6</v>
      </c>
      <c r="S20" s="27">
        <f t="shared" ca="1" si="9"/>
        <v>0</v>
      </c>
      <c r="T20" s="27">
        <f t="shared" ca="1" si="9"/>
        <v>-112.84104189069907</v>
      </c>
      <c r="U20" s="27">
        <f t="shared" ca="1" si="9"/>
        <v>0</v>
      </c>
      <c r="V20" s="27">
        <f t="shared" ca="1" si="9"/>
        <v>0</v>
      </c>
      <c r="W20" s="27">
        <f t="shared" ca="1" si="9"/>
        <v>0</v>
      </c>
      <c r="X20" s="27">
        <f t="shared" ca="1" si="9"/>
        <v>0</v>
      </c>
      <c r="Y20" s="27">
        <f t="shared" ca="1" si="9"/>
        <v>0</v>
      </c>
      <c r="Z20" s="27">
        <f t="shared" ca="1" si="9"/>
        <v>0</v>
      </c>
      <c r="AA20" s="27">
        <f t="shared" ca="1" si="9"/>
        <v>0</v>
      </c>
      <c r="AB20" s="27">
        <f t="shared" ca="1" si="9"/>
        <v>0</v>
      </c>
      <c r="AC20" s="27">
        <f t="shared" ca="1" si="9"/>
        <v>0</v>
      </c>
      <c r="AD20" s="27">
        <f t="shared" ca="1" si="9"/>
        <v>0</v>
      </c>
      <c r="AE20" s="27">
        <f t="shared" ca="1" si="9"/>
        <v>0</v>
      </c>
      <c r="AF20" s="27">
        <f t="shared" ca="1" si="9"/>
        <v>0</v>
      </c>
      <c r="AG20" s="27">
        <f t="shared" ca="1" si="9"/>
        <v>0</v>
      </c>
    </row>
    <row r="21" spans="1:58" x14ac:dyDescent="0.25">
      <c r="A21" s="38"/>
      <c r="B21" s="13"/>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row>
    <row r="22" spans="1:58" s="17" customFormat="1" x14ac:dyDescent="0.25">
      <c r="A22" s="29"/>
      <c r="B22" s="2" t="s">
        <v>270</v>
      </c>
      <c r="C22" s="6" t="e">
        <f ca="1">SUM(D22:AG22)</f>
        <v>#REF!</v>
      </c>
      <c r="D22" s="25"/>
      <c r="E22" s="87">
        <f ca="1">IF(E20&lt;0,-E20+E36,0)+5</f>
        <v>16.75</v>
      </c>
      <c r="F22" s="87">
        <f t="shared" ref="F22:R22" ca="1" si="10">IF(F20&lt;0,-F20+F36,0)</f>
        <v>0</v>
      </c>
      <c r="G22" s="87">
        <f t="shared" ca="1" si="10"/>
        <v>0</v>
      </c>
      <c r="H22" s="87">
        <f t="shared" ca="1" si="10"/>
        <v>0</v>
      </c>
      <c r="I22" s="87">
        <f t="shared" ca="1" si="10"/>
        <v>0</v>
      </c>
      <c r="J22" s="87">
        <f t="shared" ca="1" si="10"/>
        <v>0</v>
      </c>
      <c r="K22" s="87">
        <f t="shared" ca="1" si="10"/>
        <v>0</v>
      </c>
      <c r="L22" s="87">
        <f t="shared" ca="1" si="10"/>
        <v>0</v>
      </c>
      <c r="M22" s="87">
        <f t="shared" ca="1" si="10"/>
        <v>0</v>
      </c>
      <c r="N22" s="87">
        <f t="shared" ca="1" si="10"/>
        <v>0</v>
      </c>
      <c r="O22" s="87">
        <f t="shared" ca="1" si="10"/>
        <v>0</v>
      </c>
      <c r="P22" s="87">
        <f t="shared" ca="1" si="10"/>
        <v>0</v>
      </c>
      <c r="Q22" s="87">
        <f t="shared" ca="1" si="10"/>
        <v>0</v>
      </c>
      <c r="R22" s="87">
        <f t="shared" ca="1" si="10"/>
        <v>0</v>
      </c>
      <c r="S22" s="199"/>
      <c r="T22" s="199"/>
      <c r="U22" s="199"/>
      <c r="V22" s="199"/>
      <c r="W22" s="199"/>
      <c r="X22" s="199"/>
      <c r="Y22" s="199"/>
      <c r="Z22" s="199"/>
      <c r="AA22" s="199"/>
      <c r="AB22" s="199"/>
      <c r="AC22" s="199"/>
      <c r="AD22" s="199"/>
      <c r="AE22" s="199"/>
      <c r="AF22" s="199"/>
      <c r="AG22" s="199"/>
    </row>
    <row r="23" spans="1:58" s="17" customFormat="1" x14ac:dyDescent="0.25">
      <c r="A23" s="29"/>
      <c r="B23" s="2" t="s">
        <v>275</v>
      </c>
      <c r="C23" s="6" t="e">
        <f ca="1">SUM(D23:AG23)</f>
        <v>#REF!</v>
      </c>
      <c r="D23" s="25"/>
      <c r="E23" s="87">
        <f>E36</f>
        <v>0</v>
      </c>
      <c r="F23" s="87" t="e">
        <f t="shared" ref="F23:U24" ca="1" si="11">F36</f>
        <v>#REF!</v>
      </c>
      <c r="G23" s="87" t="e">
        <f t="shared" ca="1" si="11"/>
        <v>#REF!</v>
      </c>
      <c r="H23" s="87" t="e">
        <f t="shared" ca="1" si="11"/>
        <v>#REF!</v>
      </c>
      <c r="I23" s="87" t="e">
        <f t="shared" ca="1" si="11"/>
        <v>#REF!</v>
      </c>
      <c r="J23" s="87" t="e">
        <f t="shared" ca="1" si="11"/>
        <v>#REF!</v>
      </c>
      <c r="K23" s="87" t="e">
        <f t="shared" ca="1" si="11"/>
        <v>#REF!</v>
      </c>
      <c r="L23" s="87" t="e">
        <f t="shared" ca="1" si="11"/>
        <v>#REF!</v>
      </c>
      <c r="M23" s="87" t="e">
        <f t="shared" ca="1" si="11"/>
        <v>#REF!</v>
      </c>
      <c r="N23" s="87" t="e">
        <f t="shared" ca="1" si="11"/>
        <v>#REF!</v>
      </c>
      <c r="O23" s="87">
        <f t="shared" ca="1" si="11"/>
        <v>1.5878951227445182</v>
      </c>
      <c r="P23" s="87">
        <f t="shared" ca="1" si="11"/>
        <v>0.79394756137225908</v>
      </c>
      <c r="Q23" s="87">
        <f t="shared" ca="1" si="11"/>
        <v>1.1102230246251565E-16</v>
      </c>
      <c r="R23" s="87">
        <f t="shared" ca="1" si="11"/>
        <v>1.1102230246251565E-16</v>
      </c>
      <c r="S23" s="87">
        <f t="shared" ca="1" si="11"/>
        <v>1.1102230246251565E-16</v>
      </c>
      <c r="T23" s="87">
        <f t="shared" ca="1" si="11"/>
        <v>1.1102230246251565E-16</v>
      </c>
      <c r="U23" s="199"/>
      <c r="V23" s="199"/>
      <c r="W23" s="199"/>
      <c r="X23" s="199"/>
      <c r="Y23" s="199"/>
      <c r="Z23" s="199"/>
      <c r="AA23" s="199"/>
      <c r="AB23" s="199"/>
      <c r="AC23" s="199"/>
      <c r="AD23" s="199"/>
      <c r="AE23" s="199"/>
      <c r="AF23" s="199"/>
      <c r="AG23" s="199"/>
    </row>
    <row r="24" spans="1:58" s="17" customFormat="1" x14ac:dyDescent="0.25">
      <c r="A24" s="29"/>
      <c r="B24" s="2" t="s">
        <v>272</v>
      </c>
      <c r="C24" s="6" t="e">
        <f ca="1">SUM(D24:AG24)</f>
        <v>#REF!</v>
      </c>
      <c r="D24" s="25"/>
      <c r="E24" s="87" t="e">
        <f ca="1">E37</f>
        <v>#REF!</v>
      </c>
      <c r="F24" s="87" t="e">
        <f t="shared" ca="1" si="11"/>
        <v>#REF!</v>
      </c>
      <c r="G24" s="87" t="e">
        <f t="shared" ca="1" si="11"/>
        <v>#REF!</v>
      </c>
      <c r="H24" s="87" t="e">
        <f t="shared" ca="1" si="11"/>
        <v>#REF!</v>
      </c>
      <c r="I24" s="87" t="e">
        <f t="shared" ca="1" si="11"/>
        <v>#REF!</v>
      </c>
      <c r="J24" s="87" t="e">
        <f t="shared" ca="1" si="11"/>
        <v>#REF!</v>
      </c>
      <c r="K24" s="87" t="e">
        <f t="shared" ca="1" si="11"/>
        <v>#REF!</v>
      </c>
      <c r="L24" s="87" t="e">
        <f t="shared" ca="1" si="11"/>
        <v>#REF!</v>
      </c>
      <c r="M24" s="87" t="e">
        <f t="shared" ca="1" si="11"/>
        <v>#REF!</v>
      </c>
      <c r="N24" s="87" t="e">
        <f t="shared" ca="1" si="11"/>
        <v>#REF!</v>
      </c>
      <c r="O24" s="87" t="e">
        <f t="shared" ca="1" si="11"/>
        <v>#REF!</v>
      </c>
      <c r="P24" s="87" t="e">
        <f t="shared" ca="1" si="11"/>
        <v>#REF!</v>
      </c>
      <c r="Q24" s="87" t="e">
        <f t="shared" ca="1" si="11"/>
        <v>#REF!</v>
      </c>
      <c r="R24" s="87" t="e">
        <f t="shared" ca="1" si="11"/>
        <v>#REF!</v>
      </c>
      <c r="S24" s="87" t="e">
        <f t="shared" ca="1" si="11"/>
        <v>#REF!</v>
      </c>
      <c r="T24" s="87" t="e">
        <f t="shared" ca="1" si="11"/>
        <v>#REF!</v>
      </c>
      <c r="U24" s="87" t="e">
        <f t="shared" ca="1" si="11"/>
        <v>#REF!</v>
      </c>
      <c r="V24" s="87" t="e">
        <f ca="1">V37</f>
        <v>#REF!</v>
      </c>
      <c r="W24" s="199"/>
      <c r="X24" s="199"/>
      <c r="Y24" s="199"/>
      <c r="Z24" s="199"/>
      <c r="AA24" s="199"/>
      <c r="AB24" s="199"/>
      <c r="AC24" s="199"/>
      <c r="AD24" s="199"/>
      <c r="AE24" s="199"/>
      <c r="AF24" s="199"/>
      <c r="AG24" s="199"/>
    </row>
    <row r="25" spans="1:58" customFormat="1" ht="15" x14ac:dyDescent="0.25">
      <c r="B25" s="200" t="s">
        <v>261</v>
      </c>
      <c r="C25" s="201" t="e">
        <f ca="1">SUM(D25:AG25)</f>
        <v>#REF!</v>
      </c>
      <c r="D25" s="201">
        <f>D20+D22-D24</f>
        <v>0</v>
      </c>
      <c r="E25" s="201" t="e">
        <f ca="1">E20+E22-E24-E23</f>
        <v>#REF!</v>
      </c>
      <c r="F25" s="201" t="e">
        <f t="shared" ref="F25:AG25" ca="1" si="12">F20+F22-F24-F23</f>
        <v>#REF!</v>
      </c>
      <c r="G25" s="201" t="e">
        <f t="shared" ca="1" si="12"/>
        <v>#REF!</v>
      </c>
      <c r="H25" s="201" t="e">
        <f t="shared" ca="1" si="12"/>
        <v>#REF!</v>
      </c>
      <c r="I25" s="201" t="e">
        <f t="shared" ca="1" si="12"/>
        <v>#REF!</v>
      </c>
      <c r="J25" s="201" t="e">
        <f t="shared" ca="1" si="12"/>
        <v>#REF!</v>
      </c>
      <c r="K25" s="201" t="e">
        <f t="shared" ca="1" si="12"/>
        <v>#REF!</v>
      </c>
      <c r="L25" s="201" t="e">
        <f t="shared" ca="1" si="12"/>
        <v>#REF!</v>
      </c>
      <c r="M25" s="201" t="e">
        <f t="shared" ca="1" si="12"/>
        <v>#REF!</v>
      </c>
      <c r="N25" s="201">
        <f t="shared" ca="1" si="12"/>
        <v>154.54318914032908</v>
      </c>
      <c r="O25" s="201">
        <f t="shared" ca="1" si="12"/>
        <v>166.92126536734028</v>
      </c>
      <c r="P25" s="201">
        <f t="shared" ca="1" si="12"/>
        <v>113.21037714396982</v>
      </c>
      <c r="Q25" s="201">
        <f t="shared" ca="1" si="12"/>
        <v>31.572597472909823</v>
      </c>
      <c r="R25" s="201">
        <f t="shared" ca="1" si="12"/>
        <v>8.6</v>
      </c>
      <c r="S25" s="201">
        <f t="shared" ca="1" si="12"/>
        <v>-1.1102230246251565E-16</v>
      </c>
      <c r="T25" s="201">
        <f t="shared" ca="1" si="12"/>
        <v>-112.84104189069907</v>
      </c>
      <c r="U25" s="201">
        <f t="shared" ca="1" si="12"/>
        <v>0</v>
      </c>
      <c r="V25" s="201">
        <f t="shared" ca="1" si="12"/>
        <v>0</v>
      </c>
      <c r="W25" s="201">
        <f t="shared" ca="1" si="12"/>
        <v>0</v>
      </c>
      <c r="X25" s="201">
        <f t="shared" ca="1" si="12"/>
        <v>0</v>
      </c>
      <c r="Y25" s="201">
        <f t="shared" ca="1" si="12"/>
        <v>0</v>
      </c>
      <c r="Z25" s="201">
        <f t="shared" ca="1" si="12"/>
        <v>0</v>
      </c>
      <c r="AA25" s="201">
        <f t="shared" ca="1" si="12"/>
        <v>0</v>
      </c>
      <c r="AB25" s="201">
        <f t="shared" ca="1" si="12"/>
        <v>0</v>
      </c>
      <c r="AC25" s="201">
        <f t="shared" ca="1" si="12"/>
        <v>0</v>
      </c>
      <c r="AD25" s="201">
        <f t="shared" ca="1" si="12"/>
        <v>0</v>
      </c>
      <c r="AE25" s="201">
        <f t="shared" ca="1" si="12"/>
        <v>0</v>
      </c>
      <c r="AF25" s="201">
        <f t="shared" ca="1" si="12"/>
        <v>0</v>
      </c>
      <c r="AG25" s="201">
        <f t="shared" ca="1" si="12"/>
        <v>0</v>
      </c>
    </row>
    <row r="26" spans="1:58" customFormat="1" ht="15" x14ac:dyDescent="0.25">
      <c r="B26" s="202"/>
      <c r="C26" s="6"/>
      <c r="D26" s="6"/>
    </row>
    <row r="27" spans="1:58" customFormat="1" ht="15" x14ac:dyDescent="0.25">
      <c r="B27" s="13" t="s">
        <v>262</v>
      </c>
      <c r="C27" s="6"/>
      <c r="D27" s="6"/>
    </row>
    <row r="28" spans="1:58" customFormat="1" ht="15" x14ac:dyDescent="0.25">
      <c r="B28" s="2" t="s">
        <v>36</v>
      </c>
      <c r="C28" s="6"/>
      <c r="D28" s="6">
        <f t="shared" ref="D28:AG28" si="13">C30</f>
        <v>0</v>
      </c>
      <c r="E28" s="6">
        <f t="shared" si="13"/>
        <v>0</v>
      </c>
      <c r="F28" s="6" t="e">
        <f t="shared" ca="1" si="13"/>
        <v>#REF!</v>
      </c>
      <c r="G28" s="6" t="e">
        <f t="shared" ca="1" si="13"/>
        <v>#REF!</v>
      </c>
      <c r="H28" s="6" t="e">
        <f t="shared" ca="1" si="13"/>
        <v>#REF!</v>
      </c>
      <c r="I28" s="6" t="e">
        <f t="shared" ca="1" si="13"/>
        <v>#REF!</v>
      </c>
      <c r="J28" s="6" t="e">
        <f t="shared" ca="1" si="13"/>
        <v>#REF!</v>
      </c>
      <c r="K28" s="6" t="e">
        <f t="shared" ca="1" si="13"/>
        <v>#REF!</v>
      </c>
      <c r="L28" s="6" t="e">
        <f t="shared" ca="1" si="13"/>
        <v>#REF!</v>
      </c>
      <c r="M28" s="6" t="e">
        <f t="shared" ca="1" si="13"/>
        <v>#REF!</v>
      </c>
      <c r="N28" s="6" t="e">
        <f t="shared" ca="1" si="13"/>
        <v>#REF!</v>
      </c>
      <c r="O28" s="6">
        <f t="shared" ca="1" si="13"/>
        <v>527.49237081339368</v>
      </c>
      <c r="P28" s="6">
        <f t="shared" ca="1" si="13"/>
        <v>694.41363618073399</v>
      </c>
      <c r="Q28" s="6">
        <f t="shared" ca="1" si="13"/>
        <v>807.62401332470381</v>
      </c>
      <c r="R28" s="6">
        <f t="shared" ca="1" si="13"/>
        <v>839.19661079761363</v>
      </c>
      <c r="S28" s="6">
        <f t="shared" ca="1" si="13"/>
        <v>847.79661079761365</v>
      </c>
      <c r="T28" s="6">
        <f t="shared" ca="1" si="13"/>
        <v>847.79661079761365</v>
      </c>
      <c r="U28" s="6">
        <f t="shared" ca="1" si="13"/>
        <v>734.95556890691455</v>
      </c>
      <c r="V28" s="6">
        <f t="shared" ca="1" si="13"/>
        <v>734.95556890691455</v>
      </c>
      <c r="W28" s="6">
        <f t="shared" ca="1" si="13"/>
        <v>734.95556890691455</v>
      </c>
      <c r="X28" s="6">
        <f t="shared" ca="1" si="13"/>
        <v>734.95556890691455</v>
      </c>
      <c r="Y28" s="6">
        <f t="shared" ca="1" si="13"/>
        <v>734.95556890691455</v>
      </c>
      <c r="Z28" s="6">
        <f t="shared" ca="1" si="13"/>
        <v>734.95556890691455</v>
      </c>
      <c r="AA28" s="6">
        <f t="shared" ca="1" si="13"/>
        <v>734.95556890691455</v>
      </c>
      <c r="AB28" s="6">
        <f t="shared" ca="1" si="13"/>
        <v>734.95556890691455</v>
      </c>
      <c r="AC28" s="6">
        <f t="shared" ca="1" si="13"/>
        <v>734.95556890691455</v>
      </c>
      <c r="AD28" s="6">
        <f t="shared" ca="1" si="13"/>
        <v>734.95556890691455</v>
      </c>
      <c r="AE28" s="6">
        <f t="shared" ca="1" si="13"/>
        <v>734.95556890691455</v>
      </c>
      <c r="AF28" s="6">
        <f t="shared" ca="1" si="13"/>
        <v>734.95556890691455</v>
      </c>
      <c r="AG28" s="6">
        <f t="shared" ca="1" si="13"/>
        <v>734.95556890691455</v>
      </c>
      <c r="AH28" s="6"/>
      <c r="AI28" s="6"/>
      <c r="AJ28" s="6"/>
      <c r="AK28" s="6"/>
      <c r="AL28" s="6"/>
      <c r="AM28" s="6"/>
      <c r="AN28" s="6"/>
      <c r="AO28" s="6"/>
      <c r="AP28" s="6"/>
      <c r="AQ28" s="6"/>
      <c r="AR28" s="6"/>
      <c r="AS28" s="6"/>
      <c r="AT28" s="6"/>
      <c r="AU28" s="6"/>
      <c r="AV28" s="6"/>
      <c r="AW28" s="6"/>
      <c r="AX28" s="6"/>
      <c r="AY28" s="6"/>
      <c r="AZ28" s="6"/>
      <c r="BA28" s="6"/>
      <c r="BB28" s="6"/>
      <c r="BC28" s="6"/>
      <c r="BD28" s="6"/>
      <c r="BE28" s="6"/>
      <c r="BF28" s="6"/>
    </row>
    <row r="29" spans="1:58" customFormat="1" ht="15" x14ac:dyDescent="0.25">
      <c r="B29" s="2" t="s">
        <v>263</v>
      </c>
      <c r="C29" s="6"/>
      <c r="D29" s="6">
        <f>D25</f>
        <v>0</v>
      </c>
      <c r="E29" s="6" t="e">
        <f t="shared" ref="E29:AG29" ca="1" si="14">E25</f>
        <v>#REF!</v>
      </c>
      <c r="F29" s="6" t="e">
        <f t="shared" ca="1" si="14"/>
        <v>#REF!</v>
      </c>
      <c r="G29" s="6" t="e">
        <f t="shared" ca="1" si="14"/>
        <v>#REF!</v>
      </c>
      <c r="H29" s="6" t="e">
        <f t="shared" ca="1" si="14"/>
        <v>#REF!</v>
      </c>
      <c r="I29" s="6" t="e">
        <f t="shared" ca="1" si="14"/>
        <v>#REF!</v>
      </c>
      <c r="J29" s="6" t="e">
        <f t="shared" ca="1" si="14"/>
        <v>#REF!</v>
      </c>
      <c r="K29" s="6" t="e">
        <f t="shared" ca="1" si="14"/>
        <v>#REF!</v>
      </c>
      <c r="L29" s="6" t="e">
        <f t="shared" ca="1" si="14"/>
        <v>#REF!</v>
      </c>
      <c r="M29" s="6" t="e">
        <f t="shared" ca="1" si="14"/>
        <v>#REF!</v>
      </c>
      <c r="N29" s="6">
        <f t="shared" ca="1" si="14"/>
        <v>154.54318914032908</v>
      </c>
      <c r="O29" s="6">
        <f t="shared" ca="1" si="14"/>
        <v>166.92126536734028</v>
      </c>
      <c r="P29" s="6">
        <f t="shared" ca="1" si="14"/>
        <v>113.21037714396982</v>
      </c>
      <c r="Q29" s="6">
        <f t="shared" ca="1" si="14"/>
        <v>31.572597472909823</v>
      </c>
      <c r="R29" s="6">
        <f t="shared" ca="1" si="14"/>
        <v>8.6</v>
      </c>
      <c r="S29" s="6">
        <f t="shared" ca="1" si="14"/>
        <v>-1.1102230246251565E-16</v>
      </c>
      <c r="T29" s="6">
        <f t="shared" ca="1" si="14"/>
        <v>-112.84104189069907</v>
      </c>
      <c r="U29" s="6">
        <f t="shared" ca="1" si="14"/>
        <v>0</v>
      </c>
      <c r="V29" s="6">
        <f t="shared" ca="1" si="14"/>
        <v>0</v>
      </c>
      <c r="W29" s="6">
        <f t="shared" ca="1" si="14"/>
        <v>0</v>
      </c>
      <c r="X29" s="6">
        <f t="shared" ca="1" si="14"/>
        <v>0</v>
      </c>
      <c r="Y29" s="6">
        <f t="shared" ca="1" si="14"/>
        <v>0</v>
      </c>
      <c r="Z29" s="6">
        <f t="shared" ca="1" si="14"/>
        <v>0</v>
      </c>
      <c r="AA29" s="6">
        <f t="shared" ca="1" si="14"/>
        <v>0</v>
      </c>
      <c r="AB29" s="6">
        <f t="shared" ca="1" si="14"/>
        <v>0</v>
      </c>
      <c r="AC29" s="6">
        <f t="shared" ca="1" si="14"/>
        <v>0</v>
      </c>
      <c r="AD29" s="6">
        <f t="shared" ca="1" si="14"/>
        <v>0</v>
      </c>
      <c r="AE29" s="6">
        <f t="shared" ca="1" si="14"/>
        <v>0</v>
      </c>
      <c r="AF29" s="6">
        <f t="shared" ca="1" si="14"/>
        <v>0</v>
      </c>
      <c r="AG29" s="6">
        <f t="shared" ca="1" si="14"/>
        <v>0</v>
      </c>
      <c r="AH29" s="6"/>
      <c r="AI29" s="6"/>
      <c r="AJ29" s="6"/>
      <c r="AK29" s="6"/>
      <c r="AL29" s="6"/>
      <c r="AM29" s="6"/>
      <c r="AN29" s="6"/>
      <c r="AO29" s="6"/>
      <c r="AP29" s="6"/>
      <c r="AQ29" s="6"/>
      <c r="AR29" s="6"/>
      <c r="AS29" s="6"/>
      <c r="AT29" s="6"/>
      <c r="AU29" s="6"/>
      <c r="AV29" s="6"/>
      <c r="AW29" s="6"/>
      <c r="AX29" s="6"/>
      <c r="AY29" s="6"/>
      <c r="AZ29" s="6"/>
      <c r="BA29" s="6"/>
      <c r="BB29" s="6"/>
      <c r="BC29" s="6"/>
      <c r="BD29" s="6"/>
      <c r="BE29" s="6"/>
      <c r="BF29" s="6"/>
    </row>
    <row r="30" spans="1:58" customFormat="1" ht="15" x14ac:dyDescent="0.25">
      <c r="B30" s="13" t="s">
        <v>264</v>
      </c>
      <c r="C30" s="6"/>
      <c r="D30" s="7">
        <f>D28+D29</f>
        <v>0</v>
      </c>
      <c r="E30" s="7" t="e">
        <f t="shared" ref="E30:AG30" ca="1" si="15">E28+E29</f>
        <v>#REF!</v>
      </c>
      <c r="F30" s="7" t="e">
        <f t="shared" ca="1" si="15"/>
        <v>#REF!</v>
      </c>
      <c r="G30" s="7" t="e">
        <f t="shared" ca="1" si="15"/>
        <v>#REF!</v>
      </c>
      <c r="H30" s="7" t="e">
        <f t="shared" ca="1" si="15"/>
        <v>#REF!</v>
      </c>
      <c r="I30" s="7" t="e">
        <f t="shared" ca="1" si="15"/>
        <v>#REF!</v>
      </c>
      <c r="J30" s="7" t="e">
        <f t="shared" ca="1" si="15"/>
        <v>#REF!</v>
      </c>
      <c r="K30" s="7" t="e">
        <f t="shared" ca="1" si="15"/>
        <v>#REF!</v>
      </c>
      <c r="L30" s="7" t="e">
        <f t="shared" ca="1" si="15"/>
        <v>#REF!</v>
      </c>
      <c r="M30" s="7" t="e">
        <f t="shared" ca="1" si="15"/>
        <v>#REF!</v>
      </c>
      <c r="N30" s="7">
        <f t="shared" ca="1" si="15"/>
        <v>527.49237081339368</v>
      </c>
      <c r="O30" s="7">
        <f t="shared" ca="1" si="15"/>
        <v>694.41363618073399</v>
      </c>
      <c r="P30" s="7">
        <f t="shared" ca="1" si="15"/>
        <v>807.62401332470381</v>
      </c>
      <c r="Q30" s="7">
        <f t="shared" ca="1" si="15"/>
        <v>839.19661079761363</v>
      </c>
      <c r="R30" s="7">
        <f t="shared" ca="1" si="15"/>
        <v>847.79661079761365</v>
      </c>
      <c r="S30" s="7">
        <f t="shared" ca="1" si="15"/>
        <v>847.79661079761365</v>
      </c>
      <c r="T30" s="7">
        <f t="shared" ca="1" si="15"/>
        <v>734.95556890691455</v>
      </c>
      <c r="U30" s="7">
        <f t="shared" ca="1" si="15"/>
        <v>734.95556890691455</v>
      </c>
      <c r="V30" s="7">
        <f t="shared" ca="1" si="15"/>
        <v>734.95556890691455</v>
      </c>
      <c r="W30" s="7">
        <f t="shared" ca="1" si="15"/>
        <v>734.95556890691455</v>
      </c>
      <c r="X30" s="7">
        <f t="shared" ca="1" si="15"/>
        <v>734.95556890691455</v>
      </c>
      <c r="Y30" s="7">
        <f t="shared" ca="1" si="15"/>
        <v>734.95556890691455</v>
      </c>
      <c r="Z30" s="7">
        <f t="shared" ca="1" si="15"/>
        <v>734.95556890691455</v>
      </c>
      <c r="AA30" s="7">
        <f t="shared" ca="1" si="15"/>
        <v>734.95556890691455</v>
      </c>
      <c r="AB30" s="7">
        <f t="shared" ca="1" si="15"/>
        <v>734.95556890691455</v>
      </c>
      <c r="AC30" s="7">
        <f t="shared" ca="1" si="15"/>
        <v>734.95556890691455</v>
      </c>
      <c r="AD30" s="7">
        <f t="shared" ca="1" si="15"/>
        <v>734.95556890691455</v>
      </c>
      <c r="AE30" s="7">
        <f t="shared" ca="1" si="15"/>
        <v>734.95556890691455</v>
      </c>
      <c r="AF30" s="7">
        <f t="shared" ca="1" si="15"/>
        <v>734.95556890691455</v>
      </c>
      <c r="AG30" s="7">
        <f t="shared" ca="1" si="15"/>
        <v>734.95556890691455</v>
      </c>
      <c r="AH30" s="6"/>
      <c r="AI30" s="6"/>
      <c r="AJ30" s="6"/>
      <c r="AK30" s="6"/>
      <c r="AL30" s="6"/>
      <c r="AM30" s="6"/>
      <c r="AN30" s="6"/>
      <c r="AO30" s="6"/>
      <c r="AP30" s="6"/>
      <c r="AQ30" s="6"/>
      <c r="AR30" s="6"/>
      <c r="AS30" s="6"/>
      <c r="AT30" s="6"/>
      <c r="AU30" s="6"/>
      <c r="AV30" s="6"/>
      <c r="AW30" s="6"/>
      <c r="AX30" s="6"/>
      <c r="AY30" s="6"/>
      <c r="AZ30" s="6"/>
      <c r="BA30" s="6"/>
      <c r="BB30" s="6"/>
      <c r="BC30" s="6"/>
      <c r="BD30" s="6"/>
      <c r="BE30" s="6"/>
      <c r="BF30" s="6"/>
    </row>
    <row r="31" spans="1:58" customFormat="1" ht="15" x14ac:dyDescent="0.25">
      <c r="B31" s="2"/>
      <c r="C31" s="7"/>
      <c r="D31" s="6"/>
    </row>
    <row r="32" spans="1:58" x14ac:dyDescent="0.25">
      <c r="A32" s="2"/>
      <c r="B32" s="129" t="s">
        <v>265</v>
      </c>
    </row>
    <row r="33" spans="1:58" x14ac:dyDescent="0.25">
      <c r="A33" s="2"/>
      <c r="B33" s="2" t="s">
        <v>266</v>
      </c>
      <c r="D33" s="6">
        <f>0</f>
        <v>0</v>
      </c>
      <c r="E33" s="6">
        <f t="shared" ref="E33:AG33" si="16">D38</f>
        <v>0</v>
      </c>
      <c r="F33" s="6" t="e">
        <f t="shared" ca="1" si="16"/>
        <v>#REF!</v>
      </c>
      <c r="G33" s="6" t="e">
        <f t="shared" ca="1" si="16"/>
        <v>#REF!</v>
      </c>
      <c r="H33" s="6" t="e">
        <f t="shared" ca="1" si="16"/>
        <v>#REF!</v>
      </c>
      <c r="I33" s="6" t="e">
        <f t="shared" ca="1" si="16"/>
        <v>#REF!</v>
      </c>
      <c r="J33" s="6" t="e">
        <f t="shared" ca="1" si="16"/>
        <v>#REF!</v>
      </c>
      <c r="K33" s="6" t="e">
        <f t="shared" ca="1" si="16"/>
        <v>#REF!</v>
      </c>
      <c r="L33" s="6" t="e">
        <f t="shared" ca="1" si="16"/>
        <v>#REF!</v>
      </c>
      <c r="M33" s="6" t="e">
        <f t="shared" ca="1" si="16"/>
        <v>#REF!</v>
      </c>
      <c r="N33" s="6" t="e">
        <f t="shared" ca="1" si="16"/>
        <v>#REF!</v>
      </c>
      <c r="O33" s="6">
        <f t="shared" ca="1" si="16"/>
        <v>63.515804909780726</v>
      </c>
      <c r="P33" s="6">
        <f t="shared" ca="1" si="16"/>
        <v>31.757902454890363</v>
      </c>
      <c r="Q33" s="6">
        <f t="shared" ca="1" si="16"/>
        <v>4.4408920985006262E-15</v>
      </c>
      <c r="R33" s="6">
        <f t="shared" ca="1" si="16"/>
        <v>4.4408920985006262E-15</v>
      </c>
      <c r="S33" s="6">
        <f t="shared" ca="1" si="16"/>
        <v>4.4408920985006262E-15</v>
      </c>
      <c r="T33" s="6">
        <f t="shared" ca="1" si="16"/>
        <v>4.4408920985006262E-15</v>
      </c>
      <c r="U33" s="6">
        <f t="shared" ca="1" si="16"/>
        <v>4.4408920985006262E-15</v>
      </c>
      <c r="V33" s="6">
        <f t="shared" ca="1" si="16"/>
        <v>4.4408920985006262E-15</v>
      </c>
      <c r="W33" s="6">
        <f t="shared" ca="1" si="16"/>
        <v>4.4408920985006262E-15</v>
      </c>
      <c r="X33" s="6">
        <f t="shared" ca="1" si="16"/>
        <v>4.4408920985006262E-15</v>
      </c>
      <c r="Y33" s="6">
        <f t="shared" ca="1" si="16"/>
        <v>4.4408920985006262E-15</v>
      </c>
      <c r="Z33" s="6">
        <f t="shared" ca="1" si="16"/>
        <v>4.4408920985006262E-15</v>
      </c>
      <c r="AA33" s="6">
        <f t="shared" ca="1" si="16"/>
        <v>4.4408920985006262E-15</v>
      </c>
      <c r="AB33" s="6">
        <f t="shared" ca="1" si="16"/>
        <v>4.4408920985006262E-15</v>
      </c>
      <c r="AC33" s="6">
        <f t="shared" ca="1" si="16"/>
        <v>4.4408920985006262E-15</v>
      </c>
      <c r="AD33" s="6">
        <f t="shared" ca="1" si="16"/>
        <v>4.4408920985006262E-15</v>
      </c>
      <c r="AE33" s="6">
        <f t="shared" ca="1" si="16"/>
        <v>4.4408920985006262E-15</v>
      </c>
      <c r="AF33" s="6">
        <f t="shared" ca="1" si="16"/>
        <v>4.4408920985006262E-15</v>
      </c>
      <c r="AG33" s="6">
        <f t="shared" ca="1" si="16"/>
        <v>4.4408920985006262E-15</v>
      </c>
      <c r="AH33" s="6"/>
      <c r="AI33" s="6"/>
      <c r="AJ33" s="6"/>
      <c r="AK33" s="6"/>
      <c r="AL33" s="6"/>
      <c r="AM33" s="6"/>
      <c r="AN33" s="6"/>
      <c r="AO33" s="6"/>
      <c r="AP33" s="6"/>
      <c r="AQ33" s="6"/>
      <c r="AR33" s="6"/>
      <c r="AS33" s="6"/>
      <c r="AT33" s="6"/>
      <c r="AU33" s="6"/>
      <c r="AV33" s="6"/>
      <c r="AW33" s="6"/>
      <c r="AX33" s="6"/>
      <c r="AY33" s="6"/>
      <c r="AZ33" s="6"/>
      <c r="BA33" s="6"/>
      <c r="BB33" s="6"/>
      <c r="BC33" s="6"/>
      <c r="BD33" s="6"/>
      <c r="BE33" s="6"/>
      <c r="BF33" s="6"/>
    </row>
    <row r="34" spans="1:58" x14ac:dyDescent="0.25">
      <c r="A34" s="203"/>
      <c r="B34" s="2" t="s">
        <v>267</v>
      </c>
      <c r="C34" s="7" t="e">
        <f ca="1">SUM(D34:BF34)</f>
        <v>#REF!</v>
      </c>
      <c r="D34" s="6">
        <f t="shared" ref="D34:AG34" si="17">D22</f>
        <v>0</v>
      </c>
      <c r="E34" s="6">
        <f t="shared" ca="1" si="17"/>
        <v>16.75</v>
      </c>
      <c r="F34" s="6">
        <f t="shared" ca="1" si="17"/>
        <v>0</v>
      </c>
      <c r="G34" s="6">
        <f t="shared" ca="1" si="17"/>
        <v>0</v>
      </c>
      <c r="H34" s="6">
        <f t="shared" ca="1" si="17"/>
        <v>0</v>
      </c>
      <c r="I34" s="6">
        <f t="shared" ca="1" si="17"/>
        <v>0</v>
      </c>
      <c r="J34" s="6">
        <f t="shared" ca="1" si="17"/>
        <v>0</v>
      </c>
      <c r="K34" s="6">
        <f t="shared" ca="1" si="17"/>
        <v>0</v>
      </c>
      <c r="L34" s="6">
        <f t="shared" ca="1" si="17"/>
        <v>0</v>
      </c>
      <c r="M34" s="6">
        <f t="shared" ca="1" si="17"/>
        <v>0</v>
      </c>
      <c r="N34" s="6">
        <f t="shared" ca="1" si="17"/>
        <v>0</v>
      </c>
      <c r="O34" s="6">
        <f t="shared" ca="1" si="17"/>
        <v>0</v>
      </c>
      <c r="P34" s="6">
        <f t="shared" ca="1" si="17"/>
        <v>0</v>
      </c>
      <c r="Q34" s="6">
        <f t="shared" ca="1" si="17"/>
        <v>0</v>
      </c>
      <c r="R34" s="6">
        <f t="shared" ca="1" si="17"/>
        <v>0</v>
      </c>
      <c r="S34" s="6">
        <f t="shared" si="17"/>
        <v>0</v>
      </c>
      <c r="T34" s="6">
        <f t="shared" si="17"/>
        <v>0</v>
      </c>
      <c r="U34" s="6">
        <f t="shared" si="17"/>
        <v>0</v>
      </c>
      <c r="V34" s="6">
        <f t="shared" si="17"/>
        <v>0</v>
      </c>
      <c r="W34" s="6">
        <f t="shared" si="17"/>
        <v>0</v>
      </c>
      <c r="X34" s="6">
        <f t="shared" si="17"/>
        <v>0</v>
      </c>
      <c r="Y34" s="6">
        <f t="shared" si="17"/>
        <v>0</v>
      </c>
      <c r="Z34" s="6">
        <f t="shared" si="17"/>
        <v>0</v>
      </c>
      <c r="AA34" s="6">
        <f t="shared" si="17"/>
        <v>0</v>
      </c>
      <c r="AB34" s="6">
        <f t="shared" si="17"/>
        <v>0</v>
      </c>
      <c r="AC34" s="6">
        <f t="shared" si="17"/>
        <v>0</v>
      </c>
      <c r="AD34" s="6">
        <f t="shared" si="17"/>
        <v>0</v>
      </c>
      <c r="AE34" s="6">
        <f t="shared" si="17"/>
        <v>0</v>
      </c>
      <c r="AF34" s="6">
        <f t="shared" si="17"/>
        <v>0</v>
      </c>
      <c r="AG34" s="6">
        <f t="shared" si="17"/>
        <v>0</v>
      </c>
      <c r="AH34" s="6"/>
      <c r="AI34" s="6"/>
      <c r="AJ34" s="6"/>
      <c r="AK34" s="6"/>
      <c r="AL34" s="6"/>
      <c r="AM34" s="6"/>
      <c r="AN34" s="6"/>
      <c r="AO34" s="6"/>
      <c r="AP34" s="6"/>
      <c r="AQ34" s="6"/>
      <c r="AR34" s="6"/>
      <c r="AS34" s="6"/>
      <c r="AT34" s="6"/>
      <c r="AU34" s="6"/>
      <c r="AV34" s="6"/>
      <c r="AW34" s="6"/>
      <c r="AX34" s="6"/>
      <c r="AY34" s="6"/>
      <c r="AZ34" s="6"/>
      <c r="BA34" s="6"/>
      <c r="BB34" s="6"/>
      <c r="BC34" s="6"/>
      <c r="BD34" s="6"/>
      <c r="BE34" s="6"/>
      <c r="BF34" s="6"/>
    </row>
    <row r="35" spans="1:58" x14ac:dyDescent="0.25">
      <c r="A35" s="207">
        <v>0.1</v>
      </c>
      <c r="B35" s="2" t="s">
        <v>268</v>
      </c>
      <c r="C35" s="7" t="e">
        <f ca="1">SUM(D35:BF35)</f>
        <v>#REF!</v>
      </c>
      <c r="D35" s="6">
        <f>$A$34*AVERAGE(D33)/4</f>
        <v>0</v>
      </c>
      <c r="E35" s="6">
        <f>$A$35*AVERAGE(E33)/4</f>
        <v>0</v>
      </c>
      <c r="F35" s="6" t="e">
        <f t="shared" ref="F35:AG35" ca="1" si="18">$A$35*AVERAGE(F33)/4</f>
        <v>#REF!</v>
      </c>
      <c r="G35" s="6" t="e">
        <f t="shared" ca="1" si="18"/>
        <v>#REF!</v>
      </c>
      <c r="H35" s="6" t="e">
        <f t="shared" ca="1" si="18"/>
        <v>#REF!</v>
      </c>
      <c r="I35" s="6" t="e">
        <f t="shared" ca="1" si="18"/>
        <v>#REF!</v>
      </c>
      <c r="J35" s="6" t="e">
        <f t="shared" ca="1" si="18"/>
        <v>#REF!</v>
      </c>
      <c r="K35" s="6" t="e">
        <f t="shared" ca="1" si="18"/>
        <v>#REF!</v>
      </c>
      <c r="L35" s="6" t="e">
        <f t="shared" ca="1" si="18"/>
        <v>#REF!</v>
      </c>
      <c r="M35" s="6" t="e">
        <f t="shared" ca="1" si="18"/>
        <v>#REF!</v>
      </c>
      <c r="N35" s="6" t="e">
        <f t="shared" ca="1" si="18"/>
        <v>#REF!</v>
      </c>
      <c r="O35" s="6">
        <f t="shared" ca="1" si="18"/>
        <v>1.5878951227445182</v>
      </c>
      <c r="P35" s="6">
        <f t="shared" ca="1" si="18"/>
        <v>0.79394756137225908</v>
      </c>
      <c r="Q35" s="6">
        <f t="shared" ca="1" si="18"/>
        <v>1.1102230246251565E-16</v>
      </c>
      <c r="R35" s="6">
        <f t="shared" ca="1" si="18"/>
        <v>1.1102230246251565E-16</v>
      </c>
      <c r="S35" s="6">
        <f t="shared" ca="1" si="18"/>
        <v>1.1102230246251565E-16</v>
      </c>
      <c r="T35" s="6">
        <f t="shared" ca="1" si="18"/>
        <v>1.1102230246251565E-16</v>
      </c>
      <c r="U35" s="6">
        <f t="shared" ca="1" si="18"/>
        <v>1.1102230246251565E-16</v>
      </c>
      <c r="V35" s="6">
        <f t="shared" ca="1" si="18"/>
        <v>1.1102230246251565E-16</v>
      </c>
      <c r="W35" s="6">
        <f t="shared" ca="1" si="18"/>
        <v>1.1102230246251565E-16</v>
      </c>
      <c r="X35" s="6">
        <f t="shared" ca="1" si="18"/>
        <v>1.1102230246251565E-16</v>
      </c>
      <c r="Y35" s="6">
        <f t="shared" ca="1" si="18"/>
        <v>1.1102230246251565E-16</v>
      </c>
      <c r="Z35" s="6">
        <f t="shared" ca="1" si="18"/>
        <v>1.1102230246251565E-16</v>
      </c>
      <c r="AA35" s="6">
        <f t="shared" ca="1" si="18"/>
        <v>1.1102230246251565E-16</v>
      </c>
      <c r="AB35" s="6">
        <f t="shared" ca="1" si="18"/>
        <v>1.1102230246251565E-16</v>
      </c>
      <c r="AC35" s="6">
        <f t="shared" ca="1" si="18"/>
        <v>1.1102230246251565E-16</v>
      </c>
      <c r="AD35" s="6">
        <f t="shared" ca="1" si="18"/>
        <v>1.1102230246251565E-16</v>
      </c>
      <c r="AE35" s="6">
        <f t="shared" ca="1" si="18"/>
        <v>1.1102230246251565E-16</v>
      </c>
      <c r="AF35" s="6">
        <f t="shared" ca="1" si="18"/>
        <v>1.1102230246251565E-16</v>
      </c>
      <c r="AG35" s="6">
        <f t="shared" ca="1" si="18"/>
        <v>1.1102230246251565E-16</v>
      </c>
      <c r="AH35" s="6"/>
      <c r="AI35" s="6"/>
      <c r="AJ35" s="6"/>
      <c r="AK35" s="6"/>
      <c r="AL35" s="6"/>
      <c r="AM35" s="6"/>
      <c r="AN35" s="6"/>
      <c r="AO35" s="6"/>
      <c r="AP35" s="6"/>
      <c r="AQ35" s="6"/>
      <c r="AR35" s="6"/>
      <c r="AS35" s="6"/>
      <c r="AT35" s="6"/>
      <c r="AU35" s="6"/>
      <c r="AV35" s="6"/>
      <c r="AW35" s="6"/>
      <c r="AX35" s="6"/>
      <c r="AY35" s="6"/>
      <c r="AZ35" s="6"/>
      <c r="BA35" s="6"/>
      <c r="BB35" s="6"/>
      <c r="BC35" s="6"/>
      <c r="BD35" s="6"/>
      <c r="BE35" s="6"/>
      <c r="BF35" s="6"/>
    </row>
    <row r="36" spans="1:58" x14ac:dyDescent="0.25">
      <c r="A36" s="204"/>
      <c r="B36" s="2" t="s">
        <v>274</v>
      </c>
      <c r="C36" s="7" t="e">
        <f ca="1">SUM(D36:BF36)</f>
        <v>#REF!</v>
      </c>
      <c r="D36" s="6">
        <f>$A$34*AVERAGE(D34)/4</f>
        <v>0</v>
      </c>
      <c r="E36" s="6">
        <f>E35</f>
        <v>0</v>
      </c>
      <c r="F36" s="6" t="e">
        <f t="shared" ref="F36:AG36" ca="1" si="19">F35</f>
        <v>#REF!</v>
      </c>
      <c r="G36" s="6" t="e">
        <f t="shared" ca="1" si="19"/>
        <v>#REF!</v>
      </c>
      <c r="H36" s="6" t="e">
        <f t="shared" ca="1" si="19"/>
        <v>#REF!</v>
      </c>
      <c r="I36" s="6" t="e">
        <f t="shared" ca="1" si="19"/>
        <v>#REF!</v>
      </c>
      <c r="J36" s="6" t="e">
        <f t="shared" ca="1" si="19"/>
        <v>#REF!</v>
      </c>
      <c r="K36" s="6" t="e">
        <f t="shared" ca="1" si="19"/>
        <v>#REF!</v>
      </c>
      <c r="L36" s="6" t="e">
        <f t="shared" ca="1" si="19"/>
        <v>#REF!</v>
      </c>
      <c r="M36" s="6" t="e">
        <f t="shared" ca="1" si="19"/>
        <v>#REF!</v>
      </c>
      <c r="N36" s="6" t="e">
        <f t="shared" ca="1" si="19"/>
        <v>#REF!</v>
      </c>
      <c r="O36" s="6">
        <f t="shared" ca="1" si="19"/>
        <v>1.5878951227445182</v>
      </c>
      <c r="P36" s="6">
        <f t="shared" ca="1" si="19"/>
        <v>0.79394756137225908</v>
      </c>
      <c r="Q36" s="6">
        <f t="shared" ca="1" si="19"/>
        <v>1.1102230246251565E-16</v>
      </c>
      <c r="R36" s="6">
        <f t="shared" ca="1" si="19"/>
        <v>1.1102230246251565E-16</v>
      </c>
      <c r="S36" s="6">
        <f t="shared" ca="1" si="19"/>
        <v>1.1102230246251565E-16</v>
      </c>
      <c r="T36" s="6">
        <f t="shared" ca="1" si="19"/>
        <v>1.1102230246251565E-16</v>
      </c>
      <c r="U36" s="6">
        <f t="shared" ca="1" si="19"/>
        <v>1.1102230246251565E-16</v>
      </c>
      <c r="V36" s="6">
        <f t="shared" ca="1" si="19"/>
        <v>1.1102230246251565E-16</v>
      </c>
      <c r="W36" s="6">
        <f t="shared" ca="1" si="19"/>
        <v>1.1102230246251565E-16</v>
      </c>
      <c r="X36" s="6">
        <f t="shared" ca="1" si="19"/>
        <v>1.1102230246251565E-16</v>
      </c>
      <c r="Y36" s="6">
        <f t="shared" ca="1" si="19"/>
        <v>1.1102230246251565E-16</v>
      </c>
      <c r="Z36" s="6">
        <f t="shared" ca="1" si="19"/>
        <v>1.1102230246251565E-16</v>
      </c>
      <c r="AA36" s="6">
        <f t="shared" ca="1" si="19"/>
        <v>1.1102230246251565E-16</v>
      </c>
      <c r="AB36" s="6">
        <f t="shared" ca="1" si="19"/>
        <v>1.1102230246251565E-16</v>
      </c>
      <c r="AC36" s="6">
        <f t="shared" ca="1" si="19"/>
        <v>1.1102230246251565E-16</v>
      </c>
      <c r="AD36" s="6">
        <f t="shared" ca="1" si="19"/>
        <v>1.1102230246251565E-16</v>
      </c>
      <c r="AE36" s="6">
        <f t="shared" ca="1" si="19"/>
        <v>1.1102230246251565E-16</v>
      </c>
      <c r="AF36" s="6">
        <f t="shared" ca="1" si="19"/>
        <v>1.1102230246251565E-16</v>
      </c>
      <c r="AG36" s="6">
        <f t="shared" ca="1" si="19"/>
        <v>1.1102230246251565E-16</v>
      </c>
      <c r="AH36" s="6"/>
      <c r="AI36" s="6"/>
      <c r="AJ36" s="6"/>
      <c r="AK36" s="6"/>
      <c r="AL36" s="6"/>
      <c r="AM36" s="6"/>
      <c r="AN36" s="6"/>
      <c r="AO36" s="6"/>
      <c r="AP36" s="6"/>
      <c r="AQ36" s="6"/>
      <c r="AR36" s="6"/>
      <c r="AS36" s="6"/>
      <c r="AT36" s="6"/>
      <c r="AU36" s="6"/>
      <c r="AV36" s="6"/>
      <c r="AW36" s="6"/>
      <c r="AX36" s="6"/>
      <c r="AY36" s="6"/>
      <c r="AZ36" s="6"/>
      <c r="BA36" s="6"/>
      <c r="BB36" s="6"/>
      <c r="BC36" s="6"/>
      <c r="BD36" s="6"/>
      <c r="BE36" s="6"/>
      <c r="BF36" s="6"/>
    </row>
    <row r="37" spans="1:58" x14ac:dyDescent="0.25">
      <c r="A37" s="2"/>
      <c r="B37" s="2" t="s">
        <v>271</v>
      </c>
      <c r="C37" s="7" t="e">
        <f ca="1">SUM(D37:BF37)</f>
        <v>#REF!</v>
      </c>
      <c r="D37" s="6">
        <f>IF(D20&gt;0,MIN(D20-D23,D33),0)</f>
        <v>0</v>
      </c>
      <c r="E37" s="6" t="e">
        <f ca="1">$C$34*E40</f>
        <v>#REF!</v>
      </c>
      <c r="F37" s="6" t="e">
        <f t="shared" ref="F37:AG37" ca="1" si="20">$C$34*F40</f>
        <v>#REF!</v>
      </c>
      <c r="G37" s="6" t="e">
        <f t="shared" ca="1" si="20"/>
        <v>#REF!</v>
      </c>
      <c r="H37" s="6" t="e">
        <f t="shared" ca="1" si="20"/>
        <v>#REF!</v>
      </c>
      <c r="I37" s="6" t="e">
        <f t="shared" ca="1" si="20"/>
        <v>#REF!</v>
      </c>
      <c r="J37" s="6" t="e">
        <f t="shared" ca="1" si="20"/>
        <v>#REF!</v>
      </c>
      <c r="K37" s="6" t="e">
        <f t="shared" ca="1" si="20"/>
        <v>#REF!</v>
      </c>
      <c r="L37" s="6" t="e">
        <f t="shared" ca="1" si="20"/>
        <v>#REF!</v>
      </c>
      <c r="M37" s="6" t="e">
        <f t="shared" ca="1" si="20"/>
        <v>#REF!</v>
      </c>
      <c r="N37" s="6" t="e">
        <f t="shared" ca="1" si="20"/>
        <v>#REF!</v>
      </c>
      <c r="O37" s="6" t="e">
        <f t="shared" ca="1" si="20"/>
        <v>#REF!</v>
      </c>
      <c r="P37" s="6" t="e">
        <f t="shared" ca="1" si="20"/>
        <v>#REF!</v>
      </c>
      <c r="Q37" s="6" t="e">
        <f t="shared" ca="1" si="20"/>
        <v>#REF!</v>
      </c>
      <c r="R37" s="6" t="e">
        <f t="shared" ca="1" si="20"/>
        <v>#REF!</v>
      </c>
      <c r="S37" s="6" t="e">
        <f t="shared" ca="1" si="20"/>
        <v>#REF!</v>
      </c>
      <c r="T37" s="6" t="e">
        <f t="shared" ca="1" si="20"/>
        <v>#REF!</v>
      </c>
      <c r="U37" s="6" t="e">
        <f t="shared" ca="1" si="20"/>
        <v>#REF!</v>
      </c>
      <c r="V37" s="6" t="e">
        <f t="shared" ca="1" si="20"/>
        <v>#REF!</v>
      </c>
      <c r="W37" s="6" t="e">
        <f t="shared" ca="1" si="20"/>
        <v>#REF!</v>
      </c>
      <c r="X37" s="6" t="e">
        <f t="shared" ca="1" si="20"/>
        <v>#REF!</v>
      </c>
      <c r="Y37" s="6" t="e">
        <f t="shared" ca="1" si="20"/>
        <v>#REF!</v>
      </c>
      <c r="Z37" s="6" t="e">
        <f t="shared" ca="1" si="20"/>
        <v>#REF!</v>
      </c>
      <c r="AA37" s="6" t="e">
        <f t="shared" ca="1" si="20"/>
        <v>#REF!</v>
      </c>
      <c r="AB37" s="6" t="e">
        <f t="shared" ca="1" si="20"/>
        <v>#REF!</v>
      </c>
      <c r="AC37" s="6" t="e">
        <f t="shared" ca="1" si="20"/>
        <v>#REF!</v>
      </c>
      <c r="AD37" s="6" t="e">
        <f t="shared" ca="1" si="20"/>
        <v>#REF!</v>
      </c>
      <c r="AE37" s="6" t="e">
        <f t="shared" ca="1" si="20"/>
        <v>#REF!</v>
      </c>
      <c r="AF37" s="6" t="e">
        <f t="shared" ca="1" si="20"/>
        <v>#REF!</v>
      </c>
      <c r="AG37" s="6" t="e">
        <f t="shared" ca="1" si="20"/>
        <v>#REF!</v>
      </c>
      <c r="AH37" s="6"/>
      <c r="AI37" s="6"/>
      <c r="AJ37" s="6"/>
      <c r="AK37" s="6"/>
      <c r="AL37" s="6"/>
      <c r="AM37" s="6"/>
      <c r="AN37" s="6"/>
      <c r="AO37" s="6"/>
      <c r="AP37" s="6"/>
      <c r="AQ37" s="6"/>
      <c r="AR37" s="6"/>
      <c r="AS37" s="6"/>
      <c r="AT37" s="6"/>
      <c r="AU37" s="6"/>
      <c r="AV37" s="6"/>
      <c r="AW37" s="6"/>
      <c r="AX37" s="6"/>
      <c r="AY37" s="6"/>
      <c r="AZ37" s="6"/>
      <c r="BA37" s="6"/>
      <c r="BB37" s="6"/>
      <c r="BC37" s="6"/>
      <c r="BD37" s="6"/>
      <c r="BE37" s="6"/>
      <c r="BF37" s="6"/>
    </row>
    <row r="38" spans="1:58" x14ac:dyDescent="0.25">
      <c r="A38" s="2"/>
      <c r="B38" s="2" t="s">
        <v>269</v>
      </c>
      <c r="D38" s="6">
        <f>D33+D34+D35-D37-D36</f>
        <v>0</v>
      </c>
      <c r="E38" s="6" t="e">
        <f t="shared" ref="E38:AG38" ca="1" si="21">E33+E34+E35-E37-E36</f>
        <v>#REF!</v>
      </c>
      <c r="F38" s="6" t="e">
        <f t="shared" ca="1" si="21"/>
        <v>#REF!</v>
      </c>
      <c r="G38" s="6" t="e">
        <f t="shared" ca="1" si="21"/>
        <v>#REF!</v>
      </c>
      <c r="H38" s="6" t="e">
        <f t="shared" ca="1" si="21"/>
        <v>#REF!</v>
      </c>
      <c r="I38" s="6" t="e">
        <f t="shared" ca="1" si="21"/>
        <v>#REF!</v>
      </c>
      <c r="J38" s="6" t="e">
        <f t="shared" ca="1" si="21"/>
        <v>#REF!</v>
      </c>
      <c r="K38" s="6" t="e">
        <f t="shared" ca="1" si="21"/>
        <v>#REF!</v>
      </c>
      <c r="L38" s="6" t="e">
        <f t="shared" ca="1" si="21"/>
        <v>#REF!</v>
      </c>
      <c r="M38" s="6" t="e">
        <f t="shared" ca="1" si="21"/>
        <v>#REF!</v>
      </c>
      <c r="N38" s="6">
        <f t="shared" ca="1" si="21"/>
        <v>63.515804909780726</v>
      </c>
      <c r="O38" s="6">
        <f t="shared" ca="1" si="21"/>
        <v>31.757902454890363</v>
      </c>
      <c r="P38" s="6">
        <f t="shared" ca="1" si="21"/>
        <v>4.4408920985006262E-15</v>
      </c>
      <c r="Q38" s="6">
        <f t="shared" ca="1" si="21"/>
        <v>4.4408920985006262E-15</v>
      </c>
      <c r="R38" s="6">
        <f t="shared" ca="1" si="21"/>
        <v>4.4408920985006262E-15</v>
      </c>
      <c r="S38" s="6">
        <f t="shared" ca="1" si="21"/>
        <v>4.4408920985006262E-15</v>
      </c>
      <c r="T38" s="6">
        <f t="shared" ca="1" si="21"/>
        <v>4.4408920985006262E-15</v>
      </c>
      <c r="U38" s="6">
        <f t="shared" ca="1" si="21"/>
        <v>4.4408920985006262E-15</v>
      </c>
      <c r="V38" s="6">
        <f t="shared" ca="1" si="21"/>
        <v>4.4408920985006262E-15</v>
      </c>
      <c r="W38" s="6">
        <f t="shared" ca="1" si="21"/>
        <v>4.4408920985006262E-15</v>
      </c>
      <c r="X38" s="6">
        <f t="shared" ca="1" si="21"/>
        <v>4.4408920985006262E-15</v>
      </c>
      <c r="Y38" s="6">
        <f t="shared" ca="1" si="21"/>
        <v>4.4408920985006262E-15</v>
      </c>
      <c r="Z38" s="6">
        <f t="shared" ca="1" si="21"/>
        <v>4.4408920985006262E-15</v>
      </c>
      <c r="AA38" s="6">
        <f t="shared" ca="1" si="21"/>
        <v>4.4408920985006262E-15</v>
      </c>
      <c r="AB38" s="6">
        <f t="shared" ca="1" si="21"/>
        <v>4.4408920985006262E-15</v>
      </c>
      <c r="AC38" s="6">
        <f t="shared" ca="1" si="21"/>
        <v>4.4408920985006262E-15</v>
      </c>
      <c r="AD38" s="6">
        <f t="shared" ca="1" si="21"/>
        <v>4.4408920985006262E-15</v>
      </c>
      <c r="AE38" s="6">
        <f t="shared" ca="1" si="21"/>
        <v>4.4408920985006262E-15</v>
      </c>
      <c r="AF38" s="6">
        <f t="shared" ca="1" si="21"/>
        <v>4.4408920985006262E-15</v>
      </c>
      <c r="AG38" s="6">
        <f t="shared" ca="1" si="21"/>
        <v>4.4408920985006262E-15</v>
      </c>
      <c r="AH38" s="6"/>
      <c r="AI38" s="6"/>
      <c r="AJ38" s="6"/>
      <c r="AK38" s="6"/>
      <c r="AL38" s="6"/>
      <c r="AM38" s="6"/>
      <c r="AN38" s="6"/>
      <c r="AO38" s="6"/>
      <c r="AP38" s="6"/>
      <c r="AQ38" s="6"/>
      <c r="AR38" s="6"/>
      <c r="AS38" s="6"/>
      <c r="AT38" s="6"/>
      <c r="AU38" s="6"/>
      <c r="AV38" s="6"/>
      <c r="AW38" s="6"/>
      <c r="AX38" s="6"/>
      <c r="AY38" s="6"/>
      <c r="AZ38" s="6"/>
      <c r="BA38" s="6"/>
      <c r="BB38" s="6"/>
      <c r="BC38" s="6"/>
      <c r="BD38" s="6"/>
      <c r="BE38" s="6"/>
      <c r="BF38" s="6"/>
    </row>
    <row r="39" spans="1:58" x14ac:dyDescent="0.25">
      <c r="A39" s="2"/>
      <c r="D39" s="6"/>
      <c r="E39" s="19"/>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row>
    <row r="40" spans="1:58" x14ac:dyDescent="0.25">
      <c r="A40" s="2"/>
      <c r="B40" s="13" t="s">
        <v>276</v>
      </c>
      <c r="C40" s="208">
        <f>SUM(D40:BF40)</f>
        <v>1</v>
      </c>
      <c r="D40" s="6"/>
      <c r="E40" s="19">
        <v>0</v>
      </c>
      <c r="F40" s="19">
        <v>0</v>
      </c>
      <c r="G40" s="19">
        <v>0</v>
      </c>
      <c r="H40" s="19">
        <v>0</v>
      </c>
      <c r="I40" s="19">
        <v>0</v>
      </c>
      <c r="J40" s="19">
        <v>0.1</v>
      </c>
      <c r="K40" s="19">
        <v>0.15</v>
      </c>
      <c r="L40" s="19">
        <v>0.15</v>
      </c>
      <c r="M40" s="19">
        <v>0.15</v>
      </c>
      <c r="N40" s="19">
        <v>0.15</v>
      </c>
      <c r="O40" s="19">
        <v>0.15</v>
      </c>
      <c r="P40" s="19">
        <v>0.15</v>
      </c>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row>
    <row r="41" spans="1:58" hidden="1" x14ac:dyDescent="0.25">
      <c r="A41" s="2"/>
      <c r="D41" s="6"/>
      <c r="E41" s="6"/>
      <c r="F41" s="6"/>
      <c r="G41" s="6"/>
      <c r="H41" s="6"/>
      <c r="I41" s="6"/>
      <c r="K41" s="6"/>
      <c r="L41" s="6"/>
      <c r="M41" s="18"/>
      <c r="N41" s="18"/>
      <c r="O41" s="18"/>
      <c r="P41" s="18"/>
      <c r="Q41" s="18"/>
      <c r="R41" s="18"/>
      <c r="S41" s="18"/>
      <c r="T41" s="18"/>
      <c r="U41" s="18"/>
      <c r="V41" s="18"/>
      <c r="W41" s="18"/>
      <c r="X41" s="18"/>
      <c r="Y41" s="18"/>
      <c r="Z41" s="18"/>
      <c r="AA41" s="18"/>
      <c r="AB41" s="18"/>
      <c r="AC41" s="18"/>
      <c r="AD41" s="18"/>
      <c r="AE41" s="18"/>
      <c r="AF41" s="18"/>
      <c r="AG41" s="18"/>
      <c r="AH41" s="6"/>
      <c r="AI41" s="6"/>
      <c r="AJ41" s="6"/>
      <c r="AK41" s="6"/>
      <c r="AL41" s="6"/>
      <c r="AM41" s="6"/>
      <c r="AN41" s="6"/>
      <c r="AO41" s="6"/>
      <c r="AP41" s="6"/>
      <c r="AQ41" s="6"/>
      <c r="AR41" s="6"/>
      <c r="AS41" s="6"/>
      <c r="AT41" s="6"/>
      <c r="AU41" s="6"/>
      <c r="AV41" s="6"/>
      <c r="AW41" s="6"/>
      <c r="AX41" s="6"/>
      <c r="AY41" s="6"/>
      <c r="AZ41" s="6"/>
      <c r="BA41" s="6"/>
      <c r="BB41" s="6"/>
      <c r="BC41" s="6"/>
      <c r="BD41" s="6"/>
      <c r="BE41" s="6"/>
      <c r="BF41" s="6"/>
    </row>
    <row r="42" spans="1:58" hidden="1" x14ac:dyDescent="0.25">
      <c r="A42" s="2"/>
      <c r="B42" s="205"/>
      <c r="C42" s="199"/>
      <c r="D42" s="19"/>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row>
    <row r="43" spans="1:58" hidden="1" x14ac:dyDescent="0.25">
      <c r="A43" s="38"/>
      <c r="B43" s="13"/>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58" hidden="1" x14ac:dyDescent="0.25">
      <c r="C44" s="89"/>
      <c r="E44" s="6"/>
      <c r="F44" s="6"/>
      <c r="G44" s="6"/>
      <c r="H44" s="6"/>
      <c r="I44" s="6"/>
      <c r="J44" s="6"/>
      <c r="K44" s="6"/>
      <c r="L44" s="6"/>
      <c r="M44" s="6"/>
      <c r="N44" s="6"/>
      <c r="O44" s="6"/>
      <c r="P44" s="6"/>
      <c r="Q44" s="6"/>
      <c r="R44" s="6"/>
      <c r="S44" s="6"/>
      <c r="T44" s="6"/>
    </row>
    <row r="45" spans="1:58" x14ac:dyDescent="0.25">
      <c r="C45" s="128"/>
    </row>
    <row r="46" spans="1:58" s="20" customFormat="1" x14ac:dyDescent="0.25">
      <c r="A46" s="21"/>
      <c r="B46" s="129" t="s">
        <v>282</v>
      </c>
      <c r="F46" s="20">
        <v>1</v>
      </c>
      <c r="G46" s="20">
        <f t="shared" ref="G46:AG46" si="22">+F46+1</f>
        <v>2</v>
      </c>
      <c r="H46" s="20">
        <f t="shared" si="22"/>
        <v>3</v>
      </c>
      <c r="I46" s="20">
        <f t="shared" si="22"/>
        <v>4</v>
      </c>
      <c r="J46" s="20">
        <f t="shared" si="22"/>
        <v>5</v>
      </c>
      <c r="K46" s="20">
        <f t="shared" si="22"/>
        <v>6</v>
      </c>
      <c r="L46" s="20">
        <f t="shared" si="22"/>
        <v>7</v>
      </c>
      <c r="M46" s="20">
        <f t="shared" si="22"/>
        <v>8</v>
      </c>
      <c r="N46" s="20">
        <f t="shared" si="22"/>
        <v>9</v>
      </c>
      <c r="O46" s="20">
        <f t="shared" si="22"/>
        <v>10</v>
      </c>
      <c r="P46" s="20">
        <f t="shared" si="22"/>
        <v>11</v>
      </c>
      <c r="Q46" s="20">
        <f t="shared" si="22"/>
        <v>12</v>
      </c>
      <c r="R46" s="20">
        <f t="shared" si="22"/>
        <v>13</v>
      </c>
      <c r="S46" s="20">
        <f t="shared" si="22"/>
        <v>14</v>
      </c>
      <c r="T46" s="20">
        <f t="shared" si="22"/>
        <v>15</v>
      </c>
      <c r="U46" s="20">
        <f t="shared" si="22"/>
        <v>16</v>
      </c>
      <c r="V46" s="20">
        <f t="shared" si="22"/>
        <v>17</v>
      </c>
      <c r="W46" s="20">
        <f t="shared" si="22"/>
        <v>18</v>
      </c>
      <c r="X46" s="20">
        <f t="shared" si="22"/>
        <v>19</v>
      </c>
      <c r="Y46" s="20">
        <f t="shared" si="22"/>
        <v>20</v>
      </c>
      <c r="Z46" s="20">
        <f t="shared" si="22"/>
        <v>21</v>
      </c>
      <c r="AA46" s="20">
        <f t="shared" si="22"/>
        <v>22</v>
      </c>
      <c r="AB46" s="20">
        <f t="shared" si="22"/>
        <v>23</v>
      </c>
      <c r="AC46" s="20">
        <f t="shared" si="22"/>
        <v>24</v>
      </c>
      <c r="AD46" s="20">
        <f t="shared" si="22"/>
        <v>25</v>
      </c>
      <c r="AE46" s="20">
        <f t="shared" si="22"/>
        <v>26</v>
      </c>
      <c r="AF46" s="20">
        <f t="shared" si="22"/>
        <v>27</v>
      </c>
      <c r="AG46" s="20">
        <f t="shared" si="22"/>
        <v>28</v>
      </c>
    </row>
    <row r="47" spans="1:58" x14ac:dyDescent="0.25">
      <c r="B47" s="125" t="str">
        <f>'Launch Rate - A Block'!C9</f>
        <v>1st - 5th</v>
      </c>
      <c r="C47" s="4" t="s">
        <v>3</v>
      </c>
      <c r="D47" s="5">
        <f>D2</f>
        <v>44561</v>
      </c>
      <c r="E47" s="5">
        <f t="shared" ref="E47:AG47" si="23">EOMONTH(D47,3)</f>
        <v>44651</v>
      </c>
      <c r="F47" s="5">
        <f t="shared" si="23"/>
        <v>44742</v>
      </c>
      <c r="G47" s="5">
        <f t="shared" si="23"/>
        <v>44834</v>
      </c>
      <c r="H47" s="5">
        <f t="shared" si="23"/>
        <v>44926</v>
      </c>
      <c r="I47" s="5">
        <f t="shared" si="23"/>
        <v>45016</v>
      </c>
      <c r="J47" s="5">
        <f t="shared" si="23"/>
        <v>45107</v>
      </c>
      <c r="K47" s="5">
        <f t="shared" si="23"/>
        <v>45199</v>
      </c>
      <c r="L47" s="5">
        <f t="shared" si="23"/>
        <v>45291</v>
      </c>
      <c r="M47" s="5">
        <f t="shared" si="23"/>
        <v>45382</v>
      </c>
      <c r="N47" s="5">
        <f t="shared" si="23"/>
        <v>45473</v>
      </c>
      <c r="O47" s="5">
        <f t="shared" si="23"/>
        <v>45565</v>
      </c>
      <c r="P47" s="5">
        <f t="shared" si="23"/>
        <v>45657</v>
      </c>
      <c r="Q47" s="5">
        <f t="shared" si="23"/>
        <v>45747</v>
      </c>
      <c r="R47" s="5">
        <f t="shared" si="23"/>
        <v>45838</v>
      </c>
      <c r="S47" s="5">
        <f t="shared" si="23"/>
        <v>45930</v>
      </c>
      <c r="T47" s="5">
        <f t="shared" si="23"/>
        <v>46022</v>
      </c>
      <c r="U47" s="5">
        <f t="shared" si="23"/>
        <v>46112</v>
      </c>
      <c r="V47" s="5">
        <f t="shared" si="23"/>
        <v>46203</v>
      </c>
      <c r="W47" s="5">
        <f t="shared" si="23"/>
        <v>46295</v>
      </c>
      <c r="X47" s="5">
        <f t="shared" si="23"/>
        <v>46387</v>
      </c>
      <c r="Y47" s="5">
        <f t="shared" si="23"/>
        <v>46477</v>
      </c>
      <c r="Z47" s="5">
        <f t="shared" si="23"/>
        <v>46568</v>
      </c>
      <c r="AA47" s="5">
        <f t="shared" si="23"/>
        <v>46660</v>
      </c>
      <c r="AB47" s="5">
        <f t="shared" si="23"/>
        <v>46752</v>
      </c>
      <c r="AC47" s="5">
        <f t="shared" si="23"/>
        <v>46843</v>
      </c>
      <c r="AD47" s="5">
        <f t="shared" si="23"/>
        <v>46934</v>
      </c>
      <c r="AE47" s="5">
        <f t="shared" si="23"/>
        <v>47026</v>
      </c>
      <c r="AF47" s="5">
        <f t="shared" si="23"/>
        <v>47118</v>
      </c>
      <c r="AG47" s="5">
        <f t="shared" si="23"/>
        <v>47208</v>
      </c>
    </row>
    <row r="48" spans="1:58" x14ac:dyDescent="0.25">
      <c r="B48" s="14"/>
      <c r="C48" s="15"/>
      <c r="D48" s="15"/>
      <c r="E48" s="15"/>
      <c r="F48" s="15"/>
      <c r="G48" s="15"/>
      <c r="H48" s="15"/>
      <c r="I48" s="15"/>
      <c r="J48" s="15"/>
      <c r="K48" s="15"/>
      <c r="L48" s="15"/>
      <c r="M48" s="15"/>
      <c r="N48" s="15"/>
      <c r="O48" s="15"/>
      <c r="P48" s="15"/>
      <c r="Q48" s="15"/>
      <c r="R48" s="15"/>
      <c r="S48" s="15"/>
      <c r="T48" s="15"/>
      <c r="U48" s="15"/>
      <c r="V48" s="15"/>
      <c r="W48" s="15"/>
    </row>
    <row r="49" spans="1:74" x14ac:dyDescent="0.25">
      <c r="A49" s="10">
        <v>185</v>
      </c>
      <c r="B49" s="2" t="s">
        <v>21</v>
      </c>
      <c r="C49" s="7">
        <f>SUM(E49:AG49)</f>
        <v>185</v>
      </c>
      <c r="D49" s="8"/>
      <c r="E49" s="10">
        <v>0</v>
      </c>
      <c r="F49" s="10">
        <v>15</v>
      </c>
      <c r="G49" s="10">
        <v>20</v>
      </c>
      <c r="H49" s="10">
        <v>22</v>
      </c>
      <c r="I49" s="10">
        <v>25</v>
      </c>
      <c r="J49" s="10">
        <v>25</v>
      </c>
      <c r="K49" s="10">
        <v>25</v>
      </c>
      <c r="L49" s="10">
        <v>25</v>
      </c>
      <c r="M49" s="10">
        <v>28</v>
      </c>
      <c r="N49" s="10"/>
      <c r="O49" s="10"/>
      <c r="P49" s="10"/>
      <c r="Q49" s="10"/>
      <c r="R49" s="10"/>
      <c r="S49" s="10"/>
      <c r="T49" s="10"/>
      <c r="U49" s="10"/>
      <c r="V49" s="10"/>
      <c r="W49" s="10"/>
      <c r="X49" s="10"/>
      <c r="Y49" s="10"/>
      <c r="Z49" s="10"/>
      <c r="AA49" s="10"/>
      <c r="AB49" s="10"/>
      <c r="AC49" s="10"/>
      <c r="AD49" s="10"/>
      <c r="AE49" s="10"/>
      <c r="AF49" s="10"/>
      <c r="AG49" s="10"/>
    </row>
    <row r="50" spans="1:74" x14ac:dyDescent="0.25">
      <c r="A50" s="21">
        <f>A51/A49</f>
        <v>4513.1463278270267</v>
      </c>
      <c r="B50" s="2" t="s">
        <v>22</v>
      </c>
      <c r="C50" s="7"/>
      <c r="D50" s="8"/>
      <c r="E50" s="6">
        <f>A50</f>
        <v>4513.1463278270267</v>
      </c>
      <c r="F50" s="6">
        <f>E50</f>
        <v>4513.1463278270267</v>
      </c>
      <c r="G50" s="6">
        <f t="shared" ref="G50:AG50" si="24">F50</f>
        <v>4513.1463278270267</v>
      </c>
      <c r="H50" s="6">
        <f t="shared" si="24"/>
        <v>4513.1463278270267</v>
      </c>
      <c r="I50" s="6">
        <f t="shared" si="24"/>
        <v>4513.1463278270267</v>
      </c>
      <c r="J50" s="6">
        <f t="shared" si="24"/>
        <v>4513.1463278270267</v>
      </c>
      <c r="K50" s="6">
        <f t="shared" si="24"/>
        <v>4513.1463278270267</v>
      </c>
      <c r="L50" s="6">
        <f t="shared" si="24"/>
        <v>4513.1463278270267</v>
      </c>
      <c r="M50" s="6">
        <f t="shared" si="24"/>
        <v>4513.1463278270267</v>
      </c>
      <c r="N50" s="6">
        <f t="shared" si="24"/>
        <v>4513.1463278270267</v>
      </c>
      <c r="O50" s="6">
        <f t="shared" si="24"/>
        <v>4513.1463278270267</v>
      </c>
      <c r="P50" s="6">
        <f t="shared" si="24"/>
        <v>4513.1463278270267</v>
      </c>
      <c r="Q50" s="6">
        <f t="shared" si="24"/>
        <v>4513.1463278270267</v>
      </c>
      <c r="R50" s="6">
        <f t="shared" si="24"/>
        <v>4513.1463278270267</v>
      </c>
      <c r="S50" s="6">
        <f t="shared" si="24"/>
        <v>4513.1463278270267</v>
      </c>
      <c r="T50" s="6">
        <f t="shared" si="24"/>
        <v>4513.1463278270267</v>
      </c>
      <c r="U50" s="6">
        <f t="shared" si="24"/>
        <v>4513.1463278270267</v>
      </c>
      <c r="V50" s="6">
        <f t="shared" si="24"/>
        <v>4513.1463278270267</v>
      </c>
      <c r="W50" s="6">
        <f t="shared" si="24"/>
        <v>4513.1463278270267</v>
      </c>
      <c r="X50" s="6">
        <f t="shared" si="24"/>
        <v>4513.1463278270267</v>
      </c>
      <c r="Y50" s="6">
        <f t="shared" si="24"/>
        <v>4513.1463278270267</v>
      </c>
      <c r="Z50" s="6">
        <f t="shared" si="24"/>
        <v>4513.1463278270267</v>
      </c>
      <c r="AA50" s="6">
        <f t="shared" si="24"/>
        <v>4513.1463278270267</v>
      </c>
      <c r="AB50" s="6">
        <f t="shared" si="24"/>
        <v>4513.1463278270267</v>
      </c>
      <c r="AC50" s="6">
        <f t="shared" si="24"/>
        <v>4513.1463278270267</v>
      </c>
      <c r="AD50" s="6">
        <f t="shared" si="24"/>
        <v>4513.1463278270267</v>
      </c>
      <c r="AE50" s="6">
        <f t="shared" si="24"/>
        <v>4513.1463278270267</v>
      </c>
      <c r="AF50" s="6">
        <f t="shared" si="24"/>
        <v>4513.1463278270267</v>
      </c>
      <c r="AG50" s="6">
        <f t="shared" si="24"/>
        <v>4513.1463278270267</v>
      </c>
    </row>
    <row r="51" spans="1:74" x14ac:dyDescent="0.25">
      <c r="A51" s="32">
        <f>'Launch Rate - A Block'!L9</f>
        <v>834932.07064799988</v>
      </c>
      <c r="B51" s="2" t="s">
        <v>23</v>
      </c>
      <c r="C51" s="7">
        <f>SUM(E51:AG51)</f>
        <v>834932.07064799999</v>
      </c>
      <c r="D51" s="8"/>
      <c r="E51" s="6">
        <f t="shared" ref="E51:AG51" si="25">E49*E50</f>
        <v>0</v>
      </c>
      <c r="F51" s="6">
        <f t="shared" si="25"/>
        <v>67697.194917405403</v>
      </c>
      <c r="G51" s="6">
        <f t="shared" si="25"/>
        <v>90262.926556540537</v>
      </c>
      <c r="H51" s="6">
        <f t="shared" si="25"/>
        <v>99289.219212194585</v>
      </c>
      <c r="I51" s="6">
        <f t="shared" si="25"/>
        <v>112828.65819567567</v>
      </c>
      <c r="J51" s="6">
        <f t="shared" si="25"/>
        <v>112828.65819567567</v>
      </c>
      <c r="K51" s="6">
        <f t="shared" si="25"/>
        <v>112828.65819567567</v>
      </c>
      <c r="L51" s="6">
        <f t="shared" si="25"/>
        <v>112828.65819567567</v>
      </c>
      <c r="M51" s="6">
        <f t="shared" si="25"/>
        <v>126368.09717915674</v>
      </c>
      <c r="N51" s="6">
        <f t="shared" si="25"/>
        <v>0</v>
      </c>
      <c r="O51" s="6">
        <f t="shared" si="25"/>
        <v>0</v>
      </c>
      <c r="P51" s="6">
        <f t="shared" si="25"/>
        <v>0</v>
      </c>
      <c r="Q51" s="6">
        <f t="shared" si="25"/>
        <v>0</v>
      </c>
      <c r="R51" s="6">
        <f t="shared" si="25"/>
        <v>0</v>
      </c>
      <c r="S51" s="6">
        <f t="shared" si="25"/>
        <v>0</v>
      </c>
      <c r="T51" s="6">
        <f t="shared" si="25"/>
        <v>0</v>
      </c>
      <c r="U51" s="6">
        <f t="shared" si="25"/>
        <v>0</v>
      </c>
      <c r="V51" s="6">
        <f t="shared" si="25"/>
        <v>0</v>
      </c>
      <c r="W51" s="6">
        <f t="shared" si="25"/>
        <v>0</v>
      </c>
      <c r="X51" s="6">
        <f t="shared" si="25"/>
        <v>0</v>
      </c>
      <c r="Y51" s="6">
        <f t="shared" si="25"/>
        <v>0</v>
      </c>
      <c r="Z51" s="6">
        <f t="shared" si="25"/>
        <v>0</v>
      </c>
      <c r="AA51" s="6">
        <f t="shared" si="25"/>
        <v>0</v>
      </c>
      <c r="AB51" s="6">
        <f t="shared" si="25"/>
        <v>0</v>
      </c>
      <c r="AC51" s="6">
        <f t="shared" si="25"/>
        <v>0</v>
      </c>
      <c r="AD51" s="6">
        <f t="shared" si="25"/>
        <v>0</v>
      </c>
      <c r="AE51" s="6">
        <f t="shared" si="25"/>
        <v>0</v>
      </c>
      <c r="AF51" s="6">
        <f t="shared" si="25"/>
        <v>0</v>
      </c>
      <c r="AG51" s="6">
        <f t="shared" si="25"/>
        <v>0</v>
      </c>
    </row>
    <row r="52" spans="1:74" x14ac:dyDescent="0.25">
      <c r="A52" s="10"/>
      <c r="B52" s="2" t="s">
        <v>24</v>
      </c>
      <c r="C52" s="16">
        <f>SUM(E52:AG52)</f>
        <v>1</v>
      </c>
      <c r="D52" s="8"/>
      <c r="E52" s="8">
        <f>E51/$C$51</f>
        <v>0</v>
      </c>
      <c r="F52" s="8">
        <f t="shared" ref="F52:AG52" si="26">F51/$C$51</f>
        <v>8.1081081081081072E-2</v>
      </c>
      <c r="G52" s="8">
        <f t="shared" si="26"/>
        <v>0.1081081081081081</v>
      </c>
      <c r="H52" s="8">
        <f t="shared" si="26"/>
        <v>0.11891891891891891</v>
      </c>
      <c r="I52" s="8">
        <f t="shared" si="26"/>
        <v>0.13513513513513514</v>
      </c>
      <c r="J52" s="8">
        <f t="shared" si="26"/>
        <v>0.13513513513513514</v>
      </c>
      <c r="K52" s="8">
        <f t="shared" si="26"/>
        <v>0.13513513513513514</v>
      </c>
      <c r="L52" s="8">
        <f t="shared" si="26"/>
        <v>0.13513513513513514</v>
      </c>
      <c r="M52" s="8">
        <f t="shared" si="26"/>
        <v>0.15135135135135133</v>
      </c>
      <c r="N52" s="8">
        <f t="shared" si="26"/>
        <v>0</v>
      </c>
      <c r="O52" s="8">
        <f t="shared" si="26"/>
        <v>0</v>
      </c>
      <c r="P52" s="8">
        <f t="shared" si="26"/>
        <v>0</v>
      </c>
      <c r="Q52" s="8">
        <f t="shared" si="26"/>
        <v>0</v>
      </c>
      <c r="R52" s="8">
        <f t="shared" si="26"/>
        <v>0</v>
      </c>
      <c r="S52" s="8">
        <f t="shared" si="26"/>
        <v>0</v>
      </c>
      <c r="T52" s="8">
        <f t="shared" si="26"/>
        <v>0</v>
      </c>
      <c r="U52" s="8">
        <f t="shared" si="26"/>
        <v>0</v>
      </c>
      <c r="V52" s="8">
        <f t="shared" si="26"/>
        <v>0</v>
      </c>
      <c r="W52" s="8">
        <f t="shared" si="26"/>
        <v>0</v>
      </c>
      <c r="X52" s="8">
        <f t="shared" si="26"/>
        <v>0</v>
      </c>
      <c r="Y52" s="8">
        <f t="shared" si="26"/>
        <v>0</v>
      </c>
      <c r="Z52" s="8">
        <f t="shared" si="26"/>
        <v>0</v>
      </c>
      <c r="AA52" s="8">
        <f t="shared" si="26"/>
        <v>0</v>
      </c>
      <c r="AB52" s="8">
        <f t="shared" si="26"/>
        <v>0</v>
      </c>
      <c r="AC52" s="8">
        <f t="shared" si="26"/>
        <v>0</v>
      </c>
      <c r="AD52" s="8">
        <f t="shared" si="26"/>
        <v>0</v>
      </c>
      <c r="AE52" s="8">
        <f t="shared" si="26"/>
        <v>0</v>
      </c>
      <c r="AF52" s="8">
        <f t="shared" si="26"/>
        <v>0</v>
      </c>
      <c r="AG52" s="8">
        <f t="shared" si="26"/>
        <v>0</v>
      </c>
    </row>
    <row r="53" spans="1:74" x14ac:dyDescent="0.25">
      <c r="A53" s="10">
        <f>'Launch Rate - A Block'!H9</f>
        <v>7400</v>
      </c>
      <c r="B53" s="2" t="s">
        <v>25</v>
      </c>
      <c r="C53" s="7"/>
      <c r="D53" s="8"/>
      <c r="E53" s="6">
        <f>A53</f>
        <v>7400</v>
      </c>
      <c r="F53" s="6">
        <f>E53</f>
        <v>7400</v>
      </c>
      <c r="G53" s="6">
        <f>F53</f>
        <v>7400</v>
      </c>
      <c r="H53" s="6">
        <f>G53</f>
        <v>7400</v>
      </c>
      <c r="I53" s="6">
        <f>H53</f>
        <v>7400</v>
      </c>
      <c r="J53" s="6">
        <f>I53*(1+J54)</f>
        <v>7548</v>
      </c>
      <c r="K53" s="6">
        <f t="shared" ref="K53:AG53" si="27">J53*(1+K54)</f>
        <v>7548</v>
      </c>
      <c r="L53" s="6">
        <f t="shared" si="27"/>
        <v>7548</v>
      </c>
      <c r="M53" s="6">
        <f t="shared" si="27"/>
        <v>7548</v>
      </c>
      <c r="N53" s="6">
        <f t="shared" si="27"/>
        <v>7698.96</v>
      </c>
      <c r="O53" s="6">
        <f t="shared" si="27"/>
        <v>7698.96</v>
      </c>
      <c r="P53" s="6">
        <f t="shared" si="27"/>
        <v>7698.96</v>
      </c>
      <c r="Q53" s="6">
        <f t="shared" si="27"/>
        <v>7698.96</v>
      </c>
      <c r="R53" s="6">
        <f t="shared" si="27"/>
        <v>7852.9391999999998</v>
      </c>
      <c r="S53" s="6">
        <f t="shared" si="27"/>
        <v>7852.9391999999998</v>
      </c>
      <c r="T53" s="6">
        <f t="shared" si="27"/>
        <v>7852.9391999999998</v>
      </c>
      <c r="U53" s="6">
        <f t="shared" si="27"/>
        <v>7852.9391999999998</v>
      </c>
      <c r="V53" s="6">
        <f t="shared" si="27"/>
        <v>8009.9979839999996</v>
      </c>
      <c r="W53" s="6">
        <f t="shared" si="27"/>
        <v>8009.9979839999996</v>
      </c>
      <c r="X53" s="6">
        <f t="shared" si="27"/>
        <v>8009.9979839999996</v>
      </c>
      <c r="Y53" s="6">
        <f t="shared" si="27"/>
        <v>8009.9979839999996</v>
      </c>
      <c r="Z53" s="6">
        <f t="shared" si="27"/>
        <v>8009.9979839999996</v>
      </c>
      <c r="AA53" s="6">
        <f t="shared" si="27"/>
        <v>8009.9979839999996</v>
      </c>
      <c r="AB53" s="6">
        <f t="shared" si="27"/>
        <v>8009.9979839999996</v>
      </c>
      <c r="AC53" s="6">
        <f t="shared" si="27"/>
        <v>8009.9979839999996</v>
      </c>
      <c r="AD53" s="6">
        <f t="shared" si="27"/>
        <v>8009.9979839999996</v>
      </c>
      <c r="AE53" s="6">
        <f t="shared" si="27"/>
        <v>8009.9979839999996</v>
      </c>
      <c r="AF53" s="6">
        <f t="shared" si="27"/>
        <v>8009.9979839999996</v>
      </c>
      <c r="AG53" s="6">
        <f t="shared" si="27"/>
        <v>8009.9979839999996</v>
      </c>
    </row>
    <row r="54" spans="1:74" x14ac:dyDescent="0.25">
      <c r="B54" s="2" t="s">
        <v>37</v>
      </c>
      <c r="C54" s="88"/>
      <c r="D54" s="8"/>
      <c r="E54" s="12">
        <v>0</v>
      </c>
      <c r="F54" s="9">
        <v>0</v>
      </c>
      <c r="G54" s="9">
        <v>0</v>
      </c>
      <c r="H54" s="9">
        <v>0</v>
      </c>
      <c r="I54" s="9">
        <v>0</v>
      </c>
      <c r="J54" s="9">
        <v>0.02</v>
      </c>
      <c r="K54" s="9">
        <v>0</v>
      </c>
      <c r="L54" s="9">
        <v>0</v>
      </c>
      <c r="M54" s="9">
        <v>0</v>
      </c>
      <c r="N54" s="9">
        <v>0.02</v>
      </c>
      <c r="O54" s="9">
        <v>0</v>
      </c>
      <c r="P54" s="9">
        <v>0</v>
      </c>
      <c r="Q54" s="9">
        <v>0</v>
      </c>
      <c r="R54" s="9">
        <v>0.02</v>
      </c>
      <c r="S54" s="9">
        <v>0</v>
      </c>
      <c r="T54" s="9">
        <v>0</v>
      </c>
      <c r="U54" s="9">
        <v>0</v>
      </c>
      <c r="V54" s="9">
        <v>0.02</v>
      </c>
      <c r="W54" s="9">
        <v>0</v>
      </c>
      <c r="X54" s="9">
        <v>0</v>
      </c>
      <c r="Y54" s="9">
        <v>0</v>
      </c>
      <c r="Z54" s="9">
        <v>0</v>
      </c>
      <c r="AA54" s="9">
        <v>0</v>
      </c>
      <c r="AB54" s="9">
        <v>0</v>
      </c>
      <c r="AC54" s="9">
        <v>0</v>
      </c>
      <c r="AD54" s="9">
        <v>0</v>
      </c>
      <c r="AE54" s="9">
        <v>0</v>
      </c>
      <c r="AF54" s="9">
        <v>0</v>
      </c>
      <c r="AG54" s="9">
        <v>0</v>
      </c>
    </row>
    <row r="55" spans="1:74" x14ac:dyDescent="0.25">
      <c r="A55" s="23">
        <f>C55</f>
        <v>624.72957254165942</v>
      </c>
      <c r="B55" s="2" t="s">
        <v>26</v>
      </c>
      <c r="C55" s="7">
        <f>SUM(E55:AG55)</f>
        <v>624.72957254165942</v>
      </c>
      <c r="D55" s="6"/>
      <c r="E55" s="6">
        <f t="shared" ref="E55:AG55" si="28">E51*E53/10^7</f>
        <v>0</v>
      </c>
      <c r="F55" s="6">
        <f t="shared" si="28"/>
        <v>50.095924238879995</v>
      </c>
      <c r="G55" s="6">
        <f t="shared" si="28"/>
        <v>66.794565651839989</v>
      </c>
      <c r="H55" s="6">
        <f t="shared" si="28"/>
        <v>73.474022217023986</v>
      </c>
      <c r="I55" s="6">
        <f t="shared" si="28"/>
        <v>83.493207064800004</v>
      </c>
      <c r="J55" s="6">
        <f t="shared" si="28"/>
        <v>85.163071206095992</v>
      </c>
      <c r="K55" s="6">
        <f t="shared" si="28"/>
        <v>85.163071206095992</v>
      </c>
      <c r="L55" s="6">
        <f t="shared" si="28"/>
        <v>85.163071206095992</v>
      </c>
      <c r="M55" s="6">
        <f t="shared" si="28"/>
        <v>95.382639750827522</v>
      </c>
      <c r="N55" s="6">
        <f t="shared" si="28"/>
        <v>0</v>
      </c>
      <c r="O55" s="6">
        <f t="shared" si="28"/>
        <v>0</v>
      </c>
      <c r="P55" s="6">
        <f t="shared" si="28"/>
        <v>0</v>
      </c>
      <c r="Q55" s="6">
        <f t="shared" si="28"/>
        <v>0</v>
      </c>
      <c r="R55" s="6">
        <f t="shared" si="28"/>
        <v>0</v>
      </c>
      <c r="S55" s="6">
        <f t="shared" si="28"/>
        <v>0</v>
      </c>
      <c r="T55" s="6">
        <f t="shared" si="28"/>
        <v>0</v>
      </c>
      <c r="U55" s="6">
        <f t="shared" si="28"/>
        <v>0</v>
      </c>
      <c r="V55" s="6">
        <f t="shared" si="28"/>
        <v>0</v>
      </c>
      <c r="W55" s="6">
        <f t="shared" si="28"/>
        <v>0</v>
      </c>
      <c r="X55" s="6">
        <f t="shared" si="28"/>
        <v>0</v>
      </c>
      <c r="Y55" s="6">
        <f t="shared" si="28"/>
        <v>0</v>
      </c>
      <c r="Z55" s="6">
        <f t="shared" si="28"/>
        <v>0</v>
      </c>
      <c r="AA55" s="6">
        <f t="shared" si="28"/>
        <v>0</v>
      </c>
      <c r="AB55" s="6">
        <f t="shared" si="28"/>
        <v>0</v>
      </c>
      <c r="AC55" s="6">
        <f t="shared" si="28"/>
        <v>0</v>
      </c>
      <c r="AD55" s="6">
        <f t="shared" si="28"/>
        <v>0</v>
      </c>
      <c r="AE55" s="6">
        <f t="shared" si="28"/>
        <v>0</v>
      </c>
      <c r="AF55" s="6">
        <f t="shared" si="28"/>
        <v>0</v>
      </c>
      <c r="AG55" s="6">
        <f t="shared" si="28"/>
        <v>0</v>
      </c>
    </row>
    <row r="56" spans="1:74" s="17" customFormat="1" x14ac:dyDescent="0.25">
      <c r="B56" s="20" t="s">
        <v>31</v>
      </c>
      <c r="C56" s="30">
        <f>SUM(D56:AG56)</f>
        <v>1</v>
      </c>
      <c r="D56" s="82"/>
      <c r="E56" s="9"/>
      <c r="F56" s="9">
        <v>0.02</v>
      </c>
      <c r="G56" s="9">
        <v>0.05</v>
      </c>
      <c r="H56" s="9">
        <v>0.15</v>
      </c>
      <c r="I56" s="9"/>
      <c r="J56" s="9">
        <v>0.12</v>
      </c>
      <c r="K56" s="9">
        <v>0.12</v>
      </c>
      <c r="L56" s="9">
        <v>0.12</v>
      </c>
      <c r="M56" s="9"/>
      <c r="N56" s="9">
        <v>0.15</v>
      </c>
      <c r="O56" s="9">
        <v>0.15</v>
      </c>
      <c r="P56" s="9">
        <v>0.12</v>
      </c>
      <c r="Q56" s="9"/>
      <c r="R56" s="9"/>
      <c r="S56" s="9"/>
      <c r="T56" s="9"/>
      <c r="U56" s="9"/>
      <c r="V56" s="9"/>
      <c r="W56" s="9"/>
      <c r="X56" s="9"/>
      <c r="Y56" s="9"/>
      <c r="Z56" s="9"/>
      <c r="AA56" s="9"/>
      <c r="AB56" s="9"/>
      <c r="AC56" s="9"/>
      <c r="AD56" s="9"/>
      <c r="AE56" s="9"/>
      <c r="AF56" s="9"/>
      <c r="AG56" s="9"/>
      <c r="AH56" s="29"/>
      <c r="AI56" s="29"/>
      <c r="AJ56" s="29"/>
      <c r="AK56" s="29"/>
      <c r="AL56" s="29"/>
      <c r="AM56" s="29"/>
      <c r="AN56" s="29"/>
      <c r="AO56" s="29"/>
      <c r="AP56" s="29"/>
      <c r="AQ56" s="29"/>
      <c r="AR56" s="29"/>
      <c r="AS56" s="29"/>
      <c r="AT56" s="29"/>
      <c r="AU56" s="29"/>
      <c r="AV56" s="29"/>
      <c r="AW56" s="29"/>
      <c r="AX56" s="29"/>
      <c r="AY56" s="29"/>
      <c r="AZ56" s="29"/>
      <c r="BA56" s="29"/>
      <c r="BB56" s="29"/>
      <c r="BC56" s="29"/>
      <c r="BD56" s="29"/>
      <c r="BE56" s="29"/>
      <c r="BF56" s="29"/>
      <c r="BG56" s="29"/>
      <c r="BH56" s="29"/>
      <c r="BI56" s="29"/>
      <c r="BJ56" s="29"/>
      <c r="BK56" s="29"/>
      <c r="BL56" s="29"/>
      <c r="BM56" s="29"/>
      <c r="BN56" s="29"/>
      <c r="BO56" s="29"/>
      <c r="BP56" s="29"/>
      <c r="BQ56" s="29"/>
      <c r="BR56" s="29"/>
      <c r="BS56" s="29"/>
      <c r="BT56" s="29"/>
      <c r="BU56" s="29"/>
      <c r="BV56" s="29"/>
    </row>
    <row r="57" spans="1:74" x14ac:dyDescent="0.25">
      <c r="B57" s="2" t="s">
        <v>32</v>
      </c>
      <c r="C57" s="7">
        <f>SUM(E57:AG57)</f>
        <v>624.72957254165942</v>
      </c>
      <c r="D57" s="6"/>
      <c r="E57" s="6">
        <f>E55*SUM($D56:E$56)+SUM($D55:D$55)*E56</f>
        <v>0</v>
      </c>
      <c r="F57" s="6">
        <f>F55*SUM($D56:F$56)+SUM($D55:E$55)*F56</f>
        <v>1.0019184847775999</v>
      </c>
      <c r="G57" s="6">
        <f>G55*SUM($D56:G$56)+SUM($D55:F$55)*G56</f>
        <v>7.1804158075727997</v>
      </c>
      <c r="H57" s="6">
        <f>H55*SUM($D56:H$56)+SUM($D55:G$55)*H56</f>
        <v>33.697858371353277</v>
      </c>
      <c r="I57" s="6">
        <f>I55*SUM($D56:I$56)+SUM($D55:H$55)*I56</f>
        <v>18.368505554256</v>
      </c>
      <c r="J57" s="6">
        <f>J55*SUM($D56:J$56)+SUM($D55:I$55)*J56</f>
        <v>61.81837051077791</v>
      </c>
      <c r="K57" s="6">
        <f>K55*SUM($D56:K$56)+SUM($D55:J$55)*K56</f>
        <v>82.257507600240942</v>
      </c>
      <c r="L57" s="6">
        <f>L55*SUM($D56:L$56)+SUM($D55:K$55)*L56</f>
        <v>102.69664468970399</v>
      </c>
      <c r="M57" s="6">
        <f>M55*SUM($D56:M$56)+SUM($D55:L$55)*M56</f>
        <v>55.321931055479958</v>
      </c>
      <c r="N57" s="6">
        <f>N55*SUM($D56:N$56)+SUM($D55:M$55)*N56</f>
        <v>93.709435881248908</v>
      </c>
      <c r="O57" s="6">
        <f>O55*SUM($D56:O$56)+SUM($D55:N$55)*O56</f>
        <v>93.709435881248908</v>
      </c>
      <c r="P57" s="6">
        <f>P55*SUM($D56:P$56)+SUM($D55:O$55)*P56</f>
        <v>74.967548704999132</v>
      </c>
      <c r="Q57" s="6">
        <f>Q55*SUM($D56:Q$56)+SUM($D55:P$55)*Q56</f>
        <v>0</v>
      </c>
      <c r="R57" s="6">
        <f>R55*SUM($D56:R$56)+SUM($D55:Q$55)*R56</f>
        <v>0</v>
      </c>
      <c r="S57" s="6">
        <f>S55*SUM($D56:S$56)+SUM($D55:R$55)*S56</f>
        <v>0</v>
      </c>
      <c r="T57" s="6">
        <f>T55*SUM($D56:T$56)+SUM($D55:S$55)*T56</f>
        <v>0</v>
      </c>
      <c r="U57" s="6">
        <f>U55*SUM($D56:U$56)+SUM($D55:T$55)*U56</f>
        <v>0</v>
      </c>
      <c r="V57" s="6">
        <f>V55*SUM($D56:V$56)+SUM($D55:U$55)*V56</f>
        <v>0</v>
      </c>
      <c r="W57" s="6">
        <f>W55*SUM($D56:W$56)+SUM($D55:V$55)*W56</f>
        <v>0</v>
      </c>
      <c r="X57" s="6">
        <f>X55*SUM($D56:X$56)+SUM($D55:W$55)*X56</f>
        <v>0</v>
      </c>
      <c r="Y57" s="6">
        <f>Y55*SUM($D56:Y$56)+SUM($D55:X$55)*Y56</f>
        <v>0</v>
      </c>
      <c r="Z57" s="6">
        <f>Z55*SUM($D56:Z$56)+SUM($D55:Y$55)*Z56</f>
        <v>0</v>
      </c>
      <c r="AA57" s="6">
        <f>AA55*SUM($D56:AA$56)+SUM($D55:Z$55)*AA56</f>
        <v>0</v>
      </c>
      <c r="AB57" s="6">
        <f>AB55*SUM($D56:AB$56)+SUM($D55:AA$55)*AB56</f>
        <v>0</v>
      </c>
      <c r="AC57" s="6">
        <f>AC55*SUM($D56:AC$56)+SUM($D55:AB$55)*AC56</f>
        <v>0</v>
      </c>
      <c r="AD57" s="6">
        <f>AD55*SUM($D56:AD$56)+SUM($D55:AC$55)*AD56</f>
        <v>0</v>
      </c>
      <c r="AE57" s="6">
        <f>AE55*SUM($D56:AE$56)+SUM($D55:AD$55)*AE56</f>
        <v>0</v>
      </c>
      <c r="AF57" s="6">
        <f>AF55*SUM($D56:AF$56)+SUM($D55:AE$55)*AF56</f>
        <v>0</v>
      </c>
      <c r="AG57" s="6">
        <f>AG55*SUM($D56:AG$56)+SUM($D55:AF$55)*AG56</f>
        <v>0</v>
      </c>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row>
    <row r="58" spans="1:74" x14ac:dyDescent="0.25">
      <c r="A58" s="38"/>
      <c r="B58" s="13"/>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row>
    <row r="59" spans="1:74" x14ac:dyDescent="0.25">
      <c r="F59" s="2">
        <v>1</v>
      </c>
      <c r="G59" s="2">
        <f t="shared" ref="G59:AG59" si="29">+F59+1</f>
        <v>2</v>
      </c>
      <c r="H59" s="2">
        <f t="shared" si="29"/>
        <v>3</v>
      </c>
      <c r="I59" s="2">
        <f t="shared" si="29"/>
        <v>4</v>
      </c>
      <c r="J59" s="2">
        <f t="shared" si="29"/>
        <v>5</v>
      </c>
      <c r="K59" s="2">
        <f t="shared" si="29"/>
        <v>6</v>
      </c>
      <c r="L59" s="2">
        <f t="shared" si="29"/>
        <v>7</v>
      </c>
      <c r="M59" s="2">
        <f t="shared" si="29"/>
        <v>8</v>
      </c>
      <c r="N59" s="2">
        <f t="shared" si="29"/>
        <v>9</v>
      </c>
      <c r="O59" s="2">
        <f t="shared" si="29"/>
        <v>10</v>
      </c>
      <c r="P59" s="2">
        <f t="shared" si="29"/>
        <v>11</v>
      </c>
      <c r="Q59" s="2">
        <f t="shared" si="29"/>
        <v>12</v>
      </c>
      <c r="R59" s="2">
        <f t="shared" si="29"/>
        <v>13</v>
      </c>
      <c r="S59" s="2">
        <f t="shared" si="29"/>
        <v>14</v>
      </c>
      <c r="T59" s="2">
        <f t="shared" si="29"/>
        <v>15</v>
      </c>
      <c r="U59" s="2">
        <f t="shared" si="29"/>
        <v>16</v>
      </c>
      <c r="V59" s="2">
        <f t="shared" si="29"/>
        <v>17</v>
      </c>
      <c r="W59" s="2">
        <f t="shared" si="29"/>
        <v>18</v>
      </c>
      <c r="X59" s="2">
        <f t="shared" si="29"/>
        <v>19</v>
      </c>
      <c r="Y59" s="2">
        <f t="shared" si="29"/>
        <v>20</v>
      </c>
      <c r="Z59" s="2">
        <f t="shared" si="29"/>
        <v>21</v>
      </c>
      <c r="AA59" s="2">
        <f t="shared" si="29"/>
        <v>22</v>
      </c>
      <c r="AB59" s="2">
        <f t="shared" si="29"/>
        <v>23</v>
      </c>
      <c r="AC59" s="2">
        <f t="shared" si="29"/>
        <v>24</v>
      </c>
      <c r="AD59" s="2">
        <f t="shared" si="29"/>
        <v>25</v>
      </c>
      <c r="AE59" s="2">
        <f t="shared" si="29"/>
        <v>26</v>
      </c>
      <c r="AF59" s="2">
        <f t="shared" si="29"/>
        <v>27</v>
      </c>
      <c r="AG59" s="2">
        <f t="shared" si="29"/>
        <v>28</v>
      </c>
    </row>
    <row r="60" spans="1:74" x14ac:dyDescent="0.25">
      <c r="B60" s="3" t="str">
        <f>'Launch Rate - A Block'!C10</f>
        <v>6th - 10th</v>
      </c>
      <c r="C60" s="4" t="s">
        <v>3</v>
      </c>
      <c r="D60" s="5">
        <f>D2</f>
        <v>44561</v>
      </c>
      <c r="E60" s="5">
        <f t="shared" ref="E60:AG60" si="30">EOMONTH(D60,3)</f>
        <v>44651</v>
      </c>
      <c r="F60" s="5">
        <f t="shared" si="30"/>
        <v>44742</v>
      </c>
      <c r="G60" s="5">
        <f t="shared" si="30"/>
        <v>44834</v>
      </c>
      <c r="H60" s="5">
        <f t="shared" si="30"/>
        <v>44926</v>
      </c>
      <c r="I60" s="5">
        <f t="shared" si="30"/>
        <v>45016</v>
      </c>
      <c r="J60" s="5">
        <f t="shared" si="30"/>
        <v>45107</v>
      </c>
      <c r="K60" s="5">
        <f t="shared" si="30"/>
        <v>45199</v>
      </c>
      <c r="L60" s="5">
        <f t="shared" si="30"/>
        <v>45291</v>
      </c>
      <c r="M60" s="5">
        <f t="shared" si="30"/>
        <v>45382</v>
      </c>
      <c r="N60" s="5">
        <f t="shared" si="30"/>
        <v>45473</v>
      </c>
      <c r="O60" s="5">
        <f t="shared" si="30"/>
        <v>45565</v>
      </c>
      <c r="P60" s="5">
        <f t="shared" si="30"/>
        <v>45657</v>
      </c>
      <c r="Q60" s="5">
        <f t="shared" si="30"/>
        <v>45747</v>
      </c>
      <c r="R60" s="5">
        <f t="shared" si="30"/>
        <v>45838</v>
      </c>
      <c r="S60" s="5">
        <f t="shared" si="30"/>
        <v>45930</v>
      </c>
      <c r="T60" s="5">
        <f t="shared" si="30"/>
        <v>46022</v>
      </c>
      <c r="U60" s="5">
        <f t="shared" si="30"/>
        <v>46112</v>
      </c>
      <c r="V60" s="5">
        <f t="shared" si="30"/>
        <v>46203</v>
      </c>
      <c r="W60" s="5">
        <f t="shared" si="30"/>
        <v>46295</v>
      </c>
      <c r="X60" s="5">
        <f t="shared" si="30"/>
        <v>46387</v>
      </c>
      <c r="Y60" s="5">
        <f t="shared" si="30"/>
        <v>46477</v>
      </c>
      <c r="Z60" s="5">
        <f t="shared" si="30"/>
        <v>46568</v>
      </c>
      <c r="AA60" s="5">
        <f t="shared" si="30"/>
        <v>46660</v>
      </c>
      <c r="AB60" s="5">
        <f t="shared" si="30"/>
        <v>46752</v>
      </c>
      <c r="AC60" s="5">
        <f t="shared" si="30"/>
        <v>46843</v>
      </c>
      <c r="AD60" s="5">
        <f t="shared" si="30"/>
        <v>46934</v>
      </c>
      <c r="AE60" s="5">
        <f t="shared" si="30"/>
        <v>47026</v>
      </c>
      <c r="AF60" s="5">
        <f t="shared" si="30"/>
        <v>47118</v>
      </c>
      <c r="AG60" s="5">
        <f t="shared" si="30"/>
        <v>47208</v>
      </c>
    </row>
    <row r="61" spans="1:74" x14ac:dyDescent="0.25">
      <c r="B61" s="14"/>
      <c r="C61" s="15"/>
      <c r="D61" s="15"/>
      <c r="E61" s="15"/>
      <c r="F61" s="15"/>
      <c r="G61" s="15"/>
      <c r="H61" s="15"/>
      <c r="I61" s="15"/>
      <c r="J61" s="15"/>
      <c r="K61" s="15"/>
      <c r="L61" s="15"/>
      <c r="M61" s="15"/>
      <c r="N61" s="15"/>
      <c r="O61" s="15"/>
      <c r="P61" s="15"/>
      <c r="Q61" s="15"/>
      <c r="R61" s="15"/>
      <c r="S61" s="15"/>
      <c r="T61" s="15"/>
      <c r="U61" s="15"/>
      <c r="V61" s="15"/>
      <c r="W61" s="15"/>
    </row>
    <row r="62" spans="1:74" x14ac:dyDescent="0.25">
      <c r="A62" s="10">
        <v>184</v>
      </c>
      <c r="B62" s="2" t="s">
        <v>21</v>
      </c>
      <c r="C62" s="7">
        <f>SUM(E62:AG62)</f>
        <v>184</v>
      </c>
      <c r="D62" s="8"/>
      <c r="E62" s="10">
        <v>0</v>
      </c>
      <c r="F62" s="10">
        <v>11</v>
      </c>
      <c r="G62" s="10">
        <v>18</v>
      </c>
      <c r="H62" s="10">
        <v>20</v>
      </c>
      <c r="I62" s="10">
        <v>25</v>
      </c>
      <c r="J62" s="10">
        <v>30</v>
      </c>
      <c r="K62" s="10">
        <v>30</v>
      </c>
      <c r="L62" s="10">
        <v>25</v>
      </c>
      <c r="M62" s="10">
        <v>25</v>
      </c>
      <c r="N62" s="10"/>
      <c r="O62" s="10"/>
      <c r="P62" s="10"/>
      <c r="Q62" s="10"/>
      <c r="R62" s="10"/>
      <c r="S62" s="10"/>
      <c r="T62" s="10"/>
      <c r="U62" s="10"/>
      <c r="V62" s="10"/>
      <c r="W62" s="10"/>
      <c r="X62" s="10"/>
      <c r="Y62" s="10"/>
      <c r="Z62" s="10"/>
      <c r="AA62" s="10"/>
      <c r="AB62" s="10"/>
      <c r="AC62" s="10"/>
      <c r="AD62" s="10"/>
      <c r="AE62" s="10"/>
      <c r="AF62" s="10"/>
      <c r="AG62" s="10"/>
    </row>
    <row r="63" spans="1:74" x14ac:dyDescent="0.25">
      <c r="A63" s="21">
        <f>A64/A62</f>
        <v>3811.4113049999987</v>
      </c>
      <c r="B63" s="2" t="s">
        <v>22</v>
      </c>
      <c r="C63" s="7"/>
      <c r="D63" s="8"/>
      <c r="E63" s="6">
        <f>$A$63</f>
        <v>3811.4113049999987</v>
      </c>
      <c r="F63" s="6">
        <f t="shared" ref="F63:AG63" si="31">$A$63</f>
        <v>3811.4113049999987</v>
      </c>
      <c r="G63" s="6">
        <f t="shared" si="31"/>
        <v>3811.4113049999987</v>
      </c>
      <c r="H63" s="6">
        <f t="shared" si="31"/>
        <v>3811.4113049999987</v>
      </c>
      <c r="I63" s="6">
        <f t="shared" si="31"/>
        <v>3811.4113049999987</v>
      </c>
      <c r="J63" s="6">
        <f t="shared" si="31"/>
        <v>3811.4113049999987</v>
      </c>
      <c r="K63" s="6">
        <f t="shared" si="31"/>
        <v>3811.4113049999987</v>
      </c>
      <c r="L63" s="6">
        <f t="shared" si="31"/>
        <v>3811.4113049999987</v>
      </c>
      <c r="M63" s="6">
        <f t="shared" si="31"/>
        <v>3811.4113049999987</v>
      </c>
      <c r="N63" s="6">
        <f t="shared" si="31"/>
        <v>3811.4113049999987</v>
      </c>
      <c r="O63" s="6">
        <f t="shared" si="31"/>
        <v>3811.4113049999987</v>
      </c>
      <c r="P63" s="6">
        <f t="shared" si="31"/>
        <v>3811.4113049999987</v>
      </c>
      <c r="Q63" s="6">
        <f t="shared" si="31"/>
        <v>3811.4113049999987</v>
      </c>
      <c r="R63" s="6">
        <f t="shared" si="31"/>
        <v>3811.4113049999987</v>
      </c>
      <c r="S63" s="6">
        <f t="shared" si="31"/>
        <v>3811.4113049999987</v>
      </c>
      <c r="T63" s="6">
        <f t="shared" si="31"/>
        <v>3811.4113049999987</v>
      </c>
      <c r="U63" s="6">
        <f t="shared" si="31"/>
        <v>3811.4113049999987</v>
      </c>
      <c r="V63" s="6">
        <f t="shared" si="31"/>
        <v>3811.4113049999987</v>
      </c>
      <c r="W63" s="6">
        <f t="shared" si="31"/>
        <v>3811.4113049999987</v>
      </c>
      <c r="X63" s="6">
        <f t="shared" si="31"/>
        <v>3811.4113049999987</v>
      </c>
      <c r="Y63" s="6">
        <f t="shared" si="31"/>
        <v>3811.4113049999987</v>
      </c>
      <c r="Z63" s="6">
        <f t="shared" si="31"/>
        <v>3811.4113049999987</v>
      </c>
      <c r="AA63" s="6">
        <f t="shared" si="31"/>
        <v>3811.4113049999987</v>
      </c>
      <c r="AB63" s="6">
        <f t="shared" si="31"/>
        <v>3811.4113049999987</v>
      </c>
      <c r="AC63" s="6">
        <f t="shared" si="31"/>
        <v>3811.4113049999987</v>
      </c>
      <c r="AD63" s="6">
        <f t="shared" si="31"/>
        <v>3811.4113049999987</v>
      </c>
      <c r="AE63" s="6">
        <f t="shared" si="31"/>
        <v>3811.4113049999987</v>
      </c>
      <c r="AF63" s="6">
        <f t="shared" si="31"/>
        <v>3811.4113049999987</v>
      </c>
      <c r="AG63" s="6">
        <f t="shared" si="31"/>
        <v>3811.4113049999987</v>
      </c>
    </row>
    <row r="64" spans="1:74" x14ac:dyDescent="0.25">
      <c r="A64" s="32">
        <f>'Launch Rate - A Block'!L10</f>
        <v>701299.6801199998</v>
      </c>
      <c r="B64" s="2" t="s">
        <v>23</v>
      </c>
      <c r="C64" s="7">
        <f>SUM(E64:AG64)</f>
        <v>701299.6801199998</v>
      </c>
      <c r="D64" s="8"/>
      <c r="E64" s="6">
        <f t="shared" ref="E64:AG64" si="32">E62*E63</f>
        <v>0</v>
      </c>
      <c r="F64" s="6">
        <f t="shared" si="32"/>
        <v>41925.524354999987</v>
      </c>
      <c r="G64" s="6">
        <f t="shared" si="32"/>
        <v>68605.403489999982</v>
      </c>
      <c r="H64" s="6">
        <f t="shared" si="32"/>
        <v>76228.226099999971</v>
      </c>
      <c r="I64" s="6">
        <f t="shared" si="32"/>
        <v>95285.282624999963</v>
      </c>
      <c r="J64" s="6">
        <f t="shared" si="32"/>
        <v>114342.33914999996</v>
      </c>
      <c r="K64" s="6">
        <f t="shared" si="32"/>
        <v>114342.33914999996</v>
      </c>
      <c r="L64" s="6">
        <f t="shared" si="32"/>
        <v>95285.282624999963</v>
      </c>
      <c r="M64" s="6">
        <f t="shared" si="32"/>
        <v>95285.282624999963</v>
      </c>
      <c r="N64" s="6">
        <f t="shared" si="32"/>
        <v>0</v>
      </c>
      <c r="O64" s="6">
        <f t="shared" si="32"/>
        <v>0</v>
      </c>
      <c r="P64" s="6">
        <f t="shared" si="32"/>
        <v>0</v>
      </c>
      <c r="Q64" s="6">
        <f t="shared" si="32"/>
        <v>0</v>
      </c>
      <c r="R64" s="6">
        <f t="shared" si="32"/>
        <v>0</v>
      </c>
      <c r="S64" s="6">
        <f t="shared" si="32"/>
        <v>0</v>
      </c>
      <c r="T64" s="6">
        <f t="shared" si="32"/>
        <v>0</v>
      </c>
      <c r="U64" s="6">
        <f t="shared" si="32"/>
        <v>0</v>
      </c>
      <c r="V64" s="6">
        <f t="shared" si="32"/>
        <v>0</v>
      </c>
      <c r="W64" s="6">
        <f t="shared" si="32"/>
        <v>0</v>
      </c>
      <c r="X64" s="6">
        <f t="shared" si="32"/>
        <v>0</v>
      </c>
      <c r="Y64" s="6">
        <f t="shared" si="32"/>
        <v>0</v>
      </c>
      <c r="Z64" s="6">
        <f t="shared" si="32"/>
        <v>0</v>
      </c>
      <c r="AA64" s="6">
        <f t="shared" si="32"/>
        <v>0</v>
      </c>
      <c r="AB64" s="6">
        <f t="shared" si="32"/>
        <v>0</v>
      </c>
      <c r="AC64" s="6">
        <f t="shared" si="32"/>
        <v>0</v>
      </c>
      <c r="AD64" s="6">
        <f t="shared" si="32"/>
        <v>0</v>
      </c>
      <c r="AE64" s="6">
        <f t="shared" si="32"/>
        <v>0</v>
      </c>
      <c r="AF64" s="6">
        <f t="shared" si="32"/>
        <v>0</v>
      </c>
      <c r="AG64" s="6">
        <f t="shared" si="32"/>
        <v>0</v>
      </c>
    </row>
    <row r="65" spans="1:74" x14ac:dyDescent="0.25">
      <c r="A65" s="10"/>
      <c r="B65" s="2" t="s">
        <v>24</v>
      </c>
      <c r="C65" s="16">
        <f>SUM(E65:AG65)</f>
        <v>1</v>
      </c>
      <c r="D65" s="8"/>
      <c r="E65" s="8">
        <f t="shared" ref="E65:AG65" si="33">E64/$C$64</f>
        <v>0</v>
      </c>
      <c r="F65" s="8">
        <f t="shared" si="33"/>
        <v>5.9782608695652169E-2</v>
      </c>
      <c r="G65" s="8">
        <f t="shared" si="33"/>
        <v>9.7826086956521743E-2</v>
      </c>
      <c r="H65" s="8">
        <f t="shared" si="33"/>
        <v>0.10869565217391303</v>
      </c>
      <c r="I65" s="8">
        <f t="shared" si="33"/>
        <v>0.1358695652173913</v>
      </c>
      <c r="J65" s="8">
        <f t="shared" si="33"/>
        <v>0.16304347826086954</v>
      </c>
      <c r="K65" s="8">
        <f t="shared" si="33"/>
        <v>0.16304347826086954</v>
      </c>
      <c r="L65" s="8">
        <f t="shared" si="33"/>
        <v>0.1358695652173913</v>
      </c>
      <c r="M65" s="8">
        <f t="shared" si="33"/>
        <v>0.1358695652173913</v>
      </c>
      <c r="N65" s="8">
        <f t="shared" si="33"/>
        <v>0</v>
      </c>
      <c r="O65" s="8">
        <f t="shared" si="33"/>
        <v>0</v>
      </c>
      <c r="P65" s="8">
        <f t="shared" si="33"/>
        <v>0</v>
      </c>
      <c r="Q65" s="8">
        <f t="shared" si="33"/>
        <v>0</v>
      </c>
      <c r="R65" s="8">
        <f t="shared" si="33"/>
        <v>0</v>
      </c>
      <c r="S65" s="8">
        <f t="shared" si="33"/>
        <v>0</v>
      </c>
      <c r="T65" s="8">
        <f t="shared" si="33"/>
        <v>0</v>
      </c>
      <c r="U65" s="8">
        <f t="shared" si="33"/>
        <v>0</v>
      </c>
      <c r="V65" s="8">
        <f t="shared" si="33"/>
        <v>0</v>
      </c>
      <c r="W65" s="8">
        <f t="shared" si="33"/>
        <v>0</v>
      </c>
      <c r="X65" s="8">
        <f t="shared" si="33"/>
        <v>0</v>
      </c>
      <c r="Y65" s="8">
        <f t="shared" si="33"/>
        <v>0</v>
      </c>
      <c r="Z65" s="8">
        <f t="shared" si="33"/>
        <v>0</v>
      </c>
      <c r="AA65" s="8">
        <f t="shared" si="33"/>
        <v>0</v>
      </c>
      <c r="AB65" s="8">
        <f t="shared" si="33"/>
        <v>0</v>
      </c>
      <c r="AC65" s="8">
        <f t="shared" si="33"/>
        <v>0</v>
      </c>
      <c r="AD65" s="8">
        <f t="shared" si="33"/>
        <v>0</v>
      </c>
      <c r="AE65" s="8">
        <f t="shared" si="33"/>
        <v>0</v>
      </c>
      <c r="AF65" s="8">
        <f t="shared" si="33"/>
        <v>0</v>
      </c>
      <c r="AG65" s="8">
        <f t="shared" si="33"/>
        <v>0</v>
      </c>
    </row>
    <row r="66" spans="1:74" x14ac:dyDescent="0.25">
      <c r="A66" s="10">
        <f>'Launch Rate - A Block'!H10</f>
        <v>7250</v>
      </c>
      <c r="B66" s="2" t="s">
        <v>25</v>
      </c>
      <c r="C66" s="7"/>
      <c r="D66" s="8"/>
      <c r="E66" s="6">
        <f>A66</f>
        <v>7250</v>
      </c>
      <c r="F66" s="6">
        <f>E66</f>
        <v>7250</v>
      </c>
      <c r="G66" s="6">
        <f>F66</f>
        <v>7250</v>
      </c>
      <c r="H66" s="6">
        <f>G66</f>
        <v>7250</v>
      </c>
      <c r="I66" s="6">
        <f>H66</f>
        <v>7250</v>
      </c>
      <c r="J66" s="6">
        <f>I66*(1+J67)</f>
        <v>7395</v>
      </c>
      <c r="K66" s="6">
        <f t="shared" ref="K66:AG66" si="34">J66*(1+K67)</f>
        <v>7395</v>
      </c>
      <c r="L66" s="6">
        <f t="shared" si="34"/>
        <v>7395</v>
      </c>
      <c r="M66" s="6">
        <f t="shared" si="34"/>
        <v>7395</v>
      </c>
      <c r="N66" s="6">
        <f t="shared" si="34"/>
        <v>7542.9000000000005</v>
      </c>
      <c r="O66" s="6">
        <f t="shared" si="34"/>
        <v>7542.9000000000005</v>
      </c>
      <c r="P66" s="6">
        <f t="shared" si="34"/>
        <v>7542.9000000000005</v>
      </c>
      <c r="Q66" s="6">
        <f t="shared" si="34"/>
        <v>7542.9000000000005</v>
      </c>
      <c r="R66" s="6">
        <f t="shared" si="34"/>
        <v>7693.7580000000007</v>
      </c>
      <c r="S66" s="6">
        <f t="shared" si="34"/>
        <v>7693.7580000000007</v>
      </c>
      <c r="T66" s="6">
        <f t="shared" si="34"/>
        <v>7693.7580000000007</v>
      </c>
      <c r="U66" s="6">
        <f t="shared" si="34"/>
        <v>7693.7580000000007</v>
      </c>
      <c r="V66" s="6">
        <f t="shared" si="34"/>
        <v>7847.6331600000012</v>
      </c>
      <c r="W66" s="6">
        <f t="shared" si="34"/>
        <v>7847.6331600000012</v>
      </c>
      <c r="X66" s="6">
        <f t="shared" si="34"/>
        <v>7847.6331600000012</v>
      </c>
      <c r="Y66" s="6">
        <f t="shared" si="34"/>
        <v>7847.6331600000012</v>
      </c>
      <c r="Z66" s="6">
        <f t="shared" si="34"/>
        <v>7847.6331600000012</v>
      </c>
      <c r="AA66" s="6">
        <f t="shared" si="34"/>
        <v>7847.6331600000012</v>
      </c>
      <c r="AB66" s="6">
        <f t="shared" si="34"/>
        <v>7847.6331600000012</v>
      </c>
      <c r="AC66" s="6">
        <f t="shared" si="34"/>
        <v>7847.6331600000012</v>
      </c>
      <c r="AD66" s="6">
        <f t="shared" si="34"/>
        <v>7847.6331600000012</v>
      </c>
      <c r="AE66" s="6">
        <f t="shared" si="34"/>
        <v>7847.6331600000012</v>
      </c>
      <c r="AF66" s="6">
        <f t="shared" si="34"/>
        <v>7847.6331600000012</v>
      </c>
      <c r="AG66" s="6">
        <f t="shared" si="34"/>
        <v>7847.6331600000012</v>
      </c>
    </row>
    <row r="67" spans="1:74" x14ac:dyDescent="0.25">
      <c r="B67" s="2" t="s">
        <v>37</v>
      </c>
      <c r="C67" s="88"/>
      <c r="D67" s="8"/>
      <c r="E67" s="12">
        <v>0</v>
      </c>
      <c r="F67" s="9">
        <v>0</v>
      </c>
      <c r="G67" s="9">
        <v>0</v>
      </c>
      <c r="H67" s="9">
        <v>0</v>
      </c>
      <c r="I67" s="9">
        <v>0</v>
      </c>
      <c r="J67" s="9">
        <v>0.02</v>
      </c>
      <c r="K67" s="9">
        <v>0</v>
      </c>
      <c r="L67" s="9">
        <v>0</v>
      </c>
      <c r="M67" s="9">
        <v>0</v>
      </c>
      <c r="N67" s="9">
        <v>0.02</v>
      </c>
      <c r="O67" s="9">
        <v>0</v>
      </c>
      <c r="P67" s="9">
        <v>0</v>
      </c>
      <c r="Q67" s="9">
        <v>0</v>
      </c>
      <c r="R67" s="9">
        <v>0.02</v>
      </c>
      <c r="S67" s="9">
        <v>0</v>
      </c>
      <c r="T67" s="9">
        <v>0</v>
      </c>
      <c r="U67" s="9">
        <v>0</v>
      </c>
      <c r="V67" s="9">
        <v>0.02</v>
      </c>
      <c r="W67" s="9">
        <v>0</v>
      </c>
      <c r="X67" s="9">
        <v>0</v>
      </c>
      <c r="Y67" s="9">
        <v>0</v>
      </c>
      <c r="Z67" s="9">
        <v>0</v>
      </c>
      <c r="AA67" s="9">
        <v>0</v>
      </c>
      <c r="AB67" s="9">
        <v>0</v>
      </c>
      <c r="AC67" s="9">
        <v>0</v>
      </c>
      <c r="AD67" s="9">
        <v>0</v>
      </c>
      <c r="AE67" s="9">
        <v>0</v>
      </c>
      <c r="AF67" s="9">
        <v>0</v>
      </c>
      <c r="AG67" s="9">
        <v>0</v>
      </c>
    </row>
    <row r="68" spans="1:74" x14ac:dyDescent="0.25">
      <c r="A68" s="23">
        <f>C68</f>
        <v>514.52146911847478</v>
      </c>
      <c r="B68" s="2" t="s">
        <v>26</v>
      </c>
      <c r="C68" s="7">
        <f>SUM(E68:AG68)</f>
        <v>514.52146911847478</v>
      </c>
      <c r="D68" s="6"/>
      <c r="E68" s="6">
        <f t="shared" ref="E68:AG68" si="35">E64*E66/10^7</f>
        <v>0</v>
      </c>
      <c r="F68" s="6">
        <f t="shared" si="35"/>
        <v>30.39600515737499</v>
      </c>
      <c r="G68" s="6">
        <f t="shared" si="35"/>
        <v>49.738917530249992</v>
      </c>
      <c r="H68" s="6">
        <f t="shared" si="35"/>
        <v>55.265463922499976</v>
      </c>
      <c r="I68" s="6">
        <f t="shared" si="35"/>
        <v>69.081829903124969</v>
      </c>
      <c r="J68" s="6">
        <f t="shared" si="35"/>
        <v>84.556159801424968</v>
      </c>
      <c r="K68" s="6">
        <f t="shared" si="35"/>
        <v>84.556159801424968</v>
      </c>
      <c r="L68" s="6">
        <f t="shared" si="35"/>
        <v>70.463466501187469</v>
      </c>
      <c r="M68" s="6">
        <f t="shared" si="35"/>
        <v>70.463466501187469</v>
      </c>
      <c r="N68" s="6">
        <f t="shared" si="35"/>
        <v>0</v>
      </c>
      <c r="O68" s="6">
        <f t="shared" si="35"/>
        <v>0</v>
      </c>
      <c r="P68" s="6">
        <f t="shared" si="35"/>
        <v>0</v>
      </c>
      <c r="Q68" s="6">
        <f t="shared" si="35"/>
        <v>0</v>
      </c>
      <c r="R68" s="6">
        <f t="shared" si="35"/>
        <v>0</v>
      </c>
      <c r="S68" s="6">
        <f t="shared" si="35"/>
        <v>0</v>
      </c>
      <c r="T68" s="6">
        <f t="shared" si="35"/>
        <v>0</v>
      </c>
      <c r="U68" s="6">
        <f t="shared" si="35"/>
        <v>0</v>
      </c>
      <c r="V68" s="6">
        <f t="shared" si="35"/>
        <v>0</v>
      </c>
      <c r="W68" s="6">
        <f t="shared" si="35"/>
        <v>0</v>
      </c>
      <c r="X68" s="6">
        <f t="shared" si="35"/>
        <v>0</v>
      </c>
      <c r="Y68" s="6">
        <f t="shared" si="35"/>
        <v>0</v>
      </c>
      <c r="Z68" s="6">
        <f t="shared" si="35"/>
        <v>0</v>
      </c>
      <c r="AA68" s="6">
        <f t="shared" si="35"/>
        <v>0</v>
      </c>
      <c r="AB68" s="6">
        <f t="shared" si="35"/>
        <v>0</v>
      </c>
      <c r="AC68" s="6">
        <f t="shared" si="35"/>
        <v>0</v>
      </c>
      <c r="AD68" s="6">
        <f t="shared" si="35"/>
        <v>0</v>
      </c>
      <c r="AE68" s="6">
        <f t="shared" si="35"/>
        <v>0</v>
      </c>
      <c r="AF68" s="6">
        <f t="shared" si="35"/>
        <v>0</v>
      </c>
      <c r="AG68" s="6">
        <f t="shared" si="35"/>
        <v>0</v>
      </c>
    </row>
    <row r="69" spans="1:74" s="17" customFormat="1" x14ac:dyDescent="0.25">
      <c r="B69" s="20" t="s">
        <v>31</v>
      </c>
      <c r="C69" s="30">
        <f>SUM(D69:AG69)</f>
        <v>1</v>
      </c>
      <c r="D69" s="82"/>
      <c r="E69" s="9"/>
      <c r="F69" s="9">
        <v>0.02</v>
      </c>
      <c r="G69" s="9">
        <v>0.05</v>
      </c>
      <c r="H69" s="9">
        <v>0.15</v>
      </c>
      <c r="I69" s="9"/>
      <c r="J69" s="9">
        <v>0.12</v>
      </c>
      <c r="K69" s="9">
        <v>0.12</v>
      </c>
      <c r="L69" s="9">
        <v>0.12</v>
      </c>
      <c r="M69" s="9"/>
      <c r="N69" s="9">
        <v>0.15</v>
      </c>
      <c r="O69" s="9">
        <v>0.15</v>
      </c>
      <c r="P69" s="9">
        <v>0.12</v>
      </c>
      <c r="Q69" s="9"/>
      <c r="R69" s="9"/>
      <c r="S69" s="9"/>
      <c r="T69" s="9"/>
      <c r="U69" s="9"/>
      <c r="V69" s="9"/>
      <c r="W69" s="9"/>
      <c r="X69" s="9"/>
      <c r="Y69" s="9"/>
      <c r="Z69" s="9"/>
      <c r="AA69" s="9"/>
      <c r="AB69" s="9"/>
      <c r="AC69" s="9"/>
      <c r="AD69" s="9"/>
      <c r="AE69" s="9"/>
      <c r="AF69" s="9"/>
      <c r="AG69" s="9"/>
      <c r="AH69" s="29"/>
      <c r="AI69" s="29"/>
      <c r="AJ69" s="29"/>
      <c r="AK69" s="29"/>
      <c r="AL69" s="29"/>
      <c r="AM69" s="29"/>
      <c r="AN69" s="29"/>
      <c r="AO69" s="29"/>
      <c r="AP69" s="29"/>
      <c r="AQ69" s="29"/>
      <c r="AR69" s="29"/>
      <c r="AS69" s="29"/>
      <c r="AT69" s="29"/>
      <c r="AU69" s="29"/>
      <c r="AV69" s="29"/>
      <c r="AW69" s="29"/>
      <c r="AX69" s="29"/>
      <c r="AY69" s="29"/>
      <c r="AZ69" s="29"/>
      <c r="BA69" s="29"/>
      <c r="BB69" s="29"/>
      <c r="BC69" s="29"/>
      <c r="BD69" s="29"/>
      <c r="BE69" s="29"/>
      <c r="BF69" s="29"/>
      <c r="BG69" s="29"/>
      <c r="BH69" s="29"/>
      <c r="BI69" s="29"/>
      <c r="BJ69" s="29"/>
      <c r="BK69" s="29"/>
      <c r="BL69" s="29"/>
      <c r="BM69" s="29"/>
      <c r="BN69" s="29"/>
      <c r="BO69" s="29"/>
      <c r="BP69" s="29"/>
      <c r="BQ69" s="29"/>
      <c r="BR69" s="29"/>
      <c r="BS69" s="29"/>
      <c r="BT69" s="29"/>
      <c r="BU69" s="29"/>
      <c r="BV69" s="29"/>
    </row>
    <row r="70" spans="1:74" x14ac:dyDescent="0.25">
      <c r="B70" s="2" t="s">
        <v>32</v>
      </c>
      <c r="C70" s="7">
        <f>SUM(E70:AG70)</f>
        <v>514.52146911847478</v>
      </c>
      <c r="D70" s="6"/>
      <c r="E70" s="6">
        <f>E68*SUM($D$69:E69)+SUM($D$68:D68)*E69</f>
        <v>0</v>
      </c>
      <c r="F70" s="6">
        <f>F68*SUM($D$69:F69)+SUM($D$68:E68)*F69</f>
        <v>0.60792010314749978</v>
      </c>
      <c r="G70" s="6">
        <f>G68*SUM($D$69:G69)+SUM($D$68:F68)*G69</f>
        <v>5.0015244849862492</v>
      </c>
      <c r="H70" s="6">
        <f>H68*SUM($D$69:H69)+SUM($D$68:G68)*H69</f>
        <v>24.178640466093739</v>
      </c>
      <c r="I70" s="6">
        <f>I68*SUM($D$69:I69)+SUM($D$68:H68)*I69</f>
        <v>15.198002578687493</v>
      </c>
      <c r="J70" s="6">
        <f>J68*SUM($D$69:J69)+SUM($D$68:I68)*J69</f>
        <v>53.286960314074477</v>
      </c>
      <c r="K70" s="6">
        <f>K68*SUM($D$69:K69)+SUM($D$68:J68)*K69</f>
        <v>73.58043866641647</v>
      </c>
      <c r="L70" s="6">
        <f>L68*SUM($D$69:L69)+SUM($D$68:K68)*L69</f>
        <v>85.700154904620717</v>
      </c>
      <c r="M70" s="6">
        <f>M68*SUM($D$69:M69)+SUM($D$68:L68)*M69</f>
        <v>40.86881057068873</v>
      </c>
      <c r="N70" s="6">
        <f>N68*SUM($D$69:N69)+SUM($D$68:M68)*N69</f>
        <v>77.178220367771218</v>
      </c>
      <c r="O70" s="6">
        <f>O68*SUM($D$69:O69)+SUM($D$68:N68)*O69</f>
        <v>77.178220367771218</v>
      </c>
      <c r="P70" s="6">
        <f>P68*SUM($D$69:P69)+SUM($D$68:O68)*P69</f>
        <v>61.742576294216974</v>
      </c>
      <c r="Q70" s="6">
        <f>Q68*SUM($D$69:Q69)+SUM($D$68:P68)*Q69</f>
        <v>0</v>
      </c>
      <c r="R70" s="6">
        <f>R68*SUM($D$69:R69)+SUM($D$68:Q68)*R69</f>
        <v>0</v>
      </c>
      <c r="S70" s="6">
        <f>S68*SUM($D$69:S69)+SUM($D$68:R68)*S69</f>
        <v>0</v>
      </c>
      <c r="T70" s="6">
        <f>T68*SUM($D$69:T69)+SUM($D$68:S68)*T69</f>
        <v>0</v>
      </c>
      <c r="U70" s="6">
        <f>U68*SUM($D$69:U69)+SUM($D$68:T68)*U69</f>
        <v>0</v>
      </c>
      <c r="V70" s="6">
        <f>V68*SUM($D$69:V69)+SUM($D$68:U68)*V69</f>
        <v>0</v>
      </c>
      <c r="W70" s="6">
        <f>W68*SUM($D$69:W69)+SUM($D$68:V68)*W69</f>
        <v>0</v>
      </c>
      <c r="X70" s="6">
        <f>X68*SUM($D$69:X69)+SUM($D$68:W68)*X69</f>
        <v>0</v>
      </c>
      <c r="Y70" s="6">
        <f>Y68*SUM($D$69:Y69)+SUM($D$68:X68)*Y69</f>
        <v>0</v>
      </c>
      <c r="Z70" s="6">
        <f>Z68*SUM($D$69:Z69)+SUM($D$68:Y68)*Z69</f>
        <v>0</v>
      </c>
      <c r="AA70" s="6">
        <f>AA68*SUM($D$69:AA69)+SUM($D$68:Z68)*AA69</f>
        <v>0</v>
      </c>
      <c r="AB70" s="6">
        <f>AB68*SUM($D$69:AB69)+SUM($D$68:AA68)*AB69</f>
        <v>0</v>
      </c>
      <c r="AC70" s="6">
        <f>AC68*SUM($D$69:AC69)+SUM($D$68:AB68)*AC69</f>
        <v>0</v>
      </c>
      <c r="AD70" s="6">
        <f>AD68*SUM($D$69:AD69)+SUM($D$68:AC68)*AD69</f>
        <v>0</v>
      </c>
      <c r="AE70" s="6">
        <f>AE68*SUM($D$69:AE69)+SUM($D$68:AD68)*AE69</f>
        <v>0</v>
      </c>
      <c r="AF70" s="6">
        <f>AF68*SUM($D$69:AF69)+SUM($D$68:AE68)*AF69</f>
        <v>0</v>
      </c>
      <c r="AG70" s="6">
        <f>AG68*SUM($D$69:AG69)+SUM($D$68:AF68)*AG69</f>
        <v>0</v>
      </c>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row>
    <row r="71" spans="1:74" x14ac:dyDescent="0.25">
      <c r="A71" s="10"/>
      <c r="C71" s="7"/>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row>
    <row r="72" spans="1:74" x14ac:dyDescent="0.25">
      <c r="F72" s="2">
        <v>1</v>
      </c>
      <c r="G72" s="2">
        <f>F72+1</f>
        <v>2</v>
      </c>
      <c r="H72" s="2">
        <f t="shared" ref="H72:AG72" si="36">+G72+1</f>
        <v>3</v>
      </c>
      <c r="I72" s="2">
        <f t="shared" si="36"/>
        <v>4</v>
      </c>
      <c r="J72" s="2">
        <f t="shared" si="36"/>
        <v>5</v>
      </c>
      <c r="K72" s="2">
        <f t="shared" si="36"/>
        <v>6</v>
      </c>
      <c r="L72" s="2">
        <f t="shared" si="36"/>
        <v>7</v>
      </c>
      <c r="M72" s="2">
        <f t="shared" si="36"/>
        <v>8</v>
      </c>
      <c r="N72" s="2">
        <f t="shared" si="36"/>
        <v>9</v>
      </c>
      <c r="O72" s="2">
        <f t="shared" si="36"/>
        <v>10</v>
      </c>
      <c r="P72" s="2">
        <f t="shared" si="36"/>
        <v>11</v>
      </c>
      <c r="Q72" s="2">
        <f t="shared" si="36"/>
        <v>12</v>
      </c>
      <c r="R72" s="2">
        <f t="shared" si="36"/>
        <v>13</v>
      </c>
      <c r="S72" s="2">
        <f t="shared" si="36"/>
        <v>14</v>
      </c>
      <c r="T72" s="2">
        <f t="shared" si="36"/>
        <v>15</v>
      </c>
      <c r="U72" s="2">
        <f t="shared" si="36"/>
        <v>16</v>
      </c>
      <c r="V72" s="2">
        <f t="shared" si="36"/>
        <v>17</v>
      </c>
      <c r="W72" s="2">
        <f t="shared" si="36"/>
        <v>18</v>
      </c>
      <c r="X72" s="2">
        <f t="shared" si="36"/>
        <v>19</v>
      </c>
      <c r="Y72" s="2">
        <f t="shared" si="36"/>
        <v>20</v>
      </c>
      <c r="Z72" s="2">
        <f t="shared" si="36"/>
        <v>21</v>
      </c>
      <c r="AA72" s="2">
        <f t="shared" si="36"/>
        <v>22</v>
      </c>
      <c r="AB72" s="2">
        <f t="shared" si="36"/>
        <v>23</v>
      </c>
      <c r="AC72" s="2">
        <f t="shared" si="36"/>
        <v>24</v>
      </c>
      <c r="AD72" s="2">
        <f t="shared" si="36"/>
        <v>25</v>
      </c>
      <c r="AE72" s="2">
        <f t="shared" si="36"/>
        <v>26</v>
      </c>
      <c r="AF72" s="2">
        <f t="shared" si="36"/>
        <v>27</v>
      </c>
      <c r="AG72" s="2">
        <f t="shared" si="36"/>
        <v>28</v>
      </c>
    </row>
    <row r="73" spans="1:74" x14ac:dyDescent="0.25">
      <c r="B73" s="3" t="str">
        <f>'Launch Rate - A Block'!C11</f>
        <v>11th - 14th</v>
      </c>
      <c r="C73" s="4" t="s">
        <v>3</v>
      </c>
      <c r="D73" s="5">
        <f>D60</f>
        <v>44561</v>
      </c>
      <c r="E73" s="5">
        <f t="shared" ref="E73:AG73" si="37">EOMONTH(D73,3)</f>
        <v>44651</v>
      </c>
      <c r="F73" s="5">
        <f t="shared" si="37"/>
        <v>44742</v>
      </c>
      <c r="G73" s="5">
        <f t="shared" si="37"/>
        <v>44834</v>
      </c>
      <c r="H73" s="5">
        <f t="shared" si="37"/>
        <v>44926</v>
      </c>
      <c r="I73" s="5">
        <f t="shared" si="37"/>
        <v>45016</v>
      </c>
      <c r="J73" s="5">
        <f t="shared" si="37"/>
        <v>45107</v>
      </c>
      <c r="K73" s="5">
        <f t="shared" si="37"/>
        <v>45199</v>
      </c>
      <c r="L73" s="5">
        <f t="shared" si="37"/>
        <v>45291</v>
      </c>
      <c r="M73" s="5">
        <f t="shared" si="37"/>
        <v>45382</v>
      </c>
      <c r="N73" s="5">
        <f t="shared" si="37"/>
        <v>45473</v>
      </c>
      <c r="O73" s="5">
        <f t="shared" si="37"/>
        <v>45565</v>
      </c>
      <c r="P73" s="5">
        <f t="shared" si="37"/>
        <v>45657</v>
      </c>
      <c r="Q73" s="5">
        <f t="shared" si="37"/>
        <v>45747</v>
      </c>
      <c r="R73" s="5">
        <f t="shared" si="37"/>
        <v>45838</v>
      </c>
      <c r="S73" s="5">
        <f t="shared" si="37"/>
        <v>45930</v>
      </c>
      <c r="T73" s="5">
        <f t="shared" si="37"/>
        <v>46022</v>
      </c>
      <c r="U73" s="5">
        <f t="shared" si="37"/>
        <v>46112</v>
      </c>
      <c r="V73" s="5">
        <f t="shared" si="37"/>
        <v>46203</v>
      </c>
      <c r="W73" s="5">
        <f t="shared" si="37"/>
        <v>46295</v>
      </c>
      <c r="X73" s="5">
        <f t="shared" si="37"/>
        <v>46387</v>
      </c>
      <c r="Y73" s="5">
        <f t="shared" si="37"/>
        <v>46477</v>
      </c>
      <c r="Z73" s="5">
        <f t="shared" si="37"/>
        <v>46568</v>
      </c>
      <c r="AA73" s="5">
        <f t="shared" si="37"/>
        <v>46660</v>
      </c>
      <c r="AB73" s="5">
        <f t="shared" si="37"/>
        <v>46752</v>
      </c>
      <c r="AC73" s="5">
        <f t="shared" si="37"/>
        <v>46843</v>
      </c>
      <c r="AD73" s="5">
        <f t="shared" si="37"/>
        <v>46934</v>
      </c>
      <c r="AE73" s="5">
        <f t="shared" si="37"/>
        <v>47026</v>
      </c>
      <c r="AF73" s="5">
        <f t="shared" si="37"/>
        <v>47118</v>
      </c>
      <c r="AG73" s="5">
        <f t="shared" si="37"/>
        <v>47208</v>
      </c>
    </row>
    <row r="74" spans="1:74" x14ac:dyDescent="0.25">
      <c r="B74" s="14"/>
      <c r="C74" s="15"/>
      <c r="D74" s="15"/>
      <c r="E74" s="15"/>
      <c r="F74" s="15"/>
      <c r="G74" s="15"/>
      <c r="H74" s="15"/>
      <c r="I74" s="15"/>
      <c r="J74" s="15"/>
      <c r="K74" s="15"/>
      <c r="L74" s="15"/>
      <c r="M74" s="15"/>
      <c r="N74" s="15"/>
      <c r="O74" s="15"/>
      <c r="P74" s="15"/>
      <c r="Q74" s="15"/>
      <c r="R74" s="15"/>
      <c r="S74" s="15"/>
      <c r="T74" s="15"/>
      <c r="U74" s="15"/>
      <c r="V74" s="15"/>
      <c r="W74" s="15"/>
    </row>
    <row r="75" spans="1:74" x14ac:dyDescent="0.25">
      <c r="A75" s="10">
        <v>163</v>
      </c>
      <c r="B75" s="2" t="s">
        <v>21</v>
      </c>
      <c r="C75" s="7">
        <f>SUM(E75:AG75)</f>
        <v>163</v>
      </c>
      <c r="D75" s="8"/>
      <c r="E75" s="10">
        <v>0</v>
      </c>
      <c r="F75" s="10">
        <v>10</v>
      </c>
      <c r="G75" s="10">
        <v>15</v>
      </c>
      <c r="H75" s="10">
        <v>20</v>
      </c>
      <c r="I75" s="10">
        <v>25</v>
      </c>
      <c r="J75" s="10">
        <v>25</v>
      </c>
      <c r="K75" s="10">
        <v>22</v>
      </c>
      <c r="L75" s="10">
        <v>23</v>
      </c>
      <c r="M75" s="10">
        <v>23</v>
      </c>
      <c r="N75" s="10">
        <v>0</v>
      </c>
      <c r="O75" s="10"/>
      <c r="P75" s="10"/>
      <c r="Q75" s="10"/>
      <c r="R75" s="10"/>
      <c r="S75" s="10"/>
      <c r="T75" s="10"/>
      <c r="U75" s="10"/>
      <c r="V75" s="10"/>
      <c r="W75" s="10"/>
      <c r="X75" s="10"/>
      <c r="Y75" s="10"/>
      <c r="Z75" s="10"/>
      <c r="AA75" s="10"/>
      <c r="AB75" s="10"/>
      <c r="AC75" s="10"/>
      <c r="AD75" s="10"/>
      <c r="AE75" s="10"/>
      <c r="AF75" s="10"/>
      <c r="AG75" s="10"/>
    </row>
    <row r="76" spans="1:74" x14ac:dyDescent="0.25">
      <c r="A76" s="21">
        <f>A77/A75</f>
        <v>2417.5050918184047</v>
      </c>
      <c r="B76" s="2" t="s">
        <v>22</v>
      </c>
      <c r="C76" s="7"/>
      <c r="D76" s="8"/>
      <c r="E76" s="6">
        <f>A76</f>
        <v>2417.5050918184047</v>
      </c>
      <c r="F76" s="6">
        <f>E76</f>
        <v>2417.5050918184047</v>
      </c>
      <c r="G76" s="6">
        <f t="shared" ref="G76:AG76" si="38">F76</f>
        <v>2417.5050918184047</v>
      </c>
      <c r="H76" s="6">
        <f t="shared" si="38"/>
        <v>2417.5050918184047</v>
      </c>
      <c r="I76" s="6">
        <f t="shared" si="38"/>
        <v>2417.5050918184047</v>
      </c>
      <c r="J76" s="6">
        <f t="shared" si="38"/>
        <v>2417.5050918184047</v>
      </c>
      <c r="K76" s="6">
        <f t="shared" si="38"/>
        <v>2417.5050918184047</v>
      </c>
      <c r="L76" s="6">
        <f t="shared" si="38"/>
        <v>2417.5050918184047</v>
      </c>
      <c r="M76" s="6">
        <f t="shared" si="38"/>
        <v>2417.5050918184047</v>
      </c>
      <c r="N76" s="6">
        <f t="shared" si="38"/>
        <v>2417.5050918184047</v>
      </c>
      <c r="O76" s="6">
        <f t="shared" si="38"/>
        <v>2417.5050918184047</v>
      </c>
      <c r="P76" s="6">
        <f t="shared" si="38"/>
        <v>2417.5050918184047</v>
      </c>
      <c r="Q76" s="6">
        <f t="shared" si="38"/>
        <v>2417.5050918184047</v>
      </c>
      <c r="R76" s="6">
        <f t="shared" si="38"/>
        <v>2417.5050918184047</v>
      </c>
      <c r="S76" s="6">
        <f t="shared" si="38"/>
        <v>2417.5050918184047</v>
      </c>
      <c r="T76" s="6">
        <f t="shared" si="38"/>
        <v>2417.5050918184047</v>
      </c>
      <c r="U76" s="6">
        <f t="shared" si="38"/>
        <v>2417.5050918184047</v>
      </c>
      <c r="V76" s="6">
        <f t="shared" si="38"/>
        <v>2417.5050918184047</v>
      </c>
      <c r="W76" s="6">
        <f t="shared" si="38"/>
        <v>2417.5050918184047</v>
      </c>
      <c r="X76" s="6">
        <f t="shared" si="38"/>
        <v>2417.5050918184047</v>
      </c>
      <c r="Y76" s="6">
        <f t="shared" si="38"/>
        <v>2417.5050918184047</v>
      </c>
      <c r="Z76" s="6">
        <f t="shared" si="38"/>
        <v>2417.5050918184047</v>
      </c>
      <c r="AA76" s="6">
        <f t="shared" si="38"/>
        <v>2417.5050918184047</v>
      </c>
      <c r="AB76" s="6">
        <f t="shared" si="38"/>
        <v>2417.5050918184047</v>
      </c>
      <c r="AC76" s="6">
        <f t="shared" si="38"/>
        <v>2417.5050918184047</v>
      </c>
      <c r="AD76" s="6">
        <f t="shared" si="38"/>
        <v>2417.5050918184047</v>
      </c>
      <c r="AE76" s="6">
        <f t="shared" si="38"/>
        <v>2417.5050918184047</v>
      </c>
      <c r="AF76" s="6">
        <f t="shared" si="38"/>
        <v>2417.5050918184047</v>
      </c>
      <c r="AG76" s="6">
        <f t="shared" si="38"/>
        <v>2417.5050918184047</v>
      </c>
    </row>
    <row r="77" spans="1:74" x14ac:dyDescent="0.25">
      <c r="A77" s="32">
        <f>'Launch Rate - A Block'!L11</f>
        <v>394053.32996639994</v>
      </c>
      <c r="B77" s="2" t="s">
        <v>23</v>
      </c>
      <c r="C77" s="7">
        <f>SUM(E77:AG77)</f>
        <v>394053.32996639994</v>
      </c>
      <c r="D77" s="8"/>
      <c r="E77" s="6">
        <f t="shared" ref="E77:AG77" si="39">E75*E76</f>
        <v>0</v>
      </c>
      <c r="F77" s="6">
        <f t="shared" si="39"/>
        <v>24175.050918184046</v>
      </c>
      <c r="G77" s="6">
        <f t="shared" si="39"/>
        <v>36262.576377276069</v>
      </c>
      <c r="H77" s="6">
        <f t="shared" si="39"/>
        <v>48350.101836368092</v>
      </c>
      <c r="I77" s="6">
        <f t="shared" si="39"/>
        <v>60437.627295460115</v>
      </c>
      <c r="J77" s="6">
        <f t="shared" si="39"/>
        <v>60437.627295460115</v>
      </c>
      <c r="K77" s="6">
        <f t="shared" si="39"/>
        <v>53185.112020004904</v>
      </c>
      <c r="L77" s="6">
        <f t="shared" si="39"/>
        <v>55602.617111823311</v>
      </c>
      <c r="M77" s="6">
        <f t="shared" si="39"/>
        <v>55602.617111823311</v>
      </c>
      <c r="N77" s="6">
        <f t="shared" si="39"/>
        <v>0</v>
      </c>
      <c r="O77" s="6">
        <f t="shared" si="39"/>
        <v>0</v>
      </c>
      <c r="P77" s="6">
        <f t="shared" si="39"/>
        <v>0</v>
      </c>
      <c r="Q77" s="6">
        <f t="shared" si="39"/>
        <v>0</v>
      </c>
      <c r="R77" s="6">
        <f t="shared" si="39"/>
        <v>0</v>
      </c>
      <c r="S77" s="6">
        <f t="shared" si="39"/>
        <v>0</v>
      </c>
      <c r="T77" s="6">
        <f t="shared" si="39"/>
        <v>0</v>
      </c>
      <c r="U77" s="6">
        <f t="shared" si="39"/>
        <v>0</v>
      </c>
      <c r="V77" s="6">
        <f t="shared" si="39"/>
        <v>0</v>
      </c>
      <c r="W77" s="6">
        <f t="shared" si="39"/>
        <v>0</v>
      </c>
      <c r="X77" s="6">
        <f t="shared" si="39"/>
        <v>0</v>
      </c>
      <c r="Y77" s="6">
        <f t="shared" si="39"/>
        <v>0</v>
      </c>
      <c r="Z77" s="6">
        <f t="shared" si="39"/>
        <v>0</v>
      </c>
      <c r="AA77" s="6">
        <f t="shared" si="39"/>
        <v>0</v>
      </c>
      <c r="AB77" s="6">
        <f t="shared" si="39"/>
        <v>0</v>
      </c>
      <c r="AC77" s="6">
        <f t="shared" si="39"/>
        <v>0</v>
      </c>
      <c r="AD77" s="6">
        <f t="shared" si="39"/>
        <v>0</v>
      </c>
      <c r="AE77" s="6">
        <f t="shared" si="39"/>
        <v>0</v>
      </c>
      <c r="AF77" s="6">
        <f t="shared" si="39"/>
        <v>0</v>
      </c>
      <c r="AG77" s="6">
        <f t="shared" si="39"/>
        <v>0</v>
      </c>
    </row>
    <row r="78" spans="1:74" x14ac:dyDescent="0.25">
      <c r="A78" s="10"/>
      <c r="B78" s="2" t="s">
        <v>24</v>
      </c>
      <c r="C78" s="16">
        <f>SUM(E78:AG78)</f>
        <v>1</v>
      </c>
      <c r="D78" s="8"/>
      <c r="E78" s="8">
        <f>E77/$C$77</f>
        <v>0</v>
      </c>
      <c r="F78" s="8">
        <f t="shared" ref="F78:AG78" si="40">F77/$C$77</f>
        <v>6.1349693251533742E-2</v>
      </c>
      <c r="G78" s="8">
        <f t="shared" si="40"/>
        <v>9.2024539877300623E-2</v>
      </c>
      <c r="H78" s="8">
        <f t="shared" si="40"/>
        <v>0.12269938650306748</v>
      </c>
      <c r="I78" s="8">
        <f t="shared" si="40"/>
        <v>0.15337423312883436</v>
      </c>
      <c r="J78" s="8">
        <f t="shared" si="40"/>
        <v>0.15337423312883436</v>
      </c>
      <c r="K78" s="8">
        <f t="shared" si="40"/>
        <v>0.13496932515337426</v>
      </c>
      <c r="L78" s="8">
        <f t="shared" si="40"/>
        <v>0.14110429447852763</v>
      </c>
      <c r="M78" s="8">
        <f t="shared" si="40"/>
        <v>0.14110429447852763</v>
      </c>
      <c r="N78" s="8">
        <f t="shared" si="40"/>
        <v>0</v>
      </c>
      <c r="O78" s="8">
        <f t="shared" si="40"/>
        <v>0</v>
      </c>
      <c r="P78" s="8">
        <f t="shared" si="40"/>
        <v>0</v>
      </c>
      <c r="Q78" s="8">
        <f t="shared" si="40"/>
        <v>0</v>
      </c>
      <c r="R78" s="8">
        <f t="shared" si="40"/>
        <v>0</v>
      </c>
      <c r="S78" s="8">
        <f t="shared" si="40"/>
        <v>0</v>
      </c>
      <c r="T78" s="8">
        <f t="shared" si="40"/>
        <v>0</v>
      </c>
      <c r="U78" s="8">
        <f t="shared" si="40"/>
        <v>0</v>
      </c>
      <c r="V78" s="8">
        <f t="shared" si="40"/>
        <v>0</v>
      </c>
      <c r="W78" s="8">
        <f t="shared" si="40"/>
        <v>0</v>
      </c>
      <c r="X78" s="8">
        <f t="shared" si="40"/>
        <v>0</v>
      </c>
      <c r="Y78" s="8">
        <f t="shared" si="40"/>
        <v>0</v>
      </c>
      <c r="Z78" s="8">
        <f t="shared" si="40"/>
        <v>0</v>
      </c>
      <c r="AA78" s="8">
        <f t="shared" si="40"/>
        <v>0</v>
      </c>
      <c r="AB78" s="8">
        <f t="shared" si="40"/>
        <v>0</v>
      </c>
      <c r="AC78" s="8">
        <f t="shared" si="40"/>
        <v>0</v>
      </c>
      <c r="AD78" s="8">
        <f t="shared" si="40"/>
        <v>0</v>
      </c>
      <c r="AE78" s="8">
        <f t="shared" si="40"/>
        <v>0</v>
      </c>
      <c r="AF78" s="8">
        <f t="shared" si="40"/>
        <v>0</v>
      </c>
      <c r="AG78" s="8">
        <f t="shared" si="40"/>
        <v>0</v>
      </c>
    </row>
    <row r="79" spans="1:74" x14ac:dyDescent="0.25">
      <c r="A79" s="10">
        <f>'Launch Rate - A Block'!H11</f>
        <v>7100</v>
      </c>
      <c r="B79" s="2" t="s">
        <v>25</v>
      </c>
      <c r="C79" s="7"/>
      <c r="D79" s="8"/>
      <c r="E79" s="6">
        <f>A79</f>
        <v>7100</v>
      </c>
      <c r="F79" s="6">
        <f>E79</f>
        <v>7100</v>
      </c>
      <c r="G79" s="6">
        <f>F79</f>
        <v>7100</v>
      </c>
      <c r="H79" s="6">
        <f>G79</f>
        <v>7100</v>
      </c>
      <c r="I79" s="6">
        <f>H79</f>
        <v>7100</v>
      </c>
      <c r="J79" s="6">
        <f>I79*(1+J80)</f>
        <v>7242</v>
      </c>
      <c r="K79" s="6">
        <f t="shared" ref="K79:AG79" si="41">J79*(1+K80)</f>
        <v>7242</v>
      </c>
      <c r="L79" s="6">
        <f t="shared" si="41"/>
        <v>7242</v>
      </c>
      <c r="M79" s="6">
        <f t="shared" si="41"/>
        <v>7242</v>
      </c>
      <c r="N79" s="6">
        <f t="shared" si="41"/>
        <v>7386.84</v>
      </c>
      <c r="O79" s="6">
        <f t="shared" si="41"/>
        <v>7386.84</v>
      </c>
      <c r="P79" s="6">
        <f t="shared" si="41"/>
        <v>7386.84</v>
      </c>
      <c r="Q79" s="6">
        <f t="shared" si="41"/>
        <v>7386.84</v>
      </c>
      <c r="R79" s="6">
        <f t="shared" si="41"/>
        <v>7534.5768000000007</v>
      </c>
      <c r="S79" s="6">
        <f t="shared" si="41"/>
        <v>7534.5768000000007</v>
      </c>
      <c r="T79" s="6">
        <f t="shared" si="41"/>
        <v>7534.5768000000007</v>
      </c>
      <c r="U79" s="6">
        <f t="shared" si="41"/>
        <v>7534.5768000000007</v>
      </c>
      <c r="V79" s="6">
        <f t="shared" si="41"/>
        <v>7685.268336000001</v>
      </c>
      <c r="W79" s="6">
        <f t="shared" si="41"/>
        <v>7685.268336000001</v>
      </c>
      <c r="X79" s="6">
        <f t="shared" si="41"/>
        <v>7685.268336000001</v>
      </c>
      <c r="Y79" s="6">
        <f t="shared" si="41"/>
        <v>7685.268336000001</v>
      </c>
      <c r="Z79" s="6">
        <f t="shared" si="41"/>
        <v>7685.268336000001</v>
      </c>
      <c r="AA79" s="6">
        <f t="shared" si="41"/>
        <v>7685.268336000001</v>
      </c>
      <c r="AB79" s="6">
        <f t="shared" si="41"/>
        <v>7685.268336000001</v>
      </c>
      <c r="AC79" s="6">
        <f t="shared" si="41"/>
        <v>7685.268336000001</v>
      </c>
      <c r="AD79" s="6">
        <f t="shared" si="41"/>
        <v>7685.268336000001</v>
      </c>
      <c r="AE79" s="6">
        <f t="shared" si="41"/>
        <v>7685.268336000001</v>
      </c>
      <c r="AF79" s="6">
        <f t="shared" si="41"/>
        <v>7685.268336000001</v>
      </c>
      <c r="AG79" s="6">
        <f t="shared" si="41"/>
        <v>7685.268336000001</v>
      </c>
    </row>
    <row r="80" spans="1:74" x14ac:dyDescent="0.25">
      <c r="B80" s="2" t="s">
        <v>37</v>
      </c>
      <c r="C80" s="88"/>
      <c r="D80" s="8"/>
      <c r="E80" s="12">
        <v>0</v>
      </c>
      <c r="F80" s="9">
        <v>0</v>
      </c>
      <c r="G80" s="9">
        <v>0</v>
      </c>
      <c r="H80" s="9">
        <v>0</v>
      </c>
      <c r="I80" s="9">
        <v>0</v>
      </c>
      <c r="J80" s="9">
        <v>0.02</v>
      </c>
      <c r="K80" s="9">
        <v>0</v>
      </c>
      <c r="L80" s="9">
        <v>0</v>
      </c>
      <c r="M80" s="9">
        <v>0</v>
      </c>
      <c r="N80" s="9">
        <v>0.02</v>
      </c>
      <c r="O80" s="9">
        <v>0</v>
      </c>
      <c r="P80" s="9">
        <v>0</v>
      </c>
      <c r="Q80" s="9">
        <v>0</v>
      </c>
      <c r="R80" s="9">
        <v>0.02</v>
      </c>
      <c r="S80" s="9">
        <v>0</v>
      </c>
      <c r="T80" s="9">
        <v>0</v>
      </c>
      <c r="U80" s="9">
        <v>0</v>
      </c>
      <c r="V80" s="9">
        <v>0.02</v>
      </c>
      <c r="W80" s="9">
        <v>0</v>
      </c>
      <c r="X80" s="9">
        <v>0</v>
      </c>
      <c r="Y80" s="9">
        <v>0</v>
      </c>
      <c r="Z80" s="9">
        <v>0</v>
      </c>
      <c r="AA80" s="9">
        <v>0</v>
      </c>
      <c r="AB80" s="9">
        <v>0</v>
      </c>
      <c r="AC80" s="9">
        <v>0</v>
      </c>
      <c r="AD80" s="9">
        <v>0</v>
      </c>
      <c r="AE80" s="9">
        <v>0</v>
      </c>
      <c r="AF80" s="9">
        <v>0</v>
      </c>
      <c r="AG80" s="9">
        <v>0</v>
      </c>
    </row>
    <row r="81" spans="1:74" x14ac:dyDescent="0.25">
      <c r="A81" s="23">
        <f>C81</f>
        <v>282.97042150039937</v>
      </c>
      <c r="B81" s="2" t="s">
        <v>26</v>
      </c>
      <c r="C81" s="7">
        <f>SUM(E81:AG81)</f>
        <v>282.97042150039937</v>
      </c>
      <c r="D81" s="6"/>
      <c r="E81" s="6">
        <f t="shared" ref="E81:AG81" si="42">E77*E79/10^7</f>
        <v>0</v>
      </c>
      <c r="F81" s="6">
        <f t="shared" si="42"/>
        <v>17.164286151910673</v>
      </c>
      <c r="G81" s="6">
        <f t="shared" si="42"/>
        <v>25.74642922786601</v>
      </c>
      <c r="H81" s="6">
        <f t="shared" si="42"/>
        <v>34.328572303821346</v>
      </c>
      <c r="I81" s="6">
        <f t="shared" si="42"/>
        <v>42.910715379776683</v>
      </c>
      <c r="J81" s="6">
        <f t="shared" si="42"/>
        <v>43.768929687372214</v>
      </c>
      <c r="K81" s="6">
        <f t="shared" si="42"/>
        <v>38.516658124887549</v>
      </c>
      <c r="L81" s="6">
        <f t="shared" si="42"/>
        <v>40.26741531238244</v>
      </c>
      <c r="M81" s="6">
        <f t="shared" si="42"/>
        <v>40.26741531238244</v>
      </c>
      <c r="N81" s="6">
        <f t="shared" si="42"/>
        <v>0</v>
      </c>
      <c r="O81" s="6">
        <f t="shared" si="42"/>
        <v>0</v>
      </c>
      <c r="P81" s="6">
        <f t="shared" si="42"/>
        <v>0</v>
      </c>
      <c r="Q81" s="6">
        <f t="shared" si="42"/>
        <v>0</v>
      </c>
      <c r="R81" s="6">
        <f t="shared" si="42"/>
        <v>0</v>
      </c>
      <c r="S81" s="6">
        <f t="shared" si="42"/>
        <v>0</v>
      </c>
      <c r="T81" s="6">
        <f t="shared" si="42"/>
        <v>0</v>
      </c>
      <c r="U81" s="6">
        <f t="shared" si="42"/>
        <v>0</v>
      </c>
      <c r="V81" s="6">
        <f t="shared" si="42"/>
        <v>0</v>
      </c>
      <c r="W81" s="6">
        <f t="shared" si="42"/>
        <v>0</v>
      </c>
      <c r="X81" s="6">
        <f t="shared" si="42"/>
        <v>0</v>
      </c>
      <c r="Y81" s="6">
        <f t="shared" si="42"/>
        <v>0</v>
      </c>
      <c r="Z81" s="6">
        <f t="shared" si="42"/>
        <v>0</v>
      </c>
      <c r="AA81" s="6">
        <f t="shared" si="42"/>
        <v>0</v>
      </c>
      <c r="AB81" s="6">
        <f t="shared" si="42"/>
        <v>0</v>
      </c>
      <c r="AC81" s="6">
        <f t="shared" si="42"/>
        <v>0</v>
      </c>
      <c r="AD81" s="6">
        <f t="shared" si="42"/>
        <v>0</v>
      </c>
      <c r="AE81" s="6">
        <f t="shared" si="42"/>
        <v>0</v>
      </c>
      <c r="AF81" s="6">
        <f t="shared" si="42"/>
        <v>0</v>
      </c>
      <c r="AG81" s="6">
        <f t="shared" si="42"/>
        <v>0</v>
      </c>
    </row>
    <row r="82" spans="1:74" s="17" customFormat="1" x14ac:dyDescent="0.25">
      <c r="B82" s="20" t="s">
        <v>31</v>
      </c>
      <c r="C82" s="30">
        <f>SUM(D82:AG82)</f>
        <v>1</v>
      </c>
      <c r="D82" s="82"/>
      <c r="E82" s="9"/>
      <c r="F82" s="9">
        <v>0.02</v>
      </c>
      <c r="G82" s="9">
        <v>0.05</v>
      </c>
      <c r="H82" s="9">
        <v>0.15</v>
      </c>
      <c r="I82" s="9"/>
      <c r="J82" s="9">
        <v>0.12</v>
      </c>
      <c r="K82" s="9">
        <v>0.12</v>
      </c>
      <c r="L82" s="9">
        <v>0.12</v>
      </c>
      <c r="M82" s="9"/>
      <c r="N82" s="9">
        <v>0.15</v>
      </c>
      <c r="O82" s="9">
        <v>0.15</v>
      </c>
      <c r="P82" s="9">
        <v>0.12</v>
      </c>
      <c r="Q82" s="9"/>
      <c r="R82" s="9"/>
      <c r="S82" s="9"/>
      <c r="T82" s="9"/>
      <c r="U82" s="9"/>
      <c r="V82" s="9"/>
      <c r="W82" s="9"/>
      <c r="X82" s="9"/>
      <c r="Y82" s="9"/>
      <c r="Z82" s="9"/>
      <c r="AA82" s="9"/>
      <c r="AB82" s="9"/>
      <c r="AC82" s="9"/>
      <c r="AD82" s="9"/>
      <c r="AE82" s="9"/>
      <c r="AF82" s="9"/>
      <c r="AG82" s="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row>
    <row r="83" spans="1:74" x14ac:dyDescent="0.25">
      <c r="B83" s="2" t="s">
        <v>32</v>
      </c>
      <c r="C83" s="7">
        <f>SUM(E83:AG83)</f>
        <v>282.97042150039937</v>
      </c>
      <c r="D83" s="6"/>
      <c r="E83" s="6">
        <f>E81*SUM($D$82:E82)+SUM($D$81:D81)*E82</f>
        <v>0</v>
      </c>
      <c r="F83" s="6">
        <f>F81*SUM($D$82:F82)+SUM($D$81:E81)*F82</f>
        <v>0.34328572303821348</v>
      </c>
      <c r="G83" s="6">
        <f>G81*SUM($D$82:G82)+SUM($D$81:F81)*G82</f>
        <v>2.6604643535461543</v>
      </c>
      <c r="H83" s="6">
        <f>H81*SUM($D$82:H82)+SUM($D$81:G81)*H82</f>
        <v>13.988893213807199</v>
      </c>
      <c r="I83" s="6">
        <f>I81*SUM($D$82:I82)+SUM($D$81:H81)*I82</f>
        <v>9.4403573835508698</v>
      </c>
      <c r="J83" s="6">
        <f>J81*SUM($D$82:J82)+SUM($D$81:I81)*J82</f>
        <v>29.299436461311515</v>
      </c>
      <c r="K83" s="6">
        <f>K81*SUM($D$82:K82)+SUM($D$81:J81)*K82</f>
        <v>37.387934667537905</v>
      </c>
      <c r="L83" s="6">
        <f>L81*SUM($D$82:L82)+SUM($D$81:K81)*L82</f>
        <v>47.647371786257949</v>
      </c>
      <c r="M83" s="6">
        <f>M81*SUM($D$82:M82)+SUM($D$81:L81)*M82</f>
        <v>23.355100881181812</v>
      </c>
      <c r="N83" s="6">
        <f>N81*SUM($D$82:N82)+SUM($D$81:M81)*N82</f>
        <v>42.445563225059907</v>
      </c>
      <c r="O83" s="6">
        <f>O81*SUM($D$82:O82)+SUM($D$81:N81)*O82</f>
        <v>42.445563225059907</v>
      </c>
      <c r="P83" s="6">
        <f>P81*SUM($D$82:P82)+SUM($D$81:O81)*P82</f>
        <v>33.956450580047921</v>
      </c>
      <c r="Q83" s="6">
        <f>Q81*SUM($D$82:Q82)+SUM($D$81:P81)*Q82</f>
        <v>0</v>
      </c>
      <c r="R83" s="6">
        <f>R81*SUM($D$82:R82)+SUM($D$81:Q81)*R82</f>
        <v>0</v>
      </c>
      <c r="S83" s="6">
        <f>S81*SUM($D$82:S82)+SUM($D$81:R81)*S82</f>
        <v>0</v>
      </c>
      <c r="T83" s="6">
        <f>T81*SUM($D$82:T82)+SUM($D$81:S81)*T82</f>
        <v>0</v>
      </c>
      <c r="U83" s="6">
        <f>U81*SUM($D$82:U82)+SUM($D$81:T81)*U82</f>
        <v>0</v>
      </c>
      <c r="V83" s="6">
        <f>V81*SUM($D$82:V82)+SUM($D$81:U81)*V82</f>
        <v>0</v>
      </c>
      <c r="W83" s="6">
        <f>W81*SUM($D$82:W82)+SUM($D$81:V81)*W82</f>
        <v>0</v>
      </c>
      <c r="X83" s="6">
        <f>X81*SUM($D$82:X82)+SUM($D$81:W81)*X82</f>
        <v>0</v>
      </c>
      <c r="Y83" s="6">
        <f>Y81*SUM($D$82:Y82)+SUM($D$81:X81)*Y82</f>
        <v>0</v>
      </c>
      <c r="Z83" s="6">
        <f>Z81*SUM($D$82:Z82)+SUM($D$81:Y81)*Z82</f>
        <v>0</v>
      </c>
      <c r="AA83" s="6">
        <f>AA81*SUM($D$82:AA82)+SUM($D$81:Z81)*AA82</f>
        <v>0</v>
      </c>
      <c r="AB83" s="6">
        <f>AB81*SUM($D$82:AB82)+SUM($D$81:AA81)*AB82</f>
        <v>0</v>
      </c>
      <c r="AC83" s="6">
        <f>AC81*SUM($D$82:AC82)+SUM($D$81:AB81)*AC82</f>
        <v>0</v>
      </c>
      <c r="AD83" s="6">
        <f>AD81*SUM($D$82:AD82)+SUM($D$81:AC81)*AD82</f>
        <v>0</v>
      </c>
      <c r="AE83" s="6">
        <f>AE81*SUM($D$82:AE82)+SUM($D$81:AD81)*AE82</f>
        <v>0</v>
      </c>
      <c r="AF83" s="6">
        <f>AF81*SUM($D$82:AF82)+SUM($D$81:AE81)*AF82</f>
        <v>0</v>
      </c>
      <c r="AG83" s="6">
        <f>AG81*SUM($D$82:AG82)+SUM($D$81:AF81)*AG82</f>
        <v>0</v>
      </c>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row>
    <row r="84" spans="1:74" x14ac:dyDescent="0.25">
      <c r="A84" s="10"/>
      <c r="C84" s="7"/>
      <c r="D84" s="6"/>
      <c r="E84" s="6"/>
      <c r="F84" s="6"/>
      <c r="G84" s="6"/>
      <c r="H84" s="6"/>
      <c r="I84" s="6"/>
      <c r="J84" s="6"/>
      <c r="K84" s="6"/>
      <c r="L84" s="6"/>
      <c r="M84" s="6"/>
      <c r="N84" s="6"/>
      <c r="P84" s="6"/>
      <c r="Q84" s="6"/>
      <c r="R84" s="6"/>
      <c r="S84" s="6"/>
      <c r="T84" s="6"/>
      <c r="U84" s="6"/>
      <c r="V84" s="6"/>
      <c r="W84" s="6"/>
      <c r="X84" s="6"/>
      <c r="Y84" s="6"/>
      <c r="Z84" s="6"/>
      <c r="AA84" s="6"/>
      <c r="AB84" s="6"/>
      <c r="AC84" s="6"/>
      <c r="AD84" s="6"/>
      <c r="AE84" s="6"/>
      <c r="AF84" s="6"/>
      <c r="AG84" s="6"/>
    </row>
    <row r="85" spans="1:74" x14ac:dyDescent="0.25">
      <c r="A85" s="10"/>
      <c r="C85" s="7"/>
      <c r="D85" s="6"/>
      <c r="E85" s="6"/>
      <c r="F85" s="6">
        <v>1</v>
      </c>
      <c r="G85" s="6">
        <f>F85+1</f>
        <v>2</v>
      </c>
      <c r="H85" s="6">
        <f>G85+1</f>
        <v>3</v>
      </c>
      <c r="I85" s="6">
        <f t="shared" ref="I85:AG85" si="43">H85+1</f>
        <v>4</v>
      </c>
      <c r="J85" s="6">
        <f t="shared" si="43"/>
        <v>5</v>
      </c>
      <c r="K85" s="6">
        <f t="shared" si="43"/>
        <v>6</v>
      </c>
      <c r="L85" s="6">
        <f t="shared" si="43"/>
        <v>7</v>
      </c>
      <c r="M85" s="6">
        <f t="shared" si="43"/>
        <v>8</v>
      </c>
      <c r="N85" s="6">
        <f t="shared" si="43"/>
        <v>9</v>
      </c>
      <c r="O85" s="6">
        <f t="shared" si="43"/>
        <v>10</v>
      </c>
      <c r="P85" s="6">
        <f t="shared" si="43"/>
        <v>11</v>
      </c>
      <c r="Q85" s="6">
        <f t="shared" si="43"/>
        <v>12</v>
      </c>
      <c r="R85" s="6">
        <f t="shared" si="43"/>
        <v>13</v>
      </c>
      <c r="S85" s="6">
        <f t="shared" si="43"/>
        <v>14</v>
      </c>
      <c r="T85" s="6">
        <f t="shared" si="43"/>
        <v>15</v>
      </c>
      <c r="U85" s="6">
        <f t="shared" si="43"/>
        <v>16</v>
      </c>
      <c r="V85" s="6">
        <f t="shared" si="43"/>
        <v>17</v>
      </c>
      <c r="W85" s="6">
        <f t="shared" si="43"/>
        <v>18</v>
      </c>
      <c r="X85" s="6">
        <f t="shared" si="43"/>
        <v>19</v>
      </c>
      <c r="Y85" s="6">
        <f t="shared" si="43"/>
        <v>20</v>
      </c>
      <c r="Z85" s="6">
        <f t="shared" si="43"/>
        <v>21</v>
      </c>
      <c r="AA85" s="6">
        <f t="shared" si="43"/>
        <v>22</v>
      </c>
      <c r="AB85" s="6">
        <f t="shared" si="43"/>
        <v>23</v>
      </c>
      <c r="AC85" s="6">
        <f t="shared" si="43"/>
        <v>24</v>
      </c>
      <c r="AD85" s="6">
        <f t="shared" si="43"/>
        <v>25</v>
      </c>
      <c r="AE85" s="6">
        <f t="shared" si="43"/>
        <v>26</v>
      </c>
      <c r="AF85" s="6">
        <f t="shared" si="43"/>
        <v>27</v>
      </c>
      <c r="AG85" s="6">
        <f t="shared" si="43"/>
        <v>28</v>
      </c>
    </row>
    <row r="86" spans="1:74" x14ac:dyDescent="0.25">
      <c r="B86" s="3" t="s">
        <v>101</v>
      </c>
      <c r="C86" s="4" t="s">
        <v>3</v>
      </c>
      <c r="D86" s="5">
        <f>D73</f>
        <v>44561</v>
      </c>
      <c r="E86" s="5">
        <f t="shared" ref="E86:AG86" si="44">EOMONTH(D86,3)</f>
        <v>44651</v>
      </c>
      <c r="F86" s="5">
        <f t="shared" si="44"/>
        <v>44742</v>
      </c>
      <c r="G86" s="5">
        <f t="shared" si="44"/>
        <v>44834</v>
      </c>
      <c r="H86" s="5">
        <f t="shared" si="44"/>
        <v>44926</v>
      </c>
      <c r="I86" s="5">
        <f t="shared" si="44"/>
        <v>45016</v>
      </c>
      <c r="J86" s="5">
        <f t="shared" si="44"/>
        <v>45107</v>
      </c>
      <c r="K86" s="5">
        <f t="shared" si="44"/>
        <v>45199</v>
      </c>
      <c r="L86" s="5">
        <f t="shared" si="44"/>
        <v>45291</v>
      </c>
      <c r="M86" s="5">
        <f t="shared" si="44"/>
        <v>45382</v>
      </c>
      <c r="N86" s="5">
        <f t="shared" si="44"/>
        <v>45473</v>
      </c>
      <c r="O86" s="5">
        <f t="shared" si="44"/>
        <v>45565</v>
      </c>
      <c r="P86" s="5">
        <f t="shared" si="44"/>
        <v>45657</v>
      </c>
      <c r="Q86" s="5">
        <f t="shared" si="44"/>
        <v>45747</v>
      </c>
      <c r="R86" s="5">
        <f t="shared" si="44"/>
        <v>45838</v>
      </c>
      <c r="S86" s="5">
        <f t="shared" si="44"/>
        <v>45930</v>
      </c>
      <c r="T86" s="5">
        <f t="shared" si="44"/>
        <v>46022</v>
      </c>
      <c r="U86" s="5">
        <f t="shared" si="44"/>
        <v>46112</v>
      </c>
      <c r="V86" s="5">
        <f t="shared" si="44"/>
        <v>46203</v>
      </c>
      <c r="W86" s="5">
        <f t="shared" si="44"/>
        <v>46295</v>
      </c>
      <c r="X86" s="5">
        <f t="shared" si="44"/>
        <v>46387</v>
      </c>
      <c r="Y86" s="5">
        <f t="shared" si="44"/>
        <v>46477</v>
      </c>
      <c r="Z86" s="5">
        <f t="shared" si="44"/>
        <v>46568</v>
      </c>
      <c r="AA86" s="5">
        <f t="shared" si="44"/>
        <v>46660</v>
      </c>
      <c r="AB86" s="5">
        <f t="shared" si="44"/>
        <v>46752</v>
      </c>
      <c r="AC86" s="5">
        <f t="shared" si="44"/>
        <v>46843</v>
      </c>
      <c r="AD86" s="5">
        <f t="shared" si="44"/>
        <v>46934</v>
      </c>
      <c r="AE86" s="5">
        <f t="shared" si="44"/>
        <v>47026</v>
      </c>
      <c r="AF86" s="5">
        <f t="shared" si="44"/>
        <v>47118</v>
      </c>
      <c r="AG86" s="5">
        <f t="shared" si="44"/>
        <v>47208</v>
      </c>
    </row>
    <row r="87" spans="1:74" x14ac:dyDescent="0.25">
      <c r="B87" s="14"/>
      <c r="C87" s="15"/>
      <c r="D87" s="15"/>
      <c r="E87" s="15"/>
      <c r="F87" s="15"/>
      <c r="G87" s="15"/>
      <c r="H87" s="15"/>
      <c r="I87" s="15"/>
      <c r="J87" s="15"/>
      <c r="K87" s="15"/>
      <c r="L87" s="15"/>
      <c r="M87" s="15"/>
      <c r="N87" s="15"/>
      <c r="O87" s="15"/>
      <c r="P87" s="15"/>
      <c r="Q87" s="15"/>
      <c r="R87" s="15"/>
      <c r="S87" s="15"/>
      <c r="T87" s="15"/>
      <c r="U87" s="15"/>
      <c r="V87" s="15"/>
      <c r="W87" s="15"/>
    </row>
    <row r="88" spans="1:74" x14ac:dyDescent="0.25">
      <c r="A88" s="10"/>
      <c r="B88" s="2" t="s">
        <v>21</v>
      </c>
      <c r="C88" s="7">
        <f>SUM(E88:AG88)</f>
        <v>0</v>
      </c>
      <c r="D88" s="8"/>
      <c r="E88" s="10">
        <v>0</v>
      </c>
      <c r="F88" s="10">
        <v>0</v>
      </c>
      <c r="G88" s="10">
        <v>0</v>
      </c>
      <c r="H88" s="10">
        <v>0</v>
      </c>
      <c r="I88" s="10">
        <v>0</v>
      </c>
      <c r="J88" s="10">
        <v>0</v>
      </c>
      <c r="K88" s="10">
        <v>0</v>
      </c>
      <c r="L88" s="10">
        <v>0</v>
      </c>
      <c r="M88" s="10">
        <v>0</v>
      </c>
      <c r="N88" s="10">
        <v>0</v>
      </c>
      <c r="O88" s="10">
        <v>0</v>
      </c>
      <c r="P88" s="10">
        <v>0</v>
      </c>
      <c r="Q88" s="10">
        <v>0</v>
      </c>
      <c r="R88" s="10">
        <v>0</v>
      </c>
      <c r="S88" s="10">
        <v>0</v>
      </c>
      <c r="T88" s="10">
        <v>0</v>
      </c>
      <c r="U88" s="10">
        <v>0</v>
      </c>
      <c r="V88" s="10">
        <v>0</v>
      </c>
      <c r="W88" s="10">
        <v>0</v>
      </c>
      <c r="X88" s="10">
        <v>0</v>
      </c>
      <c r="Y88" s="10">
        <v>0</v>
      </c>
      <c r="Z88" s="10">
        <v>0</v>
      </c>
      <c r="AA88" s="10">
        <v>0</v>
      </c>
      <c r="AB88" s="10">
        <v>0</v>
      </c>
      <c r="AC88" s="10">
        <v>0</v>
      </c>
      <c r="AD88" s="10">
        <v>0</v>
      </c>
      <c r="AE88" s="10">
        <v>0</v>
      </c>
      <c r="AF88" s="10">
        <v>0</v>
      </c>
      <c r="AG88" s="10">
        <v>0</v>
      </c>
    </row>
    <row r="89" spans="1:74" x14ac:dyDescent="0.25">
      <c r="A89" s="21"/>
      <c r="B89" s="2" t="s">
        <v>22</v>
      </c>
      <c r="C89" s="7"/>
      <c r="D89" s="8"/>
      <c r="E89" s="6">
        <f>A89</f>
        <v>0</v>
      </c>
      <c r="F89" s="6">
        <f>E89</f>
        <v>0</v>
      </c>
      <c r="G89" s="6">
        <f t="shared" ref="G89:AG89" si="45">F89</f>
        <v>0</v>
      </c>
      <c r="H89" s="6">
        <f t="shared" si="45"/>
        <v>0</v>
      </c>
      <c r="I89" s="6">
        <f t="shared" si="45"/>
        <v>0</v>
      </c>
      <c r="J89" s="6">
        <f t="shared" si="45"/>
        <v>0</v>
      </c>
      <c r="K89" s="6">
        <f t="shared" si="45"/>
        <v>0</v>
      </c>
      <c r="L89" s="6">
        <f t="shared" si="45"/>
        <v>0</v>
      </c>
      <c r="M89" s="6">
        <f t="shared" si="45"/>
        <v>0</v>
      </c>
      <c r="N89" s="6">
        <f t="shared" si="45"/>
        <v>0</v>
      </c>
      <c r="O89" s="6">
        <f t="shared" si="45"/>
        <v>0</v>
      </c>
      <c r="P89" s="6">
        <f t="shared" si="45"/>
        <v>0</v>
      </c>
      <c r="Q89" s="6">
        <f t="shared" si="45"/>
        <v>0</v>
      </c>
      <c r="R89" s="6">
        <f t="shared" si="45"/>
        <v>0</v>
      </c>
      <c r="S89" s="6">
        <f t="shared" si="45"/>
        <v>0</v>
      </c>
      <c r="T89" s="6">
        <f t="shared" si="45"/>
        <v>0</v>
      </c>
      <c r="U89" s="6">
        <f t="shared" si="45"/>
        <v>0</v>
      </c>
      <c r="V89" s="6">
        <f t="shared" si="45"/>
        <v>0</v>
      </c>
      <c r="W89" s="6">
        <f t="shared" si="45"/>
        <v>0</v>
      </c>
      <c r="X89" s="6">
        <f t="shared" si="45"/>
        <v>0</v>
      </c>
      <c r="Y89" s="6">
        <f t="shared" si="45"/>
        <v>0</v>
      </c>
      <c r="Z89" s="6">
        <f t="shared" si="45"/>
        <v>0</v>
      </c>
      <c r="AA89" s="6">
        <f t="shared" si="45"/>
        <v>0</v>
      </c>
      <c r="AB89" s="6">
        <f t="shared" si="45"/>
        <v>0</v>
      </c>
      <c r="AC89" s="6">
        <f t="shared" si="45"/>
        <v>0</v>
      </c>
      <c r="AD89" s="6">
        <f t="shared" si="45"/>
        <v>0</v>
      </c>
      <c r="AE89" s="6">
        <f t="shared" si="45"/>
        <v>0</v>
      </c>
      <c r="AF89" s="6">
        <f t="shared" si="45"/>
        <v>0</v>
      </c>
      <c r="AG89" s="6">
        <f t="shared" si="45"/>
        <v>0</v>
      </c>
    </row>
    <row r="90" spans="1:74" x14ac:dyDescent="0.25">
      <c r="A90" s="32">
        <f>'Launch Rate - A Block'!D29</f>
        <v>83493.207064799994</v>
      </c>
      <c r="B90" s="2" t="s">
        <v>23</v>
      </c>
      <c r="C90" s="7">
        <f ca="1">SUM(E90:AG90)</f>
        <v>83493.207064799994</v>
      </c>
      <c r="D90" s="8"/>
      <c r="E90" s="6">
        <f t="shared" ref="E90:AG90" si="46">E88*E89</f>
        <v>0</v>
      </c>
      <c r="F90" s="6">
        <f>$A$90*F91</f>
        <v>8349.320706479999</v>
      </c>
      <c r="G90" s="6">
        <f>$A$90*G91</f>
        <v>8349.320706479999</v>
      </c>
      <c r="H90" s="6">
        <f t="shared" ref="H90:N90" si="47">$A$90*H91</f>
        <v>12523.981059719999</v>
      </c>
      <c r="I90" s="6">
        <f t="shared" si="47"/>
        <v>12523.981059719999</v>
      </c>
      <c r="J90" s="6">
        <f t="shared" si="47"/>
        <v>16698.641412959998</v>
      </c>
      <c r="K90" s="6">
        <f t="shared" si="47"/>
        <v>16698.641412959998</v>
      </c>
      <c r="L90" s="6">
        <f t="shared" si="47"/>
        <v>8349.320706479999</v>
      </c>
      <c r="M90" s="6">
        <f t="shared" si="47"/>
        <v>0</v>
      </c>
      <c r="N90" s="6">
        <f t="shared" ca="1" si="47"/>
        <v>0</v>
      </c>
      <c r="O90" s="6">
        <f t="shared" si="46"/>
        <v>0</v>
      </c>
      <c r="P90" s="6">
        <f t="shared" si="46"/>
        <v>0</v>
      </c>
      <c r="Q90" s="6">
        <f t="shared" si="46"/>
        <v>0</v>
      </c>
      <c r="R90" s="6">
        <f t="shared" si="46"/>
        <v>0</v>
      </c>
      <c r="S90" s="6">
        <f t="shared" si="46"/>
        <v>0</v>
      </c>
      <c r="T90" s="6">
        <f t="shared" si="46"/>
        <v>0</v>
      </c>
      <c r="U90" s="6">
        <f t="shared" si="46"/>
        <v>0</v>
      </c>
      <c r="V90" s="6">
        <f t="shared" si="46"/>
        <v>0</v>
      </c>
      <c r="W90" s="6">
        <f t="shared" si="46"/>
        <v>0</v>
      </c>
      <c r="X90" s="6">
        <f t="shared" si="46"/>
        <v>0</v>
      </c>
      <c r="Y90" s="6">
        <f t="shared" si="46"/>
        <v>0</v>
      </c>
      <c r="Z90" s="6">
        <f t="shared" si="46"/>
        <v>0</v>
      </c>
      <c r="AA90" s="6">
        <f t="shared" si="46"/>
        <v>0</v>
      </c>
      <c r="AB90" s="6">
        <f t="shared" si="46"/>
        <v>0</v>
      </c>
      <c r="AC90" s="6">
        <f t="shared" si="46"/>
        <v>0</v>
      </c>
      <c r="AD90" s="6">
        <f t="shared" si="46"/>
        <v>0</v>
      </c>
      <c r="AE90" s="6">
        <f t="shared" si="46"/>
        <v>0</v>
      </c>
      <c r="AF90" s="6">
        <f t="shared" si="46"/>
        <v>0</v>
      </c>
      <c r="AG90" s="6">
        <f t="shared" si="46"/>
        <v>0</v>
      </c>
    </row>
    <row r="91" spans="1:74" x14ac:dyDescent="0.25">
      <c r="A91" s="10"/>
      <c r="B91" s="2" t="s">
        <v>24</v>
      </c>
      <c r="C91" s="16">
        <f ca="1">SUM(E91:AG91)</f>
        <v>0.99999999999999989</v>
      </c>
      <c r="D91" s="8"/>
      <c r="E91" s="8">
        <v>0</v>
      </c>
      <c r="F91" s="9">
        <v>0.1</v>
      </c>
      <c r="G91" s="9">
        <v>0.1</v>
      </c>
      <c r="H91" s="9">
        <v>0.15</v>
      </c>
      <c r="I91" s="9">
        <v>0.15</v>
      </c>
      <c r="J91" s="9">
        <v>0.2</v>
      </c>
      <c r="K91" s="9">
        <v>0.2</v>
      </c>
      <c r="L91" s="9">
        <v>0.1</v>
      </c>
      <c r="M91" s="8">
        <v>0</v>
      </c>
      <c r="N91" s="8">
        <f t="shared" ref="N91:AG91" ca="1" si="48">N90/$C$64</f>
        <v>0</v>
      </c>
      <c r="O91" s="8">
        <f t="shared" si="48"/>
        <v>0</v>
      </c>
      <c r="P91" s="8">
        <f t="shared" si="48"/>
        <v>0</v>
      </c>
      <c r="Q91" s="8">
        <f t="shared" si="48"/>
        <v>0</v>
      </c>
      <c r="R91" s="8">
        <f t="shared" si="48"/>
        <v>0</v>
      </c>
      <c r="S91" s="8">
        <f t="shared" si="48"/>
        <v>0</v>
      </c>
      <c r="T91" s="8">
        <f t="shared" si="48"/>
        <v>0</v>
      </c>
      <c r="U91" s="8">
        <f t="shared" si="48"/>
        <v>0</v>
      </c>
      <c r="V91" s="8">
        <f t="shared" si="48"/>
        <v>0</v>
      </c>
      <c r="W91" s="8">
        <f t="shared" si="48"/>
        <v>0</v>
      </c>
      <c r="X91" s="8">
        <f t="shared" si="48"/>
        <v>0</v>
      </c>
      <c r="Y91" s="8">
        <f t="shared" si="48"/>
        <v>0</v>
      </c>
      <c r="Z91" s="8">
        <f t="shared" si="48"/>
        <v>0</v>
      </c>
      <c r="AA91" s="8">
        <f t="shared" si="48"/>
        <v>0</v>
      </c>
      <c r="AB91" s="8">
        <f t="shared" si="48"/>
        <v>0</v>
      </c>
      <c r="AC91" s="8">
        <f t="shared" si="48"/>
        <v>0</v>
      </c>
      <c r="AD91" s="8">
        <f t="shared" si="48"/>
        <v>0</v>
      </c>
      <c r="AE91" s="8">
        <f t="shared" si="48"/>
        <v>0</v>
      </c>
      <c r="AF91" s="8">
        <f t="shared" si="48"/>
        <v>0</v>
      </c>
      <c r="AG91" s="8">
        <f t="shared" si="48"/>
        <v>0</v>
      </c>
    </row>
    <row r="92" spans="1:74" x14ac:dyDescent="0.25">
      <c r="A92" s="10">
        <v>7500</v>
      </c>
      <c r="B92" s="2" t="s">
        <v>25</v>
      </c>
      <c r="C92" s="7"/>
      <c r="D92" s="8"/>
      <c r="E92" s="6">
        <f>A92</f>
        <v>7500</v>
      </c>
      <c r="F92" s="6">
        <f>E92</f>
        <v>7500</v>
      </c>
      <c r="G92" s="6">
        <f>F92</f>
        <v>7500</v>
      </c>
      <c r="H92" s="6">
        <f>G92</f>
        <v>7500</v>
      </c>
      <c r="I92" s="6">
        <f>H92</f>
        <v>7500</v>
      </c>
      <c r="J92" s="6">
        <f>I92*(1+J93)</f>
        <v>7650</v>
      </c>
      <c r="K92" s="6">
        <f t="shared" ref="K92:AG92" si="49">J92*(1+K93)</f>
        <v>7650</v>
      </c>
      <c r="L92" s="6">
        <f t="shared" si="49"/>
        <v>7650</v>
      </c>
      <c r="M92" s="6">
        <f t="shared" si="49"/>
        <v>7650</v>
      </c>
      <c r="N92" s="6">
        <f t="shared" si="49"/>
        <v>7803</v>
      </c>
      <c r="O92" s="6">
        <f t="shared" si="49"/>
        <v>7803</v>
      </c>
      <c r="P92" s="6">
        <f t="shared" si="49"/>
        <v>7803</v>
      </c>
      <c r="Q92" s="6">
        <f t="shared" si="49"/>
        <v>7803</v>
      </c>
      <c r="R92" s="6">
        <f t="shared" si="49"/>
        <v>7959.06</v>
      </c>
      <c r="S92" s="6">
        <f t="shared" si="49"/>
        <v>7959.06</v>
      </c>
      <c r="T92" s="6">
        <f t="shared" si="49"/>
        <v>7959.06</v>
      </c>
      <c r="U92" s="6">
        <f t="shared" si="49"/>
        <v>7959.06</v>
      </c>
      <c r="V92" s="6">
        <f t="shared" si="49"/>
        <v>8118.2412000000004</v>
      </c>
      <c r="W92" s="6">
        <f t="shared" si="49"/>
        <v>8118.2412000000004</v>
      </c>
      <c r="X92" s="6">
        <f t="shared" si="49"/>
        <v>8118.2412000000004</v>
      </c>
      <c r="Y92" s="6">
        <f t="shared" si="49"/>
        <v>8118.2412000000004</v>
      </c>
      <c r="Z92" s="6">
        <f t="shared" si="49"/>
        <v>8118.2412000000004</v>
      </c>
      <c r="AA92" s="6">
        <f t="shared" si="49"/>
        <v>8118.2412000000004</v>
      </c>
      <c r="AB92" s="6">
        <f t="shared" si="49"/>
        <v>8118.2412000000004</v>
      </c>
      <c r="AC92" s="6">
        <f t="shared" si="49"/>
        <v>8118.2412000000004</v>
      </c>
      <c r="AD92" s="6">
        <f t="shared" si="49"/>
        <v>8118.2412000000004</v>
      </c>
      <c r="AE92" s="6">
        <f t="shared" si="49"/>
        <v>8118.2412000000004</v>
      </c>
      <c r="AF92" s="6">
        <f t="shared" si="49"/>
        <v>8118.2412000000004</v>
      </c>
      <c r="AG92" s="6">
        <f t="shared" si="49"/>
        <v>8118.2412000000004</v>
      </c>
    </row>
    <row r="93" spans="1:74" x14ac:dyDescent="0.25">
      <c r="B93" s="2" t="s">
        <v>37</v>
      </c>
      <c r="C93" s="88"/>
      <c r="D93" s="8"/>
      <c r="E93" s="12">
        <v>0</v>
      </c>
      <c r="F93" s="9">
        <v>0</v>
      </c>
      <c r="G93" s="9">
        <v>0</v>
      </c>
      <c r="H93" s="9">
        <v>0</v>
      </c>
      <c r="I93" s="9">
        <v>0</v>
      </c>
      <c r="J93" s="9">
        <v>0.02</v>
      </c>
      <c r="K93" s="9">
        <v>0</v>
      </c>
      <c r="L93" s="9">
        <v>0</v>
      </c>
      <c r="M93" s="9">
        <v>0</v>
      </c>
      <c r="N93" s="9">
        <v>0.02</v>
      </c>
      <c r="O93" s="9">
        <v>0</v>
      </c>
      <c r="P93" s="9">
        <v>0</v>
      </c>
      <c r="Q93" s="9">
        <v>0</v>
      </c>
      <c r="R93" s="9">
        <v>0.02</v>
      </c>
      <c r="S93" s="9">
        <v>0</v>
      </c>
      <c r="T93" s="9">
        <v>0</v>
      </c>
      <c r="U93" s="9">
        <v>0</v>
      </c>
      <c r="V93" s="9">
        <v>0.02</v>
      </c>
      <c r="W93" s="9">
        <v>0</v>
      </c>
      <c r="X93" s="9">
        <v>0</v>
      </c>
      <c r="Y93" s="9">
        <v>0</v>
      </c>
      <c r="Z93" s="9">
        <v>0</v>
      </c>
      <c r="AA93" s="9">
        <v>0</v>
      </c>
      <c r="AB93" s="9">
        <v>0</v>
      </c>
      <c r="AC93" s="9">
        <v>0</v>
      </c>
      <c r="AD93" s="9">
        <v>0</v>
      </c>
      <c r="AE93" s="9">
        <v>0</v>
      </c>
      <c r="AF93" s="9">
        <v>0</v>
      </c>
      <c r="AG93" s="9">
        <v>0</v>
      </c>
    </row>
    <row r="94" spans="1:74" x14ac:dyDescent="0.25">
      <c r="A94" s="23"/>
      <c r="B94" s="2" t="s">
        <v>26</v>
      </c>
      <c r="C94" s="7">
        <f ca="1">SUM(E94:AG94)</f>
        <v>63.246104351586006</v>
      </c>
      <c r="D94" s="6"/>
      <c r="E94" s="6">
        <f t="shared" ref="E94:AG94" si="50">E90*E92/10^7</f>
        <v>0</v>
      </c>
      <c r="F94" s="6">
        <f t="shared" si="50"/>
        <v>6.2619905298599994</v>
      </c>
      <c r="G94" s="6">
        <f t="shared" si="50"/>
        <v>6.2619905298599994</v>
      </c>
      <c r="H94" s="6">
        <f t="shared" si="50"/>
        <v>9.3929857947900004</v>
      </c>
      <c r="I94" s="6">
        <f t="shared" si="50"/>
        <v>9.3929857947900004</v>
      </c>
      <c r="J94" s="6">
        <f t="shared" si="50"/>
        <v>12.7744606809144</v>
      </c>
      <c r="K94" s="6">
        <f t="shared" si="50"/>
        <v>12.7744606809144</v>
      </c>
      <c r="L94" s="6">
        <f t="shared" si="50"/>
        <v>6.3872303404572</v>
      </c>
      <c r="M94" s="6">
        <f t="shared" si="50"/>
        <v>0</v>
      </c>
      <c r="N94" s="6">
        <f t="shared" ca="1" si="50"/>
        <v>0</v>
      </c>
      <c r="O94" s="6">
        <f t="shared" si="50"/>
        <v>0</v>
      </c>
      <c r="P94" s="6">
        <f t="shared" si="50"/>
        <v>0</v>
      </c>
      <c r="Q94" s="6">
        <f t="shared" si="50"/>
        <v>0</v>
      </c>
      <c r="R94" s="6">
        <f t="shared" si="50"/>
        <v>0</v>
      </c>
      <c r="S94" s="6">
        <f t="shared" si="50"/>
        <v>0</v>
      </c>
      <c r="T94" s="6">
        <f t="shared" si="50"/>
        <v>0</v>
      </c>
      <c r="U94" s="6">
        <f t="shared" si="50"/>
        <v>0</v>
      </c>
      <c r="V94" s="6">
        <f t="shared" si="50"/>
        <v>0</v>
      </c>
      <c r="W94" s="6">
        <f t="shared" si="50"/>
        <v>0</v>
      </c>
      <c r="X94" s="6">
        <f t="shared" si="50"/>
        <v>0</v>
      </c>
      <c r="Y94" s="6">
        <f t="shared" si="50"/>
        <v>0</v>
      </c>
      <c r="Z94" s="6">
        <f t="shared" si="50"/>
        <v>0</v>
      </c>
      <c r="AA94" s="6">
        <f t="shared" si="50"/>
        <v>0</v>
      </c>
      <c r="AB94" s="6">
        <f t="shared" si="50"/>
        <v>0</v>
      </c>
      <c r="AC94" s="6">
        <f t="shared" si="50"/>
        <v>0</v>
      </c>
      <c r="AD94" s="6">
        <f t="shared" si="50"/>
        <v>0</v>
      </c>
      <c r="AE94" s="6">
        <f t="shared" si="50"/>
        <v>0</v>
      </c>
      <c r="AF94" s="6">
        <f t="shared" si="50"/>
        <v>0</v>
      </c>
      <c r="AG94" s="6">
        <f t="shared" si="50"/>
        <v>0</v>
      </c>
    </row>
    <row r="95" spans="1:74" s="17" customFormat="1" x14ac:dyDescent="0.25">
      <c r="B95" s="20" t="s">
        <v>31</v>
      </c>
      <c r="C95" s="30">
        <f>SUM(D95:AG95)</f>
        <v>1</v>
      </c>
      <c r="D95" s="82"/>
      <c r="E95" s="9"/>
      <c r="F95" s="9">
        <v>0.02</v>
      </c>
      <c r="G95" s="9">
        <v>0.05</v>
      </c>
      <c r="H95" s="9">
        <v>0.15</v>
      </c>
      <c r="I95" s="9"/>
      <c r="J95" s="9">
        <v>0.12</v>
      </c>
      <c r="K95" s="9">
        <v>0.12</v>
      </c>
      <c r="L95" s="9">
        <v>0.12</v>
      </c>
      <c r="M95" s="9"/>
      <c r="N95" s="9">
        <v>0.15</v>
      </c>
      <c r="O95" s="9">
        <v>0.15</v>
      </c>
      <c r="P95" s="9">
        <v>0.12</v>
      </c>
      <c r="Q95" s="9"/>
      <c r="R95" s="9"/>
      <c r="S95" s="9"/>
      <c r="T95" s="9"/>
      <c r="U95" s="9"/>
      <c r="V95" s="9"/>
      <c r="W95" s="9"/>
      <c r="X95" s="9"/>
      <c r="Y95" s="9"/>
      <c r="Z95" s="9"/>
      <c r="AA95" s="9"/>
      <c r="AB95" s="9"/>
      <c r="AC95" s="9"/>
      <c r="AD95" s="9"/>
      <c r="AE95" s="9"/>
      <c r="AF95" s="9"/>
      <c r="AG95" s="9"/>
      <c r="AH95" s="29"/>
      <c r="AI95" s="29"/>
      <c r="AJ95" s="29"/>
      <c r="AK95" s="29"/>
      <c r="AL95" s="29"/>
      <c r="AM95" s="29"/>
      <c r="AN95" s="29"/>
      <c r="AO95" s="29"/>
      <c r="AP95" s="29"/>
      <c r="AQ95" s="29"/>
      <c r="AR95" s="29"/>
      <c r="AS95" s="29"/>
      <c r="AT95" s="29"/>
      <c r="AU95" s="29"/>
      <c r="AV95" s="29"/>
      <c r="AW95" s="29"/>
      <c r="AX95" s="29"/>
      <c r="AY95" s="29"/>
      <c r="AZ95" s="29"/>
      <c r="BA95" s="29"/>
      <c r="BB95" s="29"/>
      <c r="BC95" s="29"/>
      <c r="BD95" s="29"/>
      <c r="BE95" s="29"/>
      <c r="BF95" s="29"/>
      <c r="BG95" s="29"/>
      <c r="BH95" s="29"/>
      <c r="BI95" s="29"/>
      <c r="BJ95" s="29"/>
      <c r="BK95" s="29"/>
      <c r="BL95" s="29"/>
      <c r="BM95" s="29"/>
      <c r="BN95" s="29"/>
      <c r="BO95" s="29"/>
      <c r="BP95" s="29"/>
      <c r="BQ95" s="29"/>
      <c r="BR95" s="29"/>
      <c r="BS95" s="29"/>
      <c r="BT95" s="29"/>
      <c r="BU95" s="29"/>
      <c r="BV95" s="29"/>
    </row>
    <row r="96" spans="1:74" x14ac:dyDescent="0.25">
      <c r="B96" s="2" t="s">
        <v>32</v>
      </c>
      <c r="C96" s="7">
        <f ca="1">SUM(E96:AG96)</f>
        <v>63.246104351585991</v>
      </c>
      <c r="D96" s="6"/>
      <c r="E96" s="6">
        <f>E94*SUM($D$95:E95)+SUM($D$94:D94)*E95</f>
        <v>0</v>
      </c>
      <c r="F96" s="6">
        <f>F94*SUM($D$95:F95)+SUM($D$94:E94)*F95</f>
        <v>0.12523981059719999</v>
      </c>
      <c r="G96" s="6">
        <f>G94*SUM($D$95:G95)+SUM($D$94:F94)*G95</f>
        <v>0.7514388635832</v>
      </c>
      <c r="H96" s="6">
        <f>H94*SUM($D$95:H95)+SUM($D$94:G94)*H95</f>
        <v>3.9450540338117999</v>
      </c>
      <c r="I96" s="6">
        <f>I94*SUM($D$95:I95)+SUM($D$94:H94)*I95</f>
        <v>2.0664568748538001</v>
      </c>
      <c r="J96" s="6">
        <f>J94*SUM($D$95:J95)+SUM($D$94:I94)*J95</f>
        <v>8.1005109494268961</v>
      </c>
      <c r="K96" s="6">
        <f>K94*SUM($D$95:K95)+SUM($D$94:J94)*K95</f>
        <v>11.166381512846351</v>
      </c>
      <c r="L96" s="6">
        <f>L94*SUM($D$95:L95)+SUM($D$94:K94)*L95</f>
        <v>10.527658478800632</v>
      </c>
      <c r="M96" s="6">
        <f>M94*SUM($D$95:M95)+SUM($D$94:L94)*M95</f>
        <v>0</v>
      </c>
      <c r="N96" s="6">
        <f ca="1">N94*SUM($D$95:N95)+SUM($D$94:M94)*N95</f>
        <v>9.4869156527379008</v>
      </c>
      <c r="O96" s="6">
        <f ca="1">O94*SUM($D$95:O95)+SUM($D$94:N94)*O95</f>
        <v>9.4869156527379008</v>
      </c>
      <c r="P96" s="6">
        <f ca="1">P94*SUM($D$95:P95)+SUM($D$94:O94)*P95</f>
        <v>7.5895325221903205</v>
      </c>
      <c r="Q96" s="6">
        <f ca="1">Q94*SUM($D$95:Q95)+SUM($D$94:P94)*Q95</f>
        <v>0</v>
      </c>
      <c r="R96" s="6">
        <f ca="1">R94*SUM($D$95:R95)+SUM($D$94:Q94)*R95</f>
        <v>0</v>
      </c>
      <c r="S96" s="6">
        <f ca="1">S94*SUM($D$95:S95)+SUM($D$94:R94)*S95</f>
        <v>0</v>
      </c>
      <c r="T96" s="6">
        <f ca="1">T94*SUM($D$95:T95)+SUM($D$94:S94)*T95</f>
        <v>0</v>
      </c>
      <c r="U96" s="6">
        <f ca="1">U94*SUM($D$95:U95)+SUM($D$94:T94)*U95</f>
        <v>0</v>
      </c>
      <c r="V96" s="6">
        <f ca="1">V94*SUM($D$95:V95)+SUM($D$94:U94)*V95</f>
        <v>0</v>
      </c>
      <c r="W96" s="6">
        <f ca="1">W94*SUM($D$95:W95)+SUM($D$94:V94)*W95</f>
        <v>0</v>
      </c>
      <c r="X96" s="6">
        <f ca="1">X94*SUM($D$95:X95)+SUM($D$94:W94)*X95</f>
        <v>0</v>
      </c>
      <c r="Y96" s="6">
        <f ca="1">Y94*SUM($D$95:Y95)+SUM($D$94:X94)*Y95</f>
        <v>0</v>
      </c>
      <c r="Z96" s="6">
        <f ca="1">Z94*SUM($D$95:Z95)+SUM($D$94:Y94)*Z95</f>
        <v>0</v>
      </c>
      <c r="AA96" s="6">
        <f ca="1">AA94*SUM($D$95:AA95)+SUM($D$94:Z94)*AA95</f>
        <v>0</v>
      </c>
      <c r="AB96" s="6">
        <f ca="1">AB94*SUM($D$95:AB95)+SUM($D$94:AA94)*AB95</f>
        <v>0</v>
      </c>
      <c r="AC96" s="6">
        <f ca="1">AC94*SUM($D$95:AC95)+SUM($D$94:AB94)*AC95</f>
        <v>0</v>
      </c>
      <c r="AD96" s="6">
        <f ca="1">AD94*SUM($D$95:AD95)+SUM($D$94:AC94)*AD95</f>
        <v>0</v>
      </c>
      <c r="AE96" s="6">
        <f ca="1">AE94*SUM($D$95:AE95)+SUM($D$94:AD94)*AE95</f>
        <v>0</v>
      </c>
      <c r="AF96" s="6">
        <f ca="1">AF94*SUM($D$95:AF95)+SUM($D$94:AE94)*AF95</f>
        <v>0</v>
      </c>
      <c r="AG96" s="6">
        <f ca="1">AG94*SUM($D$95:AG95)+SUM($D$94:AF94)*AG95</f>
        <v>0</v>
      </c>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row>
    <row r="97" spans="1:74" x14ac:dyDescent="0.25">
      <c r="C97" s="7"/>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row>
    <row r="98" spans="1:74" x14ac:dyDescent="0.25">
      <c r="A98" s="10"/>
      <c r="C98" s="7">
        <f ca="1">SUM(E98:AG98)</f>
        <v>2013778.2877991998</v>
      </c>
      <c r="D98" s="6"/>
      <c r="E98" s="6">
        <f>E90+E77+E64+E51</f>
        <v>0</v>
      </c>
      <c r="F98" s="21">
        <f t="shared" ref="F98:AG98" si="51">F90+F77+F64+F51</f>
        <v>142147.09089706943</v>
      </c>
      <c r="G98" s="21">
        <f t="shared" si="51"/>
        <v>203480.22713029658</v>
      </c>
      <c r="H98" s="21">
        <f t="shared" si="51"/>
        <v>236391.52820828263</v>
      </c>
      <c r="I98" s="21">
        <f t="shared" si="51"/>
        <v>281075.5491758557</v>
      </c>
      <c r="J98" s="21">
        <f t="shared" si="51"/>
        <v>304307.2660540957</v>
      </c>
      <c r="K98" s="21">
        <f t="shared" si="51"/>
        <v>297054.7507786405</v>
      </c>
      <c r="L98" s="21">
        <f t="shared" si="51"/>
        <v>272065.87863897893</v>
      </c>
      <c r="M98" s="21">
        <f t="shared" si="51"/>
        <v>277255.99691598001</v>
      </c>
      <c r="N98" s="21">
        <f t="shared" ca="1" si="51"/>
        <v>0</v>
      </c>
      <c r="O98" s="21">
        <f t="shared" si="51"/>
        <v>0</v>
      </c>
      <c r="P98" s="21">
        <f t="shared" si="51"/>
        <v>0</v>
      </c>
      <c r="Q98" s="21">
        <f t="shared" si="51"/>
        <v>0</v>
      </c>
      <c r="R98" s="21">
        <f t="shared" si="51"/>
        <v>0</v>
      </c>
      <c r="S98" s="21">
        <f t="shared" si="51"/>
        <v>0</v>
      </c>
      <c r="T98" s="21">
        <f t="shared" si="51"/>
        <v>0</v>
      </c>
      <c r="U98" s="21">
        <f t="shared" si="51"/>
        <v>0</v>
      </c>
      <c r="V98" s="21">
        <f t="shared" si="51"/>
        <v>0</v>
      </c>
      <c r="W98" s="21">
        <f t="shared" si="51"/>
        <v>0</v>
      </c>
      <c r="X98" s="21">
        <f t="shared" si="51"/>
        <v>0</v>
      </c>
      <c r="Y98" s="21">
        <f t="shared" si="51"/>
        <v>0</v>
      </c>
      <c r="Z98" s="21">
        <f t="shared" si="51"/>
        <v>0</v>
      </c>
      <c r="AA98" s="21">
        <f t="shared" si="51"/>
        <v>0</v>
      </c>
      <c r="AB98" s="21">
        <f t="shared" si="51"/>
        <v>0</v>
      </c>
      <c r="AC98" s="21">
        <f t="shared" si="51"/>
        <v>0</v>
      </c>
      <c r="AD98" s="21">
        <f t="shared" si="51"/>
        <v>0</v>
      </c>
      <c r="AE98" s="21">
        <f t="shared" si="51"/>
        <v>0</v>
      </c>
      <c r="AF98" s="21">
        <f t="shared" si="51"/>
        <v>0</v>
      </c>
      <c r="AG98" s="21">
        <f t="shared" si="51"/>
        <v>0</v>
      </c>
    </row>
    <row r="99" spans="1:74" x14ac:dyDescent="0.25">
      <c r="A99" s="10"/>
      <c r="C99" s="7"/>
      <c r="D99" s="6"/>
      <c r="E99" s="6"/>
      <c r="F99" s="194">
        <f ca="1">F98/$C$98</f>
        <v>7.0587259659263629E-2</v>
      </c>
      <c r="G99" s="194">
        <f t="shared" ref="G99:AG99" ca="1" si="52">G98/$C$98</f>
        <v>0.10104400686168598</v>
      </c>
      <c r="H99" s="194">
        <f t="shared" ca="1" si="52"/>
        <v>0.11738706770278476</v>
      </c>
      <c r="I99" s="194">
        <f t="shared" ca="1" si="52"/>
        <v>0.13957621396496189</v>
      </c>
      <c r="J99" s="194">
        <f t="shared" ca="1" si="52"/>
        <v>0.1511125966040007</v>
      </c>
      <c r="K99" s="194">
        <f t="shared" ca="1" si="52"/>
        <v>0.1475111498511999</v>
      </c>
      <c r="L99" s="194">
        <f t="shared" ca="1" si="52"/>
        <v>0.13510220081690913</v>
      </c>
      <c r="M99" s="194">
        <f t="shared" ca="1" si="52"/>
        <v>0.13767950453919389</v>
      </c>
      <c r="N99" s="194">
        <f t="shared" ca="1" si="52"/>
        <v>0</v>
      </c>
      <c r="O99" s="194">
        <f t="shared" ca="1" si="52"/>
        <v>0</v>
      </c>
      <c r="P99" s="194">
        <f t="shared" ca="1" si="52"/>
        <v>0</v>
      </c>
      <c r="Q99" s="194">
        <f t="shared" ca="1" si="52"/>
        <v>0</v>
      </c>
      <c r="R99" s="194">
        <f t="shared" ca="1" si="52"/>
        <v>0</v>
      </c>
      <c r="S99" s="194">
        <f t="shared" ca="1" si="52"/>
        <v>0</v>
      </c>
      <c r="T99" s="194">
        <f t="shared" ca="1" si="52"/>
        <v>0</v>
      </c>
      <c r="U99" s="194">
        <f t="shared" ca="1" si="52"/>
        <v>0</v>
      </c>
      <c r="V99" s="194">
        <f t="shared" ca="1" si="52"/>
        <v>0</v>
      </c>
      <c r="W99" s="194">
        <f t="shared" ca="1" si="52"/>
        <v>0</v>
      </c>
      <c r="X99" s="194">
        <f t="shared" ca="1" si="52"/>
        <v>0</v>
      </c>
      <c r="Y99" s="194">
        <f t="shared" ca="1" si="52"/>
        <v>0</v>
      </c>
      <c r="Z99" s="194">
        <f t="shared" ca="1" si="52"/>
        <v>0</v>
      </c>
      <c r="AA99" s="194">
        <f t="shared" ca="1" si="52"/>
        <v>0</v>
      </c>
      <c r="AB99" s="194">
        <f t="shared" ca="1" si="52"/>
        <v>0</v>
      </c>
      <c r="AC99" s="194">
        <f t="shared" ca="1" si="52"/>
        <v>0</v>
      </c>
      <c r="AD99" s="194">
        <f t="shared" ca="1" si="52"/>
        <v>0</v>
      </c>
      <c r="AE99" s="194">
        <f t="shared" ca="1" si="52"/>
        <v>0</v>
      </c>
      <c r="AF99" s="194">
        <f t="shared" ca="1" si="52"/>
        <v>0</v>
      </c>
      <c r="AG99" s="194">
        <f t="shared" ca="1" si="52"/>
        <v>0</v>
      </c>
    </row>
    <row r="100" spans="1:74" x14ac:dyDescent="0.25">
      <c r="A100" s="10"/>
      <c r="B100" s="34" t="s">
        <v>33</v>
      </c>
      <c r="C100" s="33">
        <f ca="1">SUM(E100:X100)</f>
        <v>1485.4675675121196</v>
      </c>
      <c r="D100" s="39"/>
      <c r="E100" s="33">
        <f>E57+E70+E83+E96</f>
        <v>0</v>
      </c>
      <c r="F100" s="33">
        <f t="shared" ref="F100:AG100" si="53">F57+F70+F83+F96</f>
        <v>2.0783641215605133</v>
      </c>
      <c r="G100" s="33">
        <f t="shared" si="53"/>
        <v>15.593843509688401</v>
      </c>
      <c r="H100" s="33">
        <f t="shared" si="53"/>
        <v>75.810446085066019</v>
      </c>
      <c r="I100" s="33">
        <f t="shared" si="53"/>
        <v>45.073322391348164</v>
      </c>
      <c r="J100" s="33">
        <f t="shared" si="53"/>
        <v>152.50527823559082</v>
      </c>
      <c r="K100" s="33">
        <f t="shared" si="53"/>
        <v>204.39226244704167</v>
      </c>
      <c r="L100" s="33">
        <f t="shared" si="53"/>
        <v>246.57182985938329</v>
      </c>
      <c r="M100" s="33">
        <f t="shared" si="53"/>
        <v>119.5458425073505</v>
      </c>
      <c r="N100" s="33">
        <f t="shared" ca="1" si="53"/>
        <v>222.82013512681795</v>
      </c>
      <c r="O100" s="33">
        <f t="shared" ca="1" si="53"/>
        <v>222.82013512681795</v>
      </c>
      <c r="P100" s="33">
        <f t="shared" ca="1" si="53"/>
        <v>178.25610810145434</v>
      </c>
      <c r="Q100" s="33">
        <f t="shared" ca="1" si="53"/>
        <v>0</v>
      </c>
      <c r="R100" s="33">
        <f t="shared" ca="1" si="53"/>
        <v>0</v>
      </c>
      <c r="S100" s="33">
        <f t="shared" ca="1" si="53"/>
        <v>0</v>
      </c>
      <c r="T100" s="33">
        <f t="shared" ca="1" si="53"/>
        <v>0</v>
      </c>
      <c r="U100" s="33">
        <f t="shared" ca="1" si="53"/>
        <v>0</v>
      </c>
      <c r="V100" s="33">
        <f t="shared" ca="1" si="53"/>
        <v>0</v>
      </c>
      <c r="W100" s="33">
        <f t="shared" ca="1" si="53"/>
        <v>0</v>
      </c>
      <c r="X100" s="33">
        <f t="shared" ca="1" si="53"/>
        <v>0</v>
      </c>
      <c r="Y100" s="33">
        <f t="shared" ca="1" si="53"/>
        <v>0</v>
      </c>
      <c r="Z100" s="33">
        <f t="shared" ca="1" si="53"/>
        <v>0</v>
      </c>
      <c r="AA100" s="33">
        <f t="shared" ca="1" si="53"/>
        <v>0</v>
      </c>
      <c r="AB100" s="33">
        <f t="shared" ca="1" si="53"/>
        <v>0</v>
      </c>
      <c r="AC100" s="33">
        <f t="shared" ca="1" si="53"/>
        <v>0</v>
      </c>
      <c r="AD100" s="33">
        <f t="shared" ca="1" si="53"/>
        <v>0</v>
      </c>
      <c r="AE100" s="33">
        <f t="shared" ca="1" si="53"/>
        <v>0</v>
      </c>
      <c r="AF100" s="33">
        <f t="shared" ca="1" si="53"/>
        <v>0</v>
      </c>
      <c r="AG100" s="33">
        <f t="shared" ca="1" si="53"/>
        <v>0</v>
      </c>
    </row>
    <row r="101" spans="1:74" x14ac:dyDescent="0.25">
      <c r="A101" s="10"/>
      <c r="C101" s="7"/>
      <c r="D101" s="6"/>
      <c r="E101" s="6"/>
      <c r="F101" s="6"/>
      <c r="G101" s="6"/>
      <c r="H101" s="6"/>
      <c r="I101" s="6"/>
      <c r="J101" s="6"/>
      <c r="K101" s="6"/>
      <c r="L101" s="6"/>
      <c r="M101" s="6"/>
      <c r="N101" s="6"/>
      <c r="P101" s="6"/>
      <c r="Q101" s="6"/>
      <c r="R101" s="6"/>
      <c r="S101" s="6"/>
      <c r="T101" s="6"/>
      <c r="U101" s="6"/>
      <c r="V101" s="6"/>
      <c r="W101" s="6"/>
      <c r="X101" s="6"/>
      <c r="Y101" s="6"/>
      <c r="Z101" s="6"/>
      <c r="AA101" s="6"/>
      <c r="AB101" s="6"/>
      <c r="AC101" s="6"/>
      <c r="AD101" s="6"/>
      <c r="AE101" s="6"/>
      <c r="AF101" s="6"/>
      <c r="AG101" s="6"/>
    </row>
    <row r="102" spans="1:74" s="17" customFormat="1" x14ac:dyDescent="0.25">
      <c r="A102" s="24"/>
      <c r="B102" s="20" t="s">
        <v>30</v>
      </c>
      <c r="C102" s="30">
        <f ca="1">SUM(E102:AG102)</f>
        <v>1</v>
      </c>
      <c r="D102" s="24"/>
      <c r="E102" s="147">
        <f ca="1">E108/$C$108</f>
        <v>0</v>
      </c>
      <c r="F102" s="147">
        <f t="shared" ref="F102:AG102" ca="1" si="54">F108/$C$108</f>
        <v>0</v>
      </c>
      <c r="G102" s="147">
        <f t="shared" ca="1" si="54"/>
        <v>0</v>
      </c>
      <c r="H102" s="147">
        <f t="shared" ca="1" si="54"/>
        <v>0</v>
      </c>
      <c r="I102" s="147">
        <f t="shared" ca="1" si="54"/>
        <v>7.0647369866896198E-4</v>
      </c>
      <c r="J102" s="147">
        <f t="shared" ca="1" si="54"/>
        <v>0</v>
      </c>
      <c r="K102" s="147">
        <f t="shared" ca="1" si="54"/>
        <v>6.3733023461616925E-2</v>
      </c>
      <c r="L102" s="147">
        <f t="shared" ca="1" si="54"/>
        <v>1.6595864668586958E-2</v>
      </c>
      <c r="M102" s="147">
        <f t="shared" ca="1" si="54"/>
        <v>1.8335813808218335E-2</v>
      </c>
      <c r="N102" s="147">
        <f t="shared" ca="1" si="54"/>
        <v>3.1305433098022903E-2</v>
      </c>
      <c r="O102" s="147">
        <f t="shared" ca="1" si="54"/>
        <v>8.6597386632661533E-2</v>
      </c>
      <c r="P102" s="147">
        <f t="shared" ca="1" si="54"/>
        <v>0.12286827381125333</v>
      </c>
      <c r="Q102" s="147">
        <f t="shared" ca="1" si="54"/>
        <v>0.12939312001957831</v>
      </c>
      <c r="R102" s="147">
        <f t="shared" ca="1" si="54"/>
        <v>0.15234007425728924</v>
      </c>
      <c r="S102" s="147">
        <f t="shared" ca="1" si="54"/>
        <v>6.8864511204922693E-2</v>
      </c>
      <c r="T102" s="147">
        <f t="shared" ca="1" si="54"/>
        <v>0.11761842601538777</v>
      </c>
      <c r="U102" s="147">
        <f t="shared" ca="1" si="54"/>
        <v>0.13473028460421088</v>
      </c>
      <c r="V102" s="147">
        <f t="shared" ca="1" si="54"/>
        <v>5.6911314719582183E-2</v>
      </c>
      <c r="W102" s="147">
        <f t="shared" ca="1" si="54"/>
        <v>0</v>
      </c>
      <c r="X102" s="147">
        <f t="shared" ca="1" si="54"/>
        <v>0</v>
      </c>
      <c r="Y102" s="147">
        <f t="shared" ca="1" si="54"/>
        <v>0</v>
      </c>
      <c r="Z102" s="147">
        <f t="shared" ca="1" si="54"/>
        <v>0</v>
      </c>
      <c r="AA102" s="147">
        <f t="shared" ca="1" si="54"/>
        <v>0</v>
      </c>
      <c r="AB102" s="147">
        <f t="shared" ca="1" si="54"/>
        <v>0</v>
      </c>
      <c r="AC102" s="147">
        <f t="shared" ca="1" si="54"/>
        <v>0</v>
      </c>
      <c r="AD102" s="147">
        <f t="shared" ca="1" si="54"/>
        <v>0</v>
      </c>
      <c r="AE102" s="147">
        <f t="shared" ca="1" si="54"/>
        <v>0</v>
      </c>
      <c r="AF102" s="147">
        <f t="shared" ca="1" si="54"/>
        <v>0</v>
      </c>
      <c r="AG102" s="147">
        <f t="shared" ca="1" si="54"/>
        <v>0</v>
      </c>
    </row>
    <row r="103" spans="1:74" x14ac:dyDescent="0.25">
      <c r="A103" s="10"/>
      <c r="B103" s="2" t="s">
        <v>29</v>
      </c>
      <c r="C103" s="7">
        <f ca="1">SUM(E103:X103)</f>
        <v>465.84638290539863</v>
      </c>
      <c r="D103" s="6"/>
      <c r="E103" s="6">
        <f ca="1">'Cost Schedule '!H116</f>
        <v>0</v>
      </c>
      <c r="F103" s="6">
        <f ca="1">'Cost Schedule '!I116</f>
        <v>0</v>
      </c>
      <c r="G103" s="6">
        <f ca="1">'Cost Schedule '!J116</f>
        <v>0</v>
      </c>
      <c r="H103" s="6">
        <f ca="1">'Cost Schedule '!K116</f>
        <v>0</v>
      </c>
      <c r="I103" s="6">
        <f ca="1">'Cost Schedule '!L116</f>
        <v>0</v>
      </c>
      <c r="J103" s="6">
        <f ca="1">'Cost Schedule '!M116</f>
        <v>0</v>
      </c>
      <c r="K103" s="6">
        <f ca="1">'Cost Schedule '!N116</f>
        <v>23.293599772355059</v>
      </c>
      <c r="L103" s="6">
        <f ca="1">'Cost Schedule '!O116</f>
        <v>0</v>
      </c>
      <c r="M103" s="6">
        <f ca="1">'Cost Schedule '!P116</f>
        <v>0</v>
      </c>
      <c r="N103" s="6">
        <f ca="1">'Cost Schedule '!Q116</f>
        <v>9.1499999999999986</v>
      </c>
      <c r="O103" s="6">
        <f ca="1">'Cost Schedule '!R116</f>
        <v>40.294757238175862</v>
      </c>
      <c r="P103" s="6">
        <f ca="1">'Cost Schedule '!S116</f>
        <v>53.528986339925112</v>
      </c>
      <c r="Q103" s="6">
        <f ca="1">'Cost Schedule '!T116</f>
        <v>60.671743311156433</v>
      </c>
      <c r="R103" s="6">
        <f ca="1">'Cost Schedule '!U116</f>
        <v>66.406374454309486</v>
      </c>
      <c r="S103" s="6">
        <f ca="1">'Cost Schedule '!V116</f>
        <v>43.801063188529525</v>
      </c>
      <c r="T103" s="6">
        <f ca="1">'Cost Schedule '!W116</f>
        <v>56.927954377122717</v>
      </c>
      <c r="U103" s="6">
        <f ca="1">'Cost Schedule '!X116</f>
        <v>72.187083910605452</v>
      </c>
      <c r="V103" s="6">
        <f ca="1">'Cost Schedule '!Y116</f>
        <v>39.584820313218984</v>
      </c>
      <c r="W103" s="6">
        <f ca="1">'Cost Schedule '!Z116</f>
        <v>0</v>
      </c>
      <c r="X103" s="6">
        <f ca="1">'Cost Schedule '!AA116</f>
        <v>0</v>
      </c>
      <c r="Y103" s="6">
        <f ca="1">'Cost Schedule '!AB116</f>
        <v>0</v>
      </c>
      <c r="Z103" s="6">
        <f ca="1">'Cost Schedule '!AC116</f>
        <v>0</v>
      </c>
      <c r="AA103" s="6">
        <f ca="1">'Cost Schedule '!AD116</f>
        <v>0</v>
      </c>
      <c r="AB103" s="6">
        <f ca="1">'Cost Schedule '!AE116</f>
        <v>0</v>
      </c>
      <c r="AC103" s="6">
        <f ca="1">'Cost Schedule '!AF116</f>
        <v>0</v>
      </c>
      <c r="AD103" s="6">
        <f ca="1">'Cost Schedule '!AG116</f>
        <v>0</v>
      </c>
      <c r="AE103" s="6">
        <f ca="1">'Cost Schedule '!AH116</f>
        <v>0</v>
      </c>
      <c r="AF103" s="6">
        <f ca="1">'Cost Schedule '!AI116</f>
        <v>0</v>
      </c>
      <c r="AG103" s="6">
        <f ca="1">'Cost Schedule '!AJ116</f>
        <v>0</v>
      </c>
    </row>
    <row r="104" spans="1:74" x14ac:dyDescent="0.25">
      <c r="A104" s="23"/>
      <c r="B104" s="2" t="s">
        <v>250</v>
      </c>
      <c r="C104" s="7">
        <f t="shared" ref="C104:C110" ca="1" si="55">SUM(E104:X104)</f>
        <v>37.2677106324319</v>
      </c>
      <c r="D104" s="6"/>
      <c r="E104" s="6">
        <f t="shared" ref="E104:AG104" ca="1" si="56">E103*10%*80%</f>
        <v>0</v>
      </c>
      <c r="F104" s="6">
        <f t="shared" ca="1" si="56"/>
        <v>0</v>
      </c>
      <c r="G104" s="6">
        <f t="shared" ca="1" si="56"/>
        <v>0</v>
      </c>
      <c r="H104" s="6">
        <f t="shared" ca="1" si="56"/>
        <v>0</v>
      </c>
      <c r="I104" s="6">
        <f t="shared" ca="1" si="56"/>
        <v>0</v>
      </c>
      <c r="J104" s="6">
        <f t="shared" ca="1" si="56"/>
        <v>0</v>
      </c>
      <c r="K104" s="6">
        <f t="shared" ca="1" si="56"/>
        <v>1.8634879817884049</v>
      </c>
      <c r="L104" s="6">
        <f t="shared" ca="1" si="56"/>
        <v>0</v>
      </c>
      <c r="M104" s="6">
        <f t="shared" ca="1" si="56"/>
        <v>0</v>
      </c>
      <c r="N104" s="6">
        <f t="shared" ca="1" si="56"/>
        <v>0.73199999999999998</v>
      </c>
      <c r="O104" s="6">
        <f t="shared" ca="1" si="56"/>
        <v>3.2235805790540688</v>
      </c>
      <c r="P104" s="6">
        <f t="shared" ca="1" si="56"/>
        <v>4.2823189071940098</v>
      </c>
      <c r="Q104" s="6">
        <f t="shared" ca="1" si="56"/>
        <v>4.8537394648925156</v>
      </c>
      <c r="R104" s="6">
        <f t="shared" ca="1" si="56"/>
        <v>5.3125099563447593</v>
      </c>
      <c r="S104" s="6">
        <f t="shared" ca="1" si="56"/>
        <v>3.5040850550823621</v>
      </c>
      <c r="T104" s="6">
        <f t="shared" ca="1" si="56"/>
        <v>4.554236350169818</v>
      </c>
      <c r="U104" s="6">
        <f t="shared" ca="1" si="56"/>
        <v>5.7749667128484363</v>
      </c>
      <c r="V104" s="6">
        <f t="shared" ca="1" si="56"/>
        <v>3.166785625057519</v>
      </c>
      <c r="W104" s="6">
        <f t="shared" ca="1" si="56"/>
        <v>0</v>
      </c>
      <c r="X104" s="6">
        <f t="shared" ca="1" si="56"/>
        <v>0</v>
      </c>
      <c r="Y104" s="6">
        <f t="shared" ca="1" si="56"/>
        <v>0</v>
      </c>
      <c r="Z104" s="6">
        <f t="shared" ca="1" si="56"/>
        <v>0</v>
      </c>
      <c r="AA104" s="6">
        <f t="shared" ca="1" si="56"/>
        <v>0</v>
      </c>
      <c r="AB104" s="6">
        <f t="shared" ca="1" si="56"/>
        <v>0</v>
      </c>
      <c r="AC104" s="6">
        <f t="shared" ca="1" si="56"/>
        <v>0</v>
      </c>
      <c r="AD104" s="6">
        <f t="shared" ca="1" si="56"/>
        <v>0</v>
      </c>
      <c r="AE104" s="6">
        <f t="shared" ca="1" si="56"/>
        <v>0</v>
      </c>
      <c r="AF104" s="6">
        <f t="shared" ca="1" si="56"/>
        <v>0</v>
      </c>
      <c r="AG104" s="6">
        <f t="shared" ca="1" si="56"/>
        <v>0</v>
      </c>
    </row>
    <row r="105" spans="1:74" x14ac:dyDescent="0.25">
      <c r="A105" s="23"/>
      <c r="B105" s="2" t="s">
        <v>255</v>
      </c>
      <c r="C105" s="7">
        <f t="shared" ca="1" si="55"/>
        <v>9.316927658107975</v>
      </c>
      <c r="D105" s="6"/>
      <c r="E105" s="6">
        <f t="shared" ref="E105:AG105" ca="1" si="57">E103*10%*20%</f>
        <v>0</v>
      </c>
      <c r="F105" s="6">
        <f t="shared" ca="1" si="57"/>
        <v>0</v>
      </c>
      <c r="G105" s="6">
        <f t="shared" ca="1" si="57"/>
        <v>0</v>
      </c>
      <c r="H105" s="6">
        <f t="shared" ca="1" si="57"/>
        <v>0</v>
      </c>
      <c r="I105" s="6">
        <f t="shared" ca="1" si="57"/>
        <v>0</v>
      </c>
      <c r="J105" s="6">
        <f t="shared" ca="1" si="57"/>
        <v>0</v>
      </c>
      <c r="K105" s="6">
        <f t="shared" ca="1" si="57"/>
        <v>0.46587199544710123</v>
      </c>
      <c r="L105" s="6">
        <f t="shared" ca="1" si="57"/>
        <v>0</v>
      </c>
      <c r="M105" s="6">
        <f t="shared" ca="1" si="57"/>
        <v>0</v>
      </c>
      <c r="N105" s="6">
        <f t="shared" ca="1" si="57"/>
        <v>0.183</v>
      </c>
      <c r="O105" s="6">
        <f t="shared" ca="1" si="57"/>
        <v>0.8058951447635172</v>
      </c>
      <c r="P105" s="6">
        <f t="shared" ca="1" si="57"/>
        <v>1.0705797267985024</v>
      </c>
      <c r="Q105" s="6">
        <f t="shared" ca="1" si="57"/>
        <v>1.2134348662231289</v>
      </c>
      <c r="R105" s="6">
        <f t="shared" ca="1" si="57"/>
        <v>1.3281274890861898</v>
      </c>
      <c r="S105" s="6">
        <f t="shared" ca="1" si="57"/>
        <v>0.87602126377059053</v>
      </c>
      <c r="T105" s="6">
        <f t="shared" ca="1" si="57"/>
        <v>1.1385590875424545</v>
      </c>
      <c r="U105" s="6">
        <f t="shared" ca="1" si="57"/>
        <v>1.4437416782121091</v>
      </c>
      <c r="V105" s="6">
        <f t="shared" ca="1" si="57"/>
        <v>0.79169640626437976</v>
      </c>
      <c r="W105" s="6">
        <f t="shared" ca="1" si="57"/>
        <v>0</v>
      </c>
      <c r="X105" s="6">
        <f t="shared" ca="1" si="57"/>
        <v>0</v>
      </c>
      <c r="Y105" s="6">
        <f t="shared" ca="1" si="57"/>
        <v>0</v>
      </c>
      <c r="Z105" s="6">
        <f t="shared" ca="1" si="57"/>
        <v>0</v>
      </c>
      <c r="AA105" s="6">
        <f t="shared" ca="1" si="57"/>
        <v>0</v>
      </c>
      <c r="AB105" s="6">
        <f t="shared" ca="1" si="57"/>
        <v>0</v>
      </c>
      <c r="AC105" s="6">
        <f t="shared" ca="1" si="57"/>
        <v>0</v>
      </c>
      <c r="AD105" s="6">
        <f t="shared" ca="1" si="57"/>
        <v>0</v>
      </c>
      <c r="AE105" s="6">
        <f t="shared" ca="1" si="57"/>
        <v>0</v>
      </c>
      <c r="AF105" s="6">
        <f t="shared" ca="1" si="57"/>
        <v>0</v>
      </c>
      <c r="AG105" s="6">
        <f t="shared" ca="1" si="57"/>
        <v>0</v>
      </c>
    </row>
    <row r="106" spans="1:74" ht="22.5" x14ac:dyDescent="0.25">
      <c r="A106" s="23"/>
      <c r="B106" s="198" t="s">
        <v>369</v>
      </c>
      <c r="C106" s="7">
        <f t="shared" ca="1" si="55"/>
        <v>270.32989551176695</v>
      </c>
      <c r="D106" s="6"/>
      <c r="E106" s="6">
        <f ca="1">'Cost Schedule '!H131+'Cost Schedule '!H141</f>
        <v>0</v>
      </c>
      <c r="F106" s="6">
        <f ca="1">'Cost Schedule '!I131+'Cost Schedule '!I141</f>
        <v>0</v>
      </c>
      <c r="G106" s="6">
        <f ca="1">'Cost Schedule '!J131+'Cost Schedule '!J141</f>
        <v>0</v>
      </c>
      <c r="H106" s="6">
        <f ca="1">'Cost Schedule '!K131+'Cost Schedule '!K141</f>
        <v>0</v>
      </c>
      <c r="I106" s="6">
        <f ca="1">'Cost Schedule '!L131+'Cost Schedule '!L141</f>
        <v>0.55299999999999994</v>
      </c>
      <c r="J106" s="6">
        <f ca="1">'Cost Schedule '!M131+'Cost Schedule '!M141</f>
        <v>0</v>
      </c>
      <c r="K106" s="6">
        <f ca="1">'Cost Schedule '!N131+'Cost Schedule '!N141</f>
        <v>24.264760119778401</v>
      </c>
      <c r="L106" s="6">
        <f ca="1">'Cost Schedule '!O131+'Cost Schedule '!O141</f>
        <v>12.990594241540146</v>
      </c>
      <c r="M106" s="6">
        <f ca="1">'Cost Schedule '!P131+'Cost Schedule '!P141</f>
        <v>14.352558425102787</v>
      </c>
      <c r="N106" s="6">
        <f ca="1">'Cost Schedule '!Q131+'Cost Schedule '!Q141</f>
        <v>14.439669509740149</v>
      </c>
      <c r="O106" s="6">
        <f ca="1">'Cost Schedule '!R131+'Cost Schedule '!R141</f>
        <v>23.460816783080286</v>
      </c>
      <c r="P106" s="6">
        <f ca="1">'Cost Schedule '!S131+'Cost Schedule '!S141</f>
        <v>37.294597668872377</v>
      </c>
      <c r="Q106" s="6">
        <f ca="1">'Cost Schedule '!T131+'Cost Schedule '!T141</f>
        <v>34.544959599923189</v>
      </c>
      <c r="R106" s="6">
        <f ca="1">'Cost Schedule '!U131+'Cost Schedule '!U141</f>
        <v>46.198844277215215</v>
      </c>
      <c r="S106" s="6">
        <f ca="1">'Cost Schedule '!V131+'Cost Schedule '!V141</f>
        <v>5.7232784120108615</v>
      </c>
      <c r="T106" s="6">
        <f ca="1">'Cost Schedule '!W131+'Cost Schedule '!W141</f>
        <v>29.446357154687369</v>
      </c>
      <c r="U106" s="6">
        <f ca="1">'Cost Schedule '!X131+'Cost Schedule '!X141</f>
        <v>26.055808783416147</v>
      </c>
      <c r="V106" s="6">
        <f ca="1">'Cost Schedule '!Y131+'Cost Schedule '!Y141</f>
        <v>1.0046505363999927</v>
      </c>
      <c r="W106" s="6">
        <f ca="1">'Cost Schedule '!Z131+'Cost Schedule '!Z141</f>
        <v>0</v>
      </c>
      <c r="X106" s="6">
        <f ca="1">'Cost Schedule '!AA131+'Cost Schedule '!AA141</f>
        <v>0</v>
      </c>
      <c r="Y106" s="6">
        <f ca="1">'Cost Schedule '!AB131+'Cost Schedule '!AB141</f>
        <v>0</v>
      </c>
      <c r="Z106" s="6">
        <f ca="1">'Cost Schedule '!AC131+'Cost Schedule '!AC141</f>
        <v>0</v>
      </c>
      <c r="AA106" s="6">
        <f ca="1">'Cost Schedule '!AD131+'Cost Schedule '!AD141</f>
        <v>0</v>
      </c>
      <c r="AB106" s="6">
        <f ca="1">'Cost Schedule '!AE131+'Cost Schedule '!AE141</f>
        <v>0</v>
      </c>
      <c r="AC106" s="6">
        <f ca="1">'Cost Schedule '!AF131+'Cost Schedule '!AF141</f>
        <v>0</v>
      </c>
      <c r="AD106" s="6">
        <f ca="1">'Cost Schedule '!AG131+'Cost Schedule '!AG141</f>
        <v>0</v>
      </c>
      <c r="AE106" s="6">
        <f ca="1">'Cost Schedule '!AH131+'Cost Schedule '!AH141</f>
        <v>0</v>
      </c>
      <c r="AF106" s="6">
        <f ca="1">'Cost Schedule '!AI131+'Cost Schedule '!AI141</f>
        <v>0</v>
      </c>
      <c r="AG106" s="6">
        <f ca="1">'Cost Schedule '!AJ131+'Cost Schedule '!AJ141</f>
        <v>0</v>
      </c>
    </row>
    <row r="107" spans="1:74" x14ac:dyDescent="0.25">
      <c r="A107" s="23"/>
      <c r="C107" s="7"/>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row>
    <row r="108" spans="1:74" x14ac:dyDescent="0.25">
      <c r="A108" s="23"/>
      <c r="B108" s="34" t="s">
        <v>34</v>
      </c>
      <c r="C108" s="33">
        <f ca="1">SUM(E108:X108)</f>
        <v>782.76091670770541</v>
      </c>
      <c r="D108" s="39"/>
      <c r="E108" s="33">
        <f ca="1">SUM(E103:E107)</f>
        <v>0</v>
      </c>
      <c r="F108" s="33">
        <f t="shared" ref="F108:AG108" ca="1" si="58">SUM(F103:F107)</f>
        <v>0</v>
      </c>
      <c r="G108" s="33">
        <f t="shared" ca="1" si="58"/>
        <v>0</v>
      </c>
      <c r="H108" s="33">
        <f t="shared" ca="1" si="58"/>
        <v>0</v>
      </c>
      <c r="I108" s="33">
        <f t="shared" ca="1" si="58"/>
        <v>0.55299999999999994</v>
      </c>
      <c r="J108" s="33">
        <f t="shared" ca="1" si="58"/>
        <v>0</v>
      </c>
      <c r="K108" s="33">
        <f t="shared" ca="1" si="58"/>
        <v>49.887719869368965</v>
      </c>
      <c r="L108" s="33">
        <f t="shared" ca="1" si="58"/>
        <v>12.990594241540146</v>
      </c>
      <c r="M108" s="33">
        <f t="shared" ca="1" si="58"/>
        <v>14.352558425102787</v>
      </c>
      <c r="N108" s="33">
        <f t="shared" ca="1" si="58"/>
        <v>24.504669509740147</v>
      </c>
      <c r="O108" s="33">
        <f t="shared" ca="1" si="58"/>
        <v>67.785049745073735</v>
      </c>
      <c r="P108" s="33">
        <f t="shared" ca="1" si="58"/>
        <v>96.176482642790006</v>
      </c>
      <c r="Q108" s="33">
        <f t="shared" ca="1" si="58"/>
        <v>101.28387724219526</v>
      </c>
      <c r="R108" s="33">
        <f t="shared" ca="1" si="58"/>
        <v>119.24585617695564</v>
      </c>
      <c r="S108" s="33">
        <f t="shared" ca="1" si="58"/>
        <v>53.904447919393341</v>
      </c>
      <c r="T108" s="33">
        <f t="shared" ca="1" si="58"/>
        <v>92.067106969522357</v>
      </c>
      <c r="U108" s="33">
        <f t="shared" ca="1" si="58"/>
        <v>105.46160108508215</v>
      </c>
      <c r="V108" s="33">
        <f t="shared" ca="1" si="58"/>
        <v>44.547952880940876</v>
      </c>
      <c r="W108" s="33">
        <f t="shared" ca="1" si="58"/>
        <v>0</v>
      </c>
      <c r="X108" s="33">
        <f t="shared" ca="1" si="58"/>
        <v>0</v>
      </c>
      <c r="Y108" s="33">
        <f t="shared" ca="1" si="58"/>
        <v>0</v>
      </c>
      <c r="Z108" s="33">
        <f t="shared" ca="1" si="58"/>
        <v>0</v>
      </c>
      <c r="AA108" s="33">
        <f t="shared" ca="1" si="58"/>
        <v>0</v>
      </c>
      <c r="AB108" s="33">
        <f t="shared" ca="1" si="58"/>
        <v>0</v>
      </c>
      <c r="AC108" s="33">
        <f t="shared" ca="1" si="58"/>
        <v>0</v>
      </c>
      <c r="AD108" s="33">
        <f t="shared" ca="1" si="58"/>
        <v>0</v>
      </c>
      <c r="AE108" s="33">
        <f t="shared" ca="1" si="58"/>
        <v>0</v>
      </c>
      <c r="AF108" s="33">
        <f t="shared" ca="1" si="58"/>
        <v>0</v>
      </c>
      <c r="AG108" s="33">
        <f t="shared" ca="1" si="58"/>
        <v>0</v>
      </c>
    </row>
    <row r="109" spans="1:74" x14ac:dyDescent="0.25">
      <c r="A109" s="9"/>
      <c r="C109" s="7"/>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row>
    <row r="110" spans="1:74" x14ac:dyDescent="0.25">
      <c r="B110" s="26" t="s">
        <v>27</v>
      </c>
      <c r="C110" s="27">
        <f t="shared" ca="1" si="55"/>
        <v>694.31858617014871</v>
      </c>
      <c r="D110" s="28"/>
      <c r="E110" s="27">
        <f t="shared" ref="E110:AG110" ca="1" si="59">E100-E108</f>
        <v>0</v>
      </c>
      <c r="F110" s="27">
        <f t="shared" ca="1" si="59"/>
        <v>2.0783641215605133</v>
      </c>
      <c r="G110" s="27">
        <f t="shared" ca="1" si="59"/>
        <v>15.593843509688401</v>
      </c>
      <c r="H110" s="27">
        <f t="shared" ca="1" si="59"/>
        <v>75.810446085066019</v>
      </c>
      <c r="I110" s="27">
        <f t="shared" ca="1" si="59"/>
        <v>44.520322391348166</v>
      </c>
      <c r="J110" s="27">
        <f t="shared" ca="1" si="59"/>
        <v>152.50527823559082</v>
      </c>
      <c r="K110" s="27">
        <f t="shared" ca="1" si="59"/>
        <v>154.50454257767271</v>
      </c>
      <c r="L110" s="27">
        <f t="shared" ca="1" si="59"/>
        <v>233.58123561784313</v>
      </c>
      <c r="M110" s="27">
        <f t="shared" ca="1" si="59"/>
        <v>105.19328408224771</v>
      </c>
      <c r="N110" s="27">
        <f t="shared" ca="1" si="59"/>
        <v>89.263059668973398</v>
      </c>
      <c r="O110" s="27">
        <f t="shared" ca="1" si="59"/>
        <v>106.03134216806376</v>
      </c>
      <c r="P110" s="27">
        <f t="shared" ca="1" si="59"/>
        <v>118.63491849731149</v>
      </c>
      <c r="Q110" s="27">
        <f t="shared" ca="1" si="59"/>
        <v>0</v>
      </c>
      <c r="R110" s="27">
        <f t="shared" ca="1" si="59"/>
        <v>0</v>
      </c>
      <c r="S110" s="27">
        <f t="shared" ca="1" si="59"/>
        <v>0</v>
      </c>
      <c r="T110" s="27">
        <f t="shared" ca="1" si="59"/>
        <v>-68.827435522191465</v>
      </c>
      <c r="U110" s="27">
        <f t="shared" ca="1" si="59"/>
        <v>0</v>
      </c>
      <c r="V110" s="27">
        <f t="shared" ca="1" si="59"/>
        <v>0</v>
      </c>
      <c r="W110" s="27">
        <f t="shared" ca="1" si="59"/>
        <v>0</v>
      </c>
      <c r="X110" s="27">
        <f t="shared" ca="1" si="59"/>
        <v>0</v>
      </c>
      <c r="Y110" s="27">
        <f t="shared" ca="1" si="59"/>
        <v>0</v>
      </c>
      <c r="Z110" s="27">
        <f t="shared" ca="1" si="59"/>
        <v>0</v>
      </c>
      <c r="AA110" s="27">
        <f t="shared" ca="1" si="59"/>
        <v>0</v>
      </c>
      <c r="AB110" s="27">
        <f t="shared" ca="1" si="59"/>
        <v>0</v>
      </c>
      <c r="AC110" s="27">
        <f t="shared" ca="1" si="59"/>
        <v>0</v>
      </c>
      <c r="AD110" s="27">
        <f t="shared" ca="1" si="59"/>
        <v>0</v>
      </c>
      <c r="AE110" s="27">
        <f t="shared" ca="1" si="59"/>
        <v>0</v>
      </c>
      <c r="AF110" s="27">
        <f t="shared" ca="1" si="59"/>
        <v>0</v>
      </c>
      <c r="AG110" s="27">
        <f t="shared" ca="1" si="59"/>
        <v>0</v>
      </c>
    </row>
    <row r="111" spans="1:74" x14ac:dyDescent="0.25">
      <c r="B111" s="13"/>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row>
    <row r="112" spans="1:74" x14ac:dyDescent="0.25">
      <c r="A112" s="9"/>
      <c r="B112" s="26" t="s">
        <v>28</v>
      </c>
      <c r="C112" s="27">
        <f ca="1">SUM(D112:X112)</f>
        <v>694.31858617014871</v>
      </c>
      <c r="D112" s="27">
        <f>D63+D110</f>
        <v>0</v>
      </c>
      <c r="E112" s="27">
        <f t="shared" ref="E112:AG112" ca="1" si="60">E110</f>
        <v>0</v>
      </c>
      <c r="F112" s="27">
        <f t="shared" ca="1" si="60"/>
        <v>2.0783641215605133</v>
      </c>
      <c r="G112" s="27">
        <f t="shared" ca="1" si="60"/>
        <v>15.593843509688401</v>
      </c>
      <c r="H112" s="27">
        <f t="shared" ca="1" si="60"/>
        <v>75.810446085066019</v>
      </c>
      <c r="I112" s="27">
        <f t="shared" ca="1" si="60"/>
        <v>44.520322391348166</v>
      </c>
      <c r="J112" s="27">
        <f t="shared" ca="1" si="60"/>
        <v>152.50527823559082</v>
      </c>
      <c r="K112" s="27">
        <f t="shared" ca="1" si="60"/>
        <v>154.50454257767271</v>
      </c>
      <c r="L112" s="27">
        <f t="shared" ca="1" si="60"/>
        <v>233.58123561784313</v>
      </c>
      <c r="M112" s="27">
        <f t="shared" ca="1" si="60"/>
        <v>105.19328408224771</v>
      </c>
      <c r="N112" s="27">
        <f t="shared" ca="1" si="60"/>
        <v>89.263059668973398</v>
      </c>
      <c r="O112" s="27">
        <f t="shared" ca="1" si="60"/>
        <v>106.03134216806376</v>
      </c>
      <c r="P112" s="27">
        <f t="shared" ca="1" si="60"/>
        <v>118.63491849731149</v>
      </c>
      <c r="Q112" s="27">
        <f t="shared" ca="1" si="60"/>
        <v>0</v>
      </c>
      <c r="R112" s="27">
        <f t="shared" ca="1" si="60"/>
        <v>0</v>
      </c>
      <c r="S112" s="27">
        <f t="shared" ca="1" si="60"/>
        <v>0</v>
      </c>
      <c r="T112" s="27">
        <f t="shared" ca="1" si="60"/>
        <v>-68.827435522191465</v>
      </c>
      <c r="U112" s="27">
        <f t="shared" ca="1" si="60"/>
        <v>0</v>
      </c>
      <c r="V112" s="27">
        <f t="shared" ca="1" si="60"/>
        <v>0</v>
      </c>
      <c r="W112" s="27">
        <f t="shared" ca="1" si="60"/>
        <v>0</v>
      </c>
      <c r="X112" s="27">
        <f t="shared" ca="1" si="60"/>
        <v>0</v>
      </c>
      <c r="Y112" s="27">
        <f t="shared" ca="1" si="60"/>
        <v>0</v>
      </c>
      <c r="Z112" s="27">
        <f t="shared" ca="1" si="60"/>
        <v>0</v>
      </c>
      <c r="AA112" s="27">
        <f t="shared" ca="1" si="60"/>
        <v>0</v>
      </c>
      <c r="AB112" s="27">
        <f t="shared" ca="1" si="60"/>
        <v>0</v>
      </c>
      <c r="AC112" s="27">
        <f t="shared" ca="1" si="60"/>
        <v>0</v>
      </c>
      <c r="AD112" s="27">
        <f t="shared" ca="1" si="60"/>
        <v>0</v>
      </c>
      <c r="AE112" s="27">
        <f t="shared" ca="1" si="60"/>
        <v>0</v>
      </c>
      <c r="AF112" s="27">
        <f t="shared" ca="1" si="60"/>
        <v>0</v>
      </c>
      <c r="AG112" s="27">
        <f t="shared" ca="1" si="60"/>
        <v>0</v>
      </c>
    </row>
    <row r="114" spans="1:74" x14ac:dyDescent="0.25">
      <c r="F114" s="2">
        <v>1</v>
      </c>
      <c r="G114" s="2">
        <f t="shared" ref="G114:AG114" si="61">F114+1</f>
        <v>2</v>
      </c>
      <c r="H114" s="2">
        <f t="shared" si="61"/>
        <v>3</v>
      </c>
      <c r="I114" s="2">
        <f t="shared" si="61"/>
        <v>4</v>
      </c>
      <c r="J114" s="2">
        <f t="shared" si="61"/>
        <v>5</v>
      </c>
      <c r="K114" s="2">
        <f t="shared" si="61"/>
        <v>6</v>
      </c>
      <c r="L114" s="2">
        <f t="shared" si="61"/>
        <v>7</v>
      </c>
      <c r="M114" s="2">
        <f t="shared" si="61"/>
        <v>8</v>
      </c>
      <c r="N114" s="2">
        <f t="shared" si="61"/>
        <v>9</v>
      </c>
      <c r="O114" s="2">
        <f t="shared" si="61"/>
        <v>10</v>
      </c>
      <c r="P114" s="2">
        <f t="shared" si="61"/>
        <v>11</v>
      </c>
      <c r="Q114" s="2">
        <f t="shared" si="61"/>
        <v>12</v>
      </c>
      <c r="R114" s="2">
        <f t="shared" si="61"/>
        <v>13</v>
      </c>
      <c r="S114" s="2">
        <f t="shared" si="61"/>
        <v>14</v>
      </c>
      <c r="T114" s="2">
        <f t="shared" si="61"/>
        <v>15</v>
      </c>
      <c r="U114" s="2">
        <f t="shared" si="61"/>
        <v>16</v>
      </c>
      <c r="V114" s="2">
        <f t="shared" si="61"/>
        <v>17</v>
      </c>
      <c r="W114" s="2">
        <f t="shared" si="61"/>
        <v>18</v>
      </c>
      <c r="X114" s="2">
        <f t="shared" si="61"/>
        <v>19</v>
      </c>
      <c r="Y114" s="2">
        <f t="shared" si="61"/>
        <v>20</v>
      </c>
      <c r="Z114" s="2">
        <f t="shared" si="61"/>
        <v>21</v>
      </c>
      <c r="AA114" s="2">
        <f t="shared" si="61"/>
        <v>22</v>
      </c>
      <c r="AB114" s="2">
        <f t="shared" si="61"/>
        <v>23</v>
      </c>
      <c r="AC114" s="2">
        <f t="shared" si="61"/>
        <v>24</v>
      </c>
      <c r="AD114" s="2">
        <f t="shared" si="61"/>
        <v>25</v>
      </c>
      <c r="AE114" s="2">
        <f t="shared" si="61"/>
        <v>26</v>
      </c>
      <c r="AF114" s="2">
        <f t="shared" si="61"/>
        <v>27</v>
      </c>
      <c r="AG114" s="2">
        <f t="shared" si="61"/>
        <v>28</v>
      </c>
    </row>
    <row r="115" spans="1:74" x14ac:dyDescent="0.25">
      <c r="B115" s="3" t="s">
        <v>117</v>
      </c>
      <c r="C115" s="4" t="s">
        <v>3</v>
      </c>
      <c r="D115" s="5">
        <f>D60</f>
        <v>44561</v>
      </c>
      <c r="E115" s="5">
        <f t="shared" ref="E115:AG115" si="62">EOMONTH(D115,3)</f>
        <v>44651</v>
      </c>
      <c r="F115" s="5">
        <f t="shared" si="62"/>
        <v>44742</v>
      </c>
      <c r="G115" s="5">
        <f t="shared" si="62"/>
        <v>44834</v>
      </c>
      <c r="H115" s="5">
        <f t="shared" si="62"/>
        <v>44926</v>
      </c>
      <c r="I115" s="5">
        <f t="shared" si="62"/>
        <v>45016</v>
      </c>
      <c r="J115" s="5">
        <f t="shared" si="62"/>
        <v>45107</v>
      </c>
      <c r="K115" s="5">
        <f t="shared" si="62"/>
        <v>45199</v>
      </c>
      <c r="L115" s="5">
        <f t="shared" si="62"/>
        <v>45291</v>
      </c>
      <c r="M115" s="5">
        <f t="shared" si="62"/>
        <v>45382</v>
      </c>
      <c r="N115" s="5">
        <f t="shared" si="62"/>
        <v>45473</v>
      </c>
      <c r="O115" s="5">
        <f t="shared" si="62"/>
        <v>45565</v>
      </c>
      <c r="P115" s="5">
        <f t="shared" si="62"/>
        <v>45657</v>
      </c>
      <c r="Q115" s="5">
        <f t="shared" si="62"/>
        <v>45747</v>
      </c>
      <c r="R115" s="5">
        <f t="shared" si="62"/>
        <v>45838</v>
      </c>
      <c r="S115" s="5">
        <f t="shared" si="62"/>
        <v>45930</v>
      </c>
      <c r="T115" s="5">
        <f t="shared" si="62"/>
        <v>46022</v>
      </c>
      <c r="U115" s="5">
        <f t="shared" si="62"/>
        <v>46112</v>
      </c>
      <c r="V115" s="5">
        <f t="shared" si="62"/>
        <v>46203</v>
      </c>
      <c r="W115" s="5">
        <f t="shared" si="62"/>
        <v>46295</v>
      </c>
      <c r="X115" s="5">
        <f t="shared" si="62"/>
        <v>46387</v>
      </c>
      <c r="Y115" s="5">
        <f t="shared" si="62"/>
        <v>46477</v>
      </c>
      <c r="Z115" s="5">
        <f t="shared" si="62"/>
        <v>46568</v>
      </c>
      <c r="AA115" s="5">
        <f t="shared" si="62"/>
        <v>46660</v>
      </c>
      <c r="AB115" s="5">
        <f t="shared" si="62"/>
        <v>46752</v>
      </c>
      <c r="AC115" s="5">
        <f t="shared" si="62"/>
        <v>46843</v>
      </c>
      <c r="AD115" s="5">
        <f t="shared" si="62"/>
        <v>46934</v>
      </c>
      <c r="AE115" s="5">
        <f t="shared" si="62"/>
        <v>47026</v>
      </c>
      <c r="AF115" s="5">
        <f t="shared" si="62"/>
        <v>47118</v>
      </c>
      <c r="AG115" s="5">
        <f t="shared" si="62"/>
        <v>47208</v>
      </c>
    </row>
    <row r="116" spans="1:74" x14ac:dyDescent="0.25">
      <c r="B116" s="14"/>
      <c r="C116" s="15"/>
      <c r="D116" s="15"/>
      <c r="E116" s="15"/>
      <c r="F116" s="15"/>
      <c r="G116" s="15"/>
      <c r="H116" s="15"/>
      <c r="I116" s="15"/>
      <c r="J116" s="15"/>
      <c r="K116" s="15"/>
      <c r="L116" s="15"/>
      <c r="M116" s="15"/>
      <c r="N116" s="15"/>
      <c r="O116" s="15"/>
      <c r="P116" s="15"/>
      <c r="Q116" s="15"/>
      <c r="R116" s="15"/>
      <c r="S116" s="15"/>
      <c r="T116" s="15"/>
      <c r="U116" s="15"/>
      <c r="V116" s="15"/>
      <c r="W116" s="15"/>
    </row>
    <row r="117" spans="1:74" x14ac:dyDescent="0.25">
      <c r="A117" s="10">
        <f>'Project Summary'!E17</f>
        <v>574</v>
      </c>
      <c r="B117" s="2" t="s">
        <v>21</v>
      </c>
      <c r="C117" s="7">
        <f>SUM(E117:AG117)</f>
        <v>574</v>
      </c>
      <c r="D117" s="8"/>
      <c r="E117" s="10"/>
      <c r="F117" s="10"/>
      <c r="G117" s="10">
        <v>20</v>
      </c>
      <c r="H117" s="10">
        <v>25</v>
      </c>
      <c r="I117" s="10">
        <v>35</v>
      </c>
      <c r="J117" s="10">
        <v>50</v>
      </c>
      <c r="K117" s="10">
        <v>60</v>
      </c>
      <c r="L117" s="10">
        <v>60</v>
      </c>
      <c r="M117" s="10">
        <v>65</v>
      </c>
      <c r="N117" s="10">
        <v>65</v>
      </c>
      <c r="O117" s="10">
        <v>65</v>
      </c>
      <c r="P117" s="10">
        <v>65</v>
      </c>
      <c r="Q117" s="10">
        <v>64</v>
      </c>
      <c r="R117" s="10"/>
      <c r="S117" s="10"/>
      <c r="T117" s="10"/>
      <c r="U117" s="10"/>
      <c r="V117" s="10"/>
      <c r="W117" s="10"/>
      <c r="X117" s="10"/>
      <c r="Y117" s="10"/>
      <c r="Z117" s="10"/>
      <c r="AA117" s="10"/>
      <c r="AB117" s="10"/>
      <c r="AC117" s="10"/>
      <c r="AD117" s="10"/>
      <c r="AE117" s="10"/>
      <c r="AF117" s="10"/>
      <c r="AG117" s="10"/>
    </row>
    <row r="118" spans="1:74" x14ac:dyDescent="0.25">
      <c r="A118" s="21">
        <f>A119/A117</f>
        <v>462.01375818815325</v>
      </c>
      <c r="B118" s="2" t="s">
        <v>22</v>
      </c>
      <c r="C118" s="7"/>
      <c r="D118" s="8"/>
      <c r="E118" s="6">
        <f t="shared" ref="E118:AG118" si="63">$A$118</f>
        <v>462.01375818815325</v>
      </c>
      <c r="F118" s="6">
        <f t="shared" si="63"/>
        <v>462.01375818815325</v>
      </c>
      <c r="G118" s="6">
        <f t="shared" si="63"/>
        <v>462.01375818815325</v>
      </c>
      <c r="H118" s="6">
        <f t="shared" si="63"/>
        <v>462.01375818815325</v>
      </c>
      <c r="I118" s="6">
        <f t="shared" si="63"/>
        <v>462.01375818815325</v>
      </c>
      <c r="J118" s="6">
        <f t="shared" si="63"/>
        <v>462.01375818815325</v>
      </c>
      <c r="K118" s="6">
        <f t="shared" si="63"/>
        <v>462.01375818815325</v>
      </c>
      <c r="L118" s="6">
        <f t="shared" si="63"/>
        <v>462.01375818815325</v>
      </c>
      <c r="M118" s="6">
        <f t="shared" si="63"/>
        <v>462.01375818815325</v>
      </c>
      <c r="N118" s="6">
        <f t="shared" si="63"/>
        <v>462.01375818815325</v>
      </c>
      <c r="O118" s="6">
        <f t="shared" si="63"/>
        <v>462.01375818815325</v>
      </c>
      <c r="P118" s="6">
        <f t="shared" si="63"/>
        <v>462.01375818815325</v>
      </c>
      <c r="Q118" s="6">
        <f t="shared" si="63"/>
        <v>462.01375818815325</v>
      </c>
      <c r="R118" s="6">
        <f t="shared" si="63"/>
        <v>462.01375818815325</v>
      </c>
      <c r="S118" s="6">
        <f t="shared" si="63"/>
        <v>462.01375818815325</v>
      </c>
      <c r="T118" s="6">
        <f t="shared" si="63"/>
        <v>462.01375818815325</v>
      </c>
      <c r="U118" s="6">
        <f t="shared" si="63"/>
        <v>462.01375818815325</v>
      </c>
      <c r="V118" s="6">
        <f t="shared" si="63"/>
        <v>462.01375818815325</v>
      </c>
      <c r="W118" s="6">
        <f t="shared" si="63"/>
        <v>462.01375818815325</v>
      </c>
      <c r="X118" s="6">
        <f t="shared" si="63"/>
        <v>462.01375818815325</v>
      </c>
      <c r="Y118" s="6">
        <f t="shared" si="63"/>
        <v>462.01375818815325</v>
      </c>
      <c r="Z118" s="6">
        <f t="shared" si="63"/>
        <v>462.01375818815325</v>
      </c>
      <c r="AA118" s="6">
        <f t="shared" si="63"/>
        <v>462.01375818815325</v>
      </c>
      <c r="AB118" s="6">
        <f t="shared" si="63"/>
        <v>462.01375818815325</v>
      </c>
      <c r="AC118" s="6">
        <f t="shared" si="63"/>
        <v>462.01375818815325</v>
      </c>
      <c r="AD118" s="6">
        <f t="shared" si="63"/>
        <v>462.01375818815325</v>
      </c>
      <c r="AE118" s="6">
        <f t="shared" si="63"/>
        <v>462.01375818815325</v>
      </c>
      <c r="AF118" s="6">
        <f t="shared" si="63"/>
        <v>462.01375818815325</v>
      </c>
      <c r="AG118" s="6">
        <f t="shared" si="63"/>
        <v>462.01375818815325</v>
      </c>
    </row>
    <row r="119" spans="1:74" x14ac:dyDescent="0.25">
      <c r="A119" s="32">
        <f>'Project Summary'!E13</f>
        <v>265195.89719999995</v>
      </c>
      <c r="B119" s="2" t="s">
        <v>23</v>
      </c>
      <c r="C119" s="7">
        <f>SUM(E119:AG119)</f>
        <v>265195.89720000001</v>
      </c>
      <c r="D119" s="8"/>
      <c r="E119" s="6">
        <f t="shared" ref="E119:AG119" si="64">E117*E118</f>
        <v>0</v>
      </c>
      <c r="F119" s="6">
        <f t="shared" si="64"/>
        <v>0</v>
      </c>
      <c r="G119" s="6">
        <f t="shared" si="64"/>
        <v>9240.2751637630645</v>
      </c>
      <c r="H119" s="6">
        <f t="shared" si="64"/>
        <v>11550.343954703831</v>
      </c>
      <c r="I119" s="6">
        <f t="shared" si="64"/>
        <v>16170.481536585363</v>
      </c>
      <c r="J119" s="6">
        <f t="shared" si="64"/>
        <v>23100.687909407661</v>
      </c>
      <c r="K119" s="6">
        <f t="shared" si="64"/>
        <v>27720.825491289193</v>
      </c>
      <c r="L119" s="6">
        <f t="shared" si="64"/>
        <v>27720.825491289193</v>
      </c>
      <c r="M119" s="6">
        <f t="shared" si="64"/>
        <v>30030.894282229961</v>
      </c>
      <c r="N119" s="6">
        <f t="shared" si="64"/>
        <v>30030.894282229961</v>
      </c>
      <c r="O119" s="6">
        <f t="shared" si="64"/>
        <v>30030.894282229961</v>
      </c>
      <c r="P119" s="6">
        <f t="shared" si="64"/>
        <v>30030.894282229961</v>
      </c>
      <c r="Q119" s="6">
        <f t="shared" si="64"/>
        <v>29568.880524041808</v>
      </c>
      <c r="R119" s="6">
        <f t="shared" si="64"/>
        <v>0</v>
      </c>
      <c r="S119" s="6">
        <f t="shared" si="64"/>
        <v>0</v>
      </c>
      <c r="T119" s="6">
        <f t="shared" si="64"/>
        <v>0</v>
      </c>
      <c r="U119" s="6">
        <f t="shared" si="64"/>
        <v>0</v>
      </c>
      <c r="V119" s="6">
        <f t="shared" si="64"/>
        <v>0</v>
      </c>
      <c r="W119" s="6">
        <f t="shared" si="64"/>
        <v>0</v>
      </c>
      <c r="X119" s="6">
        <f t="shared" si="64"/>
        <v>0</v>
      </c>
      <c r="Y119" s="6">
        <f t="shared" si="64"/>
        <v>0</v>
      </c>
      <c r="Z119" s="6">
        <f t="shared" si="64"/>
        <v>0</v>
      </c>
      <c r="AA119" s="6">
        <f t="shared" si="64"/>
        <v>0</v>
      </c>
      <c r="AB119" s="6">
        <f t="shared" si="64"/>
        <v>0</v>
      </c>
      <c r="AC119" s="6">
        <f t="shared" si="64"/>
        <v>0</v>
      </c>
      <c r="AD119" s="6">
        <f t="shared" si="64"/>
        <v>0</v>
      </c>
      <c r="AE119" s="6">
        <f t="shared" si="64"/>
        <v>0</v>
      </c>
      <c r="AF119" s="6">
        <f t="shared" si="64"/>
        <v>0</v>
      </c>
      <c r="AG119" s="6">
        <f t="shared" si="64"/>
        <v>0</v>
      </c>
    </row>
    <row r="120" spans="1:74" x14ac:dyDescent="0.25">
      <c r="A120" s="10"/>
      <c r="B120" s="2" t="s">
        <v>24</v>
      </c>
      <c r="C120" s="16">
        <f>SUM(E120:AG120)</f>
        <v>0.99999999999999978</v>
      </c>
      <c r="D120" s="8"/>
      <c r="E120" s="8">
        <f>E119/$C119</f>
        <v>0</v>
      </c>
      <c r="F120" s="8">
        <f t="shared" ref="F120:AG120" si="65">F119/$C119</f>
        <v>0</v>
      </c>
      <c r="G120" s="8">
        <f t="shared" si="65"/>
        <v>3.4843205574912883E-2</v>
      </c>
      <c r="H120" s="8">
        <f t="shared" si="65"/>
        <v>4.3554006968641104E-2</v>
      </c>
      <c r="I120" s="8">
        <f t="shared" si="65"/>
        <v>6.0975609756097546E-2</v>
      </c>
      <c r="J120" s="8">
        <f t="shared" si="65"/>
        <v>8.7108013937282208E-2</v>
      </c>
      <c r="K120" s="8">
        <f t="shared" si="65"/>
        <v>0.10452961672473865</v>
      </c>
      <c r="L120" s="8">
        <f t="shared" si="65"/>
        <v>0.10452961672473865</v>
      </c>
      <c r="M120" s="8">
        <f t="shared" si="65"/>
        <v>0.11324041811846688</v>
      </c>
      <c r="N120" s="8">
        <f t="shared" si="65"/>
        <v>0.11324041811846688</v>
      </c>
      <c r="O120" s="8">
        <f t="shared" si="65"/>
        <v>0.11324041811846688</v>
      </c>
      <c r="P120" s="8">
        <f t="shared" si="65"/>
        <v>0.11324041811846688</v>
      </c>
      <c r="Q120" s="8">
        <f t="shared" si="65"/>
        <v>0.11149825783972124</v>
      </c>
      <c r="R120" s="8">
        <f t="shared" si="65"/>
        <v>0</v>
      </c>
      <c r="S120" s="8">
        <f t="shared" si="65"/>
        <v>0</v>
      </c>
      <c r="T120" s="8">
        <f t="shared" si="65"/>
        <v>0</v>
      </c>
      <c r="U120" s="8">
        <f t="shared" si="65"/>
        <v>0</v>
      </c>
      <c r="V120" s="8">
        <f t="shared" si="65"/>
        <v>0</v>
      </c>
      <c r="W120" s="8">
        <f t="shared" si="65"/>
        <v>0</v>
      </c>
      <c r="X120" s="8">
        <f t="shared" si="65"/>
        <v>0</v>
      </c>
      <c r="Y120" s="8">
        <f t="shared" si="65"/>
        <v>0</v>
      </c>
      <c r="Z120" s="8">
        <f t="shared" si="65"/>
        <v>0</v>
      </c>
      <c r="AA120" s="8">
        <f t="shared" si="65"/>
        <v>0</v>
      </c>
      <c r="AB120" s="8">
        <f t="shared" si="65"/>
        <v>0</v>
      </c>
      <c r="AC120" s="8">
        <f t="shared" si="65"/>
        <v>0</v>
      </c>
      <c r="AD120" s="8">
        <f t="shared" si="65"/>
        <v>0</v>
      </c>
      <c r="AE120" s="8">
        <f t="shared" si="65"/>
        <v>0</v>
      </c>
      <c r="AF120" s="8">
        <f t="shared" si="65"/>
        <v>0</v>
      </c>
      <c r="AG120" s="8">
        <f t="shared" si="65"/>
        <v>0</v>
      </c>
    </row>
    <row r="121" spans="1:74" x14ac:dyDescent="0.25">
      <c r="A121" s="10">
        <f>'Project Summary'!E20</f>
        <v>7849.9999999999982</v>
      </c>
      <c r="B121" s="2" t="s">
        <v>25</v>
      </c>
      <c r="C121" s="7"/>
      <c r="D121" s="8"/>
      <c r="E121" s="21"/>
      <c r="F121" s="21">
        <f>A121</f>
        <v>7849.9999999999982</v>
      </c>
      <c r="G121" s="21">
        <f>A121</f>
        <v>7849.9999999999982</v>
      </c>
      <c r="H121" s="21">
        <f t="shared" ref="H121:AG121" si="66">G121*(1+H122)</f>
        <v>7849.9999999999982</v>
      </c>
      <c r="I121" s="21">
        <f t="shared" si="66"/>
        <v>7849.9999999999982</v>
      </c>
      <c r="J121" s="21">
        <f t="shared" si="66"/>
        <v>7849.9999999999982</v>
      </c>
      <c r="K121" s="21">
        <f t="shared" si="66"/>
        <v>8006.9999999999982</v>
      </c>
      <c r="L121" s="21">
        <f t="shared" si="66"/>
        <v>8006.9999999999982</v>
      </c>
      <c r="M121" s="21">
        <f t="shared" si="66"/>
        <v>8006.9999999999982</v>
      </c>
      <c r="N121" s="21">
        <f t="shared" si="66"/>
        <v>8006.9999999999982</v>
      </c>
      <c r="O121" s="21">
        <f t="shared" si="66"/>
        <v>8167.1399999999985</v>
      </c>
      <c r="P121" s="21">
        <f t="shared" si="66"/>
        <v>8167.1399999999985</v>
      </c>
      <c r="Q121" s="21">
        <f t="shared" si="66"/>
        <v>8167.1399999999985</v>
      </c>
      <c r="R121" s="21">
        <f t="shared" si="66"/>
        <v>8167.1399999999985</v>
      </c>
      <c r="S121" s="21">
        <f t="shared" si="66"/>
        <v>8330.482799999998</v>
      </c>
      <c r="T121" s="21">
        <f t="shared" si="66"/>
        <v>8330.482799999998</v>
      </c>
      <c r="U121" s="21">
        <f t="shared" si="66"/>
        <v>8330.482799999998</v>
      </c>
      <c r="V121" s="21">
        <f t="shared" si="66"/>
        <v>8330.482799999998</v>
      </c>
      <c r="W121" s="21">
        <f t="shared" si="66"/>
        <v>8497.0924559999985</v>
      </c>
      <c r="X121" s="21">
        <f t="shared" si="66"/>
        <v>8497.0924559999985</v>
      </c>
      <c r="Y121" s="21">
        <f t="shared" si="66"/>
        <v>8497.0924559999985</v>
      </c>
      <c r="Z121" s="21">
        <f t="shared" si="66"/>
        <v>8497.0924559999985</v>
      </c>
      <c r="AA121" s="21">
        <f t="shared" si="66"/>
        <v>8497.0924559999985</v>
      </c>
      <c r="AB121" s="21">
        <f t="shared" si="66"/>
        <v>8667.034305119998</v>
      </c>
      <c r="AC121" s="21">
        <f t="shared" si="66"/>
        <v>8667.034305119998</v>
      </c>
      <c r="AD121" s="21">
        <f t="shared" si="66"/>
        <v>8667.034305119998</v>
      </c>
      <c r="AE121" s="21">
        <f t="shared" si="66"/>
        <v>8667.034305119998</v>
      </c>
      <c r="AF121" s="21">
        <f t="shared" si="66"/>
        <v>8667.034305119998</v>
      </c>
      <c r="AG121" s="21">
        <f t="shared" si="66"/>
        <v>8667.034305119998</v>
      </c>
    </row>
    <row r="122" spans="1:74" x14ac:dyDescent="0.25">
      <c r="B122" s="2" t="s">
        <v>37</v>
      </c>
      <c r="C122" s="11"/>
      <c r="D122" s="8"/>
      <c r="E122" s="12">
        <v>0</v>
      </c>
      <c r="F122" s="9">
        <v>0</v>
      </c>
      <c r="G122" s="9">
        <v>0</v>
      </c>
      <c r="H122" s="9">
        <v>0</v>
      </c>
      <c r="I122" s="9">
        <v>0</v>
      </c>
      <c r="J122" s="9">
        <v>0</v>
      </c>
      <c r="K122" s="9">
        <v>0.02</v>
      </c>
      <c r="L122" s="9">
        <v>0</v>
      </c>
      <c r="M122" s="9">
        <v>0</v>
      </c>
      <c r="N122" s="9">
        <v>0</v>
      </c>
      <c r="O122" s="9">
        <v>0.02</v>
      </c>
      <c r="P122" s="9">
        <v>0</v>
      </c>
      <c r="Q122" s="9">
        <v>0</v>
      </c>
      <c r="R122" s="9">
        <v>0</v>
      </c>
      <c r="S122" s="9">
        <v>0.02</v>
      </c>
      <c r="T122" s="9">
        <v>0</v>
      </c>
      <c r="U122" s="9">
        <v>0</v>
      </c>
      <c r="V122" s="9">
        <v>0</v>
      </c>
      <c r="W122" s="9">
        <v>0.02</v>
      </c>
      <c r="X122" s="9">
        <v>0</v>
      </c>
      <c r="Y122" s="9">
        <v>0</v>
      </c>
      <c r="Z122" s="9">
        <v>0</v>
      </c>
      <c r="AA122" s="9">
        <v>0</v>
      </c>
      <c r="AB122" s="9">
        <v>0.02</v>
      </c>
      <c r="AC122" s="9">
        <v>0</v>
      </c>
      <c r="AD122" s="9">
        <v>0</v>
      </c>
      <c r="AE122" s="9">
        <v>0</v>
      </c>
      <c r="AF122" s="9">
        <v>0</v>
      </c>
      <c r="AG122" s="9">
        <v>0</v>
      </c>
    </row>
    <row r="123" spans="1:74" x14ac:dyDescent="0.25">
      <c r="A123" s="23">
        <f>C123/A119*10^7</f>
        <v>8025.5664808362335</v>
      </c>
      <c r="B123" s="2" t="s">
        <v>26</v>
      </c>
      <c r="C123" s="7">
        <f>SUM(E123:AG123)</f>
        <v>212.83473034236113</v>
      </c>
      <c r="D123" s="6"/>
      <c r="E123" s="6">
        <f t="shared" ref="E123:AG123" si="67">E119*E121/10^7</f>
        <v>0</v>
      </c>
      <c r="F123" s="6">
        <f t="shared" si="67"/>
        <v>0</v>
      </c>
      <c r="G123" s="6">
        <f t="shared" si="67"/>
        <v>7.2536160035540043</v>
      </c>
      <c r="H123" s="6">
        <f t="shared" si="67"/>
        <v>9.0670200044425062</v>
      </c>
      <c r="I123" s="6">
        <f t="shared" si="67"/>
        <v>12.693828006219507</v>
      </c>
      <c r="J123" s="6">
        <f t="shared" si="67"/>
        <v>18.134040008885012</v>
      </c>
      <c r="K123" s="6">
        <f t="shared" si="67"/>
        <v>22.196064970875252</v>
      </c>
      <c r="L123" s="6">
        <f t="shared" si="67"/>
        <v>22.196064970875252</v>
      </c>
      <c r="M123" s="6">
        <f t="shared" si="67"/>
        <v>24.045737051781522</v>
      </c>
      <c r="N123" s="6">
        <f t="shared" si="67"/>
        <v>24.045737051781522</v>
      </c>
      <c r="O123" s="6">
        <f t="shared" si="67"/>
        <v>24.526651792817159</v>
      </c>
      <c r="P123" s="6">
        <f t="shared" si="67"/>
        <v>24.526651792817159</v>
      </c>
      <c r="Q123" s="6">
        <f t="shared" si="67"/>
        <v>24.149318688312277</v>
      </c>
      <c r="R123" s="6">
        <f t="shared" si="67"/>
        <v>0</v>
      </c>
      <c r="S123" s="6">
        <f t="shared" si="67"/>
        <v>0</v>
      </c>
      <c r="T123" s="6">
        <f t="shared" si="67"/>
        <v>0</v>
      </c>
      <c r="U123" s="6">
        <f t="shared" si="67"/>
        <v>0</v>
      </c>
      <c r="V123" s="6">
        <f t="shared" si="67"/>
        <v>0</v>
      </c>
      <c r="W123" s="6">
        <f t="shared" si="67"/>
        <v>0</v>
      </c>
      <c r="X123" s="6">
        <f t="shared" si="67"/>
        <v>0</v>
      </c>
      <c r="Y123" s="6">
        <f t="shared" si="67"/>
        <v>0</v>
      </c>
      <c r="Z123" s="6">
        <f t="shared" si="67"/>
        <v>0</v>
      </c>
      <c r="AA123" s="6">
        <f t="shared" si="67"/>
        <v>0</v>
      </c>
      <c r="AB123" s="6">
        <f t="shared" si="67"/>
        <v>0</v>
      </c>
      <c r="AC123" s="6">
        <f t="shared" si="67"/>
        <v>0</v>
      </c>
      <c r="AD123" s="6">
        <f t="shared" si="67"/>
        <v>0</v>
      </c>
      <c r="AE123" s="6">
        <f t="shared" si="67"/>
        <v>0</v>
      </c>
      <c r="AF123" s="6">
        <f t="shared" si="67"/>
        <v>0</v>
      </c>
      <c r="AG123" s="6">
        <f t="shared" si="67"/>
        <v>0</v>
      </c>
    </row>
    <row r="124" spans="1:74" s="17" customFormat="1" x14ac:dyDescent="0.25">
      <c r="B124" s="20" t="s">
        <v>31</v>
      </c>
      <c r="C124" s="30">
        <f>SUM(D124:AG124)</f>
        <v>1</v>
      </c>
      <c r="D124" s="31"/>
      <c r="E124" s="9"/>
      <c r="F124" s="9"/>
      <c r="G124" s="9">
        <v>0.1</v>
      </c>
      <c r="H124" s="9">
        <v>0.15</v>
      </c>
      <c r="I124" s="9"/>
      <c r="J124" s="9">
        <v>0.18</v>
      </c>
      <c r="K124" s="9">
        <v>0.18</v>
      </c>
      <c r="L124" s="9"/>
      <c r="M124" s="9">
        <v>0.24</v>
      </c>
      <c r="N124" s="9">
        <v>0.15</v>
      </c>
      <c r="O124" s="9"/>
      <c r="P124" s="9"/>
      <c r="Q124" s="9"/>
      <c r="R124" s="9"/>
      <c r="S124" s="9"/>
      <c r="T124" s="9"/>
      <c r="U124" s="9"/>
      <c r="V124" s="9"/>
      <c r="W124" s="9"/>
      <c r="X124" s="9"/>
      <c r="Y124" s="9"/>
      <c r="Z124" s="9"/>
      <c r="AA124" s="9"/>
      <c r="AB124" s="9"/>
      <c r="AC124" s="9"/>
      <c r="AD124" s="9"/>
      <c r="AE124" s="9"/>
      <c r="AF124" s="9"/>
      <c r="AG124" s="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c r="BO124" s="29"/>
      <c r="BP124" s="29"/>
      <c r="BQ124" s="29"/>
      <c r="BR124" s="29"/>
      <c r="BS124" s="29"/>
      <c r="BT124" s="29"/>
      <c r="BU124" s="29"/>
      <c r="BV124" s="29"/>
    </row>
    <row r="125" spans="1:74" x14ac:dyDescent="0.25">
      <c r="B125" s="2" t="s">
        <v>32</v>
      </c>
      <c r="C125" s="7">
        <f>SUM(E125:AG125)</f>
        <v>212.83473034236113</v>
      </c>
      <c r="D125" s="6"/>
      <c r="E125" s="6">
        <f>E123*SUM($D$124:E124)+SUM($D$123:D123)*E124</f>
        <v>0</v>
      </c>
      <c r="F125" s="6">
        <f>F123*SUM($D$124:F124)+SUM($D$123:E123)*F124</f>
        <v>0</v>
      </c>
      <c r="G125" s="6">
        <f>G123*SUM($D$124:G124)+SUM($D$123:F123)*G124</f>
        <v>0.72536160035540043</v>
      </c>
      <c r="H125" s="6">
        <f>H123*SUM($D$124:H124)+SUM($D$123:G123)*H124</f>
        <v>3.3547974016437272</v>
      </c>
      <c r="I125" s="6">
        <f>I123*SUM($D$124:I124)+SUM($D$123:H123)*I124</f>
        <v>3.1734570015548766</v>
      </c>
      <c r="J125" s="6">
        <f>J123*SUM($D$124:J124)+SUM($D$123:I123)*J124</f>
        <v>13.020240726379438</v>
      </c>
      <c r="K125" s="6">
        <f>K123*SUM($D$124:K124)+SUM($D$123:J123)*K124</f>
        <v>22.026330356392087</v>
      </c>
      <c r="L125" s="6">
        <f>L123*SUM($D$124:L124)+SUM($D$123:K123)*L124</f>
        <v>13.539599632233903</v>
      </c>
      <c r="M125" s="6">
        <f>M123*SUM($D$124:M124)+SUM($D$123:L123)*M124</f>
        <v>42.408628645578659</v>
      </c>
      <c r="N125" s="6">
        <f>N123*SUM($D$124:N124)+SUM($D$123:M123)*N124</f>
        <v>41.383692704276484</v>
      </c>
      <c r="O125" s="6">
        <f>O123*SUM($D$124:O124)+SUM($D$123:N123)*O124</f>
        <v>24.526651792817159</v>
      </c>
      <c r="P125" s="6">
        <f>P123*SUM($D$124:P124)+SUM($D$123:O123)*P124</f>
        <v>24.526651792817159</v>
      </c>
      <c r="Q125" s="6">
        <f>Q123*SUM($D$124:Q124)+SUM($D$123:P123)*Q124</f>
        <v>24.149318688312277</v>
      </c>
      <c r="R125" s="6">
        <f>R123*SUM($D$124:R124)+SUM($D$123:Q123)*R124</f>
        <v>0</v>
      </c>
      <c r="S125" s="6">
        <f>S123*SUM($D$124:S124)+SUM($D$123:R123)*S124</f>
        <v>0</v>
      </c>
      <c r="T125" s="6">
        <f>T123*SUM($D$124:T124)+SUM($D$123:S123)*T124</f>
        <v>0</v>
      </c>
      <c r="U125" s="6">
        <f>U123*SUM($D$124:U124)+SUM($D$123:T123)*U124</f>
        <v>0</v>
      </c>
      <c r="V125" s="6">
        <f>V123*SUM($D$124:V124)+SUM($D$123:U123)*V124</f>
        <v>0</v>
      </c>
      <c r="W125" s="6">
        <f>W123*SUM($D$124:W124)+SUM($D$123:V123)*W124</f>
        <v>0</v>
      </c>
      <c r="X125" s="6">
        <f>X123*SUM($D$124:X124)+SUM($D$123:W123)*X124</f>
        <v>0</v>
      </c>
      <c r="Y125" s="6">
        <f>Y123*SUM($D$124:Y124)+SUM($D$123:X123)*Y124</f>
        <v>0</v>
      </c>
      <c r="Z125" s="6">
        <f>Z123*SUM($D$124:Z124)+SUM($D$123:Y123)*Z124</f>
        <v>0</v>
      </c>
      <c r="AA125" s="6">
        <f>AA123*SUM($D$124:AA124)+SUM($D$123:Z123)*AA124</f>
        <v>0</v>
      </c>
      <c r="AB125" s="6">
        <f>AB123*SUM($D$124:AB124)+SUM($D$123:AA123)*AB124</f>
        <v>0</v>
      </c>
      <c r="AC125" s="6">
        <f>AC123*SUM($D$124:AC124)+SUM($D$123:AB123)*AC124</f>
        <v>0</v>
      </c>
      <c r="AD125" s="6">
        <f>AD123*SUM($D$124:AD124)+SUM($D$123:AC123)*AD124</f>
        <v>0</v>
      </c>
      <c r="AE125" s="6">
        <f>AE123*SUM($D$124:AE124)+SUM($D$123:AD123)*AE124</f>
        <v>0</v>
      </c>
      <c r="AF125" s="6">
        <f>AF123*SUM($D$124:AF124)+SUM($D$123:AE123)*AF124</f>
        <v>0</v>
      </c>
      <c r="AG125" s="6">
        <f>AG123*SUM($D$124:AG124)+SUM($D$123:AF123)*AG124</f>
        <v>0</v>
      </c>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row>
    <row r="126" spans="1:74" x14ac:dyDescent="0.25">
      <c r="A126" s="10"/>
      <c r="C126" s="7"/>
      <c r="D126" s="6"/>
      <c r="E126" s="6"/>
      <c r="F126" s="6"/>
      <c r="G126" s="6"/>
      <c r="H126" s="6"/>
      <c r="I126" s="6"/>
      <c r="J126" s="6"/>
      <c r="K126" s="6"/>
      <c r="L126" s="6"/>
      <c r="M126" s="6"/>
      <c r="N126" s="6"/>
      <c r="P126" s="6"/>
      <c r="Q126" s="6"/>
      <c r="R126" s="6"/>
      <c r="S126" s="6"/>
      <c r="T126" s="6"/>
      <c r="U126" s="6"/>
      <c r="V126" s="6"/>
      <c r="W126" s="6"/>
      <c r="X126" s="6"/>
      <c r="Y126" s="6"/>
      <c r="Z126" s="6"/>
      <c r="AA126" s="6"/>
      <c r="AB126" s="6"/>
      <c r="AC126" s="6"/>
      <c r="AD126" s="6"/>
      <c r="AE126" s="6"/>
      <c r="AF126" s="6"/>
      <c r="AG126" s="6"/>
    </row>
    <row r="127" spans="1:74" x14ac:dyDescent="0.25">
      <c r="A127" s="10"/>
      <c r="B127" s="34" t="s">
        <v>33</v>
      </c>
      <c r="C127" s="33">
        <f>SUM(E127:X127)</f>
        <v>212.83473034236113</v>
      </c>
      <c r="D127" s="39"/>
      <c r="E127" s="33">
        <f>E125</f>
        <v>0</v>
      </c>
      <c r="F127" s="33">
        <f t="shared" ref="F127:AG127" si="68">F125</f>
        <v>0</v>
      </c>
      <c r="G127" s="33">
        <f t="shared" si="68"/>
        <v>0.72536160035540043</v>
      </c>
      <c r="H127" s="33">
        <f t="shared" si="68"/>
        <v>3.3547974016437272</v>
      </c>
      <c r="I127" s="33">
        <f t="shared" si="68"/>
        <v>3.1734570015548766</v>
      </c>
      <c r="J127" s="33">
        <f t="shared" si="68"/>
        <v>13.020240726379438</v>
      </c>
      <c r="K127" s="33">
        <f t="shared" si="68"/>
        <v>22.026330356392087</v>
      </c>
      <c r="L127" s="33">
        <f t="shared" si="68"/>
        <v>13.539599632233903</v>
      </c>
      <c r="M127" s="33">
        <f t="shared" si="68"/>
        <v>42.408628645578659</v>
      </c>
      <c r="N127" s="33">
        <f t="shared" si="68"/>
        <v>41.383692704276484</v>
      </c>
      <c r="O127" s="33">
        <f t="shared" si="68"/>
        <v>24.526651792817159</v>
      </c>
      <c r="P127" s="33">
        <f t="shared" si="68"/>
        <v>24.526651792817159</v>
      </c>
      <c r="Q127" s="33">
        <f t="shared" si="68"/>
        <v>24.149318688312277</v>
      </c>
      <c r="R127" s="33">
        <f t="shared" si="68"/>
        <v>0</v>
      </c>
      <c r="S127" s="33">
        <f t="shared" si="68"/>
        <v>0</v>
      </c>
      <c r="T127" s="33">
        <f t="shared" si="68"/>
        <v>0</v>
      </c>
      <c r="U127" s="33">
        <f t="shared" si="68"/>
        <v>0</v>
      </c>
      <c r="V127" s="33">
        <f t="shared" si="68"/>
        <v>0</v>
      </c>
      <c r="W127" s="33">
        <f t="shared" si="68"/>
        <v>0</v>
      </c>
      <c r="X127" s="33">
        <f t="shared" si="68"/>
        <v>0</v>
      </c>
      <c r="Y127" s="33">
        <f t="shared" si="68"/>
        <v>0</v>
      </c>
      <c r="Z127" s="33">
        <f t="shared" si="68"/>
        <v>0</v>
      </c>
      <c r="AA127" s="33">
        <f t="shared" si="68"/>
        <v>0</v>
      </c>
      <c r="AB127" s="33">
        <f t="shared" si="68"/>
        <v>0</v>
      </c>
      <c r="AC127" s="33">
        <f t="shared" si="68"/>
        <v>0</v>
      </c>
      <c r="AD127" s="33">
        <f t="shared" si="68"/>
        <v>0</v>
      </c>
      <c r="AE127" s="33">
        <f t="shared" si="68"/>
        <v>0</v>
      </c>
      <c r="AF127" s="33">
        <f t="shared" si="68"/>
        <v>0</v>
      </c>
      <c r="AG127" s="33">
        <f t="shared" si="68"/>
        <v>0</v>
      </c>
    </row>
    <row r="128" spans="1:74" x14ac:dyDescent="0.25">
      <c r="A128" s="10"/>
      <c r="C128" s="7"/>
      <c r="D128" s="6"/>
      <c r="E128" s="6"/>
      <c r="F128" s="6"/>
      <c r="G128" s="6"/>
      <c r="H128" s="6"/>
      <c r="I128" s="6"/>
      <c r="J128" s="6"/>
      <c r="K128" s="6"/>
      <c r="L128" s="6"/>
      <c r="M128" s="6"/>
      <c r="N128" s="6"/>
      <c r="P128" s="6"/>
      <c r="Q128" s="6"/>
      <c r="R128" s="6"/>
      <c r="S128" s="6"/>
      <c r="T128" s="6"/>
      <c r="U128" s="6"/>
      <c r="V128" s="6"/>
      <c r="W128" s="6"/>
      <c r="X128" s="6"/>
      <c r="Y128" s="6"/>
      <c r="Z128" s="6"/>
      <c r="AA128" s="6"/>
      <c r="AB128" s="6"/>
      <c r="AC128" s="6"/>
      <c r="AD128" s="6"/>
      <c r="AE128" s="6"/>
      <c r="AF128" s="6"/>
      <c r="AG128" s="6"/>
    </row>
    <row r="129" spans="1:33" s="17" customFormat="1" x14ac:dyDescent="0.25">
      <c r="A129" s="24"/>
      <c r="B129" s="20" t="s">
        <v>30</v>
      </c>
      <c r="C129" s="30">
        <f ca="1">SUM(E129:AG129)</f>
        <v>1.5535512403029754</v>
      </c>
      <c r="D129" s="24"/>
      <c r="E129" s="151">
        <f ca="1">E136/$C$136</f>
        <v>0</v>
      </c>
      <c r="F129" s="151">
        <f t="shared" ref="F129:AG129" ca="1" si="69">F136/$C$136</f>
        <v>0</v>
      </c>
      <c r="G129" s="151">
        <f t="shared" ca="1" si="69"/>
        <v>0</v>
      </c>
      <c r="H129" s="151">
        <f t="shared" ca="1" si="69"/>
        <v>0</v>
      </c>
      <c r="I129" s="151">
        <f t="shared" ca="1" si="69"/>
        <v>1.0876769147978109E-3</v>
      </c>
      <c r="J129" s="151">
        <f t="shared" ca="1" si="69"/>
        <v>0</v>
      </c>
      <c r="K129" s="151">
        <f t="shared" ca="1" si="69"/>
        <v>5.4660795509728119E-2</v>
      </c>
      <c r="L129" s="151">
        <f t="shared" ca="1" si="69"/>
        <v>2.9018390075540069E-2</v>
      </c>
      <c r="M129" s="151">
        <f t="shared" ca="1" si="69"/>
        <v>2.8229559615318495E-2</v>
      </c>
      <c r="N129" s="151">
        <f t="shared" ca="1" si="69"/>
        <v>3.186852699602033E-2</v>
      </c>
      <c r="O129" s="151">
        <f t="shared" ca="1" si="69"/>
        <v>9.5796341636788226E-2</v>
      </c>
      <c r="P129" s="151">
        <f t="shared" ca="1" si="69"/>
        <v>0.12594066121805403</v>
      </c>
      <c r="Q129" s="151">
        <f t="shared" ca="1" si="69"/>
        <v>6.7945307557792906E-2</v>
      </c>
      <c r="R129" s="151">
        <f t="shared" ca="1" si="69"/>
        <v>9.2867006056265175E-2</v>
      </c>
      <c r="S129" s="151">
        <f t="shared" ca="1" si="69"/>
        <v>1.3256990495756939E-2</v>
      </c>
      <c r="T129" s="151">
        <f t="shared" ca="1" si="69"/>
        <v>9.5596812293764669E-2</v>
      </c>
      <c r="U129" s="151">
        <f t="shared" ca="1" si="69"/>
        <v>5.3248353794858004E-2</v>
      </c>
      <c r="V129" s="151">
        <f t="shared" ca="1" si="69"/>
        <v>3.9760816172336472E-3</v>
      </c>
      <c r="W129" s="151">
        <f t="shared" ca="1" si="69"/>
        <v>0.14719497845317137</v>
      </c>
      <c r="X129" s="151">
        <f t="shared" ca="1" si="69"/>
        <v>0.15931251776491018</v>
      </c>
      <c r="Y129" s="151">
        <f t="shared" ca="1" si="69"/>
        <v>0.24240419632368071</v>
      </c>
      <c r="Z129" s="151">
        <f t="shared" ca="1" si="69"/>
        <v>0.10098497186487083</v>
      </c>
      <c r="AA129" s="151">
        <f t="shared" ca="1" si="69"/>
        <v>5.5903801953885002E-2</v>
      </c>
      <c r="AB129" s="151">
        <f t="shared" ca="1" si="69"/>
        <v>9.5303978912975401E-2</v>
      </c>
      <c r="AC129" s="151">
        <f t="shared" ca="1" si="69"/>
        <v>1.2590885691428548E-2</v>
      </c>
      <c r="AD129" s="151">
        <f t="shared" ca="1" si="69"/>
        <v>1.059081708663886E-2</v>
      </c>
      <c r="AE129" s="151">
        <f t="shared" ca="1" si="69"/>
        <v>1.2590885691428548E-2</v>
      </c>
      <c r="AF129" s="151">
        <f t="shared" ca="1" si="69"/>
        <v>1.059081708663886E-2</v>
      </c>
      <c r="AG129" s="151">
        <f t="shared" ca="1" si="69"/>
        <v>1.2590885691428548E-2</v>
      </c>
    </row>
    <row r="130" spans="1:33" x14ac:dyDescent="0.25">
      <c r="A130" s="10"/>
      <c r="B130" s="2" t="s">
        <v>29</v>
      </c>
      <c r="C130" s="7">
        <f ca="1">SUM(E130:X130)</f>
        <v>36.714008520542883</v>
      </c>
      <c r="D130" s="6"/>
      <c r="E130" s="6">
        <f ca="1">'Cost Schedule '!H121</f>
        <v>0</v>
      </c>
      <c r="F130" s="6">
        <f ca="1">'Cost Schedule '!I121</f>
        <v>0</v>
      </c>
      <c r="G130" s="6">
        <f ca="1">'Cost Schedule '!J121</f>
        <v>0</v>
      </c>
      <c r="H130" s="6">
        <f ca="1">'Cost Schedule '!K121</f>
        <v>0</v>
      </c>
      <c r="I130" s="6">
        <f ca="1">'Cost Schedule '!L121</f>
        <v>0</v>
      </c>
      <c r="J130" s="6">
        <f ca="1">'Cost Schedule '!M121</f>
        <v>0</v>
      </c>
      <c r="K130" s="6">
        <f ca="1">'Cost Schedule '!N121</f>
        <v>0</v>
      </c>
      <c r="L130" s="6">
        <f ca="1">'Cost Schedule '!O121</f>
        <v>0</v>
      </c>
      <c r="M130" s="6">
        <f ca="1">'Cost Schedule '!P121</f>
        <v>0</v>
      </c>
      <c r="N130" s="6">
        <f ca="1">'Cost Schedule '!Q121</f>
        <v>0</v>
      </c>
      <c r="O130" s="6">
        <f ca="1">'Cost Schedule '!R121</f>
        <v>4.0172933598535998</v>
      </c>
      <c r="P130" s="6">
        <f ca="1">'Cost Schedule '!S121</f>
        <v>4.0172933598535998</v>
      </c>
      <c r="Q130" s="6">
        <f ca="1">'Cost Schedule '!T121</f>
        <v>0</v>
      </c>
      <c r="R130" s="6">
        <f ca="1">'Cost Schedule '!U121</f>
        <v>0</v>
      </c>
      <c r="S130" s="6">
        <f ca="1">'Cost Schedule '!V121</f>
        <v>0</v>
      </c>
      <c r="T130" s="6">
        <f ca="1">'Cost Schedule '!W121</f>
        <v>3.0079717537395201</v>
      </c>
      <c r="U130" s="6">
        <f ca="1">'Cost Schedule '!X121</f>
        <v>0</v>
      </c>
      <c r="V130" s="6">
        <f ca="1">'Cost Schedule '!Y121</f>
        <v>0</v>
      </c>
      <c r="W130" s="6">
        <f ca="1">'Cost Schedule '!Z121</f>
        <v>12.240633683323198</v>
      </c>
      <c r="X130" s="6">
        <f ca="1">'Cost Schedule '!AA121</f>
        <v>13.430816363772966</v>
      </c>
      <c r="Y130" s="6">
        <f ca="1">'Cost Schedule '!AB121</f>
        <v>20.267231588481124</v>
      </c>
      <c r="Z130" s="6">
        <f ca="1">'Cost Schedule '!AC121</f>
        <v>8.5135219231127977</v>
      </c>
      <c r="AA130" s="6">
        <f ca="1">'Cost Schedule '!AD121</f>
        <v>4.5443456301520087</v>
      </c>
      <c r="AB130" s="6">
        <f ca="1">'Cost Schedule '!AE121</f>
        <v>8.0345867197071925</v>
      </c>
      <c r="AC130" s="6">
        <f ca="1">'Cost Schedule '!AF121</f>
        <v>0</v>
      </c>
      <c r="AD130" s="6">
        <f ca="1">'Cost Schedule '!AG121</f>
        <v>0</v>
      </c>
      <c r="AE130" s="6">
        <f ca="1">'Cost Schedule '!AH121</f>
        <v>0</v>
      </c>
      <c r="AF130" s="6">
        <f ca="1">'Cost Schedule '!AI121</f>
        <v>0</v>
      </c>
      <c r="AG130" s="6">
        <f ca="1">'Cost Schedule '!AJ121</f>
        <v>0</v>
      </c>
    </row>
    <row r="131" spans="1:33" x14ac:dyDescent="0.25">
      <c r="A131" s="10"/>
      <c r="B131" s="2" t="s">
        <v>250</v>
      </c>
      <c r="C131" s="7">
        <f ca="1">SUM(E131:X131)</f>
        <v>4.4056810224651457</v>
      </c>
      <c r="D131" s="6"/>
      <c r="E131" s="6">
        <f ca="1">'Cost Schedule '!H122</f>
        <v>0</v>
      </c>
      <c r="F131" s="6">
        <f ca="1">'Cost Schedule '!I122</f>
        <v>0</v>
      </c>
      <c r="G131" s="6">
        <f ca="1">'Cost Schedule '!J122</f>
        <v>0</v>
      </c>
      <c r="H131" s="6">
        <f ca="1">'Cost Schedule '!K122</f>
        <v>0</v>
      </c>
      <c r="I131" s="6">
        <f ca="1">'Cost Schedule '!L122</f>
        <v>0</v>
      </c>
      <c r="J131" s="6">
        <f ca="1">'Cost Schedule '!M122</f>
        <v>0</v>
      </c>
      <c r="K131" s="6">
        <f ca="1">'Cost Schedule '!N122</f>
        <v>0</v>
      </c>
      <c r="L131" s="6">
        <f ca="1">'Cost Schedule '!O122</f>
        <v>0</v>
      </c>
      <c r="M131" s="6">
        <f ca="1">'Cost Schedule '!P122</f>
        <v>0</v>
      </c>
      <c r="N131" s="6">
        <f ca="1">'Cost Schedule '!Q122</f>
        <v>0</v>
      </c>
      <c r="O131" s="6">
        <f ca="1">'Cost Schedule '!R122</f>
        <v>0.48207520318243197</v>
      </c>
      <c r="P131" s="6">
        <f ca="1">'Cost Schedule '!S122</f>
        <v>0.48207520318243197</v>
      </c>
      <c r="Q131" s="6">
        <f ca="1">'Cost Schedule '!T122</f>
        <v>0</v>
      </c>
      <c r="R131" s="6">
        <f ca="1">'Cost Schedule '!U122</f>
        <v>0</v>
      </c>
      <c r="S131" s="6">
        <f ca="1">'Cost Schedule '!V122</f>
        <v>0</v>
      </c>
      <c r="T131" s="6">
        <f ca="1">'Cost Schedule '!W122</f>
        <v>0.36095661044874239</v>
      </c>
      <c r="U131" s="6">
        <f ca="1">'Cost Schedule '!X122</f>
        <v>0</v>
      </c>
      <c r="V131" s="6">
        <f ca="1">'Cost Schedule '!Y122</f>
        <v>0</v>
      </c>
      <c r="W131" s="6">
        <f ca="1">'Cost Schedule '!Z122</f>
        <v>1.4688760419987841</v>
      </c>
      <c r="X131" s="6">
        <f ca="1">'Cost Schedule '!AA122</f>
        <v>1.6116979636527553</v>
      </c>
      <c r="Y131" s="6">
        <f ca="1">'Cost Schedule '!AB122</f>
        <v>2.4320677906177339</v>
      </c>
      <c r="Z131" s="6">
        <f ca="1">'Cost Schedule '!AC122</f>
        <v>1.0216226307735363</v>
      </c>
      <c r="AA131" s="6">
        <f ca="1">'Cost Schedule '!AD122</f>
        <v>0.54532147561824118</v>
      </c>
      <c r="AB131" s="6">
        <f ca="1">'Cost Schedule '!AE122</f>
        <v>0.9641504063648636</v>
      </c>
      <c r="AC131" s="6">
        <f>'Cost Schedule '!AF122</f>
        <v>1</v>
      </c>
      <c r="AD131" s="6">
        <f>'Cost Schedule '!AG122</f>
        <v>1</v>
      </c>
      <c r="AE131" s="6">
        <f>'Cost Schedule '!AH122</f>
        <v>1</v>
      </c>
      <c r="AF131" s="6">
        <f>'Cost Schedule '!AI122</f>
        <v>1</v>
      </c>
      <c r="AG131" s="6">
        <f>'Cost Schedule '!AJ122</f>
        <v>1</v>
      </c>
    </row>
    <row r="132" spans="1:33" x14ac:dyDescent="0.25">
      <c r="A132" s="10"/>
      <c r="B132" s="2" t="s">
        <v>255</v>
      </c>
      <c r="C132" s="7">
        <f ca="1">SUM(E132:X132)</f>
        <v>3.0976081113592477</v>
      </c>
      <c r="D132" s="6"/>
      <c r="E132" s="6">
        <f ca="1">'Cost Schedule '!H123</f>
        <v>0</v>
      </c>
      <c r="F132" s="6">
        <f ca="1">'Cost Schedule '!I123</f>
        <v>0</v>
      </c>
      <c r="G132" s="6">
        <f ca="1">'Cost Schedule '!J123</f>
        <v>0</v>
      </c>
      <c r="H132" s="6">
        <f ca="1">'Cost Schedule '!K123</f>
        <v>0</v>
      </c>
      <c r="I132" s="6">
        <f ca="1">'Cost Schedule '!L123</f>
        <v>0</v>
      </c>
      <c r="J132" s="6">
        <f ca="1">'Cost Schedule '!M123</f>
        <v>0</v>
      </c>
      <c r="K132" s="6">
        <f ca="1">'Cost Schedule '!N123</f>
        <v>0.65483739717006517</v>
      </c>
      <c r="L132" s="6">
        <f ca="1">'Cost Schedule '!O123</f>
        <v>0.32741869858503259</v>
      </c>
      <c r="M132" s="6">
        <f ca="1">'Cost Schedule '!P123</f>
        <v>0</v>
      </c>
      <c r="N132" s="6">
        <f ca="1">'Cost Schedule '!Q123</f>
        <v>0.32741869858503259</v>
      </c>
      <c r="O132" s="6">
        <f ca="1">'Cost Schedule '!R123</f>
        <v>0.18884931997484217</v>
      </c>
      <c r="P132" s="6">
        <f ca="1">'Cost Schedule '!S123</f>
        <v>0.46598807719522317</v>
      </c>
      <c r="Q132" s="6">
        <f ca="1">'Cost Schedule '!T123</f>
        <v>0</v>
      </c>
      <c r="R132" s="6">
        <f ca="1">'Cost Schedule '!U123</f>
        <v>0.18884931997484217</v>
      </c>
      <c r="S132" s="6">
        <f ca="1">'Cost Schedule '!V123</f>
        <v>0.18884931997484217</v>
      </c>
      <c r="T132" s="6">
        <f ca="1">'Cost Schedule '!W123</f>
        <v>0.18884931997484217</v>
      </c>
      <c r="U132" s="6">
        <f ca="1">'Cost Schedule '!X123</f>
        <v>0.18884931997484217</v>
      </c>
      <c r="V132" s="6">
        <f ca="1">'Cost Schedule '!Y123</f>
        <v>0.18884931997484217</v>
      </c>
      <c r="W132" s="6">
        <f ca="1">'Cost Schedule '!Z123</f>
        <v>0.18884931997484217</v>
      </c>
      <c r="X132" s="6">
        <f ca="1">'Cost Schedule '!AA123</f>
        <v>0</v>
      </c>
      <c r="Y132" s="6">
        <f ca="1">'Cost Schedule '!AB123</f>
        <v>0.18884931997484217</v>
      </c>
      <c r="Z132" s="6">
        <f ca="1">'Cost Schedule '!AC123</f>
        <v>0</v>
      </c>
      <c r="AA132" s="6">
        <f ca="1">'Cost Schedule '!AD123</f>
        <v>0.18884931997484217</v>
      </c>
      <c r="AB132" s="6">
        <f ca="1">'Cost Schedule '!AE123</f>
        <v>0</v>
      </c>
      <c r="AC132" s="6">
        <f ca="1">'Cost Schedule '!AF123</f>
        <v>0.18884931997484217</v>
      </c>
      <c r="AD132" s="6">
        <f ca="1">'Cost Schedule '!AG123</f>
        <v>0</v>
      </c>
      <c r="AE132" s="6">
        <f ca="1">'Cost Schedule '!AH123</f>
        <v>0.18884931997484217</v>
      </c>
      <c r="AF132" s="6">
        <f ca="1">'Cost Schedule '!AI123</f>
        <v>0</v>
      </c>
      <c r="AG132" s="6">
        <f ca="1">'Cost Schedule '!AJ123</f>
        <v>0.18884931997484217</v>
      </c>
    </row>
    <row r="133" spans="1:33" ht="22.5" x14ac:dyDescent="0.25">
      <c r="A133" s="10"/>
      <c r="B133" s="198" t="s">
        <v>369</v>
      </c>
      <c r="C133" s="7">
        <f ca="1">SUM(E133:X133)</f>
        <v>50.204123452185286</v>
      </c>
      <c r="D133" s="6"/>
      <c r="E133" s="6">
        <f ca="1">'Cost Schedule '!H132+'Cost Schedule '!H142</f>
        <v>0</v>
      </c>
      <c r="F133" s="6">
        <f ca="1">'Cost Schedule '!I132+'Cost Schedule '!I142</f>
        <v>0</v>
      </c>
      <c r="G133" s="6">
        <f ca="1">'Cost Schedule '!J132+'Cost Schedule '!J142</f>
        <v>0</v>
      </c>
      <c r="H133" s="6">
        <f ca="1">'Cost Schedule '!K132+'Cost Schedule '!K142</f>
        <v>0</v>
      </c>
      <c r="I133" s="6">
        <f ca="1">'Cost Schedule '!L132+'Cost Schedule '!L142</f>
        <v>0.10270000000000001</v>
      </c>
      <c r="J133" s="6">
        <f ca="1">'Cost Schedule '!M132+'Cost Schedule '!M142</f>
        <v>0</v>
      </c>
      <c r="K133" s="6">
        <f ca="1">'Cost Schedule '!N132+'Cost Schedule '!N142</f>
        <v>4.5063125936731314</v>
      </c>
      <c r="L133" s="6">
        <f ca="1">'Cost Schedule '!O132+'Cost Schedule '!O142</f>
        <v>2.412538930571742</v>
      </c>
      <c r="M133" s="6">
        <f ca="1">'Cost Schedule '!P132+'Cost Schedule '!P142</f>
        <v>2.6654751360905178</v>
      </c>
      <c r="N133" s="6">
        <f ca="1">'Cost Schedule '!Q132+'Cost Schedule '!Q142</f>
        <v>2.681652908951742</v>
      </c>
      <c r="O133" s="6">
        <f ca="1">'Cost Schedule '!R132+'Cost Schedule '!R142</f>
        <v>4.3570088311434825</v>
      </c>
      <c r="P133" s="6">
        <f ca="1">'Cost Schedule '!S132+'Cost Schedule '!S142</f>
        <v>6.9261395670762989</v>
      </c>
      <c r="Q133" s="6">
        <f ca="1">'Cost Schedule '!T132+'Cost Schedule '!T142</f>
        <v>6.4154924971285929</v>
      </c>
      <c r="R133" s="6">
        <f ca="1">'Cost Schedule '!U132+'Cost Schedule '!U142</f>
        <v>8.5797853657685401</v>
      </c>
      <c r="S133" s="6">
        <f ca="1">'Cost Schedule '!V132+'Cost Schedule '!V142</f>
        <v>1.0628945622305888</v>
      </c>
      <c r="T133" s="6">
        <f ca="1">'Cost Schedule '!W132+'Cost Schedule '!W142</f>
        <v>5.4686091858705117</v>
      </c>
      <c r="U133" s="6">
        <f ca="1">'Cost Schedule '!X132+'Cost Schedule '!X142</f>
        <v>4.8389359169201418</v>
      </c>
      <c r="V133" s="6">
        <f ca="1">'Cost Schedule '!Y132+'Cost Schedule '!Y142</f>
        <v>0.18657795675999864</v>
      </c>
      <c r="W133" s="6">
        <f ca="1">'Cost Schedule '!Z132+'Cost Schedule '!Z142</f>
        <v>0</v>
      </c>
      <c r="X133" s="6">
        <f ca="1">'Cost Schedule '!AA132+'Cost Schedule '!AA142</f>
        <v>0</v>
      </c>
      <c r="Y133" s="6">
        <f ca="1">'Cost Schedule '!AB132+'Cost Schedule '!AB142</f>
        <v>0</v>
      </c>
      <c r="Z133" s="6">
        <f ca="1">'Cost Schedule '!AC132+'Cost Schedule '!AC142</f>
        <v>0</v>
      </c>
      <c r="AA133" s="6">
        <f ca="1">'Cost Schedule '!AD132+'Cost Schedule '!AD142</f>
        <v>0</v>
      </c>
      <c r="AB133" s="6">
        <f ca="1">'Cost Schedule '!AE132+'Cost Schedule '!AE142</f>
        <v>0</v>
      </c>
      <c r="AC133" s="6">
        <f ca="1">'Cost Schedule '!AF132+'Cost Schedule '!AF142</f>
        <v>0</v>
      </c>
      <c r="AD133" s="6">
        <f ca="1">'Cost Schedule '!AG132+'Cost Schedule '!AG142</f>
        <v>0</v>
      </c>
      <c r="AE133" s="6">
        <f ca="1">'Cost Schedule '!AH132+'Cost Schedule '!AH142</f>
        <v>0</v>
      </c>
      <c r="AF133" s="6">
        <f ca="1">'Cost Schedule '!AI132+'Cost Schedule '!AI142</f>
        <v>0</v>
      </c>
      <c r="AG133" s="6">
        <f ca="1">'Cost Schedule '!AJ132+'Cost Schedule '!AJ142</f>
        <v>0</v>
      </c>
    </row>
    <row r="134" spans="1:33" x14ac:dyDescent="0.25">
      <c r="A134" s="10"/>
      <c r="C134" s="7"/>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row>
    <row r="135" spans="1:33" x14ac:dyDescent="0.25">
      <c r="A135" s="23"/>
      <c r="C135" s="7"/>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row>
    <row r="136" spans="1:33" x14ac:dyDescent="0.25">
      <c r="A136" s="23"/>
      <c r="B136" s="34" t="s">
        <v>34</v>
      </c>
      <c r="C136" s="33">
        <f ca="1">SUM(E136:X136)</f>
        <v>94.421421106552572</v>
      </c>
      <c r="D136" s="39"/>
      <c r="E136" s="33">
        <f ca="1">SUM(E130:E135)</f>
        <v>0</v>
      </c>
      <c r="F136" s="33">
        <f t="shared" ref="F136:AG136" ca="1" si="70">SUM(F130:F135)</f>
        <v>0</v>
      </c>
      <c r="G136" s="33">
        <f t="shared" ca="1" si="70"/>
        <v>0</v>
      </c>
      <c r="H136" s="33">
        <f t="shared" ca="1" si="70"/>
        <v>0</v>
      </c>
      <c r="I136" s="33">
        <f t="shared" ca="1" si="70"/>
        <v>0.10270000000000001</v>
      </c>
      <c r="J136" s="33">
        <f t="shared" ca="1" si="70"/>
        <v>0</v>
      </c>
      <c r="K136" s="33">
        <f t="shared" ca="1" si="70"/>
        <v>5.1611499908431968</v>
      </c>
      <c r="L136" s="33">
        <f t="shared" ca="1" si="70"/>
        <v>2.7399576291567747</v>
      </c>
      <c r="M136" s="33">
        <f t="shared" ca="1" si="70"/>
        <v>2.6654751360905178</v>
      </c>
      <c r="N136" s="33">
        <f t="shared" ca="1" si="70"/>
        <v>3.0090716075367747</v>
      </c>
      <c r="O136" s="33">
        <f t="shared" ca="1" si="70"/>
        <v>9.0452267141543565</v>
      </c>
      <c r="P136" s="33">
        <f t="shared" ca="1" si="70"/>
        <v>11.891496207307554</v>
      </c>
      <c r="Q136" s="33">
        <f t="shared" ca="1" si="70"/>
        <v>6.4154924971285929</v>
      </c>
      <c r="R136" s="33">
        <f t="shared" ca="1" si="70"/>
        <v>8.7686346857433826</v>
      </c>
      <c r="S136" s="33">
        <f t="shared" ca="1" si="70"/>
        <v>1.251743882205431</v>
      </c>
      <c r="T136" s="33">
        <f t="shared" ca="1" si="70"/>
        <v>9.0263868700336154</v>
      </c>
      <c r="U136" s="33">
        <f t="shared" ca="1" si="70"/>
        <v>5.0277852368949842</v>
      </c>
      <c r="V136" s="33">
        <f t="shared" ca="1" si="70"/>
        <v>0.37542727673484078</v>
      </c>
      <c r="W136" s="33">
        <f t="shared" ca="1" si="70"/>
        <v>13.898359045296825</v>
      </c>
      <c r="X136" s="33">
        <f t="shared" ca="1" si="70"/>
        <v>15.042514327425721</v>
      </c>
      <c r="Y136" s="33">
        <f t="shared" ca="1" si="70"/>
        <v>22.8881486990737</v>
      </c>
      <c r="Z136" s="33">
        <f t="shared" ca="1" si="70"/>
        <v>9.5351445538863331</v>
      </c>
      <c r="AA136" s="33">
        <f t="shared" ca="1" si="70"/>
        <v>5.2785164257450923</v>
      </c>
      <c r="AB136" s="33">
        <f t="shared" ca="1" si="70"/>
        <v>8.9987371260720561</v>
      </c>
      <c r="AC136" s="33">
        <f t="shared" ca="1" si="70"/>
        <v>1.1888493199748422</v>
      </c>
      <c r="AD136" s="33">
        <f t="shared" ca="1" si="70"/>
        <v>1</v>
      </c>
      <c r="AE136" s="33">
        <f t="shared" ca="1" si="70"/>
        <v>1.1888493199748422</v>
      </c>
      <c r="AF136" s="33">
        <f t="shared" ca="1" si="70"/>
        <v>1</v>
      </c>
      <c r="AG136" s="33">
        <f t="shared" ca="1" si="70"/>
        <v>1.1888493199748422</v>
      </c>
    </row>
    <row r="137" spans="1:33" x14ac:dyDescent="0.25">
      <c r="A137" s="9"/>
      <c r="C137" s="7"/>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row>
    <row r="138" spans="1:33" x14ac:dyDescent="0.25">
      <c r="B138" s="26" t="s">
        <v>27</v>
      </c>
      <c r="C138" s="27">
        <f ca="1">SUM(E138:X138)</f>
        <v>118.41330923580861</v>
      </c>
      <c r="D138" s="27"/>
      <c r="E138" s="27">
        <f t="shared" ref="E138:AG138" ca="1" si="71">E127-E136</f>
        <v>0</v>
      </c>
      <c r="F138" s="27">
        <f t="shared" ca="1" si="71"/>
        <v>0</v>
      </c>
      <c r="G138" s="27">
        <f t="shared" ca="1" si="71"/>
        <v>0.72536160035540043</v>
      </c>
      <c r="H138" s="27">
        <f t="shared" ca="1" si="71"/>
        <v>3.3547974016437272</v>
      </c>
      <c r="I138" s="27">
        <f t="shared" ca="1" si="71"/>
        <v>3.0707570015548766</v>
      </c>
      <c r="J138" s="27">
        <f t="shared" ca="1" si="71"/>
        <v>13.020240726379438</v>
      </c>
      <c r="K138" s="27">
        <f t="shared" ca="1" si="71"/>
        <v>16.865180365548891</v>
      </c>
      <c r="L138" s="27">
        <f t="shared" ca="1" si="71"/>
        <v>10.799642003077128</v>
      </c>
      <c r="M138" s="27">
        <f t="shared" ca="1" si="71"/>
        <v>39.743153509488138</v>
      </c>
      <c r="N138" s="27">
        <f t="shared" ca="1" si="71"/>
        <v>38.374621096739709</v>
      </c>
      <c r="O138" s="27">
        <f t="shared" ca="1" si="71"/>
        <v>15.481425078662802</v>
      </c>
      <c r="P138" s="27">
        <f t="shared" ca="1" si="71"/>
        <v>12.635155585509604</v>
      </c>
      <c r="Q138" s="27">
        <f t="shared" ca="1" si="71"/>
        <v>17.733826191183685</v>
      </c>
      <c r="R138" s="27">
        <f t="shared" ca="1" si="71"/>
        <v>-8.7686346857433826</v>
      </c>
      <c r="S138" s="27">
        <f t="shared" ca="1" si="71"/>
        <v>-1.251743882205431</v>
      </c>
      <c r="T138" s="27">
        <f t="shared" ca="1" si="71"/>
        <v>-9.0263868700336154</v>
      </c>
      <c r="U138" s="27">
        <f t="shared" ca="1" si="71"/>
        <v>-5.0277852368949842</v>
      </c>
      <c r="V138" s="27">
        <f t="shared" ca="1" si="71"/>
        <v>-0.37542727673484078</v>
      </c>
      <c r="W138" s="27">
        <f t="shared" ca="1" si="71"/>
        <v>-13.898359045296825</v>
      </c>
      <c r="X138" s="27">
        <f t="shared" ca="1" si="71"/>
        <v>-15.042514327425721</v>
      </c>
      <c r="Y138" s="27">
        <f t="shared" ca="1" si="71"/>
        <v>-22.8881486990737</v>
      </c>
      <c r="Z138" s="27">
        <f t="shared" ca="1" si="71"/>
        <v>-9.5351445538863331</v>
      </c>
      <c r="AA138" s="27">
        <f t="shared" ca="1" si="71"/>
        <v>-5.2785164257450923</v>
      </c>
      <c r="AB138" s="27">
        <f t="shared" ca="1" si="71"/>
        <v>-8.9987371260720561</v>
      </c>
      <c r="AC138" s="27">
        <f t="shared" ca="1" si="71"/>
        <v>-1.1888493199748422</v>
      </c>
      <c r="AD138" s="27">
        <f t="shared" ca="1" si="71"/>
        <v>-1</v>
      </c>
      <c r="AE138" s="27">
        <f t="shared" ca="1" si="71"/>
        <v>-1.1888493199748422</v>
      </c>
      <c r="AF138" s="27">
        <f t="shared" ca="1" si="71"/>
        <v>-1</v>
      </c>
      <c r="AG138" s="27">
        <f t="shared" ca="1" si="71"/>
        <v>-1.1888493199748422</v>
      </c>
    </row>
    <row r="139" spans="1:33" x14ac:dyDescent="0.25">
      <c r="B139" s="13"/>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row>
    <row r="140" spans="1:33" x14ac:dyDescent="0.25">
      <c r="A140" s="9"/>
      <c r="B140" s="26" t="s">
        <v>28</v>
      </c>
      <c r="C140" s="27">
        <f ca="1">SUM(D140:X140)</f>
        <v>118.41330923580861</v>
      </c>
      <c r="D140" s="27">
        <f>D118+D138</f>
        <v>0</v>
      </c>
      <c r="E140" s="27">
        <f t="shared" ref="E140:AG140" ca="1" si="72">E138</f>
        <v>0</v>
      </c>
      <c r="F140" s="27">
        <f t="shared" ca="1" si="72"/>
        <v>0</v>
      </c>
      <c r="G140" s="27">
        <f t="shared" ca="1" si="72"/>
        <v>0.72536160035540043</v>
      </c>
      <c r="H140" s="27">
        <f t="shared" ca="1" si="72"/>
        <v>3.3547974016437272</v>
      </c>
      <c r="I140" s="27">
        <f t="shared" ca="1" si="72"/>
        <v>3.0707570015548766</v>
      </c>
      <c r="J140" s="27">
        <f t="shared" ca="1" si="72"/>
        <v>13.020240726379438</v>
      </c>
      <c r="K140" s="27">
        <f t="shared" ca="1" si="72"/>
        <v>16.865180365548891</v>
      </c>
      <c r="L140" s="27">
        <f t="shared" ca="1" si="72"/>
        <v>10.799642003077128</v>
      </c>
      <c r="M140" s="27">
        <f t="shared" ca="1" si="72"/>
        <v>39.743153509488138</v>
      </c>
      <c r="N140" s="27">
        <f t="shared" ca="1" si="72"/>
        <v>38.374621096739709</v>
      </c>
      <c r="O140" s="27">
        <f t="shared" ca="1" si="72"/>
        <v>15.481425078662802</v>
      </c>
      <c r="P140" s="27">
        <f t="shared" ca="1" si="72"/>
        <v>12.635155585509604</v>
      </c>
      <c r="Q140" s="27">
        <f t="shared" ca="1" si="72"/>
        <v>17.733826191183685</v>
      </c>
      <c r="R140" s="27">
        <f t="shared" ca="1" si="72"/>
        <v>-8.7686346857433826</v>
      </c>
      <c r="S140" s="27">
        <f t="shared" ca="1" si="72"/>
        <v>-1.251743882205431</v>
      </c>
      <c r="T140" s="27">
        <f t="shared" ca="1" si="72"/>
        <v>-9.0263868700336154</v>
      </c>
      <c r="U140" s="27">
        <f t="shared" ca="1" si="72"/>
        <v>-5.0277852368949842</v>
      </c>
      <c r="V140" s="27">
        <f t="shared" ca="1" si="72"/>
        <v>-0.37542727673484078</v>
      </c>
      <c r="W140" s="27">
        <f t="shared" ca="1" si="72"/>
        <v>-13.898359045296825</v>
      </c>
      <c r="X140" s="27">
        <f t="shared" ca="1" si="72"/>
        <v>-15.042514327425721</v>
      </c>
      <c r="Y140" s="27">
        <f t="shared" ca="1" si="72"/>
        <v>-22.8881486990737</v>
      </c>
      <c r="Z140" s="27">
        <f t="shared" ca="1" si="72"/>
        <v>-9.5351445538863331</v>
      </c>
      <c r="AA140" s="27">
        <f t="shared" ca="1" si="72"/>
        <v>-5.2785164257450923</v>
      </c>
      <c r="AB140" s="27">
        <f t="shared" ca="1" si="72"/>
        <v>-8.9987371260720561</v>
      </c>
      <c r="AC140" s="27">
        <f t="shared" ca="1" si="72"/>
        <v>-1.1888493199748422</v>
      </c>
      <c r="AD140" s="27">
        <f t="shared" ca="1" si="72"/>
        <v>-1</v>
      </c>
      <c r="AE140" s="27">
        <f t="shared" ca="1" si="72"/>
        <v>-1.1888493199748422</v>
      </c>
      <c r="AF140" s="27">
        <f t="shared" ca="1" si="72"/>
        <v>-1</v>
      </c>
      <c r="AG140" s="27">
        <f t="shared" ca="1" si="72"/>
        <v>-1.1888493199748422</v>
      </c>
    </row>
    <row r="142" spans="1:33" x14ac:dyDescent="0.25">
      <c r="F142" s="2">
        <v>1</v>
      </c>
      <c r="G142" s="2">
        <v>2</v>
      </c>
      <c r="H142" s="2">
        <f>G142+1</f>
        <v>3</v>
      </c>
      <c r="I142" s="2">
        <f>H142+1</f>
        <v>4</v>
      </c>
      <c r="J142" s="2">
        <f t="shared" ref="J142:AG142" si="73">I142+1</f>
        <v>5</v>
      </c>
      <c r="K142" s="2">
        <f t="shared" si="73"/>
        <v>6</v>
      </c>
      <c r="L142" s="2">
        <f t="shared" si="73"/>
        <v>7</v>
      </c>
      <c r="M142" s="2">
        <f t="shared" si="73"/>
        <v>8</v>
      </c>
      <c r="N142" s="2">
        <f t="shared" si="73"/>
        <v>9</v>
      </c>
      <c r="O142" s="2">
        <f t="shared" si="73"/>
        <v>10</v>
      </c>
      <c r="P142" s="2">
        <f t="shared" si="73"/>
        <v>11</v>
      </c>
      <c r="Q142" s="2">
        <f t="shared" si="73"/>
        <v>12</v>
      </c>
      <c r="R142" s="2">
        <f t="shared" si="73"/>
        <v>13</v>
      </c>
      <c r="S142" s="2">
        <f t="shared" si="73"/>
        <v>14</v>
      </c>
      <c r="T142" s="2">
        <f t="shared" si="73"/>
        <v>15</v>
      </c>
      <c r="U142" s="2">
        <f t="shared" si="73"/>
        <v>16</v>
      </c>
      <c r="V142" s="2">
        <f t="shared" si="73"/>
        <v>17</v>
      </c>
      <c r="W142" s="2">
        <f t="shared" si="73"/>
        <v>18</v>
      </c>
      <c r="X142" s="2">
        <f t="shared" si="73"/>
        <v>19</v>
      </c>
      <c r="Y142" s="2">
        <f t="shared" si="73"/>
        <v>20</v>
      </c>
      <c r="Z142" s="2">
        <f t="shared" si="73"/>
        <v>21</v>
      </c>
      <c r="AA142" s="2">
        <f t="shared" si="73"/>
        <v>22</v>
      </c>
      <c r="AB142" s="2">
        <f t="shared" si="73"/>
        <v>23</v>
      </c>
      <c r="AC142" s="2">
        <f t="shared" si="73"/>
        <v>24</v>
      </c>
      <c r="AD142" s="2">
        <f t="shared" si="73"/>
        <v>25</v>
      </c>
      <c r="AE142" s="2">
        <f t="shared" si="73"/>
        <v>26</v>
      </c>
      <c r="AF142" s="2">
        <f t="shared" si="73"/>
        <v>27</v>
      </c>
      <c r="AG142" s="2">
        <f t="shared" si="73"/>
        <v>28</v>
      </c>
    </row>
    <row r="143" spans="1:33" x14ac:dyDescent="0.25">
      <c r="B143" s="3" t="s">
        <v>51</v>
      </c>
      <c r="C143" s="4" t="s">
        <v>3</v>
      </c>
      <c r="D143" s="5">
        <f>D115</f>
        <v>44561</v>
      </c>
      <c r="E143" s="5">
        <f t="shared" ref="E143:AG143" si="74">EOMONTH(D143,3)</f>
        <v>44651</v>
      </c>
      <c r="F143" s="5">
        <f t="shared" si="74"/>
        <v>44742</v>
      </c>
      <c r="G143" s="5">
        <f t="shared" si="74"/>
        <v>44834</v>
      </c>
      <c r="H143" s="5">
        <f t="shared" si="74"/>
        <v>44926</v>
      </c>
      <c r="I143" s="5">
        <f t="shared" si="74"/>
        <v>45016</v>
      </c>
      <c r="J143" s="5">
        <f t="shared" si="74"/>
        <v>45107</v>
      </c>
      <c r="K143" s="5">
        <f t="shared" si="74"/>
        <v>45199</v>
      </c>
      <c r="L143" s="5">
        <f t="shared" si="74"/>
        <v>45291</v>
      </c>
      <c r="M143" s="5">
        <f t="shared" si="74"/>
        <v>45382</v>
      </c>
      <c r="N143" s="5">
        <f t="shared" si="74"/>
        <v>45473</v>
      </c>
      <c r="O143" s="5">
        <f t="shared" si="74"/>
        <v>45565</v>
      </c>
      <c r="P143" s="5">
        <f t="shared" si="74"/>
        <v>45657</v>
      </c>
      <c r="Q143" s="5">
        <f t="shared" si="74"/>
        <v>45747</v>
      </c>
      <c r="R143" s="5">
        <f t="shared" si="74"/>
        <v>45838</v>
      </c>
      <c r="S143" s="5">
        <f t="shared" si="74"/>
        <v>45930</v>
      </c>
      <c r="T143" s="5">
        <f t="shared" si="74"/>
        <v>46022</v>
      </c>
      <c r="U143" s="5">
        <f t="shared" si="74"/>
        <v>46112</v>
      </c>
      <c r="V143" s="5">
        <f t="shared" si="74"/>
        <v>46203</v>
      </c>
      <c r="W143" s="5">
        <f t="shared" si="74"/>
        <v>46295</v>
      </c>
      <c r="X143" s="5">
        <f t="shared" si="74"/>
        <v>46387</v>
      </c>
      <c r="Y143" s="5">
        <f t="shared" si="74"/>
        <v>46477</v>
      </c>
      <c r="Z143" s="5">
        <f t="shared" si="74"/>
        <v>46568</v>
      </c>
      <c r="AA143" s="5">
        <f t="shared" si="74"/>
        <v>46660</v>
      </c>
      <c r="AB143" s="5">
        <f t="shared" si="74"/>
        <v>46752</v>
      </c>
      <c r="AC143" s="5">
        <f t="shared" si="74"/>
        <v>46843</v>
      </c>
      <c r="AD143" s="5">
        <f t="shared" si="74"/>
        <v>46934</v>
      </c>
      <c r="AE143" s="5">
        <f t="shared" si="74"/>
        <v>47026</v>
      </c>
      <c r="AF143" s="5">
        <f t="shared" si="74"/>
        <v>47118</v>
      </c>
      <c r="AG143" s="5">
        <f t="shared" si="74"/>
        <v>47208</v>
      </c>
    </row>
    <row r="144" spans="1:33" x14ac:dyDescent="0.25">
      <c r="B144" s="14"/>
      <c r="C144" s="15"/>
      <c r="D144" s="15"/>
      <c r="E144" s="15"/>
      <c r="F144" s="15"/>
      <c r="G144" s="15"/>
      <c r="H144" s="15"/>
      <c r="I144" s="15"/>
      <c r="J144" s="15"/>
      <c r="K144" s="15"/>
      <c r="L144" s="15"/>
      <c r="M144" s="15"/>
      <c r="N144" s="15"/>
      <c r="O144" s="15"/>
      <c r="P144" s="15"/>
      <c r="Q144" s="15"/>
      <c r="R144" s="15"/>
      <c r="S144" s="15"/>
      <c r="T144" s="15"/>
      <c r="U144" s="15"/>
      <c r="V144" s="15"/>
      <c r="W144" s="15"/>
    </row>
    <row r="145" spans="1:74" x14ac:dyDescent="0.25">
      <c r="A145" s="10">
        <f>'Project Summary'!F17</f>
        <v>248</v>
      </c>
      <c r="B145" s="2" t="s">
        <v>21</v>
      </c>
      <c r="C145" s="7">
        <f>SUM(E145:AG145)</f>
        <v>248</v>
      </c>
      <c r="D145" s="8"/>
      <c r="E145" s="10"/>
      <c r="F145" s="10">
        <v>10</v>
      </c>
      <c r="G145" s="10">
        <v>10</v>
      </c>
      <c r="H145" s="10">
        <v>15</v>
      </c>
      <c r="I145" s="10">
        <v>22</v>
      </c>
      <c r="J145" s="10">
        <v>25</v>
      </c>
      <c r="K145" s="10">
        <v>25</v>
      </c>
      <c r="L145" s="10">
        <v>25</v>
      </c>
      <c r="M145" s="10">
        <v>28</v>
      </c>
      <c r="N145" s="10">
        <v>28</v>
      </c>
      <c r="O145" s="10">
        <v>30</v>
      </c>
      <c r="P145" s="10">
        <v>30</v>
      </c>
      <c r="Q145" s="10"/>
      <c r="R145" s="10"/>
      <c r="S145" s="10"/>
      <c r="T145" s="10"/>
      <c r="U145" s="10"/>
      <c r="V145" s="10"/>
      <c r="W145" s="10"/>
      <c r="X145" s="10"/>
      <c r="Y145" s="10"/>
      <c r="Z145" s="10"/>
      <c r="AA145" s="10"/>
      <c r="AB145" s="10"/>
      <c r="AC145" s="10"/>
      <c r="AD145" s="10"/>
      <c r="AE145" s="10"/>
      <c r="AF145" s="10"/>
      <c r="AG145" s="10"/>
    </row>
    <row r="146" spans="1:74" x14ac:dyDescent="0.25">
      <c r="A146" s="21">
        <f>A147/A145</f>
        <v>1993.8234718161286</v>
      </c>
      <c r="B146" s="2" t="s">
        <v>22</v>
      </c>
      <c r="C146" s="7"/>
      <c r="D146" s="8"/>
      <c r="E146" s="6">
        <f>$A146</f>
        <v>1993.8234718161286</v>
      </c>
      <c r="F146" s="6">
        <f t="shared" ref="F146:AG146" si="75">$A146</f>
        <v>1993.8234718161286</v>
      </c>
      <c r="G146" s="6">
        <f t="shared" si="75"/>
        <v>1993.8234718161286</v>
      </c>
      <c r="H146" s="6">
        <f t="shared" si="75"/>
        <v>1993.8234718161286</v>
      </c>
      <c r="I146" s="6">
        <f t="shared" si="75"/>
        <v>1993.8234718161286</v>
      </c>
      <c r="J146" s="6">
        <f t="shared" si="75"/>
        <v>1993.8234718161286</v>
      </c>
      <c r="K146" s="6">
        <f t="shared" si="75"/>
        <v>1993.8234718161286</v>
      </c>
      <c r="L146" s="6">
        <f t="shared" si="75"/>
        <v>1993.8234718161286</v>
      </c>
      <c r="M146" s="6">
        <f t="shared" si="75"/>
        <v>1993.8234718161286</v>
      </c>
      <c r="N146" s="6">
        <f t="shared" si="75"/>
        <v>1993.8234718161286</v>
      </c>
      <c r="O146" s="6">
        <f t="shared" si="75"/>
        <v>1993.8234718161286</v>
      </c>
      <c r="P146" s="6">
        <f t="shared" si="75"/>
        <v>1993.8234718161286</v>
      </c>
      <c r="Q146" s="6">
        <f t="shared" si="75"/>
        <v>1993.8234718161286</v>
      </c>
      <c r="R146" s="6">
        <f t="shared" si="75"/>
        <v>1993.8234718161286</v>
      </c>
      <c r="S146" s="6">
        <f t="shared" si="75"/>
        <v>1993.8234718161286</v>
      </c>
      <c r="T146" s="6">
        <f t="shared" si="75"/>
        <v>1993.8234718161286</v>
      </c>
      <c r="U146" s="6">
        <f t="shared" si="75"/>
        <v>1993.8234718161286</v>
      </c>
      <c r="V146" s="6">
        <f t="shared" si="75"/>
        <v>1993.8234718161286</v>
      </c>
      <c r="W146" s="6">
        <f t="shared" si="75"/>
        <v>1993.8234718161286</v>
      </c>
      <c r="X146" s="6">
        <f t="shared" si="75"/>
        <v>1993.8234718161286</v>
      </c>
      <c r="Y146" s="6">
        <f t="shared" si="75"/>
        <v>1993.8234718161286</v>
      </c>
      <c r="Z146" s="6">
        <f t="shared" si="75"/>
        <v>1993.8234718161286</v>
      </c>
      <c r="AA146" s="6">
        <f t="shared" si="75"/>
        <v>1993.8234718161286</v>
      </c>
      <c r="AB146" s="6">
        <f t="shared" si="75"/>
        <v>1993.8234718161286</v>
      </c>
      <c r="AC146" s="6">
        <f t="shared" si="75"/>
        <v>1993.8234718161286</v>
      </c>
      <c r="AD146" s="6">
        <f t="shared" si="75"/>
        <v>1993.8234718161286</v>
      </c>
      <c r="AE146" s="6">
        <f t="shared" si="75"/>
        <v>1993.8234718161286</v>
      </c>
      <c r="AF146" s="6">
        <f t="shared" si="75"/>
        <v>1993.8234718161286</v>
      </c>
      <c r="AG146" s="6">
        <f t="shared" si="75"/>
        <v>1993.8234718161286</v>
      </c>
    </row>
    <row r="147" spans="1:74" x14ac:dyDescent="0.25">
      <c r="A147" s="32">
        <f>'Project Summary'!F13</f>
        <v>494468.22101039992</v>
      </c>
      <c r="B147" s="2" t="s">
        <v>23</v>
      </c>
      <c r="C147" s="7">
        <f>SUM(E147:AG147)</f>
        <v>494468.22101039987</v>
      </c>
      <c r="D147" s="8"/>
      <c r="E147" s="6">
        <f t="shared" ref="E147:AG147" si="76">E145*E146</f>
        <v>0</v>
      </c>
      <c r="F147" s="6">
        <f t="shared" si="76"/>
        <v>19938.234718161286</v>
      </c>
      <c r="G147" s="6">
        <f t="shared" si="76"/>
        <v>19938.234718161286</v>
      </c>
      <c r="H147" s="6">
        <f t="shared" si="76"/>
        <v>29907.352077241929</v>
      </c>
      <c r="I147" s="6">
        <f t="shared" si="76"/>
        <v>43864.11637995483</v>
      </c>
      <c r="J147" s="6">
        <f t="shared" si="76"/>
        <v>49845.586795403215</v>
      </c>
      <c r="K147" s="6">
        <f t="shared" si="76"/>
        <v>49845.586795403215</v>
      </c>
      <c r="L147" s="6">
        <f t="shared" si="76"/>
        <v>49845.586795403215</v>
      </c>
      <c r="M147" s="6">
        <f t="shared" si="76"/>
        <v>55827.057210851599</v>
      </c>
      <c r="N147" s="6">
        <f t="shared" si="76"/>
        <v>55827.057210851599</v>
      </c>
      <c r="O147" s="6">
        <f t="shared" si="76"/>
        <v>59814.704154483858</v>
      </c>
      <c r="P147" s="6">
        <f t="shared" si="76"/>
        <v>59814.704154483858</v>
      </c>
      <c r="Q147" s="6">
        <f t="shared" si="76"/>
        <v>0</v>
      </c>
      <c r="R147" s="6">
        <f t="shared" si="76"/>
        <v>0</v>
      </c>
      <c r="S147" s="6">
        <f t="shared" si="76"/>
        <v>0</v>
      </c>
      <c r="T147" s="6">
        <f t="shared" si="76"/>
        <v>0</v>
      </c>
      <c r="U147" s="6">
        <f t="shared" si="76"/>
        <v>0</v>
      </c>
      <c r="V147" s="6">
        <f t="shared" si="76"/>
        <v>0</v>
      </c>
      <c r="W147" s="6">
        <f t="shared" si="76"/>
        <v>0</v>
      </c>
      <c r="X147" s="6">
        <f t="shared" si="76"/>
        <v>0</v>
      </c>
      <c r="Y147" s="6">
        <f t="shared" si="76"/>
        <v>0</v>
      </c>
      <c r="Z147" s="6">
        <f t="shared" si="76"/>
        <v>0</v>
      </c>
      <c r="AA147" s="6">
        <f t="shared" si="76"/>
        <v>0</v>
      </c>
      <c r="AB147" s="6">
        <f t="shared" si="76"/>
        <v>0</v>
      </c>
      <c r="AC147" s="6">
        <f t="shared" si="76"/>
        <v>0</v>
      </c>
      <c r="AD147" s="6">
        <f t="shared" si="76"/>
        <v>0</v>
      </c>
      <c r="AE147" s="6">
        <f t="shared" si="76"/>
        <v>0</v>
      </c>
      <c r="AF147" s="6">
        <f t="shared" si="76"/>
        <v>0</v>
      </c>
      <c r="AG147" s="6">
        <f t="shared" si="76"/>
        <v>0</v>
      </c>
    </row>
    <row r="148" spans="1:74" x14ac:dyDescent="0.25">
      <c r="A148" s="10"/>
      <c r="B148" s="2" t="s">
        <v>24</v>
      </c>
      <c r="C148" s="16">
        <f>SUM(E148:AG148)</f>
        <v>1</v>
      </c>
      <c r="D148" s="8"/>
      <c r="E148" s="8">
        <f>E147/$C147</f>
        <v>0</v>
      </c>
      <c r="F148" s="8">
        <f t="shared" ref="F148:AG148" si="77">F147/$C147</f>
        <v>4.0322580645161289E-2</v>
      </c>
      <c r="G148" s="8">
        <f t="shared" si="77"/>
        <v>4.0322580645161289E-2</v>
      </c>
      <c r="H148" s="8">
        <f t="shared" si="77"/>
        <v>6.0483870967741937E-2</v>
      </c>
      <c r="I148" s="8">
        <f t="shared" si="77"/>
        <v>8.8709677419354843E-2</v>
      </c>
      <c r="J148" s="8">
        <f t="shared" si="77"/>
        <v>0.10080645161290323</v>
      </c>
      <c r="K148" s="8">
        <f t="shared" si="77"/>
        <v>0.10080645161290323</v>
      </c>
      <c r="L148" s="8">
        <f t="shared" si="77"/>
        <v>0.10080645161290323</v>
      </c>
      <c r="M148" s="8">
        <f t="shared" si="77"/>
        <v>0.11290322580645161</v>
      </c>
      <c r="N148" s="8">
        <f t="shared" si="77"/>
        <v>0.11290322580645161</v>
      </c>
      <c r="O148" s="8">
        <f t="shared" si="77"/>
        <v>0.12096774193548387</v>
      </c>
      <c r="P148" s="8">
        <f t="shared" si="77"/>
        <v>0.12096774193548387</v>
      </c>
      <c r="Q148" s="8">
        <f t="shared" si="77"/>
        <v>0</v>
      </c>
      <c r="R148" s="8">
        <f t="shared" si="77"/>
        <v>0</v>
      </c>
      <c r="S148" s="8">
        <f t="shared" si="77"/>
        <v>0</v>
      </c>
      <c r="T148" s="8">
        <f t="shared" si="77"/>
        <v>0</v>
      </c>
      <c r="U148" s="8">
        <f t="shared" si="77"/>
        <v>0</v>
      </c>
      <c r="V148" s="8">
        <f t="shared" si="77"/>
        <v>0</v>
      </c>
      <c r="W148" s="8">
        <f t="shared" si="77"/>
        <v>0</v>
      </c>
      <c r="X148" s="8">
        <f t="shared" si="77"/>
        <v>0</v>
      </c>
      <c r="Y148" s="8">
        <f t="shared" si="77"/>
        <v>0</v>
      </c>
      <c r="Z148" s="8">
        <f t="shared" si="77"/>
        <v>0</v>
      </c>
      <c r="AA148" s="8">
        <f t="shared" si="77"/>
        <v>0</v>
      </c>
      <c r="AB148" s="8">
        <f t="shared" si="77"/>
        <v>0</v>
      </c>
      <c r="AC148" s="8">
        <f t="shared" si="77"/>
        <v>0</v>
      </c>
      <c r="AD148" s="8">
        <f t="shared" si="77"/>
        <v>0</v>
      </c>
      <c r="AE148" s="8">
        <f t="shared" si="77"/>
        <v>0</v>
      </c>
      <c r="AF148" s="8">
        <f t="shared" si="77"/>
        <v>0</v>
      </c>
      <c r="AG148" s="8">
        <f t="shared" si="77"/>
        <v>0</v>
      </c>
    </row>
    <row r="149" spans="1:74" x14ac:dyDescent="0.25">
      <c r="A149" s="10">
        <f>'Project Summary'!F20</f>
        <v>11283.000000000009</v>
      </c>
      <c r="B149" s="2" t="s">
        <v>25</v>
      </c>
      <c r="C149" s="7"/>
      <c r="D149" s="8"/>
      <c r="E149" s="21"/>
      <c r="F149" s="21">
        <f>A149</f>
        <v>11283.000000000009</v>
      </c>
      <c r="G149" s="21">
        <f>A149</f>
        <v>11283.000000000009</v>
      </c>
      <c r="H149" s="21">
        <f t="shared" ref="H149:M149" si="78">G149*(1+H150)</f>
        <v>11283.000000000009</v>
      </c>
      <c r="I149" s="21">
        <f t="shared" si="78"/>
        <v>11508.660000000009</v>
      </c>
      <c r="J149" s="21">
        <f t="shared" si="78"/>
        <v>11508.660000000009</v>
      </c>
      <c r="K149" s="21">
        <f t="shared" si="78"/>
        <v>11508.660000000009</v>
      </c>
      <c r="L149" s="21">
        <f t="shared" si="78"/>
        <v>11508.660000000009</v>
      </c>
      <c r="M149" s="21">
        <f t="shared" si="78"/>
        <v>11738.83320000001</v>
      </c>
      <c r="N149" s="21">
        <f t="shared" ref="N149:AG149" si="79">M149*(1+N150)</f>
        <v>11738.83320000001</v>
      </c>
      <c r="O149" s="21">
        <f t="shared" si="79"/>
        <v>11738.83320000001</v>
      </c>
      <c r="P149" s="21">
        <f t="shared" si="79"/>
        <v>11738.83320000001</v>
      </c>
      <c r="Q149" s="21">
        <f t="shared" si="79"/>
        <v>11973.609864000011</v>
      </c>
      <c r="R149" s="21">
        <f t="shared" si="79"/>
        <v>11973.609864000011</v>
      </c>
      <c r="S149" s="21">
        <f t="shared" si="79"/>
        <v>11973.609864000011</v>
      </c>
      <c r="T149" s="21">
        <f t="shared" si="79"/>
        <v>11973.609864000011</v>
      </c>
      <c r="U149" s="21">
        <f t="shared" si="79"/>
        <v>12213.082061280011</v>
      </c>
      <c r="V149" s="21">
        <f t="shared" si="79"/>
        <v>12213.082061280011</v>
      </c>
      <c r="W149" s="21">
        <f t="shared" si="79"/>
        <v>12213.082061280011</v>
      </c>
      <c r="X149" s="21">
        <f t="shared" si="79"/>
        <v>12213.082061280011</v>
      </c>
      <c r="Y149" s="21">
        <f t="shared" si="79"/>
        <v>12457.343702505612</v>
      </c>
      <c r="Z149" s="21">
        <f t="shared" si="79"/>
        <v>12457.343702505612</v>
      </c>
      <c r="AA149" s="21">
        <f t="shared" si="79"/>
        <v>12457.343702505612</v>
      </c>
      <c r="AB149" s="21">
        <f t="shared" si="79"/>
        <v>12457.343702505612</v>
      </c>
      <c r="AC149" s="21">
        <f t="shared" si="79"/>
        <v>12706.490576555725</v>
      </c>
      <c r="AD149" s="21">
        <f t="shared" si="79"/>
        <v>12706.490576555725</v>
      </c>
      <c r="AE149" s="21">
        <f t="shared" si="79"/>
        <v>12706.490576555725</v>
      </c>
      <c r="AF149" s="21">
        <f t="shared" si="79"/>
        <v>12706.490576555725</v>
      </c>
      <c r="AG149" s="21">
        <f t="shared" si="79"/>
        <v>12706.490576555725</v>
      </c>
    </row>
    <row r="150" spans="1:74" x14ac:dyDescent="0.25">
      <c r="B150" s="2" t="s">
        <v>37</v>
      </c>
      <c r="C150" s="11"/>
      <c r="D150" s="8"/>
      <c r="E150" s="12">
        <v>0</v>
      </c>
      <c r="F150" s="9">
        <v>0</v>
      </c>
      <c r="G150" s="9">
        <v>0</v>
      </c>
      <c r="H150" s="9">
        <v>0</v>
      </c>
      <c r="I150" s="9">
        <v>0.02</v>
      </c>
      <c r="J150" s="9">
        <v>0</v>
      </c>
      <c r="K150" s="9">
        <v>0</v>
      </c>
      <c r="L150" s="9">
        <v>0</v>
      </c>
      <c r="M150" s="9">
        <v>0.02</v>
      </c>
      <c r="N150" s="9">
        <v>0</v>
      </c>
      <c r="O150" s="9">
        <v>0</v>
      </c>
      <c r="P150" s="9">
        <v>0</v>
      </c>
      <c r="Q150" s="9">
        <v>0.02</v>
      </c>
      <c r="R150" s="9">
        <v>0</v>
      </c>
      <c r="S150" s="9">
        <v>0</v>
      </c>
      <c r="T150" s="9">
        <v>0</v>
      </c>
      <c r="U150" s="9">
        <v>0.02</v>
      </c>
      <c r="V150" s="9">
        <v>0</v>
      </c>
      <c r="W150" s="9">
        <v>0</v>
      </c>
      <c r="X150" s="9">
        <v>0</v>
      </c>
      <c r="Y150" s="9">
        <v>0.02</v>
      </c>
      <c r="Z150" s="9">
        <v>0</v>
      </c>
      <c r="AA150" s="9">
        <v>0</v>
      </c>
      <c r="AB150" s="9">
        <v>0</v>
      </c>
      <c r="AC150" s="9">
        <v>0.02</v>
      </c>
      <c r="AD150" s="9">
        <v>0</v>
      </c>
      <c r="AE150" s="9">
        <v>0</v>
      </c>
      <c r="AF150" s="9">
        <v>0</v>
      </c>
      <c r="AG150" s="9">
        <v>0</v>
      </c>
    </row>
    <row r="151" spans="1:74" x14ac:dyDescent="0.25">
      <c r="A151" s="23">
        <f>C151/A147*10^7</f>
        <v>11584.474480645169</v>
      </c>
      <c r="B151" s="2" t="s">
        <v>26</v>
      </c>
      <c r="C151" s="7">
        <f>SUM(E151:AG151)</f>
        <v>572.81544877849933</v>
      </c>
      <c r="D151" s="6"/>
      <c r="E151" s="6">
        <f t="shared" ref="E151:AG151" si="80">E147*E149/10^7</f>
        <v>0</v>
      </c>
      <c r="F151" s="6">
        <f t="shared" si="80"/>
        <v>22.496310232501397</v>
      </c>
      <c r="G151" s="6">
        <f t="shared" si="80"/>
        <v>22.496310232501397</v>
      </c>
      <c r="H151" s="6">
        <f t="shared" si="80"/>
        <v>33.744465348752094</v>
      </c>
      <c r="I151" s="6">
        <f t="shared" si="80"/>
        <v>50.481720161733129</v>
      </c>
      <c r="J151" s="6">
        <f t="shared" si="80"/>
        <v>57.365591092878553</v>
      </c>
      <c r="K151" s="6">
        <f t="shared" si="80"/>
        <v>57.365591092878553</v>
      </c>
      <c r="L151" s="6">
        <f t="shared" si="80"/>
        <v>57.365591092878553</v>
      </c>
      <c r="M151" s="6">
        <f t="shared" si="80"/>
        <v>65.534451264504469</v>
      </c>
      <c r="N151" s="6">
        <f t="shared" si="80"/>
        <v>65.534451264504469</v>
      </c>
      <c r="O151" s="6">
        <f t="shared" si="80"/>
        <v>70.215483497683351</v>
      </c>
      <c r="P151" s="6">
        <f t="shared" si="80"/>
        <v>70.215483497683351</v>
      </c>
      <c r="Q151" s="6">
        <f t="shared" si="80"/>
        <v>0</v>
      </c>
      <c r="R151" s="6">
        <f t="shared" si="80"/>
        <v>0</v>
      </c>
      <c r="S151" s="6">
        <f t="shared" si="80"/>
        <v>0</v>
      </c>
      <c r="T151" s="6">
        <f t="shared" si="80"/>
        <v>0</v>
      </c>
      <c r="U151" s="6">
        <f t="shared" si="80"/>
        <v>0</v>
      </c>
      <c r="V151" s="6">
        <f t="shared" si="80"/>
        <v>0</v>
      </c>
      <c r="W151" s="6">
        <f t="shared" si="80"/>
        <v>0</v>
      </c>
      <c r="X151" s="6">
        <f t="shared" si="80"/>
        <v>0</v>
      </c>
      <c r="Y151" s="6">
        <f t="shared" si="80"/>
        <v>0</v>
      </c>
      <c r="Z151" s="6">
        <f t="shared" si="80"/>
        <v>0</v>
      </c>
      <c r="AA151" s="6">
        <f t="shared" si="80"/>
        <v>0</v>
      </c>
      <c r="AB151" s="6">
        <f t="shared" si="80"/>
        <v>0</v>
      </c>
      <c r="AC151" s="6">
        <f t="shared" si="80"/>
        <v>0</v>
      </c>
      <c r="AD151" s="6">
        <f t="shared" si="80"/>
        <v>0</v>
      </c>
      <c r="AE151" s="6">
        <f t="shared" si="80"/>
        <v>0</v>
      </c>
      <c r="AF151" s="6">
        <f t="shared" si="80"/>
        <v>0</v>
      </c>
      <c r="AG151" s="6">
        <f t="shared" si="80"/>
        <v>0</v>
      </c>
    </row>
    <row r="152" spans="1:74" s="17" customFormat="1" x14ac:dyDescent="0.25">
      <c r="B152" s="20" t="s">
        <v>31</v>
      </c>
      <c r="C152" s="30">
        <f>SUM(D152:AG152)</f>
        <v>1</v>
      </c>
      <c r="D152" s="31"/>
      <c r="E152" s="9"/>
      <c r="F152" s="9">
        <v>0.04</v>
      </c>
      <c r="G152" s="9">
        <v>0.05</v>
      </c>
      <c r="H152" s="9">
        <v>0.15</v>
      </c>
      <c r="I152" s="9"/>
      <c r="J152" s="9">
        <v>0.18</v>
      </c>
      <c r="K152" s="9">
        <v>0.18</v>
      </c>
      <c r="L152" s="9"/>
      <c r="M152" s="9"/>
      <c r="N152" s="9">
        <v>0.15</v>
      </c>
      <c r="O152" s="9">
        <v>0.15</v>
      </c>
      <c r="P152" s="9">
        <v>0.1</v>
      </c>
      <c r="Q152" s="9"/>
      <c r="R152" s="9"/>
      <c r="S152" s="9"/>
      <c r="T152" s="9"/>
      <c r="U152" s="9"/>
      <c r="V152" s="9"/>
      <c r="W152" s="9"/>
      <c r="X152" s="9"/>
      <c r="Y152" s="9"/>
      <c r="Z152" s="9"/>
      <c r="AA152" s="9"/>
      <c r="AB152" s="9"/>
      <c r="AC152" s="9"/>
      <c r="AD152" s="9"/>
      <c r="AE152" s="9"/>
      <c r="AF152" s="9"/>
      <c r="AG152" s="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c r="BG152" s="29"/>
      <c r="BH152" s="29"/>
      <c r="BI152" s="29"/>
      <c r="BJ152" s="29"/>
      <c r="BK152" s="29"/>
      <c r="BL152" s="29"/>
      <c r="BM152" s="29"/>
      <c r="BN152" s="29"/>
      <c r="BO152" s="29"/>
      <c r="BP152" s="29"/>
      <c r="BQ152" s="29"/>
      <c r="BR152" s="29"/>
      <c r="BS152" s="29"/>
      <c r="BT152" s="29"/>
      <c r="BU152" s="29"/>
      <c r="BV152" s="29"/>
    </row>
    <row r="153" spans="1:74" x14ac:dyDescent="0.25">
      <c r="B153" s="2" t="s">
        <v>32</v>
      </c>
      <c r="C153" s="7">
        <f>SUM(E153:AG153)</f>
        <v>572.81544877849933</v>
      </c>
      <c r="D153" s="6"/>
      <c r="E153" s="6">
        <f>E151*SUM($D$152:E152)+SUM($D$151:D151)*E152</f>
        <v>0</v>
      </c>
      <c r="F153" s="6">
        <f>F151*SUM($D$152:F152)+SUM($D$151:E151)*F152</f>
        <v>0.89985240930005594</v>
      </c>
      <c r="G153" s="6">
        <f>G151*SUM($D$152:G152)+SUM($D$151:F151)*G152</f>
        <v>3.1494834325501957</v>
      </c>
      <c r="H153" s="6">
        <f>H151*SUM($D$152:H152)+SUM($D$151:G151)*H152</f>
        <v>14.847564753450921</v>
      </c>
      <c r="I153" s="6">
        <f>I151*SUM($D$152:I152)+SUM($D$151:H151)*I152</f>
        <v>12.115612838815951</v>
      </c>
      <c r="J153" s="6">
        <f>J151*SUM($D$152:J152)+SUM($D$151:I151)*J152</f>
        <v>47.352933334596827</v>
      </c>
      <c r="K153" s="6">
        <f>K151*SUM($D$152:K152)+SUM($D$151:J151)*K152</f>
        <v>68.004546128033112</v>
      </c>
      <c r="L153" s="6">
        <f>L151*SUM($D$152:L152)+SUM($D$151:K151)*L152</f>
        <v>34.419354655727133</v>
      </c>
      <c r="M153" s="6">
        <f>M151*SUM($D$152:M152)+SUM($D$151:L151)*M152</f>
        <v>39.320670758702683</v>
      </c>
      <c r="N153" s="6">
        <f>N151*SUM($D$152:N152)+SUM($D$151:M151)*N152</f>
        <v>104.17834302617257</v>
      </c>
      <c r="O153" s="6">
        <f>O151*SUM($D$152:O152)+SUM($D$151:N151)*O152</f>
        <v>128.05160741538492</v>
      </c>
      <c r="P153" s="6">
        <f>P151*SUM($D$152:P152)+SUM($D$151:O151)*P152</f>
        <v>120.47548002576495</v>
      </c>
      <c r="Q153" s="6">
        <f>Q151*SUM($D$152:Q152)+SUM($D$151:P151)*Q152</f>
        <v>0</v>
      </c>
      <c r="R153" s="6">
        <f>R151*SUM($D$152:R152)+SUM($D$151:Q151)*R152</f>
        <v>0</v>
      </c>
      <c r="S153" s="6">
        <f>S151*SUM($D$152:S152)+SUM($D$151:R151)*S152</f>
        <v>0</v>
      </c>
      <c r="T153" s="6">
        <f>T151*SUM($D$152:T152)+SUM($D$151:S151)*T152</f>
        <v>0</v>
      </c>
      <c r="U153" s="6">
        <f>U151*SUM($D$152:U152)+SUM($D$151:T151)*U152</f>
        <v>0</v>
      </c>
      <c r="V153" s="6">
        <f>V151*SUM($D$152:V152)+SUM($D$151:U151)*V152</f>
        <v>0</v>
      </c>
      <c r="W153" s="6">
        <f>W151*SUM($D$152:W152)+SUM($D$151:V151)*W152</f>
        <v>0</v>
      </c>
      <c r="X153" s="6">
        <f>X151*SUM($D$152:X152)+SUM($D$151:W151)*X152</f>
        <v>0</v>
      </c>
      <c r="Y153" s="6">
        <f>Y151*SUM($D$152:Y152)+SUM($D$151:X151)*Y152</f>
        <v>0</v>
      </c>
      <c r="Z153" s="6">
        <f>Z151*SUM($D$152:Z152)+SUM($D$151:Y151)*Z152</f>
        <v>0</v>
      </c>
      <c r="AA153" s="6">
        <f>AA151*SUM($D$152:AA152)+SUM($D$151:Z151)*AA152</f>
        <v>0</v>
      </c>
      <c r="AB153" s="6">
        <f>AB151*SUM($D$152:AB152)+SUM($D$151:AA151)*AB152</f>
        <v>0</v>
      </c>
      <c r="AC153" s="6">
        <f>AC151*SUM($D$152:AC152)+SUM($D$151:AB151)*AC152</f>
        <v>0</v>
      </c>
      <c r="AD153" s="6">
        <f>AD151*SUM($D$152:AD152)+SUM($D$151:AC151)*AD152</f>
        <v>0</v>
      </c>
      <c r="AE153" s="6">
        <f>AE151*SUM($D$152:AE152)+SUM($D$151:AD151)*AE152</f>
        <v>0</v>
      </c>
      <c r="AF153" s="6">
        <f>AF151*SUM($D$152:AF152)+SUM($D$151:AE151)*AF152</f>
        <v>0</v>
      </c>
      <c r="AG153" s="6">
        <f>AG151*SUM($D$152:AG152)+SUM($D$151:AF151)*AG152</f>
        <v>0</v>
      </c>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row>
    <row r="154" spans="1:74" x14ac:dyDescent="0.25">
      <c r="A154" s="10"/>
      <c r="C154" s="7"/>
      <c r="D154" s="6"/>
      <c r="E154" s="6"/>
      <c r="F154" s="6"/>
      <c r="G154" s="6"/>
      <c r="H154" s="6"/>
      <c r="I154" s="6"/>
      <c r="J154" s="6"/>
      <c r="K154" s="6"/>
      <c r="L154" s="6"/>
      <c r="M154" s="6"/>
      <c r="N154" s="6"/>
      <c r="P154" s="6"/>
      <c r="Q154" s="6"/>
      <c r="R154" s="6"/>
      <c r="S154" s="6"/>
      <c r="T154" s="6"/>
      <c r="U154" s="6"/>
      <c r="V154" s="6"/>
      <c r="W154" s="6"/>
      <c r="X154" s="6"/>
      <c r="Y154" s="6"/>
      <c r="Z154" s="6"/>
      <c r="AA154" s="6"/>
      <c r="AB154" s="6"/>
      <c r="AC154" s="6"/>
      <c r="AD154" s="6"/>
      <c r="AE154" s="6"/>
      <c r="AF154" s="6"/>
      <c r="AG154" s="6"/>
    </row>
    <row r="155" spans="1:74" x14ac:dyDescent="0.25">
      <c r="A155" s="10"/>
      <c r="B155" s="34" t="s">
        <v>33</v>
      </c>
      <c r="C155" s="33">
        <f>SUM(E155:X155)</f>
        <v>572.81544877849933</v>
      </c>
      <c r="D155" s="39"/>
      <c r="E155" s="33">
        <f>E153</f>
        <v>0</v>
      </c>
      <c r="F155" s="33">
        <f t="shared" ref="F155:AG155" si="81">F153</f>
        <v>0.89985240930005594</v>
      </c>
      <c r="G155" s="33">
        <f t="shared" si="81"/>
        <v>3.1494834325501957</v>
      </c>
      <c r="H155" s="33">
        <f t="shared" si="81"/>
        <v>14.847564753450921</v>
      </c>
      <c r="I155" s="33">
        <f t="shared" si="81"/>
        <v>12.115612838815951</v>
      </c>
      <c r="J155" s="33">
        <f t="shared" si="81"/>
        <v>47.352933334596827</v>
      </c>
      <c r="K155" s="33">
        <f t="shared" si="81"/>
        <v>68.004546128033112</v>
      </c>
      <c r="L155" s="33">
        <f t="shared" si="81"/>
        <v>34.419354655727133</v>
      </c>
      <c r="M155" s="33">
        <f t="shared" si="81"/>
        <v>39.320670758702683</v>
      </c>
      <c r="N155" s="33">
        <f t="shared" si="81"/>
        <v>104.17834302617257</v>
      </c>
      <c r="O155" s="33">
        <f t="shared" si="81"/>
        <v>128.05160741538492</v>
      </c>
      <c r="P155" s="33">
        <f t="shared" si="81"/>
        <v>120.47548002576495</v>
      </c>
      <c r="Q155" s="33">
        <f t="shared" si="81"/>
        <v>0</v>
      </c>
      <c r="R155" s="33">
        <f t="shared" si="81"/>
        <v>0</v>
      </c>
      <c r="S155" s="33">
        <f t="shared" si="81"/>
        <v>0</v>
      </c>
      <c r="T155" s="33">
        <f t="shared" si="81"/>
        <v>0</v>
      </c>
      <c r="U155" s="33">
        <f t="shared" si="81"/>
        <v>0</v>
      </c>
      <c r="V155" s="33">
        <f t="shared" si="81"/>
        <v>0</v>
      </c>
      <c r="W155" s="33">
        <f t="shared" si="81"/>
        <v>0</v>
      </c>
      <c r="X155" s="33">
        <f t="shared" si="81"/>
        <v>0</v>
      </c>
      <c r="Y155" s="33">
        <f t="shared" si="81"/>
        <v>0</v>
      </c>
      <c r="Z155" s="33">
        <f t="shared" si="81"/>
        <v>0</v>
      </c>
      <c r="AA155" s="33">
        <f t="shared" si="81"/>
        <v>0</v>
      </c>
      <c r="AB155" s="33">
        <f t="shared" si="81"/>
        <v>0</v>
      </c>
      <c r="AC155" s="33">
        <f t="shared" si="81"/>
        <v>0</v>
      </c>
      <c r="AD155" s="33">
        <f t="shared" si="81"/>
        <v>0</v>
      </c>
      <c r="AE155" s="33">
        <f t="shared" si="81"/>
        <v>0</v>
      </c>
      <c r="AF155" s="33">
        <f t="shared" si="81"/>
        <v>0</v>
      </c>
      <c r="AG155" s="33">
        <f t="shared" si="81"/>
        <v>0</v>
      </c>
    </row>
    <row r="156" spans="1:74" x14ac:dyDescent="0.25">
      <c r="A156" s="10"/>
      <c r="C156" s="7"/>
      <c r="D156" s="6"/>
      <c r="E156" s="6"/>
      <c r="F156" s="6"/>
      <c r="G156" s="6"/>
      <c r="H156" s="6"/>
      <c r="I156" s="6"/>
      <c r="J156" s="6"/>
      <c r="K156" s="6"/>
      <c r="L156" s="6"/>
      <c r="M156" s="6"/>
      <c r="N156" s="6"/>
      <c r="P156" s="6"/>
      <c r="Q156" s="6"/>
      <c r="R156" s="6"/>
      <c r="S156" s="6"/>
      <c r="T156" s="6"/>
      <c r="U156" s="6"/>
      <c r="V156" s="6"/>
      <c r="W156" s="6"/>
      <c r="X156" s="6"/>
      <c r="Y156" s="6"/>
      <c r="Z156" s="6"/>
      <c r="AA156" s="6"/>
      <c r="AB156" s="6"/>
      <c r="AC156" s="6"/>
      <c r="AD156" s="6"/>
      <c r="AE156" s="6"/>
      <c r="AF156" s="6"/>
      <c r="AG156" s="6"/>
    </row>
    <row r="157" spans="1:74" s="17" customFormat="1" x14ac:dyDescent="0.25">
      <c r="A157" s="24"/>
      <c r="B157" s="20" t="s">
        <v>30</v>
      </c>
      <c r="C157" s="30">
        <f ca="1">SUM(E157:AG157)</f>
        <v>1.5469205586113484</v>
      </c>
      <c r="D157" s="24"/>
      <c r="E157" s="9">
        <f ca="1">E163/$C$163</f>
        <v>0</v>
      </c>
      <c r="F157" s="9">
        <f t="shared" ref="F157:AB157" ca="1" si="82">F163/$C$163</f>
        <v>0</v>
      </c>
      <c r="G157" s="9">
        <f t="shared" ca="1" si="82"/>
        <v>0</v>
      </c>
      <c r="H157" s="9">
        <f t="shared" ca="1" si="82"/>
        <v>0</v>
      </c>
      <c r="I157" s="9">
        <f t="shared" ca="1" si="82"/>
        <v>9.1993537191157422E-4</v>
      </c>
      <c r="J157" s="9">
        <f t="shared" ca="1" si="82"/>
        <v>0</v>
      </c>
      <c r="K157" s="9">
        <f t="shared" ca="1" si="82"/>
        <v>4.7989749363770658E-2</v>
      </c>
      <c r="L157" s="9">
        <f t="shared" ca="1" si="82"/>
        <v>2.5422544812765711E-2</v>
      </c>
      <c r="M157" s="9">
        <f t="shared" ca="1" si="82"/>
        <v>2.3875996695623024E-2</v>
      </c>
      <c r="N157" s="9">
        <f t="shared" ca="1" si="82"/>
        <v>2.7833133593560346E-2</v>
      </c>
      <c r="O157" s="9">
        <f t="shared" ca="1" si="82"/>
        <v>9.2134598219151834E-2</v>
      </c>
      <c r="P157" s="9">
        <f t="shared" ca="1" si="82"/>
        <v>6.7466528632037656E-2</v>
      </c>
      <c r="Q157" s="9">
        <f t="shared" ca="1" si="82"/>
        <v>0.11349211410138076</v>
      </c>
      <c r="R157" s="9">
        <f t="shared" ca="1" si="82"/>
        <v>7.9052261317118233E-2</v>
      </c>
      <c r="S157" s="9">
        <f t="shared" ca="1" si="82"/>
        <v>1.1719703021389159E-2</v>
      </c>
      <c r="T157" s="9">
        <f t="shared" ca="1" si="82"/>
        <v>9.7241124464387624E-2</v>
      </c>
      <c r="U157" s="9">
        <f t="shared" ca="1" si="82"/>
        <v>9.1600825410301581E-2</v>
      </c>
      <c r="V157" s="9">
        <f t="shared" ca="1" si="82"/>
        <v>8.9830878338481968E-2</v>
      </c>
      <c r="W157" s="9">
        <f t="shared" ca="1" si="82"/>
        <v>0.1116599629410924</v>
      </c>
      <c r="X157" s="9">
        <f t="shared" ca="1" si="82"/>
        <v>0.11976064371702742</v>
      </c>
      <c r="Y157" s="9">
        <f t="shared" ca="1" si="82"/>
        <v>0.12453203469846241</v>
      </c>
      <c r="Z157" s="9">
        <f t="shared" ca="1" si="82"/>
        <v>0.12842086976633685</v>
      </c>
      <c r="AA157" s="9">
        <f t="shared" ca="1" si="82"/>
        <v>0.13754586193416088</v>
      </c>
      <c r="AB157" s="9">
        <f t="shared" ca="1" si="82"/>
        <v>7.6886162357567248E-2</v>
      </c>
      <c r="AC157" s="9">
        <f ca="1">AC158/$C$158</f>
        <v>7.9535629854821016E-2</v>
      </c>
      <c r="AD157" s="9">
        <f ca="1">AD158/$C$158</f>
        <v>0</v>
      </c>
      <c r="AE157" s="9">
        <f ca="1">AE158/$C$158</f>
        <v>0</v>
      </c>
      <c r="AF157" s="9">
        <f ca="1">AF158/$C$158</f>
        <v>0</v>
      </c>
      <c r="AG157" s="9">
        <f ca="1">AG158/$C$158</f>
        <v>0</v>
      </c>
    </row>
    <row r="158" spans="1:74" x14ac:dyDescent="0.25">
      <c r="A158" s="10"/>
      <c r="B158" s="2" t="s">
        <v>29</v>
      </c>
      <c r="C158" s="7">
        <f ca="1">SUM(E158:X158)</f>
        <v>67.02830907333761</v>
      </c>
      <c r="D158" s="6"/>
      <c r="E158" s="6">
        <f ca="1">'Cost Schedule '!H126</f>
        <v>0</v>
      </c>
      <c r="F158" s="6">
        <f ca="1">'Cost Schedule '!I126</f>
        <v>0</v>
      </c>
      <c r="G158" s="6">
        <f ca="1">'Cost Schedule '!J126</f>
        <v>0</v>
      </c>
      <c r="H158" s="6">
        <f ca="1">'Cost Schedule '!K126</f>
        <v>0</v>
      </c>
      <c r="I158" s="6">
        <f ca="1">'Cost Schedule '!L126</f>
        <v>0</v>
      </c>
      <c r="J158" s="6">
        <f ca="1">'Cost Schedule '!M126</f>
        <v>0</v>
      </c>
      <c r="K158" s="6">
        <f ca="1">'Cost Schedule '!N126</f>
        <v>0</v>
      </c>
      <c r="L158" s="6">
        <f ca="1">'Cost Schedule '!O126</f>
        <v>0</v>
      </c>
      <c r="M158" s="6">
        <f ca="1">'Cost Schedule '!P126</f>
        <v>0</v>
      </c>
      <c r="N158" s="6">
        <f ca="1">'Cost Schedule '!Q126</f>
        <v>0</v>
      </c>
      <c r="O158" s="6">
        <f ca="1">'Cost Schedule '!R126</f>
        <v>6.6356815580067208</v>
      </c>
      <c r="P158" s="6">
        <f ca="1">'Cost Schedule '!S126</f>
        <v>0</v>
      </c>
      <c r="Q158" s="6">
        <f ca="1">'Cost Schedule '!T126</f>
        <v>7.3027278180905606</v>
      </c>
      <c r="R158" s="6">
        <f ca="1">'Cost Schedule '!U126</f>
        <v>0</v>
      </c>
      <c r="S158" s="6">
        <f ca="1">'Cost Schedule '!V126</f>
        <v>0</v>
      </c>
      <c r="T158" s="6">
        <f ca="1">'Cost Schedule '!W126</f>
        <v>6.0034163407545602</v>
      </c>
      <c r="U158" s="6">
        <f ca="1">'Cost Schedule '!X126</f>
        <v>6.0034163407545584</v>
      </c>
      <c r="V158" s="6">
        <f ca="1">'Cost Schedule '!Y126</f>
        <v>11.204720599915014</v>
      </c>
      <c r="W158" s="6">
        <f ca="1">'Cost Schedule '!Z126</f>
        <v>14.267919020699068</v>
      </c>
      <c r="X158" s="6">
        <f ca="1">'Cost Schedule '!AA126</f>
        <v>15.610427395117128</v>
      </c>
      <c r="Y158" s="6">
        <f ca="1">'Cost Schedule '!AB126</f>
        <v>15.945753535917135</v>
      </c>
      <c r="Z158" s="6">
        <f ca="1">'Cost Schedule '!AC126</f>
        <v>16.739260923162249</v>
      </c>
      <c r="AA158" s="6">
        <f ca="1">'Cost Schedule '!AD126</f>
        <v>17.642065436807371</v>
      </c>
      <c r="AB158" s="6">
        <f ca="1">'Cost Schedule '!AE126</f>
        <v>10.021872110239372</v>
      </c>
      <c r="AC158" s="6">
        <f ca="1">'Cost Schedule '!AF126</f>
        <v>5.3311387802515213</v>
      </c>
      <c r="AD158" s="6">
        <f ca="1">'Cost Schedule '!AG126</f>
        <v>0</v>
      </c>
      <c r="AE158" s="6">
        <f ca="1">'Cost Schedule '!AH126</f>
        <v>0</v>
      </c>
      <c r="AF158" s="6">
        <f ca="1">'Cost Schedule '!AI126</f>
        <v>0</v>
      </c>
      <c r="AG158" s="6">
        <f ca="1">'Cost Schedule '!AJ126</f>
        <v>0</v>
      </c>
    </row>
    <row r="159" spans="1:74" x14ac:dyDescent="0.25">
      <c r="A159" s="10"/>
      <c r="B159" s="2" t="s">
        <v>250</v>
      </c>
      <c r="C159" s="7">
        <f ca="1">SUM(E159:X159)</f>
        <v>8.0433970888005106</v>
      </c>
      <c r="D159" s="6"/>
      <c r="E159" s="6">
        <f ca="1">'Cost Schedule '!H127</f>
        <v>0</v>
      </c>
      <c r="F159" s="6">
        <f ca="1">'Cost Schedule '!I127</f>
        <v>0</v>
      </c>
      <c r="G159" s="6">
        <f ca="1">'Cost Schedule '!J127</f>
        <v>0</v>
      </c>
      <c r="H159" s="6">
        <f ca="1">'Cost Schedule '!K127</f>
        <v>0</v>
      </c>
      <c r="I159" s="6">
        <f ca="1">'Cost Schedule '!L127</f>
        <v>0</v>
      </c>
      <c r="J159" s="6">
        <f ca="1">'Cost Schedule '!M127</f>
        <v>0</v>
      </c>
      <c r="K159" s="6">
        <f ca="1">'Cost Schedule '!N127</f>
        <v>0</v>
      </c>
      <c r="L159" s="6">
        <f ca="1">'Cost Schedule '!O127</f>
        <v>0</v>
      </c>
      <c r="M159" s="6">
        <f ca="1">'Cost Schedule '!P127</f>
        <v>0</v>
      </c>
      <c r="N159" s="6">
        <f ca="1">'Cost Schedule '!Q127</f>
        <v>0</v>
      </c>
      <c r="O159" s="6">
        <f ca="1">'Cost Schedule '!R127</f>
        <v>0.79628178696080643</v>
      </c>
      <c r="P159" s="6">
        <f ca="1">'Cost Schedule '!S127</f>
        <v>0</v>
      </c>
      <c r="Q159" s="6">
        <f ca="1">'Cost Schedule '!T127</f>
        <v>0.87632733817086705</v>
      </c>
      <c r="R159" s="6">
        <f ca="1">'Cost Schedule '!U127</f>
        <v>0</v>
      </c>
      <c r="S159" s="6">
        <f ca="1">'Cost Schedule '!V127</f>
        <v>0</v>
      </c>
      <c r="T159" s="6">
        <f ca="1">'Cost Schedule '!W127</f>
        <v>0.72040996089054676</v>
      </c>
      <c r="U159" s="6">
        <f ca="1">'Cost Schedule '!X127</f>
        <v>0.72040996089054765</v>
      </c>
      <c r="V159" s="6">
        <f ca="1">'Cost Schedule '!Y127</f>
        <v>1.3445664719898005</v>
      </c>
      <c r="W159" s="6">
        <f ca="1">'Cost Schedule '!Z127</f>
        <v>1.7121502824838881</v>
      </c>
      <c r="X159" s="6">
        <f ca="1">'Cost Schedule '!AA127</f>
        <v>1.8732512874140541</v>
      </c>
      <c r="Y159" s="6">
        <f ca="1">'Cost Schedule '!AB127</f>
        <v>1.913490424310055</v>
      </c>
      <c r="Z159" s="6">
        <f ca="1">'Cost Schedule '!AC127</f>
        <v>2.0087113107794696</v>
      </c>
      <c r="AA159" s="6">
        <f ca="1">'Cost Schedule '!AD127</f>
        <v>2.1170478524168832</v>
      </c>
      <c r="AB159" s="6">
        <f ca="1">'Cost Schedule '!AE127</f>
        <v>1.2026246532287228</v>
      </c>
      <c r="AC159" s="6">
        <f ca="1">'Cost Schedule '!AF127</f>
        <v>0.63973665363018206</v>
      </c>
      <c r="AD159" s="6">
        <f>'Cost Schedule '!AG127</f>
        <v>1</v>
      </c>
      <c r="AE159" s="6">
        <f>'Cost Schedule '!AH127</f>
        <v>1</v>
      </c>
      <c r="AF159" s="6">
        <f>'Cost Schedule '!AI127</f>
        <v>1</v>
      </c>
      <c r="AG159" s="6">
        <f>'Cost Schedule '!AJ127</f>
        <v>1</v>
      </c>
    </row>
    <row r="160" spans="1:74" x14ac:dyDescent="0.25">
      <c r="A160" s="10"/>
      <c r="B160" s="2" t="s">
        <v>255</v>
      </c>
      <c r="C160" s="7">
        <f ca="1">SUM(E160:X160)</f>
        <v>5.2652640445019907</v>
      </c>
      <c r="D160" s="6"/>
      <c r="E160" s="6">
        <f ca="1">'Cost Schedule '!H128</f>
        <v>0</v>
      </c>
      <c r="F160" s="6">
        <f ca="1">'Cost Schedule '!I128</f>
        <v>0</v>
      </c>
      <c r="G160" s="6">
        <f ca="1">'Cost Schedule '!J128</f>
        <v>0</v>
      </c>
      <c r="H160" s="6">
        <f ca="1">'Cost Schedule '!K128</f>
        <v>0</v>
      </c>
      <c r="I160" s="6">
        <f ca="1">'Cost Schedule '!L128</f>
        <v>0</v>
      </c>
      <c r="J160" s="6">
        <f ca="1">'Cost Schedule '!M128</f>
        <v>0</v>
      </c>
      <c r="K160" s="6">
        <f ca="1">'Cost Schedule '!N128</f>
        <v>1.1130819904787304</v>
      </c>
      <c r="L160" s="6">
        <f ca="1">'Cost Schedule '!O128</f>
        <v>0.55654099523936518</v>
      </c>
      <c r="M160" s="6">
        <f ca="1">'Cost Schedule '!P128</f>
        <v>0</v>
      </c>
      <c r="N160" s="6">
        <f ca="1">'Cost Schedule '!Q128</f>
        <v>0.55654099523936518</v>
      </c>
      <c r="O160" s="6">
        <f ca="1">'Cost Schedule '!R128</f>
        <v>0.32100301217763305</v>
      </c>
      <c r="P160" s="6">
        <f ca="1">'Cost Schedule '!S128</f>
        <v>0.79207897830109752</v>
      </c>
      <c r="Q160" s="6">
        <f ca="1">'Cost Schedule '!T128</f>
        <v>0</v>
      </c>
      <c r="R160" s="6">
        <f ca="1">'Cost Schedule '!U128</f>
        <v>0.32100301217763305</v>
      </c>
      <c r="S160" s="6">
        <f ca="1">'Cost Schedule '!V128</f>
        <v>0.32100301217763305</v>
      </c>
      <c r="T160" s="6">
        <f ca="1">'Cost Schedule '!W128</f>
        <v>0.32100301217763305</v>
      </c>
      <c r="U160" s="6">
        <f ca="1">'Cost Schedule '!X128</f>
        <v>0.32100301217763305</v>
      </c>
      <c r="V160" s="6">
        <f ca="1">'Cost Schedule '!Y128</f>
        <v>0.32100301217763305</v>
      </c>
      <c r="W160" s="6">
        <f ca="1">'Cost Schedule '!Z128</f>
        <v>0.32100301217763305</v>
      </c>
      <c r="X160" s="6">
        <f ca="1">'Cost Schedule '!AA128</f>
        <v>0</v>
      </c>
      <c r="Y160" s="6">
        <f ca="1">'Cost Schedule '!AB128</f>
        <v>0.32100301217763305</v>
      </c>
      <c r="Z160" s="6">
        <f ca="1">'Cost Schedule '!AC128</f>
        <v>0</v>
      </c>
      <c r="AA160" s="6">
        <f ca="1">'Cost Schedule '!AD128</f>
        <v>0.32100301217763305</v>
      </c>
      <c r="AB160" s="6">
        <f ca="1">'Cost Schedule '!AE128</f>
        <v>0</v>
      </c>
      <c r="AC160" s="6">
        <f ca="1">'Cost Schedule '!AF128</f>
        <v>0.32100301217763305</v>
      </c>
      <c r="AD160" s="6">
        <f ca="1">'Cost Schedule '!AG128</f>
        <v>0</v>
      </c>
      <c r="AE160" s="6">
        <f ca="1">'Cost Schedule '!AH128</f>
        <v>0.32100301217763305</v>
      </c>
      <c r="AF160" s="6">
        <f ca="1">'Cost Schedule '!AI128</f>
        <v>0</v>
      </c>
      <c r="AG160" s="6">
        <f ca="1">'Cost Schedule '!AJ128</f>
        <v>0.32100301217763305</v>
      </c>
    </row>
    <row r="161" spans="1:33" ht="22.5" x14ac:dyDescent="0.25">
      <c r="A161" s="10"/>
      <c r="B161" s="198" t="s">
        <v>369</v>
      </c>
      <c r="C161" s="7">
        <f ca="1">SUM(E161:X161)</f>
        <v>65.651546052857682</v>
      </c>
      <c r="D161" s="6"/>
      <c r="E161" s="6">
        <f ca="1">'Cost Schedule '!H133+'Cost Schedule '!H143</f>
        <v>0</v>
      </c>
      <c r="F161" s="6">
        <f ca="1">'Cost Schedule '!I133+'Cost Schedule '!I143</f>
        <v>0</v>
      </c>
      <c r="G161" s="6">
        <f ca="1">'Cost Schedule '!J133+'Cost Schedule '!J143</f>
        <v>0</v>
      </c>
      <c r="H161" s="6">
        <f ca="1">'Cost Schedule '!K133+'Cost Schedule '!K143</f>
        <v>0</v>
      </c>
      <c r="I161" s="6">
        <f ca="1">'Cost Schedule '!L133+'Cost Schedule '!L143</f>
        <v>0.1343</v>
      </c>
      <c r="J161" s="6">
        <f ca="1">'Cost Schedule '!M133+'Cost Schedule '!M143</f>
        <v>0</v>
      </c>
      <c r="K161" s="6">
        <f ca="1">'Cost Schedule '!N133+'Cost Schedule '!N143</f>
        <v>5.8928703148033268</v>
      </c>
      <c r="L161" s="6">
        <f ca="1">'Cost Schedule '!O133+'Cost Schedule '!O143</f>
        <v>3.1548586015168931</v>
      </c>
      <c r="M161" s="6">
        <f ca="1">'Cost Schedule '!P133+'Cost Schedule '!P143</f>
        <v>3.4856213318106777</v>
      </c>
      <c r="N161" s="6">
        <f ca="1">'Cost Schedule '!Q133+'Cost Schedule '!Q143</f>
        <v>3.506776880936894</v>
      </c>
      <c r="O161" s="6">
        <f ca="1">'Cost Schedule '!R133+'Cost Schedule '!R143</f>
        <v>5.697626933033785</v>
      </c>
      <c r="P161" s="6">
        <f ca="1">'Cost Schedule '!S133+'Cost Schedule '!S143</f>
        <v>9.0572594338690067</v>
      </c>
      <c r="Q161" s="6">
        <f ca="1">'Cost Schedule '!T133+'Cost Schedule '!T143</f>
        <v>8.3894901885527755</v>
      </c>
      <c r="R161" s="6">
        <f ca="1">'Cost Schedule '!U133+'Cost Schedule '!U143</f>
        <v>11.219719324466553</v>
      </c>
      <c r="S161" s="6">
        <f ca="1">'Cost Schedule '!V133+'Cost Schedule '!V143</f>
        <v>1.3899390429169236</v>
      </c>
      <c r="T161" s="6">
        <f ca="1">'Cost Schedule '!W133+'Cost Schedule '!W143</f>
        <v>7.1512581661383621</v>
      </c>
      <c r="U161" s="6">
        <f ca="1">'Cost Schedule '!X133+'Cost Schedule '!X143</f>
        <v>6.3278392759724937</v>
      </c>
      <c r="V161" s="6">
        <f ca="1">'Cost Schedule '!Y133+'Cost Schedule '!Y143</f>
        <v>0.24398655883999823</v>
      </c>
      <c r="W161" s="6">
        <f ca="1">'Cost Schedule '!Z133+'Cost Schedule '!Z143</f>
        <v>0</v>
      </c>
      <c r="X161" s="6">
        <f ca="1">'Cost Schedule '!AA133+'Cost Schedule '!AA143</f>
        <v>0</v>
      </c>
      <c r="Y161" s="6">
        <f ca="1">'Cost Schedule '!AB133+'Cost Schedule '!AB143</f>
        <v>0</v>
      </c>
      <c r="Z161" s="6">
        <f ca="1">'Cost Schedule '!AC133+'Cost Schedule '!AC143</f>
        <v>0</v>
      </c>
      <c r="AA161" s="6">
        <f ca="1">'Cost Schedule '!AD133+'Cost Schedule '!AD143</f>
        <v>0</v>
      </c>
      <c r="AB161" s="6">
        <f ca="1">'Cost Schedule '!AE133+'Cost Schedule '!AE143</f>
        <v>0</v>
      </c>
      <c r="AC161" s="6">
        <f ca="1">'Cost Schedule '!AF133+'Cost Schedule '!AF143</f>
        <v>0</v>
      </c>
      <c r="AD161" s="6">
        <f ca="1">'Cost Schedule '!AG133+'Cost Schedule '!AG143</f>
        <v>0</v>
      </c>
      <c r="AE161" s="6">
        <f ca="1">'Cost Schedule '!AH133+'Cost Schedule '!AH143</f>
        <v>0</v>
      </c>
      <c r="AF161" s="6">
        <f ca="1">'Cost Schedule '!AI133+'Cost Schedule '!AI143</f>
        <v>0</v>
      </c>
      <c r="AG161" s="6">
        <f ca="1">'Cost Schedule '!AJ133+'Cost Schedule '!AJ143</f>
        <v>0</v>
      </c>
    </row>
    <row r="162" spans="1:33" x14ac:dyDescent="0.25">
      <c r="A162" s="23"/>
      <c r="C162" s="7"/>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row>
    <row r="163" spans="1:33" x14ac:dyDescent="0.25">
      <c r="A163" s="23"/>
      <c r="B163" s="34" t="s">
        <v>34</v>
      </c>
      <c r="C163" s="33">
        <f ca="1">SUM(E163:X163)</f>
        <v>145.9885162594978</v>
      </c>
      <c r="D163" s="39"/>
      <c r="E163" s="33">
        <f ca="1">SUM(E158:E162)</f>
        <v>0</v>
      </c>
      <c r="F163" s="33">
        <f t="shared" ref="F163:AG163" ca="1" si="83">SUM(F158:F162)</f>
        <v>0</v>
      </c>
      <c r="G163" s="33">
        <f t="shared" ca="1" si="83"/>
        <v>0</v>
      </c>
      <c r="H163" s="33">
        <f t="shared" ca="1" si="83"/>
        <v>0</v>
      </c>
      <c r="I163" s="33">
        <f t="shared" ca="1" si="83"/>
        <v>0.1343</v>
      </c>
      <c r="J163" s="33">
        <f t="shared" ca="1" si="83"/>
        <v>0</v>
      </c>
      <c r="K163" s="33">
        <f t="shared" ca="1" si="83"/>
        <v>7.0059523052820571</v>
      </c>
      <c r="L163" s="33">
        <f t="shared" ca="1" si="83"/>
        <v>3.7113995967562583</v>
      </c>
      <c r="M163" s="33">
        <f t="shared" ca="1" si="83"/>
        <v>3.4856213318106777</v>
      </c>
      <c r="N163" s="33">
        <f t="shared" ca="1" si="83"/>
        <v>4.0633178761762592</v>
      </c>
      <c r="O163" s="33">
        <f t="shared" ca="1" si="83"/>
        <v>13.450593290178945</v>
      </c>
      <c r="P163" s="33">
        <f t="shared" ca="1" si="83"/>
        <v>9.8493384121701038</v>
      </c>
      <c r="Q163" s="33">
        <f t="shared" ca="1" si="83"/>
        <v>16.568545344814204</v>
      </c>
      <c r="R163" s="33">
        <f t="shared" ca="1" si="83"/>
        <v>11.540722336644185</v>
      </c>
      <c r="S163" s="33">
        <f t="shared" ca="1" si="83"/>
        <v>1.7109420550945567</v>
      </c>
      <c r="T163" s="33">
        <f t="shared" ca="1" si="83"/>
        <v>14.196087479961102</v>
      </c>
      <c r="U163" s="33">
        <f t="shared" ca="1" si="83"/>
        <v>13.372668589795232</v>
      </c>
      <c r="V163" s="33">
        <f t="shared" ca="1" si="83"/>
        <v>13.114276642922444</v>
      </c>
      <c r="W163" s="33">
        <f t="shared" ca="1" si="83"/>
        <v>16.301072315360589</v>
      </c>
      <c r="X163" s="33">
        <f t="shared" ca="1" si="83"/>
        <v>17.483678682531181</v>
      </c>
      <c r="Y163" s="33">
        <f t="shared" ca="1" si="83"/>
        <v>18.180246972404824</v>
      </c>
      <c r="Z163" s="33">
        <f t="shared" ca="1" si="83"/>
        <v>18.747972233941717</v>
      </c>
      <c r="AA163" s="33">
        <f t="shared" ca="1" si="83"/>
        <v>20.080116301401887</v>
      </c>
      <c r="AB163" s="33">
        <f t="shared" ca="1" si="83"/>
        <v>11.224496763468094</v>
      </c>
      <c r="AC163" s="33">
        <f t="shared" ca="1" si="83"/>
        <v>6.2918784460593367</v>
      </c>
      <c r="AD163" s="33">
        <f t="shared" ca="1" si="83"/>
        <v>1</v>
      </c>
      <c r="AE163" s="33">
        <f t="shared" ca="1" si="83"/>
        <v>1.3210030121776331</v>
      </c>
      <c r="AF163" s="33">
        <f t="shared" ca="1" si="83"/>
        <v>1</v>
      </c>
      <c r="AG163" s="33">
        <f t="shared" ca="1" si="83"/>
        <v>1.3210030121776331</v>
      </c>
    </row>
    <row r="164" spans="1:33" x14ac:dyDescent="0.25">
      <c r="A164" s="9"/>
      <c r="C164" s="7"/>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row>
    <row r="165" spans="1:33" x14ac:dyDescent="0.25">
      <c r="B165" s="26" t="s">
        <v>27</v>
      </c>
      <c r="C165" s="27">
        <f ca="1">SUM(E165:X165)</f>
        <v>426.8269325190015</v>
      </c>
      <c r="D165" s="27"/>
      <c r="E165" s="27">
        <f t="shared" ref="E165:AG165" ca="1" si="84">E155-E163</f>
        <v>0</v>
      </c>
      <c r="F165" s="27">
        <f t="shared" ca="1" si="84"/>
        <v>0.89985240930005594</v>
      </c>
      <c r="G165" s="27">
        <f t="shared" ca="1" si="84"/>
        <v>3.1494834325501957</v>
      </c>
      <c r="H165" s="27">
        <f t="shared" ca="1" si="84"/>
        <v>14.847564753450921</v>
      </c>
      <c r="I165" s="27">
        <f t="shared" ca="1" si="84"/>
        <v>11.981312838815951</v>
      </c>
      <c r="J165" s="27">
        <f t="shared" ca="1" si="84"/>
        <v>47.352933334596827</v>
      </c>
      <c r="K165" s="27">
        <f t="shared" ca="1" si="84"/>
        <v>60.998593822751054</v>
      </c>
      <c r="L165" s="27">
        <f t="shared" ca="1" si="84"/>
        <v>30.707955058970875</v>
      </c>
      <c r="M165" s="27">
        <f t="shared" ca="1" si="84"/>
        <v>35.835049426892006</v>
      </c>
      <c r="N165" s="27">
        <f t="shared" ca="1" si="84"/>
        <v>100.11502514999631</v>
      </c>
      <c r="O165" s="27">
        <f t="shared" ca="1" si="84"/>
        <v>114.60101412520598</v>
      </c>
      <c r="P165" s="27">
        <f t="shared" ca="1" si="84"/>
        <v>110.62614161359485</v>
      </c>
      <c r="Q165" s="27">
        <f t="shared" ca="1" si="84"/>
        <v>-16.568545344814204</v>
      </c>
      <c r="R165" s="27">
        <f t="shared" ca="1" si="84"/>
        <v>-11.540722336644185</v>
      </c>
      <c r="S165" s="27">
        <f t="shared" ca="1" si="84"/>
        <v>-1.7109420550945567</v>
      </c>
      <c r="T165" s="27">
        <f t="shared" ca="1" si="84"/>
        <v>-14.196087479961102</v>
      </c>
      <c r="U165" s="27">
        <f t="shared" ca="1" si="84"/>
        <v>-13.372668589795232</v>
      </c>
      <c r="V165" s="27">
        <f t="shared" ca="1" si="84"/>
        <v>-13.114276642922444</v>
      </c>
      <c r="W165" s="27">
        <f t="shared" ca="1" si="84"/>
        <v>-16.301072315360589</v>
      </c>
      <c r="X165" s="27">
        <f t="shared" ca="1" si="84"/>
        <v>-17.483678682531181</v>
      </c>
      <c r="Y165" s="27">
        <f t="shared" ca="1" si="84"/>
        <v>-18.180246972404824</v>
      </c>
      <c r="Z165" s="27">
        <f t="shared" ca="1" si="84"/>
        <v>-18.747972233941717</v>
      </c>
      <c r="AA165" s="27">
        <f t="shared" ca="1" si="84"/>
        <v>-20.080116301401887</v>
      </c>
      <c r="AB165" s="27">
        <f t="shared" ca="1" si="84"/>
        <v>-11.224496763468094</v>
      </c>
      <c r="AC165" s="27">
        <f t="shared" ca="1" si="84"/>
        <v>-6.2918784460593367</v>
      </c>
      <c r="AD165" s="27">
        <f t="shared" ca="1" si="84"/>
        <v>-1</v>
      </c>
      <c r="AE165" s="27">
        <f t="shared" ca="1" si="84"/>
        <v>-1.3210030121776331</v>
      </c>
      <c r="AF165" s="27">
        <f t="shared" ca="1" si="84"/>
        <v>-1</v>
      </c>
      <c r="AG165" s="27">
        <f t="shared" ca="1" si="84"/>
        <v>-1.3210030121776331</v>
      </c>
    </row>
    <row r="166" spans="1:33" x14ac:dyDescent="0.25">
      <c r="B166" s="13"/>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row>
    <row r="167" spans="1:33" x14ac:dyDescent="0.25">
      <c r="A167" s="9"/>
      <c r="B167" s="26" t="s">
        <v>28</v>
      </c>
      <c r="C167" s="27">
        <f ca="1">SUM(D167:X167)</f>
        <v>426.8269325190015</v>
      </c>
      <c r="D167" s="27">
        <f>D146+D165</f>
        <v>0</v>
      </c>
      <c r="E167" s="27">
        <f t="shared" ref="E167:AG167" ca="1" si="85">E165</f>
        <v>0</v>
      </c>
      <c r="F167" s="27">
        <f t="shared" ca="1" si="85"/>
        <v>0.89985240930005594</v>
      </c>
      <c r="G167" s="27">
        <f t="shared" ca="1" si="85"/>
        <v>3.1494834325501957</v>
      </c>
      <c r="H167" s="27">
        <f t="shared" ca="1" si="85"/>
        <v>14.847564753450921</v>
      </c>
      <c r="I167" s="27">
        <f t="shared" ca="1" si="85"/>
        <v>11.981312838815951</v>
      </c>
      <c r="J167" s="27">
        <f t="shared" ca="1" si="85"/>
        <v>47.352933334596827</v>
      </c>
      <c r="K167" s="27">
        <f t="shared" ca="1" si="85"/>
        <v>60.998593822751054</v>
      </c>
      <c r="L167" s="27">
        <f t="shared" ca="1" si="85"/>
        <v>30.707955058970875</v>
      </c>
      <c r="M167" s="27">
        <f t="shared" ca="1" si="85"/>
        <v>35.835049426892006</v>
      </c>
      <c r="N167" s="27">
        <f t="shared" ca="1" si="85"/>
        <v>100.11502514999631</v>
      </c>
      <c r="O167" s="27">
        <f t="shared" ca="1" si="85"/>
        <v>114.60101412520598</v>
      </c>
      <c r="P167" s="27">
        <f t="shared" ca="1" si="85"/>
        <v>110.62614161359485</v>
      </c>
      <c r="Q167" s="27">
        <f t="shared" ca="1" si="85"/>
        <v>-16.568545344814204</v>
      </c>
      <c r="R167" s="27">
        <f t="shared" ca="1" si="85"/>
        <v>-11.540722336644185</v>
      </c>
      <c r="S167" s="27">
        <f t="shared" ca="1" si="85"/>
        <v>-1.7109420550945567</v>
      </c>
      <c r="T167" s="27">
        <f t="shared" ca="1" si="85"/>
        <v>-14.196087479961102</v>
      </c>
      <c r="U167" s="27">
        <f t="shared" ca="1" si="85"/>
        <v>-13.372668589795232</v>
      </c>
      <c r="V167" s="27">
        <f t="shared" ca="1" si="85"/>
        <v>-13.114276642922444</v>
      </c>
      <c r="W167" s="27">
        <f t="shared" ca="1" si="85"/>
        <v>-16.301072315360589</v>
      </c>
      <c r="X167" s="27">
        <f t="shared" ca="1" si="85"/>
        <v>-17.483678682531181</v>
      </c>
      <c r="Y167" s="27">
        <f t="shared" ca="1" si="85"/>
        <v>-18.180246972404824</v>
      </c>
      <c r="Z167" s="27">
        <f t="shared" ca="1" si="85"/>
        <v>-18.747972233941717</v>
      </c>
      <c r="AA167" s="27">
        <f t="shared" ca="1" si="85"/>
        <v>-20.080116301401887</v>
      </c>
      <c r="AB167" s="27">
        <f t="shared" ca="1" si="85"/>
        <v>-11.224496763468094</v>
      </c>
      <c r="AC167" s="27">
        <f t="shared" ca="1" si="85"/>
        <v>-6.2918784460593367</v>
      </c>
      <c r="AD167" s="27">
        <f t="shared" ca="1" si="85"/>
        <v>-1</v>
      </c>
      <c r="AE167" s="27">
        <f t="shared" ca="1" si="85"/>
        <v>-1.3210030121776331</v>
      </c>
      <c r="AF167" s="27">
        <f t="shared" ca="1" si="85"/>
        <v>-1</v>
      </c>
      <c r="AG167" s="27">
        <f t="shared" ca="1" si="85"/>
        <v>-1.3210030121776331</v>
      </c>
    </row>
    <row r="170" spans="1:33" x14ac:dyDescent="0.25">
      <c r="A170" s="87"/>
      <c r="B170" s="3" t="s">
        <v>283</v>
      </c>
      <c r="C170" s="4" t="s">
        <v>3</v>
      </c>
      <c r="D170" s="5">
        <f>D143</f>
        <v>44561</v>
      </c>
      <c r="E170" s="5">
        <f t="shared" ref="E170:AG170" si="86">EOMONTH(D170,3)</f>
        <v>44651</v>
      </c>
      <c r="F170" s="5">
        <f t="shared" si="86"/>
        <v>44742</v>
      </c>
      <c r="G170" s="5">
        <f t="shared" si="86"/>
        <v>44834</v>
      </c>
      <c r="H170" s="5">
        <f t="shared" si="86"/>
        <v>44926</v>
      </c>
      <c r="I170" s="5">
        <f t="shared" si="86"/>
        <v>45016</v>
      </c>
      <c r="J170" s="5">
        <f t="shared" si="86"/>
        <v>45107</v>
      </c>
      <c r="K170" s="5">
        <f t="shared" si="86"/>
        <v>45199</v>
      </c>
      <c r="L170" s="5">
        <f t="shared" si="86"/>
        <v>45291</v>
      </c>
      <c r="M170" s="5">
        <f t="shared" si="86"/>
        <v>45382</v>
      </c>
      <c r="N170" s="5">
        <f t="shared" si="86"/>
        <v>45473</v>
      </c>
      <c r="O170" s="5">
        <f t="shared" si="86"/>
        <v>45565</v>
      </c>
      <c r="P170" s="5">
        <f t="shared" si="86"/>
        <v>45657</v>
      </c>
      <c r="Q170" s="5">
        <f t="shared" si="86"/>
        <v>45747</v>
      </c>
      <c r="R170" s="5">
        <f t="shared" si="86"/>
        <v>45838</v>
      </c>
      <c r="S170" s="5">
        <f t="shared" si="86"/>
        <v>45930</v>
      </c>
      <c r="T170" s="5">
        <f t="shared" si="86"/>
        <v>46022</v>
      </c>
      <c r="U170" s="5">
        <f t="shared" si="86"/>
        <v>46112</v>
      </c>
      <c r="V170" s="5">
        <f t="shared" si="86"/>
        <v>46203</v>
      </c>
      <c r="W170" s="5">
        <f t="shared" si="86"/>
        <v>46295</v>
      </c>
      <c r="X170" s="5">
        <f t="shared" si="86"/>
        <v>46387</v>
      </c>
      <c r="Y170" s="5">
        <f t="shared" si="86"/>
        <v>46477</v>
      </c>
      <c r="Z170" s="5">
        <f t="shared" si="86"/>
        <v>46568</v>
      </c>
      <c r="AA170" s="5">
        <f t="shared" si="86"/>
        <v>46660</v>
      </c>
      <c r="AB170" s="5">
        <f t="shared" si="86"/>
        <v>46752</v>
      </c>
      <c r="AC170" s="5">
        <f t="shared" si="86"/>
        <v>46843</v>
      </c>
      <c r="AD170" s="5">
        <f t="shared" si="86"/>
        <v>46934</v>
      </c>
      <c r="AE170" s="5">
        <f t="shared" si="86"/>
        <v>47026</v>
      </c>
      <c r="AF170" s="5">
        <f t="shared" si="86"/>
        <v>47118</v>
      </c>
      <c r="AG170" s="5">
        <f t="shared" si="86"/>
        <v>47208</v>
      </c>
    </row>
    <row r="171" spans="1:33" x14ac:dyDescent="0.25">
      <c r="A171" s="10">
        <v>1952</v>
      </c>
      <c r="B171" s="2" t="s">
        <v>21</v>
      </c>
      <c r="C171" s="7">
        <f>SUM(E171:AG171)</f>
        <v>1952</v>
      </c>
      <c r="D171" s="8"/>
      <c r="E171" s="10">
        <f>(E49+E62+E75+E88+E145)</f>
        <v>0</v>
      </c>
      <c r="F171" s="10">
        <v>50</v>
      </c>
      <c r="G171" s="10">
        <v>100</v>
      </c>
      <c r="H171" s="10">
        <v>120</v>
      </c>
      <c r="I171" s="10">
        <v>150</v>
      </c>
      <c r="J171" s="10">
        <v>170</v>
      </c>
      <c r="K171" s="10">
        <v>170</v>
      </c>
      <c r="L171" s="10">
        <f>K171</f>
        <v>170</v>
      </c>
      <c r="M171" s="10">
        <v>170</v>
      </c>
      <c r="N171" s="10">
        <v>170</v>
      </c>
      <c r="O171" s="10">
        <v>170</v>
      </c>
      <c r="P171" s="10">
        <v>170</v>
      </c>
      <c r="Q171" s="10">
        <v>170</v>
      </c>
      <c r="R171" s="10">
        <v>172</v>
      </c>
      <c r="S171" s="10">
        <f t="shared" ref="S171:AG171" si="87">(S49+S62+S75+S88+S145)</f>
        <v>0</v>
      </c>
      <c r="T171" s="10">
        <f t="shared" si="87"/>
        <v>0</v>
      </c>
      <c r="U171" s="10">
        <f t="shared" si="87"/>
        <v>0</v>
      </c>
      <c r="V171" s="10">
        <f t="shared" si="87"/>
        <v>0</v>
      </c>
      <c r="W171" s="10">
        <f t="shared" si="87"/>
        <v>0</v>
      </c>
      <c r="X171" s="10">
        <f t="shared" si="87"/>
        <v>0</v>
      </c>
      <c r="Y171" s="10">
        <f t="shared" si="87"/>
        <v>0</v>
      </c>
      <c r="Z171" s="10">
        <f t="shared" si="87"/>
        <v>0</v>
      </c>
      <c r="AA171" s="10">
        <f t="shared" si="87"/>
        <v>0</v>
      </c>
      <c r="AB171" s="10">
        <f t="shared" si="87"/>
        <v>0</v>
      </c>
      <c r="AC171" s="10">
        <f t="shared" si="87"/>
        <v>0</v>
      </c>
      <c r="AD171" s="10">
        <f t="shared" si="87"/>
        <v>0</v>
      </c>
      <c r="AE171" s="10">
        <f t="shared" si="87"/>
        <v>0</v>
      </c>
      <c r="AF171" s="10">
        <f t="shared" si="87"/>
        <v>0</v>
      </c>
      <c r="AG171" s="10">
        <f t="shared" si="87"/>
        <v>0</v>
      </c>
    </row>
    <row r="172" spans="1:33" hidden="1" x14ac:dyDescent="0.25">
      <c r="A172" s="21">
        <f>A173/A171</f>
        <v>0</v>
      </c>
      <c r="B172" s="2" t="s">
        <v>22</v>
      </c>
      <c r="C172" s="7"/>
      <c r="D172" s="8"/>
      <c r="E172" s="6">
        <f>$A172</f>
        <v>0</v>
      </c>
      <c r="F172" s="6">
        <f t="shared" ref="F172:AG172" si="88">$A172</f>
        <v>0</v>
      </c>
      <c r="G172" s="6">
        <f t="shared" si="88"/>
        <v>0</v>
      </c>
      <c r="H172" s="6">
        <f t="shared" si="88"/>
        <v>0</v>
      </c>
      <c r="I172" s="6">
        <f t="shared" si="88"/>
        <v>0</v>
      </c>
      <c r="J172" s="6">
        <f t="shared" si="88"/>
        <v>0</v>
      </c>
      <c r="K172" s="6">
        <f t="shared" si="88"/>
        <v>0</v>
      </c>
      <c r="L172" s="6">
        <f t="shared" si="88"/>
        <v>0</v>
      </c>
      <c r="M172" s="6">
        <f t="shared" si="88"/>
        <v>0</v>
      </c>
      <c r="N172" s="6">
        <f t="shared" si="88"/>
        <v>0</v>
      </c>
      <c r="O172" s="6">
        <f t="shared" si="88"/>
        <v>0</v>
      </c>
      <c r="P172" s="6">
        <f t="shared" si="88"/>
        <v>0</v>
      </c>
      <c r="Q172" s="6">
        <f t="shared" si="88"/>
        <v>0</v>
      </c>
      <c r="R172" s="6">
        <f t="shared" si="88"/>
        <v>0</v>
      </c>
      <c r="S172" s="6">
        <f t="shared" si="88"/>
        <v>0</v>
      </c>
      <c r="T172" s="6">
        <f t="shared" si="88"/>
        <v>0</v>
      </c>
      <c r="U172" s="6">
        <f t="shared" si="88"/>
        <v>0</v>
      </c>
      <c r="V172" s="6">
        <f t="shared" si="88"/>
        <v>0</v>
      </c>
      <c r="W172" s="6">
        <f t="shared" si="88"/>
        <v>0</v>
      </c>
      <c r="X172" s="6">
        <f t="shared" si="88"/>
        <v>0</v>
      </c>
      <c r="Y172" s="6">
        <f t="shared" si="88"/>
        <v>0</v>
      </c>
      <c r="Z172" s="6">
        <f t="shared" si="88"/>
        <v>0</v>
      </c>
      <c r="AA172" s="6">
        <f t="shared" si="88"/>
        <v>0</v>
      </c>
      <c r="AB172" s="6">
        <f t="shared" si="88"/>
        <v>0</v>
      </c>
      <c r="AC172" s="6">
        <f t="shared" si="88"/>
        <v>0</v>
      </c>
      <c r="AD172" s="6">
        <f t="shared" si="88"/>
        <v>0</v>
      </c>
      <c r="AE172" s="6">
        <f t="shared" si="88"/>
        <v>0</v>
      </c>
      <c r="AF172" s="6">
        <f t="shared" si="88"/>
        <v>0</v>
      </c>
      <c r="AG172" s="6">
        <f t="shared" si="88"/>
        <v>0</v>
      </c>
    </row>
    <row r="173" spans="1:33" hidden="1" x14ac:dyDescent="0.25">
      <c r="A173" s="32">
        <f>'Project Summary'!F39</f>
        <v>0</v>
      </c>
      <c r="B173" s="2" t="s">
        <v>23</v>
      </c>
      <c r="C173" s="7">
        <f>SUM(E173:AG173)</f>
        <v>0</v>
      </c>
      <c r="D173" s="8"/>
      <c r="E173" s="6">
        <f t="shared" ref="E173:AG173" si="89">E171*E172</f>
        <v>0</v>
      </c>
      <c r="F173" s="6">
        <f t="shared" si="89"/>
        <v>0</v>
      </c>
      <c r="G173" s="6">
        <f t="shared" si="89"/>
        <v>0</v>
      </c>
      <c r="H173" s="6">
        <f t="shared" si="89"/>
        <v>0</v>
      </c>
      <c r="I173" s="6">
        <f t="shared" si="89"/>
        <v>0</v>
      </c>
      <c r="J173" s="6">
        <f t="shared" si="89"/>
        <v>0</v>
      </c>
      <c r="K173" s="6">
        <f t="shared" si="89"/>
        <v>0</v>
      </c>
      <c r="L173" s="6">
        <f t="shared" si="89"/>
        <v>0</v>
      </c>
      <c r="M173" s="6">
        <f t="shared" si="89"/>
        <v>0</v>
      </c>
      <c r="N173" s="6">
        <f t="shared" si="89"/>
        <v>0</v>
      </c>
      <c r="O173" s="6">
        <f t="shared" si="89"/>
        <v>0</v>
      </c>
      <c r="P173" s="6">
        <f t="shared" si="89"/>
        <v>0</v>
      </c>
      <c r="Q173" s="6">
        <f t="shared" si="89"/>
        <v>0</v>
      </c>
      <c r="R173" s="6">
        <f t="shared" si="89"/>
        <v>0</v>
      </c>
      <c r="S173" s="6">
        <f t="shared" si="89"/>
        <v>0</v>
      </c>
      <c r="T173" s="6">
        <f t="shared" si="89"/>
        <v>0</v>
      </c>
      <c r="U173" s="6">
        <f t="shared" si="89"/>
        <v>0</v>
      </c>
      <c r="V173" s="6">
        <f t="shared" si="89"/>
        <v>0</v>
      </c>
      <c r="W173" s="6">
        <f t="shared" si="89"/>
        <v>0</v>
      </c>
      <c r="X173" s="6">
        <f t="shared" si="89"/>
        <v>0</v>
      </c>
      <c r="Y173" s="6">
        <f t="shared" si="89"/>
        <v>0</v>
      </c>
      <c r="Z173" s="6">
        <f t="shared" si="89"/>
        <v>0</v>
      </c>
      <c r="AA173" s="6">
        <f t="shared" si="89"/>
        <v>0</v>
      </c>
      <c r="AB173" s="6">
        <f t="shared" si="89"/>
        <v>0</v>
      </c>
      <c r="AC173" s="6">
        <f t="shared" si="89"/>
        <v>0</v>
      </c>
      <c r="AD173" s="6">
        <f t="shared" si="89"/>
        <v>0</v>
      </c>
      <c r="AE173" s="6">
        <f t="shared" si="89"/>
        <v>0</v>
      </c>
      <c r="AF173" s="6">
        <f t="shared" si="89"/>
        <v>0</v>
      </c>
      <c r="AG173" s="6">
        <f t="shared" si="89"/>
        <v>0</v>
      </c>
    </row>
    <row r="174" spans="1:33" hidden="1" x14ac:dyDescent="0.25">
      <c r="A174" s="10"/>
      <c r="B174" s="2" t="s">
        <v>24</v>
      </c>
      <c r="C174" s="16">
        <f>SUM(E174:AG174)</f>
        <v>0</v>
      </c>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row>
    <row r="175" spans="1:33" x14ac:dyDescent="0.25">
      <c r="A175" s="10"/>
      <c r="B175" s="2" t="s">
        <v>25</v>
      </c>
      <c r="C175" s="7"/>
      <c r="D175" s="8"/>
      <c r="E175" s="21">
        <f>'Project Summary'!H21</f>
        <v>500000</v>
      </c>
      <c r="F175" s="21">
        <f>E175</f>
        <v>500000</v>
      </c>
      <c r="G175" s="21">
        <f t="shared" ref="G175:AG175" si="90">F175</f>
        <v>500000</v>
      </c>
      <c r="H175" s="21">
        <f t="shared" si="90"/>
        <v>500000</v>
      </c>
      <c r="I175" s="21">
        <f t="shared" si="90"/>
        <v>500000</v>
      </c>
      <c r="J175" s="21">
        <f t="shared" si="90"/>
        <v>500000</v>
      </c>
      <c r="K175" s="21">
        <f t="shared" si="90"/>
        <v>500000</v>
      </c>
      <c r="L175" s="21">
        <f t="shared" si="90"/>
        <v>500000</v>
      </c>
      <c r="M175" s="21">
        <f t="shared" si="90"/>
        <v>500000</v>
      </c>
      <c r="N175" s="21">
        <f t="shared" si="90"/>
        <v>500000</v>
      </c>
      <c r="O175" s="21">
        <f t="shared" si="90"/>
        <v>500000</v>
      </c>
      <c r="P175" s="21">
        <f t="shared" si="90"/>
        <v>500000</v>
      </c>
      <c r="Q175" s="21">
        <f t="shared" si="90"/>
        <v>500000</v>
      </c>
      <c r="R175" s="21">
        <f t="shared" si="90"/>
        <v>500000</v>
      </c>
      <c r="S175" s="21">
        <f t="shared" si="90"/>
        <v>500000</v>
      </c>
      <c r="T175" s="21">
        <f t="shared" si="90"/>
        <v>500000</v>
      </c>
      <c r="U175" s="21">
        <f t="shared" si="90"/>
        <v>500000</v>
      </c>
      <c r="V175" s="21">
        <f t="shared" si="90"/>
        <v>500000</v>
      </c>
      <c r="W175" s="21">
        <f t="shared" si="90"/>
        <v>500000</v>
      </c>
      <c r="X175" s="21">
        <f t="shared" si="90"/>
        <v>500000</v>
      </c>
      <c r="Y175" s="21">
        <f t="shared" si="90"/>
        <v>500000</v>
      </c>
      <c r="Z175" s="21">
        <f t="shared" si="90"/>
        <v>500000</v>
      </c>
      <c r="AA175" s="21">
        <f t="shared" si="90"/>
        <v>500000</v>
      </c>
      <c r="AB175" s="21">
        <f t="shared" si="90"/>
        <v>500000</v>
      </c>
      <c r="AC175" s="21">
        <f t="shared" si="90"/>
        <v>500000</v>
      </c>
      <c r="AD175" s="21">
        <f t="shared" si="90"/>
        <v>500000</v>
      </c>
      <c r="AE175" s="21">
        <f t="shared" si="90"/>
        <v>500000</v>
      </c>
      <c r="AF175" s="21">
        <f t="shared" si="90"/>
        <v>500000</v>
      </c>
      <c r="AG175" s="21">
        <f t="shared" si="90"/>
        <v>500000</v>
      </c>
    </row>
    <row r="176" spans="1:33" x14ac:dyDescent="0.25">
      <c r="A176" s="23"/>
      <c r="B176" s="2" t="s">
        <v>365</v>
      </c>
      <c r="C176" s="7">
        <f>SUM(E176:AG176)</f>
        <v>97.6</v>
      </c>
      <c r="D176" s="6"/>
      <c r="E176" s="6">
        <f>E171*E175/10^7</f>
        <v>0</v>
      </c>
      <c r="F176" s="6">
        <f t="shared" ref="F176:AG176" si="91">F171*F175/10^7</f>
        <v>2.5</v>
      </c>
      <c r="G176" s="6">
        <f t="shared" si="91"/>
        <v>5</v>
      </c>
      <c r="H176" s="6">
        <f t="shared" si="91"/>
        <v>6</v>
      </c>
      <c r="I176" s="6">
        <f t="shared" si="91"/>
        <v>7.5</v>
      </c>
      <c r="J176" s="6">
        <f t="shared" si="91"/>
        <v>8.5</v>
      </c>
      <c r="K176" s="6">
        <f t="shared" si="91"/>
        <v>8.5</v>
      </c>
      <c r="L176" s="6">
        <f t="shared" si="91"/>
        <v>8.5</v>
      </c>
      <c r="M176" s="6">
        <f t="shared" si="91"/>
        <v>8.5</v>
      </c>
      <c r="N176" s="6">
        <f t="shared" si="91"/>
        <v>8.5</v>
      </c>
      <c r="O176" s="6">
        <f t="shared" si="91"/>
        <v>8.5</v>
      </c>
      <c r="P176" s="6">
        <f t="shared" si="91"/>
        <v>8.5</v>
      </c>
      <c r="Q176" s="6">
        <f t="shared" si="91"/>
        <v>8.5</v>
      </c>
      <c r="R176" s="6">
        <f t="shared" si="91"/>
        <v>8.6</v>
      </c>
      <c r="S176" s="6">
        <f t="shared" si="91"/>
        <v>0</v>
      </c>
      <c r="T176" s="6">
        <f t="shared" si="91"/>
        <v>0</v>
      </c>
      <c r="U176" s="6">
        <f t="shared" si="91"/>
        <v>0</v>
      </c>
      <c r="V176" s="6">
        <f t="shared" si="91"/>
        <v>0</v>
      </c>
      <c r="W176" s="6">
        <f t="shared" si="91"/>
        <v>0</v>
      </c>
      <c r="X176" s="6">
        <f t="shared" si="91"/>
        <v>0</v>
      </c>
      <c r="Y176" s="6">
        <f t="shared" si="91"/>
        <v>0</v>
      </c>
      <c r="Z176" s="6">
        <f t="shared" si="91"/>
        <v>0</v>
      </c>
      <c r="AA176" s="6">
        <f t="shared" si="91"/>
        <v>0</v>
      </c>
      <c r="AB176" s="6">
        <f t="shared" si="91"/>
        <v>0</v>
      </c>
      <c r="AC176" s="6">
        <f t="shared" si="91"/>
        <v>0</v>
      </c>
      <c r="AD176" s="6">
        <f t="shared" si="91"/>
        <v>0</v>
      </c>
      <c r="AE176" s="6">
        <f t="shared" si="91"/>
        <v>0</v>
      </c>
      <c r="AF176" s="6">
        <f t="shared" si="91"/>
        <v>0</v>
      </c>
      <c r="AG176" s="6">
        <f t="shared" si="91"/>
        <v>0</v>
      </c>
    </row>
    <row r="177" spans="1:33" x14ac:dyDescent="0.25">
      <c r="A177" s="10"/>
      <c r="C177" s="7"/>
      <c r="D177" s="6"/>
      <c r="E177" s="6"/>
      <c r="F177" s="6"/>
      <c r="G177" s="6"/>
      <c r="H177" s="6"/>
      <c r="I177" s="6"/>
      <c r="J177" s="6"/>
      <c r="K177" s="6"/>
      <c r="L177" s="6"/>
      <c r="M177" s="6"/>
      <c r="N177" s="6"/>
      <c r="P177" s="6"/>
      <c r="Q177" s="6"/>
      <c r="R177" s="6"/>
      <c r="S177" s="6"/>
      <c r="T177" s="6"/>
      <c r="U177" s="6"/>
      <c r="V177" s="6"/>
      <c r="W177" s="6"/>
      <c r="X177" s="6"/>
      <c r="Y177" s="6"/>
      <c r="Z177" s="6"/>
      <c r="AA177" s="6"/>
      <c r="AB177" s="6"/>
      <c r="AC177" s="6"/>
      <c r="AD177" s="6"/>
      <c r="AE177" s="6"/>
      <c r="AF177" s="6"/>
      <c r="AG177" s="6"/>
    </row>
    <row r="178" spans="1:33" x14ac:dyDescent="0.25">
      <c r="A178" s="10"/>
      <c r="B178" s="34" t="s">
        <v>33</v>
      </c>
      <c r="C178" s="33">
        <f>SUM(E178:X178)</f>
        <v>97.6</v>
      </c>
      <c r="D178" s="39"/>
      <c r="E178" s="33">
        <f>E176</f>
        <v>0</v>
      </c>
      <c r="F178" s="33">
        <f t="shared" ref="F178:AG178" si="92">F176</f>
        <v>2.5</v>
      </c>
      <c r="G178" s="33">
        <f t="shared" si="92"/>
        <v>5</v>
      </c>
      <c r="H178" s="33">
        <f t="shared" si="92"/>
        <v>6</v>
      </c>
      <c r="I178" s="33">
        <f t="shared" si="92"/>
        <v>7.5</v>
      </c>
      <c r="J178" s="33">
        <f t="shared" si="92"/>
        <v>8.5</v>
      </c>
      <c r="K178" s="33">
        <f t="shared" si="92"/>
        <v>8.5</v>
      </c>
      <c r="L178" s="33">
        <f t="shared" si="92"/>
        <v>8.5</v>
      </c>
      <c r="M178" s="33">
        <f t="shared" si="92"/>
        <v>8.5</v>
      </c>
      <c r="N178" s="33">
        <f t="shared" si="92"/>
        <v>8.5</v>
      </c>
      <c r="O178" s="33">
        <f t="shared" si="92"/>
        <v>8.5</v>
      </c>
      <c r="P178" s="33">
        <f t="shared" si="92"/>
        <v>8.5</v>
      </c>
      <c r="Q178" s="33">
        <f t="shared" si="92"/>
        <v>8.5</v>
      </c>
      <c r="R178" s="33">
        <f t="shared" si="92"/>
        <v>8.6</v>
      </c>
      <c r="S178" s="33">
        <f t="shared" si="92"/>
        <v>0</v>
      </c>
      <c r="T178" s="33">
        <f t="shared" si="92"/>
        <v>0</v>
      </c>
      <c r="U178" s="33">
        <f t="shared" si="92"/>
        <v>0</v>
      </c>
      <c r="V178" s="33">
        <f t="shared" si="92"/>
        <v>0</v>
      </c>
      <c r="W178" s="33">
        <f t="shared" si="92"/>
        <v>0</v>
      </c>
      <c r="X178" s="33">
        <f t="shared" si="92"/>
        <v>0</v>
      </c>
      <c r="Y178" s="33">
        <f t="shared" si="92"/>
        <v>0</v>
      </c>
      <c r="Z178" s="33">
        <f t="shared" si="92"/>
        <v>0</v>
      </c>
      <c r="AA178" s="33">
        <f t="shared" si="92"/>
        <v>0</v>
      </c>
      <c r="AB178" s="33">
        <f t="shared" si="92"/>
        <v>0</v>
      </c>
      <c r="AC178" s="33">
        <f t="shared" si="92"/>
        <v>0</v>
      </c>
      <c r="AD178" s="33">
        <f t="shared" si="92"/>
        <v>0</v>
      </c>
      <c r="AE178" s="33">
        <f t="shared" si="92"/>
        <v>0</v>
      </c>
      <c r="AF178" s="33">
        <f t="shared" si="92"/>
        <v>0</v>
      </c>
      <c r="AG178" s="33">
        <f t="shared" si="92"/>
        <v>0</v>
      </c>
    </row>
    <row r="179" spans="1:33" x14ac:dyDescent="0.25">
      <c r="A179" s="10"/>
      <c r="C179" s="7"/>
      <c r="D179" s="6"/>
      <c r="E179" s="6"/>
      <c r="F179" s="6"/>
      <c r="G179" s="6"/>
      <c r="H179" s="6"/>
      <c r="I179" s="6"/>
      <c r="J179" s="6"/>
      <c r="K179" s="6"/>
      <c r="L179" s="6"/>
      <c r="M179" s="6"/>
      <c r="N179" s="6"/>
      <c r="P179" s="6"/>
      <c r="Q179" s="6"/>
      <c r="R179" s="6"/>
      <c r="S179" s="6"/>
      <c r="T179" s="6"/>
      <c r="U179" s="6"/>
      <c r="V179" s="6"/>
      <c r="W179" s="6"/>
      <c r="X179" s="6"/>
      <c r="Y179" s="6"/>
      <c r="Z179" s="6"/>
      <c r="AA179" s="6"/>
      <c r="AB179" s="6"/>
      <c r="AC179" s="6"/>
      <c r="AD179" s="6"/>
      <c r="AE179" s="6"/>
      <c r="AF179" s="6"/>
      <c r="AG179" s="6"/>
    </row>
    <row r="180" spans="1:33" s="17" customFormat="1" x14ac:dyDescent="0.25">
      <c r="A180" s="24"/>
      <c r="B180" s="20" t="s">
        <v>30</v>
      </c>
      <c r="C180" s="30">
        <f ca="1">SUM(E180:AG180)</f>
        <v>0.91850444229121986</v>
      </c>
      <c r="D180" s="24"/>
      <c r="E180" s="9">
        <f ca="1">E183/$C$163</f>
        <v>0</v>
      </c>
      <c r="F180" s="9">
        <f t="shared" ref="F180:P180" ca="1" si="93">F183/$C$163</f>
        <v>0</v>
      </c>
      <c r="G180" s="9">
        <f t="shared" ca="1" si="93"/>
        <v>0</v>
      </c>
      <c r="H180" s="9">
        <f t="shared" ca="1" si="93"/>
        <v>0</v>
      </c>
      <c r="I180" s="9">
        <f t="shared" ca="1" si="93"/>
        <v>0</v>
      </c>
      <c r="J180" s="9">
        <f t="shared" ca="1" si="93"/>
        <v>0</v>
      </c>
      <c r="K180" s="9">
        <f t="shared" ca="1" si="93"/>
        <v>5.7117084470608245E-2</v>
      </c>
      <c r="L180" s="9">
        <f t="shared" ca="1" si="93"/>
        <v>0.18703776020880497</v>
      </c>
      <c r="M180" s="9">
        <f t="shared" ca="1" si="93"/>
        <v>0.22464627404549042</v>
      </c>
      <c r="N180" s="9">
        <f t="shared" ca="1" si="93"/>
        <v>0.4170411334742965</v>
      </c>
      <c r="O180" s="9">
        <f t="shared" ca="1" si="93"/>
        <v>0</v>
      </c>
      <c r="P180" s="9">
        <f t="shared" ca="1" si="93"/>
        <v>0</v>
      </c>
      <c r="Q180" s="9"/>
      <c r="R180" s="9"/>
      <c r="S180" s="9"/>
      <c r="T180" s="9">
        <f t="shared" ref="T180:AG180" ca="1" si="94">T181/$C$158</f>
        <v>0</v>
      </c>
      <c r="U180" s="9">
        <f t="shared" ca="1" si="94"/>
        <v>3.2662190092019691E-2</v>
      </c>
      <c r="V180" s="9">
        <f t="shared" ca="1" si="94"/>
        <v>0</v>
      </c>
      <c r="W180" s="9">
        <f t="shared" ca="1" si="94"/>
        <v>0</v>
      </c>
      <c r="X180" s="9">
        <f t="shared" ca="1" si="94"/>
        <v>0</v>
      </c>
      <c r="Y180" s="9">
        <f t="shared" ca="1" si="94"/>
        <v>0</v>
      </c>
      <c r="Z180" s="9">
        <f t="shared" ca="1" si="94"/>
        <v>0</v>
      </c>
      <c r="AA180" s="9">
        <f t="shared" ca="1" si="94"/>
        <v>0</v>
      </c>
      <c r="AB180" s="9">
        <f t="shared" ca="1" si="94"/>
        <v>0</v>
      </c>
      <c r="AC180" s="9">
        <f t="shared" ca="1" si="94"/>
        <v>0</v>
      </c>
      <c r="AD180" s="9">
        <f t="shared" ca="1" si="94"/>
        <v>0</v>
      </c>
      <c r="AE180" s="9">
        <f t="shared" ca="1" si="94"/>
        <v>0</v>
      </c>
      <c r="AF180" s="9">
        <f t="shared" ca="1" si="94"/>
        <v>0</v>
      </c>
      <c r="AG180" s="9">
        <f t="shared" ca="1" si="94"/>
        <v>0</v>
      </c>
    </row>
    <row r="181" spans="1:33" x14ac:dyDescent="0.25">
      <c r="A181" s="10"/>
      <c r="B181" s="2" t="s">
        <v>29</v>
      </c>
      <c r="C181" s="7">
        <f ca="1">SUM(E181:X181)</f>
        <v>131.51208741103309</v>
      </c>
      <c r="D181" s="6"/>
      <c r="E181" s="6">
        <f ca="1">'Cost Schedule '!H136+'Cost Schedule '!H137</f>
        <v>0</v>
      </c>
      <c r="F181" s="6">
        <f ca="1">'Cost Schedule '!I136+'Cost Schedule '!I137</f>
        <v>0</v>
      </c>
      <c r="G181" s="6">
        <f ca="1">'Cost Schedule '!J136+'Cost Schedule '!J137</f>
        <v>0</v>
      </c>
      <c r="H181" s="6">
        <f ca="1">'Cost Schedule '!K136+'Cost Schedule '!K137</f>
        <v>0</v>
      </c>
      <c r="I181" s="6">
        <f ca="1">'Cost Schedule '!L136+'Cost Schedule '!L137</f>
        <v>0</v>
      </c>
      <c r="J181" s="6">
        <f ca="1">'Cost Schedule '!M136+'Cost Schedule '!M137</f>
        <v>0</v>
      </c>
      <c r="K181" s="6">
        <f ca="1">'Cost Schedule '!N136+'Cost Schedule '!N137</f>
        <v>8.3384384149325008</v>
      </c>
      <c r="L181" s="6">
        <f ca="1">'Cost Schedule '!O136+'Cost Schedule '!O137</f>
        <v>27.305365097383174</v>
      </c>
      <c r="M181" s="6">
        <f ca="1">'Cost Schedule '!P136+'Cost Schedule '!P137</f>
        <v>32.795776231125679</v>
      </c>
      <c r="N181" s="6">
        <f ca="1">'Cost Schedule '!Q136+'Cost Schedule '!Q137</f>
        <v>60.883216295091728</v>
      </c>
      <c r="O181" s="6">
        <f ca="1">'Cost Schedule '!R136+'Cost Schedule '!R137</f>
        <v>0</v>
      </c>
      <c r="P181" s="6">
        <f ca="1">'Cost Schedule '!S136+'Cost Schedule '!S137</f>
        <v>0</v>
      </c>
      <c r="Q181" s="6">
        <f ca="1">'Cost Schedule '!T136+'Cost Schedule '!T137</f>
        <v>0</v>
      </c>
      <c r="R181" s="6">
        <f ca="1">'Cost Schedule '!U136+'Cost Schedule '!U137</f>
        <v>0</v>
      </c>
      <c r="S181" s="6">
        <f ca="1">'Cost Schedule '!V136+'Cost Schedule '!V137</f>
        <v>0</v>
      </c>
      <c r="T181" s="6">
        <f ca="1">'Cost Schedule '!W136+'Cost Schedule '!W137</f>
        <v>0</v>
      </c>
      <c r="U181" s="6">
        <f ca="1">'Cost Schedule '!X136+'Cost Schedule '!X137</f>
        <v>2.1892913725000014</v>
      </c>
      <c r="V181" s="6">
        <f ca="1">'Cost Schedule '!Y136+'Cost Schedule '!Y137</f>
        <v>0</v>
      </c>
      <c r="W181" s="6">
        <f ca="1">'Cost Schedule '!Z136+'Cost Schedule '!Z137</f>
        <v>0</v>
      </c>
      <c r="X181" s="6">
        <f ca="1">'Cost Schedule '!AA136+'Cost Schedule '!AA137</f>
        <v>0</v>
      </c>
      <c r="Y181" s="6">
        <f ca="1">'Cost Schedule '!AB136+'Cost Schedule '!AB137</f>
        <v>0</v>
      </c>
      <c r="Z181" s="6">
        <f ca="1">'Cost Schedule '!AC136+'Cost Schedule '!AC137</f>
        <v>0</v>
      </c>
      <c r="AA181" s="6">
        <f ca="1">'Cost Schedule '!AD136+'Cost Schedule '!AD137</f>
        <v>0</v>
      </c>
      <c r="AB181" s="6">
        <f ca="1">'Cost Schedule '!AE136+'Cost Schedule '!AE137</f>
        <v>0</v>
      </c>
      <c r="AC181" s="6">
        <f ca="1">'Cost Schedule '!AF136+'Cost Schedule '!AF137</f>
        <v>0</v>
      </c>
      <c r="AD181" s="6">
        <f ca="1">'Cost Schedule '!AG136+'Cost Schedule '!AG137</f>
        <v>0</v>
      </c>
      <c r="AE181" s="6">
        <f ca="1">'Cost Schedule '!AH136+'Cost Schedule '!AH137</f>
        <v>0</v>
      </c>
      <c r="AF181" s="6">
        <f ca="1">'Cost Schedule '!AI136+'Cost Schedule '!AI137</f>
        <v>0</v>
      </c>
      <c r="AG181" s="6">
        <f ca="1">'Cost Schedule '!AJ136+'Cost Schedule '!AJ137</f>
        <v>0</v>
      </c>
    </row>
    <row r="182" spans="1:33" x14ac:dyDescent="0.25">
      <c r="A182" s="23"/>
      <c r="C182" s="7"/>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row>
    <row r="183" spans="1:33" x14ac:dyDescent="0.25">
      <c r="A183" s="23"/>
      <c r="B183" s="34" t="s">
        <v>34</v>
      </c>
      <c r="C183" s="33">
        <f ca="1">SUM(E183:X183)</f>
        <v>131.51208741103309</v>
      </c>
      <c r="D183" s="39"/>
      <c r="E183" s="33">
        <f t="shared" ref="E183:AG183" ca="1" si="95">SUM(E181:E182)</f>
        <v>0</v>
      </c>
      <c r="F183" s="33">
        <f t="shared" ca="1" si="95"/>
        <v>0</v>
      </c>
      <c r="G183" s="33">
        <f t="shared" ca="1" si="95"/>
        <v>0</v>
      </c>
      <c r="H183" s="33">
        <f t="shared" ca="1" si="95"/>
        <v>0</v>
      </c>
      <c r="I183" s="33">
        <f t="shared" ca="1" si="95"/>
        <v>0</v>
      </c>
      <c r="J183" s="33">
        <f t="shared" ca="1" si="95"/>
        <v>0</v>
      </c>
      <c r="K183" s="33">
        <f t="shared" ca="1" si="95"/>
        <v>8.3384384149325008</v>
      </c>
      <c r="L183" s="33">
        <f t="shared" ca="1" si="95"/>
        <v>27.305365097383174</v>
      </c>
      <c r="M183" s="33">
        <f t="shared" ca="1" si="95"/>
        <v>32.795776231125679</v>
      </c>
      <c r="N183" s="33">
        <f t="shared" ca="1" si="95"/>
        <v>60.883216295091728</v>
      </c>
      <c r="O183" s="33">
        <f t="shared" ca="1" si="95"/>
        <v>0</v>
      </c>
      <c r="P183" s="33">
        <f t="shared" ca="1" si="95"/>
        <v>0</v>
      </c>
      <c r="Q183" s="33">
        <f t="shared" ca="1" si="95"/>
        <v>0</v>
      </c>
      <c r="R183" s="33">
        <f t="shared" ca="1" si="95"/>
        <v>0</v>
      </c>
      <c r="S183" s="33">
        <f t="shared" ca="1" si="95"/>
        <v>0</v>
      </c>
      <c r="T183" s="33">
        <f t="shared" ca="1" si="95"/>
        <v>0</v>
      </c>
      <c r="U183" s="33">
        <f t="shared" ca="1" si="95"/>
        <v>2.1892913725000014</v>
      </c>
      <c r="V183" s="33">
        <f t="shared" ca="1" si="95"/>
        <v>0</v>
      </c>
      <c r="W183" s="33">
        <f t="shared" ca="1" si="95"/>
        <v>0</v>
      </c>
      <c r="X183" s="33">
        <f t="shared" ca="1" si="95"/>
        <v>0</v>
      </c>
      <c r="Y183" s="33">
        <f t="shared" ca="1" si="95"/>
        <v>0</v>
      </c>
      <c r="Z183" s="33">
        <f t="shared" ca="1" si="95"/>
        <v>0</v>
      </c>
      <c r="AA183" s="33">
        <f t="shared" ca="1" si="95"/>
        <v>0</v>
      </c>
      <c r="AB183" s="33">
        <f t="shared" ca="1" si="95"/>
        <v>0</v>
      </c>
      <c r="AC183" s="33">
        <f t="shared" ca="1" si="95"/>
        <v>0</v>
      </c>
      <c r="AD183" s="33">
        <f t="shared" ca="1" si="95"/>
        <v>0</v>
      </c>
      <c r="AE183" s="33">
        <f t="shared" ca="1" si="95"/>
        <v>0</v>
      </c>
      <c r="AF183" s="33">
        <f t="shared" ca="1" si="95"/>
        <v>0</v>
      </c>
      <c r="AG183" s="33">
        <f t="shared" ca="1" si="95"/>
        <v>0</v>
      </c>
    </row>
    <row r="184" spans="1:33" x14ac:dyDescent="0.25">
      <c r="A184" s="9"/>
      <c r="C184" s="7"/>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row>
    <row r="187" spans="1:33" hidden="1" x14ac:dyDescent="0.25">
      <c r="B187" s="2" t="s">
        <v>367</v>
      </c>
      <c r="D187" s="6">
        <f>SUM(E187:AG187)</f>
        <v>1354</v>
      </c>
      <c r="E187" s="6">
        <f>E49+E62+E75+E88+E117+E145</f>
        <v>0</v>
      </c>
      <c r="F187" s="6">
        <f t="shared" ref="F187:AG187" si="96">F49+F62+F75+F88+F117+F145</f>
        <v>46</v>
      </c>
      <c r="G187" s="6">
        <f t="shared" si="96"/>
        <v>83</v>
      </c>
      <c r="H187" s="6">
        <f t="shared" si="96"/>
        <v>102</v>
      </c>
      <c r="I187" s="6">
        <f t="shared" si="96"/>
        <v>132</v>
      </c>
      <c r="J187" s="6">
        <f t="shared" si="96"/>
        <v>155</v>
      </c>
      <c r="K187" s="6">
        <f t="shared" si="96"/>
        <v>162</v>
      </c>
      <c r="L187" s="6">
        <f t="shared" si="96"/>
        <v>158</v>
      </c>
      <c r="M187" s="6">
        <f t="shared" si="96"/>
        <v>169</v>
      </c>
      <c r="N187" s="6">
        <f t="shared" si="96"/>
        <v>93</v>
      </c>
      <c r="O187" s="6">
        <f t="shared" si="96"/>
        <v>95</v>
      </c>
      <c r="P187" s="6">
        <f t="shared" si="96"/>
        <v>95</v>
      </c>
      <c r="Q187" s="6">
        <f t="shared" si="96"/>
        <v>64</v>
      </c>
      <c r="R187" s="6">
        <f t="shared" si="96"/>
        <v>0</v>
      </c>
      <c r="S187" s="6">
        <f t="shared" si="96"/>
        <v>0</v>
      </c>
      <c r="T187" s="6">
        <f t="shared" si="96"/>
        <v>0</v>
      </c>
      <c r="U187" s="6">
        <f t="shared" si="96"/>
        <v>0</v>
      </c>
      <c r="V187" s="6">
        <f t="shared" si="96"/>
        <v>0</v>
      </c>
      <c r="W187" s="6">
        <f t="shared" si="96"/>
        <v>0</v>
      </c>
      <c r="X187" s="6">
        <f t="shared" si="96"/>
        <v>0</v>
      </c>
      <c r="Y187" s="6">
        <f t="shared" si="96"/>
        <v>0</v>
      </c>
      <c r="Z187" s="6">
        <f t="shared" si="96"/>
        <v>0</v>
      </c>
      <c r="AA187" s="6">
        <f t="shared" si="96"/>
        <v>0</v>
      </c>
      <c r="AB187" s="6">
        <f t="shared" si="96"/>
        <v>0</v>
      </c>
      <c r="AC187" s="6">
        <f t="shared" si="96"/>
        <v>0</v>
      </c>
      <c r="AD187" s="6">
        <f t="shared" si="96"/>
        <v>0</v>
      </c>
      <c r="AE187" s="6">
        <f t="shared" si="96"/>
        <v>0</v>
      </c>
      <c r="AF187" s="6">
        <f t="shared" si="96"/>
        <v>0</v>
      </c>
      <c r="AG187" s="6">
        <f t="shared" si="96"/>
        <v>0</v>
      </c>
    </row>
    <row r="188" spans="1:33" hidden="1" x14ac:dyDescent="0.25">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row>
    <row r="189" spans="1:33" hidden="1" x14ac:dyDescent="0.25">
      <c r="B189" s="2" t="s">
        <v>368</v>
      </c>
      <c r="D189" s="6">
        <f ca="1">SUM(E189:AG189)</f>
        <v>2773442.4060095986</v>
      </c>
      <c r="E189" s="6">
        <f>E51+E64+E77+E90+E119+E147</f>
        <v>0</v>
      </c>
      <c r="F189" s="6">
        <f t="shared" ref="F189:AG189" si="97">F51+F64+F77+F90+F119+F147</f>
        <v>162085.32561523071</v>
      </c>
      <c r="G189" s="6">
        <f t="shared" si="97"/>
        <v>232658.73701222095</v>
      </c>
      <c r="H189" s="6">
        <f t="shared" si="97"/>
        <v>277849.22424022842</v>
      </c>
      <c r="I189" s="6">
        <f t="shared" si="97"/>
        <v>341110.14709239599</v>
      </c>
      <c r="J189" s="6">
        <f t="shared" si="97"/>
        <v>377253.54075890663</v>
      </c>
      <c r="K189" s="6">
        <f t="shared" si="97"/>
        <v>374621.16306533298</v>
      </c>
      <c r="L189" s="6">
        <f t="shared" si="97"/>
        <v>349632.29092567135</v>
      </c>
      <c r="M189" s="6">
        <f t="shared" si="97"/>
        <v>363113.94840906153</v>
      </c>
      <c r="N189" s="6">
        <f t="shared" ca="1" si="97"/>
        <v>85857.951493081564</v>
      </c>
      <c r="O189" s="6">
        <f t="shared" si="97"/>
        <v>89845.598436713815</v>
      </c>
      <c r="P189" s="6">
        <f t="shared" si="97"/>
        <v>89845.598436713815</v>
      </c>
      <c r="Q189" s="6">
        <f t="shared" si="97"/>
        <v>29568.880524041808</v>
      </c>
      <c r="R189" s="6">
        <f t="shared" si="97"/>
        <v>0</v>
      </c>
      <c r="S189" s="6">
        <f t="shared" si="97"/>
        <v>0</v>
      </c>
      <c r="T189" s="6">
        <f t="shared" si="97"/>
        <v>0</v>
      </c>
      <c r="U189" s="6">
        <f t="shared" si="97"/>
        <v>0</v>
      </c>
      <c r="V189" s="6">
        <f t="shared" si="97"/>
        <v>0</v>
      </c>
      <c r="W189" s="6">
        <f t="shared" si="97"/>
        <v>0</v>
      </c>
      <c r="X189" s="6">
        <f t="shared" si="97"/>
        <v>0</v>
      </c>
      <c r="Y189" s="6">
        <f t="shared" si="97"/>
        <v>0</v>
      </c>
      <c r="Z189" s="6">
        <f t="shared" si="97"/>
        <v>0</v>
      </c>
      <c r="AA189" s="6">
        <f t="shared" si="97"/>
        <v>0</v>
      </c>
      <c r="AB189" s="6">
        <f t="shared" si="97"/>
        <v>0</v>
      </c>
      <c r="AC189" s="6">
        <f t="shared" si="97"/>
        <v>0</v>
      </c>
      <c r="AD189" s="6">
        <f t="shared" si="97"/>
        <v>0</v>
      </c>
      <c r="AE189" s="6">
        <f t="shared" si="97"/>
        <v>0</v>
      </c>
      <c r="AF189" s="6">
        <f t="shared" si="97"/>
        <v>0</v>
      </c>
      <c r="AG189" s="6">
        <f t="shared" si="97"/>
        <v>0</v>
      </c>
    </row>
  </sheetData>
  <pageMargins left="0.7" right="0.7" top="0.75" bottom="0.75" header="0.3" footer="0.3"/>
  <pageSetup paperSize="9" orientation="portrait" horizontalDpi="300" verticalDpi="300"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79998168889431442"/>
  </sheetPr>
  <dimension ref="A1:BV189"/>
  <sheetViews>
    <sheetView showGridLines="0" zoomScale="80" zoomScaleNormal="80" workbookViewId="0">
      <selection activeCell="E93" sqref="E93"/>
    </sheetView>
  </sheetViews>
  <sheetFormatPr defaultColWidth="8.85546875" defaultRowHeight="11.25" x14ac:dyDescent="0.25"/>
  <cols>
    <col min="1" max="1" width="10.7109375" style="25" bestFit="1" customWidth="1"/>
    <col min="2" max="2" width="37.140625" style="2" customWidth="1"/>
    <col min="3" max="3" width="12.28515625" style="2" bestFit="1" customWidth="1"/>
    <col min="4" max="4" width="13.42578125" style="2" customWidth="1"/>
    <col min="5" max="5" width="11.7109375" style="2" bestFit="1" customWidth="1"/>
    <col min="6" max="19" width="12.28515625" style="2" bestFit="1" customWidth="1"/>
    <col min="20" max="21" width="11.140625" style="2" bestFit="1" customWidth="1"/>
    <col min="22" max="22" width="10.7109375" style="2" bestFit="1" customWidth="1"/>
    <col min="23" max="23" width="11.140625" style="2" bestFit="1" customWidth="1"/>
    <col min="24" max="32" width="17.7109375" style="2" customWidth="1"/>
    <col min="33" max="33" width="13.28515625" style="2" customWidth="1"/>
    <col min="34" max="16384" width="8.85546875" style="2"/>
  </cols>
  <sheetData>
    <row r="1" spans="1:33" x14ac:dyDescent="0.25">
      <c r="A1" s="2"/>
      <c r="B1" s="2" t="s">
        <v>380</v>
      </c>
      <c r="E1" s="18">
        <v>1</v>
      </c>
      <c r="F1" s="18">
        <f>E1+1</f>
        <v>2</v>
      </c>
      <c r="G1" s="18">
        <f t="shared" ref="G1:AG1" si="0">F1+1</f>
        <v>3</v>
      </c>
      <c r="H1" s="18">
        <f t="shared" si="0"/>
        <v>4</v>
      </c>
      <c r="I1" s="18">
        <f t="shared" si="0"/>
        <v>5</v>
      </c>
      <c r="J1" s="18">
        <f t="shared" si="0"/>
        <v>6</v>
      </c>
      <c r="K1" s="18">
        <f t="shared" si="0"/>
        <v>7</v>
      </c>
      <c r="L1" s="18">
        <f t="shared" si="0"/>
        <v>8</v>
      </c>
      <c r="M1" s="18">
        <f t="shared" si="0"/>
        <v>9</v>
      </c>
      <c r="N1" s="18">
        <f t="shared" si="0"/>
        <v>10</v>
      </c>
      <c r="O1" s="18">
        <f t="shared" si="0"/>
        <v>11</v>
      </c>
      <c r="P1" s="18">
        <f t="shared" si="0"/>
        <v>12</v>
      </c>
      <c r="Q1" s="18">
        <f t="shared" si="0"/>
        <v>13</v>
      </c>
      <c r="R1" s="18">
        <f t="shared" si="0"/>
        <v>14</v>
      </c>
      <c r="S1" s="18">
        <f t="shared" si="0"/>
        <v>15</v>
      </c>
      <c r="T1" s="18">
        <f t="shared" si="0"/>
        <v>16</v>
      </c>
      <c r="U1" s="18">
        <f t="shared" si="0"/>
        <v>17</v>
      </c>
      <c r="V1" s="18">
        <f t="shared" si="0"/>
        <v>18</v>
      </c>
      <c r="W1" s="18">
        <f t="shared" si="0"/>
        <v>19</v>
      </c>
      <c r="X1" s="18">
        <f t="shared" si="0"/>
        <v>20</v>
      </c>
      <c r="Y1" s="18">
        <f t="shared" si="0"/>
        <v>21</v>
      </c>
      <c r="Z1" s="18">
        <f t="shared" si="0"/>
        <v>22</v>
      </c>
      <c r="AA1" s="18">
        <f t="shared" si="0"/>
        <v>23</v>
      </c>
      <c r="AB1" s="18">
        <f t="shared" si="0"/>
        <v>24</v>
      </c>
      <c r="AC1" s="18">
        <f t="shared" si="0"/>
        <v>25</v>
      </c>
      <c r="AD1" s="18">
        <f t="shared" si="0"/>
        <v>26</v>
      </c>
      <c r="AE1" s="18">
        <f t="shared" si="0"/>
        <v>27</v>
      </c>
      <c r="AF1" s="18">
        <f t="shared" si="0"/>
        <v>28</v>
      </c>
      <c r="AG1" s="18">
        <f t="shared" si="0"/>
        <v>29</v>
      </c>
    </row>
    <row r="2" spans="1:33" x14ac:dyDescent="0.25">
      <c r="B2" s="35" t="s">
        <v>48</v>
      </c>
      <c r="C2" s="36" t="s">
        <v>3</v>
      </c>
      <c r="D2" s="37">
        <v>44561</v>
      </c>
      <c r="E2" s="37">
        <f t="shared" ref="E2:AG2" si="1">EOMONTH(D2,3)</f>
        <v>44651</v>
      </c>
      <c r="F2" s="37">
        <f t="shared" si="1"/>
        <v>44742</v>
      </c>
      <c r="G2" s="37">
        <f t="shared" si="1"/>
        <v>44834</v>
      </c>
      <c r="H2" s="37">
        <f t="shared" si="1"/>
        <v>44926</v>
      </c>
      <c r="I2" s="37">
        <f t="shared" si="1"/>
        <v>45016</v>
      </c>
      <c r="J2" s="37">
        <f t="shared" si="1"/>
        <v>45107</v>
      </c>
      <c r="K2" s="37">
        <f t="shared" si="1"/>
        <v>45199</v>
      </c>
      <c r="L2" s="37">
        <f t="shared" si="1"/>
        <v>45291</v>
      </c>
      <c r="M2" s="37">
        <f t="shared" si="1"/>
        <v>45382</v>
      </c>
      <c r="N2" s="37">
        <f t="shared" si="1"/>
        <v>45473</v>
      </c>
      <c r="O2" s="37">
        <f t="shared" si="1"/>
        <v>45565</v>
      </c>
      <c r="P2" s="37">
        <f t="shared" si="1"/>
        <v>45657</v>
      </c>
      <c r="Q2" s="37">
        <f t="shared" si="1"/>
        <v>45747</v>
      </c>
      <c r="R2" s="37">
        <f t="shared" si="1"/>
        <v>45838</v>
      </c>
      <c r="S2" s="37">
        <f t="shared" si="1"/>
        <v>45930</v>
      </c>
      <c r="T2" s="37">
        <f t="shared" si="1"/>
        <v>46022</v>
      </c>
      <c r="U2" s="37">
        <f t="shared" si="1"/>
        <v>46112</v>
      </c>
      <c r="V2" s="37">
        <f t="shared" si="1"/>
        <v>46203</v>
      </c>
      <c r="W2" s="37">
        <f t="shared" si="1"/>
        <v>46295</v>
      </c>
      <c r="X2" s="37">
        <f t="shared" si="1"/>
        <v>46387</v>
      </c>
      <c r="Y2" s="37">
        <f t="shared" si="1"/>
        <v>46477</v>
      </c>
      <c r="Z2" s="37">
        <f t="shared" si="1"/>
        <v>46568</v>
      </c>
      <c r="AA2" s="37">
        <f t="shared" si="1"/>
        <v>46660</v>
      </c>
      <c r="AB2" s="37">
        <f t="shared" si="1"/>
        <v>46752</v>
      </c>
      <c r="AC2" s="37">
        <f t="shared" si="1"/>
        <v>46843</v>
      </c>
      <c r="AD2" s="37">
        <f t="shared" si="1"/>
        <v>46934</v>
      </c>
      <c r="AE2" s="37">
        <f t="shared" si="1"/>
        <v>47026</v>
      </c>
      <c r="AF2" s="37">
        <f t="shared" si="1"/>
        <v>47118</v>
      </c>
      <c r="AG2" s="37">
        <f t="shared" si="1"/>
        <v>47208</v>
      </c>
    </row>
    <row r="4" spans="1:33" x14ac:dyDescent="0.25">
      <c r="B4" s="2" t="s">
        <v>33</v>
      </c>
      <c r="C4" s="7" t="e">
        <f ca="1">SUM(D4:AG4)</f>
        <v>#VALUE!</v>
      </c>
      <c r="D4" s="6"/>
      <c r="E4" s="6">
        <f>E100+E127+E155</f>
        <v>0</v>
      </c>
      <c r="F4" s="6">
        <f t="shared" ref="F4:AG4" si="2">F100+F127+F155</f>
        <v>45.548663425616716</v>
      </c>
      <c r="G4" s="6">
        <f t="shared" si="2"/>
        <v>111.24155301762511</v>
      </c>
      <c r="H4" s="6">
        <f t="shared" si="2"/>
        <v>283.97886356239508</v>
      </c>
      <c r="I4" s="6">
        <f t="shared" si="2"/>
        <v>119.40294815598315</v>
      </c>
      <c r="J4" s="6">
        <f t="shared" si="2"/>
        <v>310.96036356874043</v>
      </c>
      <c r="K4" s="6">
        <f t="shared" si="2"/>
        <v>257.62581241107529</v>
      </c>
      <c r="L4" s="6">
        <f t="shared" si="2"/>
        <v>228.77196211583825</v>
      </c>
      <c r="M4" s="6">
        <f t="shared" si="2"/>
        <v>70.341570888162963</v>
      </c>
      <c r="N4" s="6">
        <f t="shared" ca="1" si="2"/>
        <v>288.63884250099437</v>
      </c>
      <c r="O4" s="6">
        <f t="shared" ca="1" si="2"/>
        <v>267.84510478965973</v>
      </c>
      <c r="P4" s="6">
        <f t="shared" ca="1" si="2"/>
        <v>215.19431772898253</v>
      </c>
      <c r="Q4" s="6">
        <f t="shared" ca="1" si="2"/>
        <v>0</v>
      </c>
      <c r="R4" s="6">
        <f t="shared" ca="1" si="2"/>
        <v>0</v>
      </c>
      <c r="S4" s="6">
        <f t="shared" ca="1" si="2"/>
        <v>0</v>
      </c>
      <c r="T4" s="6">
        <f t="shared" ca="1" si="2"/>
        <v>0</v>
      </c>
      <c r="U4" s="6">
        <f t="shared" ca="1" si="2"/>
        <v>0</v>
      </c>
      <c r="V4" s="6">
        <f t="shared" ca="1" si="2"/>
        <v>0</v>
      </c>
      <c r="W4" s="6">
        <f t="shared" ca="1" si="2"/>
        <v>0</v>
      </c>
      <c r="X4" s="6">
        <f t="shared" ca="1" si="2"/>
        <v>0</v>
      </c>
      <c r="Y4" s="6">
        <f t="shared" ca="1" si="2"/>
        <v>0</v>
      </c>
      <c r="Z4" s="6">
        <f t="shared" ca="1" si="2"/>
        <v>0</v>
      </c>
      <c r="AA4" s="6">
        <f t="shared" ca="1" si="2"/>
        <v>0</v>
      </c>
      <c r="AB4" s="6">
        <f t="shared" ca="1" si="2"/>
        <v>0</v>
      </c>
      <c r="AC4" s="6">
        <f t="shared" ca="1" si="2"/>
        <v>0</v>
      </c>
      <c r="AD4" s="6">
        <f t="shared" ca="1" si="2"/>
        <v>0</v>
      </c>
      <c r="AE4" s="6">
        <f t="shared" ca="1" si="2"/>
        <v>0</v>
      </c>
      <c r="AF4" s="6">
        <f t="shared" ca="1" si="2"/>
        <v>0</v>
      </c>
      <c r="AG4" s="6">
        <f t="shared" ca="1" si="2"/>
        <v>0</v>
      </c>
    </row>
    <row r="5" spans="1:33" x14ac:dyDescent="0.25">
      <c r="B5" s="2" t="s">
        <v>366</v>
      </c>
      <c r="C5" s="7">
        <f>SUM(D5:AG5)</f>
        <v>97.6</v>
      </c>
      <c r="D5" s="6"/>
      <c r="E5" s="6">
        <f>E178</f>
        <v>0</v>
      </c>
      <c r="F5" s="6">
        <f t="shared" ref="F5:AG5" si="3">F178</f>
        <v>7.5</v>
      </c>
      <c r="G5" s="6">
        <f t="shared" si="3"/>
        <v>7.5</v>
      </c>
      <c r="H5" s="6">
        <f t="shared" si="3"/>
        <v>9</v>
      </c>
      <c r="I5" s="6">
        <f t="shared" si="3"/>
        <v>10</v>
      </c>
      <c r="J5" s="6">
        <f t="shared" si="3"/>
        <v>10</v>
      </c>
      <c r="K5" s="6">
        <f t="shared" si="3"/>
        <v>9</v>
      </c>
      <c r="L5" s="6">
        <f t="shared" si="3"/>
        <v>9</v>
      </c>
      <c r="M5" s="6">
        <f t="shared" si="3"/>
        <v>9</v>
      </c>
      <c r="N5" s="6">
        <f t="shared" si="3"/>
        <v>9</v>
      </c>
      <c r="O5" s="6">
        <f t="shared" si="3"/>
        <v>9</v>
      </c>
      <c r="P5" s="6">
        <f t="shared" si="3"/>
        <v>8.6</v>
      </c>
      <c r="Q5" s="6">
        <f t="shared" si="3"/>
        <v>0</v>
      </c>
      <c r="R5" s="6">
        <f t="shared" si="3"/>
        <v>0</v>
      </c>
      <c r="S5" s="6">
        <f t="shared" si="3"/>
        <v>0</v>
      </c>
      <c r="T5" s="6">
        <f t="shared" si="3"/>
        <v>0</v>
      </c>
      <c r="U5" s="6">
        <f t="shared" si="3"/>
        <v>0</v>
      </c>
      <c r="V5" s="6">
        <f t="shared" si="3"/>
        <v>0</v>
      </c>
      <c r="W5" s="6">
        <f t="shared" si="3"/>
        <v>0</v>
      </c>
      <c r="X5" s="6">
        <f t="shared" si="3"/>
        <v>0</v>
      </c>
      <c r="Y5" s="6">
        <f t="shared" si="3"/>
        <v>0</v>
      </c>
      <c r="Z5" s="6">
        <f t="shared" si="3"/>
        <v>0</v>
      </c>
      <c r="AA5" s="6">
        <f t="shared" si="3"/>
        <v>0</v>
      </c>
      <c r="AB5" s="6">
        <f t="shared" si="3"/>
        <v>0</v>
      </c>
      <c r="AC5" s="6">
        <f t="shared" si="3"/>
        <v>0</v>
      </c>
      <c r="AD5" s="6">
        <f t="shared" si="3"/>
        <v>0</v>
      </c>
      <c r="AE5" s="6">
        <f t="shared" si="3"/>
        <v>0</v>
      </c>
      <c r="AF5" s="6">
        <f t="shared" si="3"/>
        <v>0</v>
      </c>
      <c r="AG5" s="6">
        <f t="shared" si="3"/>
        <v>0</v>
      </c>
    </row>
    <row r="6" spans="1:33" hidden="1" x14ac:dyDescent="0.25">
      <c r="B6" s="2" t="s">
        <v>273</v>
      </c>
      <c r="C6" s="7">
        <f>SUM(D6:AG6)</f>
        <v>0</v>
      </c>
      <c r="D6" s="6"/>
      <c r="E6" s="24"/>
      <c r="F6" s="24"/>
      <c r="G6" s="24"/>
      <c r="H6" s="24"/>
      <c r="I6" s="24"/>
      <c r="J6" s="24"/>
      <c r="K6" s="24"/>
      <c r="L6" s="24"/>
      <c r="M6" s="24"/>
      <c r="N6" s="24"/>
      <c r="O6" s="24"/>
      <c r="P6" s="24"/>
      <c r="Q6" s="24"/>
      <c r="R6" s="24"/>
      <c r="S6" s="24"/>
      <c r="T6" s="24"/>
      <c r="U6" s="6"/>
      <c r="V6" s="6"/>
      <c r="W6" s="6"/>
      <c r="X6" s="6"/>
      <c r="Y6" s="6"/>
      <c r="Z6" s="6"/>
      <c r="AA6" s="6"/>
      <c r="AB6" s="6"/>
      <c r="AC6" s="6"/>
      <c r="AD6" s="6"/>
      <c r="AE6" s="6"/>
      <c r="AF6" s="6"/>
      <c r="AG6" s="6"/>
    </row>
    <row r="7" spans="1:33" x14ac:dyDescent="0.25">
      <c r="B7" s="34" t="s">
        <v>33</v>
      </c>
      <c r="C7" s="33" t="e">
        <f ca="1">SUM(D7:AG7)</f>
        <v>#VALUE!</v>
      </c>
      <c r="D7" s="33"/>
      <c r="E7" s="33">
        <f t="shared" ref="E7:AG7" si="4">SUM(E4:E6)</f>
        <v>0</v>
      </c>
      <c r="F7" s="33">
        <f t="shared" si="4"/>
        <v>53.048663425616716</v>
      </c>
      <c r="G7" s="33">
        <f t="shared" si="4"/>
        <v>118.74155301762511</v>
      </c>
      <c r="H7" s="33">
        <f t="shared" si="4"/>
        <v>292.97886356239508</v>
      </c>
      <c r="I7" s="33">
        <f t="shared" si="4"/>
        <v>129.40294815598315</v>
      </c>
      <c r="J7" s="33">
        <f t="shared" si="4"/>
        <v>320.96036356874043</v>
      </c>
      <c r="K7" s="33">
        <f t="shared" si="4"/>
        <v>266.62581241107529</v>
      </c>
      <c r="L7" s="33">
        <f t="shared" si="4"/>
        <v>237.77196211583825</v>
      </c>
      <c r="M7" s="33">
        <f t="shared" si="4"/>
        <v>79.341570888162963</v>
      </c>
      <c r="N7" s="33">
        <f t="shared" ca="1" si="4"/>
        <v>297.63884250099437</v>
      </c>
      <c r="O7" s="33">
        <f t="shared" ca="1" si="4"/>
        <v>276.84510478965973</v>
      </c>
      <c r="P7" s="33">
        <f t="shared" ca="1" si="4"/>
        <v>223.79431772898252</v>
      </c>
      <c r="Q7" s="33">
        <f t="shared" ca="1" si="4"/>
        <v>0</v>
      </c>
      <c r="R7" s="33">
        <f t="shared" ca="1" si="4"/>
        <v>0</v>
      </c>
      <c r="S7" s="33">
        <f t="shared" ca="1" si="4"/>
        <v>0</v>
      </c>
      <c r="T7" s="33">
        <f t="shared" ca="1" si="4"/>
        <v>0</v>
      </c>
      <c r="U7" s="33">
        <f t="shared" ca="1" si="4"/>
        <v>0</v>
      </c>
      <c r="V7" s="33">
        <f t="shared" ca="1" si="4"/>
        <v>0</v>
      </c>
      <c r="W7" s="33">
        <f t="shared" ca="1" si="4"/>
        <v>0</v>
      </c>
      <c r="X7" s="33">
        <f t="shared" ca="1" si="4"/>
        <v>0</v>
      </c>
      <c r="Y7" s="33">
        <f t="shared" ca="1" si="4"/>
        <v>0</v>
      </c>
      <c r="Z7" s="33">
        <f t="shared" ca="1" si="4"/>
        <v>0</v>
      </c>
      <c r="AA7" s="33">
        <f t="shared" ca="1" si="4"/>
        <v>0</v>
      </c>
      <c r="AB7" s="33">
        <f t="shared" ca="1" si="4"/>
        <v>0</v>
      </c>
      <c r="AC7" s="33">
        <f t="shared" ca="1" si="4"/>
        <v>0</v>
      </c>
      <c r="AD7" s="33">
        <f t="shared" ca="1" si="4"/>
        <v>0</v>
      </c>
      <c r="AE7" s="33">
        <f t="shared" ca="1" si="4"/>
        <v>0</v>
      </c>
      <c r="AF7" s="33">
        <f t="shared" ca="1" si="4"/>
        <v>0</v>
      </c>
      <c r="AG7" s="33">
        <f t="shared" ca="1" si="4"/>
        <v>0</v>
      </c>
    </row>
    <row r="8" spans="1:33" x14ac:dyDescent="0.25">
      <c r="B8" s="13"/>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row>
    <row r="9" spans="1:33" x14ac:dyDescent="0.25">
      <c r="A9" s="24">
        <f>'Cost Schedule '!G67</f>
        <v>58</v>
      </c>
      <c r="B9" s="2" t="s">
        <v>58</v>
      </c>
      <c r="C9" s="7">
        <f ca="1">SUM(D9:AG9)</f>
        <v>192</v>
      </c>
      <c r="E9" s="209">
        <f ca="1">'Cost Schedule '!H103</f>
        <v>11.75</v>
      </c>
      <c r="F9" s="209">
        <f ca="1">'Cost Schedule '!I103</f>
        <v>0</v>
      </c>
      <c r="G9" s="209">
        <f ca="1">'Cost Schedule '!J103</f>
        <v>0</v>
      </c>
      <c r="H9" s="209">
        <f ca="1">'Cost Schedule '!K103</f>
        <v>0</v>
      </c>
      <c r="I9" s="209">
        <f ca="1">'Cost Schedule '!L103</f>
        <v>0</v>
      </c>
      <c r="J9" s="209">
        <f ca="1">'Cost Schedule '!M103</f>
        <v>58</v>
      </c>
      <c r="K9" s="209">
        <f ca="1">'Cost Schedule '!N103</f>
        <v>0</v>
      </c>
      <c r="L9" s="209">
        <f ca="1">'Cost Schedule '!O103</f>
        <v>58</v>
      </c>
      <c r="M9" s="209">
        <f ca="1">'Cost Schedule '!P103</f>
        <v>0</v>
      </c>
      <c r="N9" s="209">
        <f ca="1">'Cost Schedule '!Q103</f>
        <v>0</v>
      </c>
      <c r="O9" s="209">
        <f ca="1">'Cost Schedule '!R103</f>
        <v>0</v>
      </c>
      <c r="P9" s="209">
        <f ca="1">'Cost Schedule '!S103</f>
        <v>58</v>
      </c>
      <c r="Q9" s="209">
        <f ca="1">'Cost Schedule '!T103</f>
        <v>0</v>
      </c>
      <c r="R9" s="209">
        <f ca="1">'Cost Schedule '!U103</f>
        <v>0</v>
      </c>
      <c r="S9" s="209">
        <f ca="1">'Cost Schedule '!V103</f>
        <v>0</v>
      </c>
      <c r="T9" s="209">
        <f ca="1">'Cost Schedule '!W103</f>
        <v>6.25</v>
      </c>
      <c r="U9" s="209">
        <f ca="1">'Cost Schedule '!X103</f>
        <v>0</v>
      </c>
      <c r="V9" s="146"/>
      <c r="W9" s="146"/>
      <c r="X9" s="146"/>
      <c r="Y9" s="7"/>
      <c r="Z9" s="7"/>
      <c r="AA9" s="7"/>
      <c r="AB9" s="7"/>
      <c r="AC9" s="7"/>
      <c r="AD9" s="7"/>
      <c r="AE9" s="7"/>
      <c r="AF9" s="7"/>
      <c r="AG9" s="7"/>
    </row>
    <row r="10" spans="1:33" x14ac:dyDescent="0.25">
      <c r="B10" s="2" t="s">
        <v>29</v>
      </c>
      <c r="C10" s="7">
        <f ca="1">SUM(D10:AG10)</f>
        <v>808.14056455814307</v>
      </c>
      <c r="D10" s="6"/>
      <c r="E10" s="6">
        <f t="shared" ref="E10:AG10" ca="1" si="5">E103+E130+E158+E181</f>
        <v>0</v>
      </c>
      <c r="F10" s="6">
        <f t="shared" ca="1" si="5"/>
        <v>0</v>
      </c>
      <c r="G10" s="6">
        <f t="shared" ca="1" si="5"/>
        <v>0</v>
      </c>
      <c r="H10" s="6">
        <f t="shared" ca="1" si="5"/>
        <v>0</v>
      </c>
      <c r="I10" s="6">
        <f t="shared" ca="1" si="5"/>
        <v>0</v>
      </c>
      <c r="J10" s="6">
        <f t="shared" ca="1" si="5"/>
        <v>0</v>
      </c>
      <c r="K10" s="6">
        <f t="shared" ca="1" si="5"/>
        <v>31.632038187287559</v>
      </c>
      <c r="L10" s="6">
        <f t="shared" ca="1" si="5"/>
        <v>27.305365097383174</v>
      </c>
      <c r="M10" s="6">
        <f t="shared" ca="1" si="5"/>
        <v>32.795776231125679</v>
      </c>
      <c r="N10" s="6">
        <f t="shared" ca="1" si="5"/>
        <v>70.033216295091734</v>
      </c>
      <c r="O10" s="6">
        <f t="shared" ca="1" si="5"/>
        <v>50.947732156036182</v>
      </c>
      <c r="P10" s="6">
        <f t="shared" ca="1" si="5"/>
        <v>57.546279699778708</v>
      </c>
      <c r="Q10" s="6">
        <f t="shared" ca="1" si="5"/>
        <v>67.974471129246993</v>
      </c>
      <c r="R10" s="6">
        <f t="shared" ca="1" si="5"/>
        <v>66.406374454309486</v>
      </c>
      <c r="S10" s="6">
        <f t="shared" ca="1" si="5"/>
        <v>43.801063188529525</v>
      </c>
      <c r="T10" s="6">
        <f t="shared" ca="1" si="5"/>
        <v>65.939342471616797</v>
      </c>
      <c r="U10" s="6">
        <f t="shared" ca="1" si="5"/>
        <v>80.379791623860001</v>
      </c>
      <c r="V10" s="6">
        <f t="shared" ca="1" si="5"/>
        <v>50.789540913133997</v>
      </c>
      <c r="W10" s="6">
        <f t="shared" ca="1" si="5"/>
        <v>26.508552704022264</v>
      </c>
      <c r="X10" s="6">
        <f t="shared" ca="1" si="5"/>
        <v>29.041243758890094</v>
      </c>
      <c r="Y10" s="6">
        <f t="shared" ca="1" si="5"/>
        <v>36.212985124398259</v>
      </c>
      <c r="Z10" s="6">
        <f t="shared" ca="1" si="5"/>
        <v>25.252782846275046</v>
      </c>
      <c r="AA10" s="6">
        <f t="shared" ca="1" si="5"/>
        <v>22.18641106695938</v>
      </c>
      <c r="AB10" s="6">
        <f t="shared" ca="1" si="5"/>
        <v>18.056458829946564</v>
      </c>
      <c r="AC10" s="6">
        <f t="shared" ca="1" si="5"/>
        <v>5.3311387802515213</v>
      </c>
      <c r="AD10" s="6">
        <f t="shared" ca="1" si="5"/>
        <v>0</v>
      </c>
      <c r="AE10" s="6">
        <f t="shared" ca="1" si="5"/>
        <v>0</v>
      </c>
      <c r="AF10" s="6">
        <f t="shared" ca="1" si="5"/>
        <v>0</v>
      </c>
      <c r="AG10" s="6">
        <f t="shared" ca="1" si="5"/>
        <v>0</v>
      </c>
    </row>
    <row r="11" spans="1:33" x14ac:dyDescent="0.25">
      <c r="B11" s="2" t="str">
        <f>B104</f>
        <v>Admin Cost &amp; other Overheads</v>
      </c>
      <c r="C11" s="7">
        <f ca="1">SUM(D11:AG11)</f>
        <v>71.561561941437233</v>
      </c>
      <c r="D11" s="6"/>
      <c r="E11" s="6">
        <f ca="1">E104+E131+E159</f>
        <v>0</v>
      </c>
      <c r="F11" s="6">
        <f t="shared" ref="F11:AG13" ca="1" si="6">F104+F131+F159</f>
        <v>0</v>
      </c>
      <c r="G11" s="6">
        <f t="shared" ca="1" si="6"/>
        <v>0</v>
      </c>
      <c r="H11" s="6">
        <f t="shared" ca="1" si="6"/>
        <v>0</v>
      </c>
      <c r="I11" s="6">
        <f t="shared" ca="1" si="6"/>
        <v>0</v>
      </c>
      <c r="J11" s="6">
        <f t="shared" ca="1" si="6"/>
        <v>0</v>
      </c>
      <c r="K11" s="6">
        <f t="shared" ca="1" si="6"/>
        <v>1.8634879817884049</v>
      </c>
      <c r="L11" s="6">
        <f t="shared" ca="1" si="6"/>
        <v>0</v>
      </c>
      <c r="M11" s="6">
        <f t="shared" ca="1" si="6"/>
        <v>0</v>
      </c>
      <c r="N11" s="6">
        <f t="shared" ca="1" si="6"/>
        <v>0.73199999999999998</v>
      </c>
      <c r="O11" s="6">
        <f t="shared" ca="1" si="6"/>
        <v>4.5019375691973069</v>
      </c>
      <c r="P11" s="6">
        <f t="shared" ca="1" si="6"/>
        <v>4.7643941103764416</v>
      </c>
      <c r="Q11" s="6">
        <f t="shared" ca="1" si="6"/>
        <v>5.7300668030633828</v>
      </c>
      <c r="R11" s="6">
        <f t="shared" ca="1" si="6"/>
        <v>5.3125099563447593</v>
      </c>
      <c r="S11" s="6">
        <f t="shared" ca="1" si="6"/>
        <v>3.5040850550823621</v>
      </c>
      <c r="T11" s="6">
        <f t="shared" ca="1" si="6"/>
        <v>5.6356029215091068</v>
      </c>
      <c r="U11" s="6">
        <f t="shared" ca="1" si="6"/>
        <v>6.495376673738984</v>
      </c>
      <c r="V11" s="6">
        <f t="shared" ca="1" si="6"/>
        <v>4.51135209704732</v>
      </c>
      <c r="W11" s="6">
        <f t="shared" ca="1" si="6"/>
        <v>3.181026324482672</v>
      </c>
      <c r="X11" s="6">
        <f t="shared" ca="1" si="6"/>
        <v>3.4849492510668094</v>
      </c>
      <c r="Y11" s="6">
        <f t="shared" ca="1" si="6"/>
        <v>4.3455582149277889</v>
      </c>
      <c r="Z11" s="6">
        <f t="shared" ca="1" si="6"/>
        <v>3.0303339415530059</v>
      </c>
      <c r="AA11" s="6">
        <f t="shared" ca="1" si="6"/>
        <v>2.6623693280351244</v>
      </c>
      <c r="AB11" s="6">
        <f t="shared" ca="1" si="6"/>
        <v>2.1667750595935864</v>
      </c>
      <c r="AC11" s="6">
        <f t="shared" ca="1" si="6"/>
        <v>1.6397366536301821</v>
      </c>
      <c r="AD11" s="6">
        <f t="shared" ca="1" si="6"/>
        <v>2</v>
      </c>
      <c r="AE11" s="6">
        <f t="shared" ca="1" si="6"/>
        <v>2</v>
      </c>
      <c r="AF11" s="6">
        <f t="shared" ca="1" si="6"/>
        <v>2</v>
      </c>
      <c r="AG11" s="6">
        <f t="shared" ca="1" si="6"/>
        <v>2</v>
      </c>
    </row>
    <row r="12" spans="1:33" x14ac:dyDescent="0.25">
      <c r="A12" s="87"/>
      <c r="B12" s="2" t="str">
        <f>B105</f>
        <v>Sales &amp; Mktng Cost (Rs Cr)</v>
      </c>
      <c r="C12" s="7">
        <f ca="1">SUM(D12:AG12)</f>
        <v>20.229061474731594</v>
      </c>
      <c r="D12" s="6"/>
      <c r="E12" s="6">
        <f ca="1">E105+E132+E160</f>
        <v>0</v>
      </c>
      <c r="F12" s="6">
        <f t="shared" ca="1" si="6"/>
        <v>0</v>
      </c>
      <c r="G12" s="6">
        <f t="shared" ca="1" si="6"/>
        <v>0</v>
      </c>
      <c r="H12" s="6">
        <f t="shared" ca="1" si="6"/>
        <v>0</v>
      </c>
      <c r="I12" s="6">
        <f t="shared" ca="1" si="6"/>
        <v>0</v>
      </c>
      <c r="J12" s="6">
        <f t="shared" ca="1" si="6"/>
        <v>0</v>
      </c>
      <c r="K12" s="6">
        <f t="shared" ca="1" si="6"/>
        <v>2.2337913830958969</v>
      </c>
      <c r="L12" s="6">
        <f t="shared" ca="1" si="6"/>
        <v>0.88395969382439776</v>
      </c>
      <c r="M12" s="6">
        <f t="shared" ca="1" si="6"/>
        <v>0</v>
      </c>
      <c r="N12" s="6">
        <f t="shared" ca="1" si="6"/>
        <v>1.0669596938243977</v>
      </c>
      <c r="O12" s="6">
        <f t="shared" ca="1" si="6"/>
        <v>1.3157474769159925</v>
      </c>
      <c r="P12" s="6">
        <f t="shared" ca="1" si="6"/>
        <v>2.3286467822948231</v>
      </c>
      <c r="Q12" s="6">
        <f t="shared" ca="1" si="6"/>
        <v>1.2134348662231289</v>
      </c>
      <c r="R12" s="6">
        <f t="shared" ca="1" si="6"/>
        <v>1.8379798212386651</v>
      </c>
      <c r="S12" s="6">
        <f t="shared" ca="1" si="6"/>
        <v>1.3858735959230657</v>
      </c>
      <c r="T12" s="6">
        <f t="shared" ca="1" si="6"/>
        <v>1.6484114196949298</v>
      </c>
      <c r="U12" s="6">
        <f t="shared" ca="1" si="6"/>
        <v>1.9535940103645844</v>
      </c>
      <c r="V12" s="6">
        <f t="shared" ca="1" si="6"/>
        <v>1.3015487384168549</v>
      </c>
      <c r="W12" s="6">
        <f t="shared" ca="1" si="6"/>
        <v>0.50985233215247527</v>
      </c>
      <c r="X12" s="6">
        <f t="shared" ca="1" si="6"/>
        <v>0</v>
      </c>
      <c r="Y12" s="6">
        <f t="shared" ca="1" si="6"/>
        <v>0.50985233215247527</v>
      </c>
      <c r="Z12" s="6">
        <f t="shared" ca="1" si="6"/>
        <v>0</v>
      </c>
      <c r="AA12" s="6">
        <f t="shared" ca="1" si="6"/>
        <v>0.50985233215247527</v>
      </c>
      <c r="AB12" s="6">
        <f t="shared" ca="1" si="6"/>
        <v>0</v>
      </c>
      <c r="AC12" s="6">
        <f t="shared" ca="1" si="6"/>
        <v>0.50985233215247527</v>
      </c>
      <c r="AD12" s="6">
        <f t="shared" ca="1" si="6"/>
        <v>0</v>
      </c>
      <c r="AE12" s="6">
        <f t="shared" ca="1" si="6"/>
        <v>0.50985233215247527</v>
      </c>
      <c r="AF12" s="6">
        <f t="shared" ca="1" si="6"/>
        <v>0</v>
      </c>
      <c r="AG12" s="6">
        <f t="shared" ca="1" si="6"/>
        <v>0.50985233215247527</v>
      </c>
    </row>
    <row r="13" spans="1:33" ht="22.5" x14ac:dyDescent="0.25">
      <c r="A13" s="87"/>
      <c r="B13" s="198" t="str">
        <f>B106</f>
        <v>Cost for amenity, parking and support structures (Rs Cr)</v>
      </c>
      <c r="C13" s="7">
        <f ca="1">SUM(D13:AG13)</f>
        <v>386.18556501680996</v>
      </c>
      <c r="D13" s="6"/>
      <c r="E13" s="6">
        <f ca="1">E106+E133+E161</f>
        <v>0</v>
      </c>
      <c r="F13" s="6">
        <f t="shared" ca="1" si="6"/>
        <v>0</v>
      </c>
      <c r="G13" s="6">
        <f t="shared" ca="1" si="6"/>
        <v>0</v>
      </c>
      <c r="H13" s="6">
        <f t="shared" ca="1" si="6"/>
        <v>0</v>
      </c>
      <c r="I13" s="6">
        <f t="shared" ca="1" si="6"/>
        <v>0.78999999999999992</v>
      </c>
      <c r="J13" s="6">
        <f t="shared" ca="1" si="6"/>
        <v>0</v>
      </c>
      <c r="K13" s="6">
        <f t="shared" ca="1" si="6"/>
        <v>34.663943028254856</v>
      </c>
      <c r="L13" s="6">
        <f t="shared" ca="1" si="6"/>
        <v>18.557991773628782</v>
      </c>
      <c r="M13" s="6">
        <f t="shared" ca="1" si="6"/>
        <v>20.503654893003983</v>
      </c>
      <c r="N13" s="6">
        <f t="shared" ca="1" si="6"/>
        <v>20.628099299628783</v>
      </c>
      <c r="O13" s="6">
        <f t="shared" ca="1" si="6"/>
        <v>33.515452547257553</v>
      </c>
      <c r="P13" s="6">
        <f t="shared" ca="1" si="6"/>
        <v>53.277996669817682</v>
      </c>
      <c r="Q13" s="6">
        <f t="shared" ca="1" si="6"/>
        <v>49.349942285604563</v>
      </c>
      <c r="R13" s="6">
        <f t="shared" ca="1" si="6"/>
        <v>65.998348967450312</v>
      </c>
      <c r="S13" s="6">
        <f t="shared" ca="1" si="6"/>
        <v>8.1761120171583741</v>
      </c>
      <c r="T13" s="6">
        <f t="shared" ca="1" si="6"/>
        <v>42.066224506696244</v>
      </c>
      <c r="U13" s="6">
        <f t="shared" ca="1" si="6"/>
        <v>37.222583976308783</v>
      </c>
      <c r="V13" s="6">
        <f t="shared" ca="1" si="6"/>
        <v>1.4352150519999896</v>
      </c>
      <c r="W13" s="6">
        <f t="shared" ca="1" si="6"/>
        <v>0</v>
      </c>
      <c r="X13" s="6">
        <f t="shared" ca="1" si="6"/>
        <v>0</v>
      </c>
      <c r="Y13" s="6">
        <f t="shared" ca="1" si="6"/>
        <v>0</v>
      </c>
      <c r="Z13" s="6">
        <f t="shared" ca="1" si="6"/>
        <v>0</v>
      </c>
      <c r="AA13" s="6">
        <f t="shared" ca="1" si="6"/>
        <v>0</v>
      </c>
      <c r="AB13" s="6">
        <f t="shared" ca="1" si="6"/>
        <v>0</v>
      </c>
      <c r="AC13" s="6">
        <f t="shared" ca="1" si="6"/>
        <v>0</v>
      </c>
      <c r="AD13" s="6">
        <f t="shared" ca="1" si="6"/>
        <v>0</v>
      </c>
      <c r="AE13" s="6">
        <f t="shared" ca="1" si="6"/>
        <v>0</v>
      </c>
      <c r="AF13" s="6">
        <f t="shared" ca="1" si="6"/>
        <v>0</v>
      </c>
      <c r="AG13" s="6">
        <f t="shared" ca="1" si="6"/>
        <v>0</v>
      </c>
    </row>
    <row r="14" spans="1:33" x14ac:dyDescent="0.25">
      <c r="A14" s="87"/>
      <c r="C14" s="7"/>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row>
    <row r="15" spans="1:33" x14ac:dyDescent="0.25">
      <c r="B15" s="34" t="s">
        <v>34</v>
      </c>
      <c r="C15" s="33">
        <f ca="1">SUM(D15:AG15)</f>
        <v>1478.1167529911211</v>
      </c>
      <c r="D15" s="33">
        <f>SUM(D9:D13)</f>
        <v>0</v>
      </c>
      <c r="E15" s="33">
        <f ca="1">SUM(E9:E13)</f>
        <v>11.75</v>
      </c>
      <c r="F15" s="33">
        <f t="shared" ref="F15:AG15" ca="1" si="7">SUM(F9:F13)</f>
        <v>0</v>
      </c>
      <c r="G15" s="33">
        <f t="shared" ca="1" si="7"/>
        <v>0</v>
      </c>
      <c r="H15" s="33">
        <f t="shared" ca="1" si="7"/>
        <v>0</v>
      </c>
      <c r="I15" s="33">
        <f t="shared" ca="1" si="7"/>
        <v>0.78999999999999992</v>
      </c>
      <c r="J15" s="33">
        <f t="shared" ca="1" si="7"/>
        <v>58</v>
      </c>
      <c r="K15" s="33">
        <f t="shared" ca="1" si="7"/>
        <v>70.393260580426727</v>
      </c>
      <c r="L15" s="33">
        <f t="shared" ca="1" si="7"/>
        <v>104.74731656483635</v>
      </c>
      <c r="M15" s="33">
        <f t="shared" ca="1" si="7"/>
        <v>53.299431124129661</v>
      </c>
      <c r="N15" s="33">
        <f t="shared" ca="1" si="7"/>
        <v>92.460275288544921</v>
      </c>
      <c r="O15" s="33">
        <f t="shared" ca="1" si="7"/>
        <v>90.280869749407032</v>
      </c>
      <c r="P15" s="33">
        <f t="shared" ca="1" si="7"/>
        <v>175.91731726226766</v>
      </c>
      <c r="Q15" s="33">
        <f t="shared" ca="1" si="7"/>
        <v>124.26791508413805</v>
      </c>
      <c r="R15" s="33">
        <f t="shared" ca="1" si="7"/>
        <v>139.5552131993432</v>
      </c>
      <c r="S15" s="33">
        <f t="shared" ca="1" si="7"/>
        <v>56.867133856693329</v>
      </c>
      <c r="T15" s="33">
        <f t="shared" ca="1" si="7"/>
        <v>121.53958131951707</v>
      </c>
      <c r="U15" s="33">
        <f t="shared" ca="1" si="7"/>
        <v>126.05134628427236</v>
      </c>
      <c r="V15" s="33">
        <f t="shared" ca="1" si="7"/>
        <v>58.037656800598164</v>
      </c>
      <c r="W15" s="33">
        <f t="shared" ca="1" si="7"/>
        <v>30.199431360657414</v>
      </c>
      <c r="X15" s="33">
        <f t="shared" ca="1" si="7"/>
        <v>32.526193009956906</v>
      </c>
      <c r="Y15" s="33">
        <f t="shared" ca="1" si="7"/>
        <v>41.068395671478527</v>
      </c>
      <c r="Z15" s="33">
        <f t="shared" ca="1" si="7"/>
        <v>28.283116787828053</v>
      </c>
      <c r="AA15" s="33">
        <f t="shared" ca="1" si="7"/>
        <v>25.358632727146983</v>
      </c>
      <c r="AB15" s="33">
        <f t="shared" ca="1" si="7"/>
        <v>20.22323388954015</v>
      </c>
      <c r="AC15" s="33">
        <f t="shared" ca="1" si="7"/>
        <v>7.4807277660341782</v>
      </c>
      <c r="AD15" s="33">
        <f t="shared" ca="1" si="7"/>
        <v>2</v>
      </c>
      <c r="AE15" s="33">
        <f t="shared" ca="1" si="7"/>
        <v>2.5098523321524753</v>
      </c>
      <c r="AF15" s="33">
        <f t="shared" ca="1" si="7"/>
        <v>2</v>
      </c>
      <c r="AG15" s="33">
        <f t="shared" ca="1" si="7"/>
        <v>2.5098523321524753</v>
      </c>
    </row>
    <row r="16" spans="1:33" x14ac:dyDescent="0.25">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c r="AD16" s="206"/>
      <c r="AE16" s="206"/>
      <c r="AF16" s="206"/>
      <c r="AG16" s="206"/>
    </row>
    <row r="17" spans="1:58" x14ac:dyDescent="0.25">
      <c r="B17" s="26" t="s">
        <v>260</v>
      </c>
      <c r="C17" s="27" t="e">
        <f ca="1">SUM(D17:AG17)</f>
        <v>#REF!</v>
      </c>
      <c r="D17" s="27"/>
      <c r="E17" s="27">
        <f t="shared" ref="E17:AG17" ca="1" si="8">E7-E15</f>
        <v>-11.75</v>
      </c>
      <c r="F17" s="27">
        <f t="shared" ca="1" si="8"/>
        <v>53.048663425616716</v>
      </c>
      <c r="G17" s="27">
        <f t="shared" ca="1" si="8"/>
        <v>118.74155301762511</v>
      </c>
      <c r="H17" s="27">
        <f t="shared" ca="1" si="8"/>
        <v>292.97886356239508</v>
      </c>
      <c r="I17" s="27">
        <f t="shared" ca="1" si="8"/>
        <v>128.61294815598316</v>
      </c>
      <c r="J17" s="27">
        <f t="shared" ca="1" si="8"/>
        <v>262.96036356874043</v>
      </c>
      <c r="K17" s="27">
        <f t="shared" ca="1" si="8"/>
        <v>196.23255183064856</v>
      </c>
      <c r="L17" s="27">
        <f t="shared" ca="1" si="8"/>
        <v>133.0246455510019</v>
      </c>
      <c r="M17" s="27">
        <f t="shared" ca="1" si="8"/>
        <v>26.042139764033301</v>
      </c>
      <c r="N17" s="27">
        <f t="shared" ca="1" si="8"/>
        <v>134.21080676222272</v>
      </c>
      <c r="O17" s="27">
        <f t="shared" ca="1" si="8"/>
        <v>122.48707033051176</v>
      </c>
      <c r="P17" s="27">
        <f t="shared" ca="1" si="8"/>
        <v>65.404356991059473</v>
      </c>
      <c r="Q17" s="27">
        <f t="shared" ca="1" si="8"/>
        <v>0</v>
      </c>
      <c r="R17" s="27">
        <f t="shared" ca="1" si="8"/>
        <v>0</v>
      </c>
      <c r="S17" s="27">
        <f t="shared" ca="1" si="8"/>
        <v>0</v>
      </c>
      <c r="T17" s="27">
        <f t="shared" ca="1" si="8"/>
        <v>-112.84104189069907</v>
      </c>
      <c r="U17" s="27">
        <f t="shared" ca="1" si="8"/>
        <v>0</v>
      </c>
      <c r="V17" s="27">
        <f t="shared" ca="1" si="8"/>
        <v>0</v>
      </c>
      <c r="W17" s="27">
        <f t="shared" ca="1" si="8"/>
        <v>0</v>
      </c>
      <c r="X17" s="27">
        <f t="shared" ca="1" si="8"/>
        <v>0</v>
      </c>
      <c r="Y17" s="27">
        <f t="shared" ca="1" si="8"/>
        <v>0</v>
      </c>
      <c r="Z17" s="27">
        <f t="shared" ca="1" si="8"/>
        <v>0</v>
      </c>
      <c r="AA17" s="27">
        <f t="shared" ca="1" si="8"/>
        <v>0</v>
      </c>
      <c r="AB17" s="27">
        <f t="shared" ca="1" si="8"/>
        <v>0</v>
      </c>
      <c r="AC17" s="27">
        <f t="shared" ca="1" si="8"/>
        <v>0</v>
      </c>
      <c r="AD17" s="27">
        <f t="shared" ca="1" si="8"/>
        <v>0</v>
      </c>
      <c r="AE17" s="27">
        <f t="shared" ca="1" si="8"/>
        <v>0</v>
      </c>
      <c r="AF17" s="27">
        <f t="shared" ca="1" si="8"/>
        <v>0</v>
      </c>
      <c r="AG17" s="27">
        <f t="shared" ca="1" si="8"/>
        <v>0</v>
      </c>
    </row>
    <row r="18" spans="1:58" x14ac:dyDescent="0.25">
      <c r="B18" s="13"/>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row>
    <row r="20" spans="1:58" x14ac:dyDescent="0.25">
      <c r="A20" s="9"/>
      <c r="B20" s="26" t="s">
        <v>28</v>
      </c>
      <c r="C20" s="27" t="e">
        <f ca="1">SUM(D20:AG20)</f>
        <v>#REF!</v>
      </c>
      <c r="D20" s="27">
        <f>0</f>
        <v>0</v>
      </c>
      <c r="E20" s="27">
        <f t="shared" ref="E20:AG20" ca="1" si="9">E17</f>
        <v>-11.75</v>
      </c>
      <c r="F20" s="27">
        <f t="shared" ca="1" si="9"/>
        <v>53.048663425616716</v>
      </c>
      <c r="G20" s="27">
        <f t="shared" ca="1" si="9"/>
        <v>118.74155301762511</v>
      </c>
      <c r="H20" s="27">
        <f t="shared" ca="1" si="9"/>
        <v>292.97886356239508</v>
      </c>
      <c r="I20" s="27">
        <f t="shared" ca="1" si="9"/>
        <v>128.61294815598316</v>
      </c>
      <c r="J20" s="27">
        <f t="shared" ca="1" si="9"/>
        <v>262.96036356874043</v>
      </c>
      <c r="K20" s="27">
        <f t="shared" ca="1" si="9"/>
        <v>196.23255183064856</v>
      </c>
      <c r="L20" s="27">
        <f t="shared" ca="1" si="9"/>
        <v>133.0246455510019</v>
      </c>
      <c r="M20" s="27">
        <f t="shared" ca="1" si="9"/>
        <v>26.042139764033301</v>
      </c>
      <c r="N20" s="27">
        <f t="shared" ca="1" si="9"/>
        <v>134.21080676222272</v>
      </c>
      <c r="O20" s="27">
        <f t="shared" ca="1" si="9"/>
        <v>122.48707033051176</v>
      </c>
      <c r="P20" s="27">
        <f t="shared" ca="1" si="9"/>
        <v>65.404356991059473</v>
      </c>
      <c r="Q20" s="27">
        <f t="shared" ca="1" si="9"/>
        <v>0</v>
      </c>
      <c r="R20" s="27">
        <f t="shared" ca="1" si="9"/>
        <v>0</v>
      </c>
      <c r="S20" s="27">
        <f t="shared" ca="1" si="9"/>
        <v>0</v>
      </c>
      <c r="T20" s="27">
        <f t="shared" ca="1" si="9"/>
        <v>-112.84104189069907</v>
      </c>
      <c r="U20" s="27">
        <f t="shared" ca="1" si="9"/>
        <v>0</v>
      </c>
      <c r="V20" s="27">
        <f t="shared" ca="1" si="9"/>
        <v>0</v>
      </c>
      <c r="W20" s="27">
        <f t="shared" ca="1" si="9"/>
        <v>0</v>
      </c>
      <c r="X20" s="27">
        <f t="shared" ca="1" si="9"/>
        <v>0</v>
      </c>
      <c r="Y20" s="27">
        <f t="shared" ca="1" si="9"/>
        <v>0</v>
      </c>
      <c r="Z20" s="27">
        <f t="shared" ca="1" si="9"/>
        <v>0</v>
      </c>
      <c r="AA20" s="27">
        <f t="shared" ca="1" si="9"/>
        <v>0</v>
      </c>
      <c r="AB20" s="27">
        <f t="shared" ca="1" si="9"/>
        <v>0</v>
      </c>
      <c r="AC20" s="27">
        <f t="shared" ca="1" si="9"/>
        <v>0</v>
      </c>
      <c r="AD20" s="27">
        <f t="shared" ca="1" si="9"/>
        <v>0</v>
      </c>
      <c r="AE20" s="27">
        <f t="shared" ca="1" si="9"/>
        <v>0</v>
      </c>
      <c r="AF20" s="27">
        <f t="shared" ca="1" si="9"/>
        <v>0</v>
      </c>
      <c r="AG20" s="27">
        <f t="shared" ca="1" si="9"/>
        <v>0</v>
      </c>
    </row>
    <row r="21" spans="1:58" x14ac:dyDescent="0.25">
      <c r="A21" s="38"/>
      <c r="B21" s="13"/>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row>
    <row r="22" spans="1:58" s="17" customFormat="1" x14ac:dyDescent="0.25">
      <c r="A22" s="29"/>
      <c r="B22" s="2" t="s">
        <v>270</v>
      </c>
      <c r="C22" s="6" t="e">
        <f ca="1">SUM(D22:AG22)</f>
        <v>#REF!</v>
      </c>
      <c r="D22" s="25"/>
      <c r="E22" s="87">
        <f ca="1">IF(E20&lt;0,-E20+E36,0)+5</f>
        <v>16.75</v>
      </c>
      <c r="F22" s="87">
        <f t="shared" ref="F22:R22" ca="1" si="10">IF(F20&lt;0,-F20+F36,0)</f>
        <v>0</v>
      </c>
      <c r="G22" s="87">
        <f t="shared" ca="1" si="10"/>
        <v>0</v>
      </c>
      <c r="H22" s="87">
        <f t="shared" ca="1" si="10"/>
        <v>0</v>
      </c>
      <c r="I22" s="87">
        <f t="shared" ca="1" si="10"/>
        <v>0</v>
      </c>
      <c r="J22" s="87">
        <f t="shared" ca="1" si="10"/>
        <v>0</v>
      </c>
      <c r="K22" s="87">
        <f t="shared" ca="1" si="10"/>
        <v>0</v>
      </c>
      <c r="L22" s="87">
        <f t="shared" ca="1" si="10"/>
        <v>0</v>
      </c>
      <c r="M22" s="87">
        <f>0</f>
        <v>0</v>
      </c>
      <c r="N22" s="87">
        <f t="shared" ca="1" si="10"/>
        <v>0</v>
      </c>
      <c r="O22" s="87">
        <f t="shared" ca="1" si="10"/>
        <v>0</v>
      </c>
      <c r="P22" s="87">
        <f t="shared" ca="1" si="10"/>
        <v>0</v>
      </c>
      <c r="Q22" s="87">
        <f t="shared" ca="1" si="10"/>
        <v>0</v>
      </c>
      <c r="R22" s="87">
        <f t="shared" ca="1" si="10"/>
        <v>0</v>
      </c>
      <c r="S22" s="87">
        <v>0</v>
      </c>
      <c r="T22" s="87">
        <v>0</v>
      </c>
      <c r="U22" s="199"/>
      <c r="V22" s="199"/>
      <c r="W22" s="199"/>
      <c r="X22" s="199"/>
      <c r="Y22" s="199"/>
      <c r="Z22" s="199"/>
      <c r="AA22" s="199"/>
      <c r="AB22" s="199"/>
      <c r="AC22" s="199"/>
      <c r="AD22" s="199"/>
      <c r="AE22" s="199"/>
      <c r="AF22" s="199"/>
      <c r="AG22" s="199"/>
    </row>
    <row r="23" spans="1:58" s="17" customFormat="1" x14ac:dyDescent="0.25">
      <c r="A23" s="29"/>
      <c r="B23" s="2" t="s">
        <v>275</v>
      </c>
      <c r="C23" s="6" t="e">
        <f ca="1">SUM(D23:AG23)</f>
        <v>#REF!</v>
      </c>
      <c r="D23" s="25"/>
      <c r="E23" s="87">
        <f>E36</f>
        <v>0</v>
      </c>
      <c r="F23" s="87" t="e">
        <f t="shared" ref="F23:U24" ca="1" si="11">F36</f>
        <v>#REF!</v>
      </c>
      <c r="G23" s="87" t="e">
        <f t="shared" ca="1" si="11"/>
        <v>#REF!</v>
      </c>
      <c r="H23" s="87" t="e">
        <f t="shared" ca="1" si="11"/>
        <v>#REF!</v>
      </c>
      <c r="I23" s="87" t="e">
        <f t="shared" ca="1" si="11"/>
        <v>#REF!</v>
      </c>
      <c r="J23" s="87" t="e">
        <f t="shared" ca="1" si="11"/>
        <v>#REF!</v>
      </c>
      <c r="K23" s="87" t="e">
        <f t="shared" ca="1" si="11"/>
        <v>#REF!</v>
      </c>
      <c r="L23" s="87" t="e">
        <f t="shared" ca="1" si="11"/>
        <v>#REF!</v>
      </c>
      <c r="M23" s="87" t="e">
        <f t="shared" ca="1" si="11"/>
        <v>#REF!</v>
      </c>
      <c r="N23" s="87" t="e">
        <f t="shared" ca="1" si="11"/>
        <v>#REF!</v>
      </c>
      <c r="O23" s="87">
        <f t="shared" ca="1" si="11"/>
        <v>0.27534334828829837</v>
      </c>
      <c r="P23" s="87">
        <f t="shared" ca="1" si="11"/>
        <v>0.13767167414414921</v>
      </c>
      <c r="Q23" s="87">
        <f t="shared" ca="1" si="11"/>
        <v>2.914335439641036E-17</v>
      </c>
      <c r="R23" s="87">
        <f t="shared" ca="1" si="11"/>
        <v>2.914335439641036E-17</v>
      </c>
      <c r="S23" s="87">
        <f t="shared" ca="1" si="11"/>
        <v>2.914335439641036E-17</v>
      </c>
      <c r="T23" s="87">
        <f t="shared" ca="1" si="11"/>
        <v>2.914335439641036E-17</v>
      </c>
      <c r="U23" s="199"/>
      <c r="V23" s="199"/>
      <c r="W23" s="199"/>
      <c r="X23" s="199"/>
      <c r="Y23" s="199"/>
      <c r="Z23" s="199"/>
      <c r="AA23" s="199"/>
      <c r="AB23" s="199"/>
      <c r="AC23" s="199"/>
      <c r="AD23" s="199"/>
      <c r="AE23" s="199"/>
      <c r="AF23" s="199"/>
      <c r="AG23" s="199"/>
    </row>
    <row r="24" spans="1:58" s="17" customFormat="1" x14ac:dyDescent="0.25">
      <c r="A24" s="29"/>
      <c r="B24" s="2" t="s">
        <v>272</v>
      </c>
      <c r="C24" s="6" t="e">
        <f ca="1">SUM(D24:AG24)</f>
        <v>#REF!</v>
      </c>
      <c r="D24" s="25"/>
      <c r="E24" s="87" t="e">
        <f ca="1">E37</f>
        <v>#REF!</v>
      </c>
      <c r="F24" s="87" t="e">
        <f t="shared" ca="1" si="11"/>
        <v>#REF!</v>
      </c>
      <c r="G24" s="87" t="e">
        <f t="shared" ca="1" si="11"/>
        <v>#REF!</v>
      </c>
      <c r="H24" s="87" t="e">
        <f t="shared" ca="1" si="11"/>
        <v>#REF!</v>
      </c>
      <c r="I24" s="87" t="e">
        <f t="shared" ca="1" si="11"/>
        <v>#REF!</v>
      </c>
      <c r="J24" s="87" t="e">
        <f t="shared" ca="1" si="11"/>
        <v>#REF!</v>
      </c>
      <c r="K24" s="87" t="e">
        <f t="shared" ca="1" si="11"/>
        <v>#REF!</v>
      </c>
      <c r="L24" s="87" t="e">
        <f t="shared" ca="1" si="11"/>
        <v>#REF!</v>
      </c>
      <c r="M24" s="87" t="e">
        <f t="shared" ca="1" si="11"/>
        <v>#REF!</v>
      </c>
      <c r="N24" s="87" t="e">
        <f t="shared" ca="1" si="11"/>
        <v>#REF!</v>
      </c>
      <c r="O24" s="87" t="e">
        <f t="shared" ca="1" si="11"/>
        <v>#REF!</v>
      </c>
      <c r="P24" s="87" t="e">
        <f t="shared" ca="1" si="11"/>
        <v>#REF!</v>
      </c>
      <c r="Q24" s="87" t="e">
        <f t="shared" ca="1" si="11"/>
        <v>#REF!</v>
      </c>
      <c r="R24" s="87" t="e">
        <f t="shared" ca="1" si="11"/>
        <v>#REF!</v>
      </c>
      <c r="S24" s="87" t="e">
        <f t="shared" ca="1" si="11"/>
        <v>#REF!</v>
      </c>
      <c r="T24" s="87" t="e">
        <f t="shared" ca="1" si="11"/>
        <v>#REF!</v>
      </c>
      <c r="U24" s="87" t="e">
        <f t="shared" ca="1" si="11"/>
        <v>#REF!</v>
      </c>
      <c r="V24" s="87" t="e">
        <f ca="1">V37</f>
        <v>#REF!</v>
      </c>
      <c r="W24" s="199"/>
      <c r="X24" s="199"/>
      <c r="Y24" s="199"/>
      <c r="Z24" s="199"/>
      <c r="AA24" s="199"/>
      <c r="AB24" s="199"/>
      <c r="AC24" s="199"/>
      <c r="AD24" s="199"/>
      <c r="AE24" s="199"/>
      <c r="AF24" s="199"/>
      <c r="AG24" s="199"/>
    </row>
    <row r="25" spans="1:58" customFormat="1" ht="15" x14ac:dyDescent="0.25">
      <c r="B25" s="200" t="s">
        <v>261</v>
      </c>
      <c r="C25" s="201" t="e">
        <f ca="1">SUM(D25:AG25)</f>
        <v>#REF!</v>
      </c>
      <c r="D25" s="201">
        <f>D20+D22-D24</f>
        <v>0</v>
      </c>
      <c r="E25" s="201" t="e">
        <f ca="1">E20+E22-E24-E23</f>
        <v>#REF!</v>
      </c>
      <c r="F25" s="201" t="e">
        <f t="shared" ref="F25:AG25" ca="1" si="12">F20+F22-F24-F23</f>
        <v>#REF!</v>
      </c>
      <c r="G25" s="201" t="e">
        <f t="shared" ca="1" si="12"/>
        <v>#REF!</v>
      </c>
      <c r="H25" s="201" t="e">
        <f t="shared" ca="1" si="12"/>
        <v>#REF!</v>
      </c>
      <c r="I25" s="201" t="e">
        <f t="shared" ca="1" si="12"/>
        <v>#REF!</v>
      </c>
      <c r="J25" s="201" t="e">
        <f t="shared" ca="1" si="12"/>
        <v>#REF!</v>
      </c>
      <c r="K25" s="201" t="e">
        <f t="shared" ca="1" si="12"/>
        <v>#REF!</v>
      </c>
      <c r="L25" s="201" t="e">
        <f t="shared" ca="1" si="12"/>
        <v>#REF!</v>
      </c>
      <c r="M25" s="201" t="e">
        <f t="shared" ca="1" si="12"/>
        <v>#REF!</v>
      </c>
      <c r="N25" s="201">
        <f t="shared" ca="1" si="12"/>
        <v>128.29092477402429</v>
      </c>
      <c r="O25" s="201">
        <f t="shared" ca="1" si="12"/>
        <v>116.70486001645749</v>
      </c>
      <c r="P25" s="201">
        <f t="shared" ca="1" si="12"/>
        <v>59.759818351149356</v>
      </c>
      <c r="Q25" s="201">
        <f t="shared" ca="1" si="12"/>
        <v>-2.914335439641036E-17</v>
      </c>
      <c r="R25" s="201">
        <f t="shared" ca="1" si="12"/>
        <v>-2.914335439641036E-17</v>
      </c>
      <c r="S25" s="201">
        <f t="shared" ca="1" si="12"/>
        <v>-2.914335439641036E-17</v>
      </c>
      <c r="T25" s="201">
        <f t="shared" ca="1" si="12"/>
        <v>-112.84104189069907</v>
      </c>
      <c r="U25" s="201">
        <f t="shared" ca="1" si="12"/>
        <v>0</v>
      </c>
      <c r="V25" s="201">
        <f t="shared" ca="1" si="12"/>
        <v>0</v>
      </c>
      <c r="W25" s="201">
        <f t="shared" ca="1" si="12"/>
        <v>0</v>
      </c>
      <c r="X25" s="201">
        <f t="shared" ca="1" si="12"/>
        <v>0</v>
      </c>
      <c r="Y25" s="201">
        <f t="shared" ca="1" si="12"/>
        <v>0</v>
      </c>
      <c r="Z25" s="201">
        <f t="shared" ca="1" si="12"/>
        <v>0</v>
      </c>
      <c r="AA25" s="201">
        <f t="shared" ca="1" si="12"/>
        <v>0</v>
      </c>
      <c r="AB25" s="201">
        <f t="shared" ca="1" si="12"/>
        <v>0</v>
      </c>
      <c r="AC25" s="201">
        <f t="shared" ca="1" si="12"/>
        <v>0</v>
      </c>
      <c r="AD25" s="201">
        <f t="shared" ca="1" si="12"/>
        <v>0</v>
      </c>
      <c r="AE25" s="201">
        <f t="shared" ca="1" si="12"/>
        <v>0</v>
      </c>
      <c r="AF25" s="201">
        <f t="shared" ca="1" si="12"/>
        <v>0</v>
      </c>
      <c r="AG25" s="201">
        <f t="shared" ca="1" si="12"/>
        <v>0</v>
      </c>
    </row>
    <row r="26" spans="1:58" customFormat="1" ht="15" x14ac:dyDescent="0.25">
      <c r="B26" s="202"/>
      <c r="C26" s="6"/>
      <c r="D26" s="6"/>
    </row>
    <row r="27" spans="1:58" customFormat="1" ht="15" x14ac:dyDescent="0.25">
      <c r="B27" s="13" t="s">
        <v>262</v>
      </c>
      <c r="C27" s="6"/>
      <c r="D27" s="6"/>
    </row>
    <row r="28" spans="1:58" customFormat="1" ht="15" x14ac:dyDescent="0.25">
      <c r="B28" s="2" t="s">
        <v>36</v>
      </c>
      <c r="C28" s="6"/>
      <c r="D28" s="6">
        <f t="shared" ref="D28:AG28" si="13">C30</f>
        <v>0</v>
      </c>
      <c r="E28" s="6">
        <f t="shared" si="13"/>
        <v>0</v>
      </c>
      <c r="F28" s="6" t="e">
        <f t="shared" ca="1" si="13"/>
        <v>#REF!</v>
      </c>
      <c r="G28" s="6" t="e">
        <f t="shared" ca="1" si="13"/>
        <v>#REF!</v>
      </c>
      <c r="H28" s="6" t="e">
        <f t="shared" ca="1" si="13"/>
        <v>#REF!</v>
      </c>
      <c r="I28" s="6" t="e">
        <f t="shared" ca="1" si="13"/>
        <v>#REF!</v>
      </c>
      <c r="J28" s="6" t="e">
        <f t="shared" ca="1" si="13"/>
        <v>#REF!</v>
      </c>
      <c r="K28" s="6" t="e">
        <f t="shared" ca="1" si="13"/>
        <v>#REF!</v>
      </c>
      <c r="L28" s="6" t="e">
        <f t="shared" ca="1" si="13"/>
        <v>#REF!</v>
      </c>
      <c r="M28" s="6" t="e">
        <f t="shared" ca="1" si="13"/>
        <v>#REF!</v>
      </c>
      <c r="N28" s="6" t="e">
        <f t="shared" ca="1" si="13"/>
        <v>#REF!</v>
      </c>
      <c r="O28" s="6">
        <f t="shared" ca="1" si="13"/>
        <v>673.11661653887586</v>
      </c>
      <c r="P28" s="6">
        <f t="shared" ca="1" si="13"/>
        <v>789.82147655533333</v>
      </c>
      <c r="Q28" s="6">
        <f t="shared" ca="1" si="13"/>
        <v>849.58129490648264</v>
      </c>
      <c r="R28" s="6">
        <f t="shared" ca="1" si="13"/>
        <v>849.58129490648264</v>
      </c>
      <c r="S28" s="6">
        <f t="shared" ca="1" si="13"/>
        <v>849.58129490648264</v>
      </c>
      <c r="T28" s="6">
        <f t="shared" ca="1" si="13"/>
        <v>849.58129490648264</v>
      </c>
      <c r="U28" s="6">
        <f t="shared" ca="1" si="13"/>
        <v>736.74025301578354</v>
      </c>
      <c r="V28" s="6">
        <f t="shared" ca="1" si="13"/>
        <v>736.74025301578354</v>
      </c>
      <c r="W28" s="6">
        <f t="shared" ca="1" si="13"/>
        <v>736.74025301578354</v>
      </c>
      <c r="X28" s="6">
        <f t="shared" ca="1" si="13"/>
        <v>736.74025301578354</v>
      </c>
      <c r="Y28" s="6">
        <f t="shared" ca="1" si="13"/>
        <v>736.74025301578354</v>
      </c>
      <c r="Z28" s="6">
        <f t="shared" ca="1" si="13"/>
        <v>736.74025301578354</v>
      </c>
      <c r="AA28" s="6">
        <f t="shared" ca="1" si="13"/>
        <v>736.74025301578354</v>
      </c>
      <c r="AB28" s="6">
        <f t="shared" ca="1" si="13"/>
        <v>736.74025301578354</v>
      </c>
      <c r="AC28" s="6">
        <f t="shared" ca="1" si="13"/>
        <v>736.74025301578354</v>
      </c>
      <c r="AD28" s="6">
        <f t="shared" ca="1" si="13"/>
        <v>736.74025301578354</v>
      </c>
      <c r="AE28" s="6">
        <f t="shared" ca="1" si="13"/>
        <v>736.74025301578354</v>
      </c>
      <c r="AF28" s="6">
        <f t="shared" ca="1" si="13"/>
        <v>736.74025301578354</v>
      </c>
      <c r="AG28" s="6">
        <f t="shared" ca="1" si="13"/>
        <v>736.74025301578354</v>
      </c>
      <c r="AH28" s="6"/>
      <c r="AI28" s="6"/>
      <c r="AJ28" s="6"/>
      <c r="AK28" s="6"/>
      <c r="AL28" s="6"/>
      <c r="AM28" s="6"/>
      <c r="AN28" s="6"/>
      <c r="AO28" s="6"/>
      <c r="AP28" s="6"/>
      <c r="AQ28" s="6"/>
      <c r="AR28" s="6"/>
      <c r="AS28" s="6"/>
      <c r="AT28" s="6"/>
      <c r="AU28" s="6"/>
      <c r="AV28" s="6"/>
      <c r="AW28" s="6"/>
      <c r="AX28" s="6"/>
      <c r="AY28" s="6"/>
      <c r="AZ28" s="6"/>
      <c r="BA28" s="6"/>
      <c r="BB28" s="6"/>
      <c r="BC28" s="6"/>
      <c r="BD28" s="6"/>
      <c r="BE28" s="6"/>
      <c r="BF28" s="6"/>
    </row>
    <row r="29" spans="1:58" customFormat="1" ht="15" x14ac:dyDescent="0.25">
      <c r="B29" s="2" t="s">
        <v>263</v>
      </c>
      <c r="C29" s="6"/>
      <c r="D29" s="6">
        <f>D25</f>
        <v>0</v>
      </c>
      <c r="E29" s="6" t="e">
        <f t="shared" ref="E29:AG29" ca="1" si="14">E25</f>
        <v>#REF!</v>
      </c>
      <c r="F29" s="6" t="e">
        <f t="shared" ca="1" si="14"/>
        <v>#REF!</v>
      </c>
      <c r="G29" s="6" t="e">
        <f t="shared" ca="1" si="14"/>
        <v>#REF!</v>
      </c>
      <c r="H29" s="6" t="e">
        <f t="shared" ca="1" si="14"/>
        <v>#REF!</v>
      </c>
      <c r="I29" s="6" t="e">
        <f t="shared" ca="1" si="14"/>
        <v>#REF!</v>
      </c>
      <c r="J29" s="6" t="e">
        <f t="shared" ca="1" si="14"/>
        <v>#REF!</v>
      </c>
      <c r="K29" s="6" t="e">
        <f t="shared" ca="1" si="14"/>
        <v>#REF!</v>
      </c>
      <c r="L29" s="6" t="e">
        <f t="shared" ca="1" si="14"/>
        <v>#REF!</v>
      </c>
      <c r="M29" s="6" t="e">
        <f t="shared" ca="1" si="14"/>
        <v>#REF!</v>
      </c>
      <c r="N29" s="6">
        <f t="shared" ca="1" si="14"/>
        <v>128.29092477402429</v>
      </c>
      <c r="O29" s="6">
        <f t="shared" ca="1" si="14"/>
        <v>116.70486001645749</v>
      </c>
      <c r="P29" s="6">
        <f t="shared" ca="1" si="14"/>
        <v>59.759818351149356</v>
      </c>
      <c r="Q29" s="6">
        <f t="shared" ca="1" si="14"/>
        <v>-2.914335439641036E-17</v>
      </c>
      <c r="R29" s="6">
        <f t="shared" ca="1" si="14"/>
        <v>-2.914335439641036E-17</v>
      </c>
      <c r="S29" s="6">
        <f t="shared" ca="1" si="14"/>
        <v>-2.914335439641036E-17</v>
      </c>
      <c r="T29" s="6">
        <f t="shared" ca="1" si="14"/>
        <v>-112.84104189069907</v>
      </c>
      <c r="U29" s="6">
        <f t="shared" ca="1" si="14"/>
        <v>0</v>
      </c>
      <c r="V29" s="6">
        <f t="shared" ca="1" si="14"/>
        <v>0</v>
      </c>
      <c r="W29" s="6">
        <f t="shared" ca="1" si="14"/>
        <v>0</v>
      </c>
      <c r="X29" s="6">
        <f t="shared" ca="1" si="14"/>
        <v>0</v>
      </c>
      <c r="Y29" s="6">
        <f t="shared" ca="1" si="14"/>
        <v>0</v>
      </c>
      <c r="Z29" s="6">
        <f t="shared" ca="1" si="14"/>
        <v>0</v>
      </c>
      <c r="AA29" s="6">
        <f t="shared" ca="1" si="14"/>
        <v>0</v>
      </c>
      <c r="AB29" s="6">
        <f t="shared" ca="1" si="14"/>
        <v>0</v>
      </c>
      <c r="AC29" s="6">
        <f t="shared" ca="1" si="14"/>
        <v>0</v>
      </c>
      <c r="AD29" s="6">
        <f t="shared" ca="1" si="14"/>
        <v>0</v>
      </c>
      <c r="AE29" s="6">
        <f t="shared" ca="1" si="14"/>
        <v>0</v>
      </c>
      <c r="AF29" s="6">
        <f t="shared" ca="1" si="14"/>
        <v>0</v>
      </c>
      <c r="AG29" s="6">
        <f t="shared" ca="1" si="14"/>
        <v>0</v>
      </c>
      <c r="AH29" s="6"/>
      <c r="AI29" s="6"/>
      <c r="AJ29" s="6"/>
      <c r="AK29" s="6"/>
      <c r="AL29" s="6"/>
      <c r="AM29" s="6"/>
      <c r="AN29" s="6"/>
      <c r="AO29" s="6"/>
      <c r="AP29" s="6"/>
      <c r="AQ29" s="6"/>
      <c r="AR29" s="6"/>
      <c r="AS29" s="6"/>
      <c r="AT29" s="6"/>
      <c r="AU29" s="6"/>
      <c r="AV29" s="6"/>
      <c r="AW29" s="6"/>
      <c r="AX29" s="6"/>
      <c r="AY29" s="6"/>
      <c r="AZ29" s="6"/>
      <c r="BA29" s="6"/>
      <c r="BB29" s="6"/>
      <c r="BC29" s="6"/>
      <c r="BD29" s="6"/>
      <c r="BE29" s="6"/>
      <c r="BF29" s="6"/>
    </row>
    <row r="30" spans="1:58" customFormat="1" ht="15" x14ac:dyDescent="0.25">
      <c r="B30" s="13" t="s">
        <v>264</v>
      </c>
      <c r="C30" s="6"/>
      <c r="D30" s="7">
        <f>D28+D29</f>
        <v>0</v>
      </c>
      <c r="E30" s="7" t="e">
        <f t="shared" ref="E30:AG30" ca="1" si="15">E28+E29</f>
        <v>#REF!</v>
      </c>
      <c r="F30" s="7" t="e">
        <f t="shared" ca="1" si="15"/>
        <v>#REF!</v>
      </c>
      <c r="G30" s="7" t="e">
        <f t="shared" ca="1" si="15"/>
        <v>#REF!</v>
      </c>
      <c r="H30" s="7" t="e">
        <f t="shared" ca="1" si="15"/>
        <v>#REF!</v>
      </c>
      <c r="I30" s="7" t="e">
        <f t="shared" ca="1" si="15"/>
        <v>#REF!</v>
      </c>
      <c r="J30" s="7" t="e">
        <f t="shared" ca="1" si="15"/>
        <v>#REF!</v>
      </c>
      <c r="K30" s="7" t="e">
        <f t="shared" ca="1" si="15"/>
        <v>#REF!</v>
      </c>
      <c r="L30" s="7" t="e">
        <f t="shared" ca="1" si="15"/>
        <v>#REF!</v>
      </c>
      <c r="M30" s="7" t="e">
        <f t="shared" ca="1" si="15"/>
        <v>#REF!</v>
      </c>
      <c r="N30" s="7">
        <f t="shared" ca="1" si="15"/>
        <v>673.11661653887586</v>
      </c>
      <c r="O30" s="7">
        <f t="shared" ca="1" si="15"/>
        <v>789.82147655533333</v>
      </c>
      <c r="P30" s="7">
        <f t="shared" ca="1" si="15"/>
        <v>849.58129490648264</v>
      </c>
      <c r="Q30" s="7">
        <f t="shared" ca="1" si="15"/>
        <v>849.58129490648264</v>
      </c>
      <c r="R30" s="7">
        <f t="shared" ca="1" si="15"/>
        <v>849.58129490648264</v>
      </c>
      <c r="S30" s="7">
        <f t="shared" ca="1" si="15"/>
        <v>849.58129490648264</v>
      </c>
      <c r="T30" s="7">
        <f t="shared" ca="1" si="15"/>
        <v>736.74025301578354</v>
      </c>
      <c r="U30" s="7">
        <f t="shared" ca="1" si="15"/>
        <v>736.74025301578354</v>
      </c>
      <c r="V30" s="7">
        <f t="shared" ca="1" si="15"/>
        <v>736.74025301578354</v>
      </c>
      <c r="W30" s="7">
        <f t="shared" ca="1" si="15"/>
        <v>736.74025301578354</v>
      </c>
      <c r="X30" s="7">
        <f t="shared" ca="1" si="15"/>
        <v>736.74025301578354</v>
      </c>
      <c r="Y30" s="7">
        <f t="shared" ca="1" si="15"/>
        <v>736.74025301578354</v>
      </c>
      <c r="Z30" s="7">
        <f t="shared" ca="1" si="15"/>
        <v>736.74025301578354</v>
      </c>
      <c r="AA30" s="7">
        <f t="shared" ca="1" si="15"/>
        <v>736.74025301578354</v>
      </c>
      <c r="AB30" s="7">
        <f t="shared" ca="1" si="15"/>
        <v>736.74025301578354</v>
      </c>
      <c r="AC30" s="7">
        <f t="shared" ca="1" si="15"/>
        <v>736.74025301578354</v>
      </c>
      <c r="AD30" s="7">
        <f t="shared" ca="1" si="15"/>
        <v>736.74025301578354</v>
      </c>
      <c r="AE30" s="7">
        <f t="shared" ca="1" si="15"/>
        <v>736.74025301578354</v>
      </c>
      <c r="AF30" s="7">
        <f t="shared" ca="1" si="15"/>
        <v>736.74025301578354</v>
      </c>
      <c r="AG30" s="7">
        <f t="shared" ca="1" si="15"/>
        <v>736.74025301578354</v>
      </c>
      <c r="AH30" s="6"/>
      <c r="AI30" s="6"/>
      <c r="AJ30" s="6"/>
      <c r="AK30" s="6"/>
      <c r="AL30" s="6"/>
      <c r="AM30" s="6"/>
      <c r="AN30" s="6"/>
      <c r="AO30" s="6"/>
      <c r="AP30" s="6"/>
      <c r="AQ30" s="6"/>
      <c r="AR30" s="6"/>
      <c r="AS30" s="6"/>
      <c r="AT30" s="6"/>
      <c r="AU30" s="6"/>
      <c r="AV30" s="6"/>
      <c r="AW30" s="6"/>
      <c r="AX30" s="6"/>
      <c r="AY30" s="6"/>
      <c r="AZ30" s="6"/>
      <c r="BA30" s="6"/>
      <c r="BB30" s="6"/>
      <c r="BC30" s="6"/>
      <c r="BD30" s="6"/>
      <c r="BE30" s="6"/>
      <c r="BF30" s="6"/>
    </row>
    <row r="31" spans="1:58" customFormat="1" ht="15" x14ac:dyDescent="0.25">
      <c r="B31" s="2"/>
      <c r="C31" s="7"/>
      <c r="D31" s="6"/>
    </row>
    <row r="32" spans="1:58" x14ac:dyDescent="0.25">
      <c r="A32" s="2"/>
      <c r="B32" s="129" t="s">
        <v>265</v>
      </c>
    </row>
    <row r="33" spans="1:58" x14ac:dyDescent="0.25">
      <c r="A33" s="2"/>
      <c r="B33" s="2" t="s">
        <v>266</v>
      </c>
      <c r="D33" s="6">
        <f>0</f>
        <v>0</v>
      </c>
      <c r="E33" s="6">
        <f t="shared" ref="E33:AG33" si="16">D38</f>
        <v>0</v>
      </c>
      <c r="F33" s="6" t="e">
        <f t="shared" ca="1" si="16"/>
        <v>#REF!</v>
      </c>
      <c r="G33" s="6" t="e">
        <f t="shared" ca="1" si="16"/>
        <v>#REF!</v>
      </c>
      <c r="H33" s="6" t="e">
        <f t="shared" ca="1" si="16"/>
        <v>#REF!</v>
      </c>
      <c r="I33" s="6" t="e">
        <f t="shared" ca="1" si="16"/>
        <v>#REF!</v>
      </c>
      <c r="J33" s="6" t="e">
        <f t="shared" ca="1" si="16"/>
        <v>#REF!</v>
      </c>
      <c r="K33" s="6" t="e">
        <f t="shared" ca="1" si="16"/>
        <v>#REF!</v>
      </c>
      <c r="L33" s="6" t="e">
        <f t="shared" ca="1" si="16"/>
        <v>#REF!</v>
      </c>
      <c r="M33" s="6" t="e">
        <f t="shared" ca="1" si="16"/>
        <v>#REF!</v>
      </c>
      <c r="N33" s="6" t="e">
        <f t="shared" ca="1" si="16"/>
        <v>#REF!</v>
      </c>
      <c r="O33" s="6">
        <f t="shared" ca="1" si="16"/>
        <v>11.013733931531934</v>
      </c>
      <c r="P33" s="6">
        <f t="shared" ca="1" si="16"/>
        <v>5.5068669657659681</v>
      </c>
      <c r="Q33" s="6">
        <f t="shared" ca="1" si="16"/>
        <v>1.1657341758564144E-15</v>
      </c>
      <c r="R33" s="6">
        <f t="shared" ca="1" si="16"/>
        <v>1.1657341758564144E-15</v>
      </c>
      <c r="S33" s="6">
        <f t="shared" ca="1" si="16"/>
        <v>1.1657341758564144E-15</v>
      </c>
      <c r="T33" s="6">
        <f t="shared" ca="1" si="16"/>
        <v>1.1657341758564144E-15</v>
      </c>
      <c r="U33" s="6">
        <f t="shared" ca="1" si="16"/>
        <v>1.1657341758564144E-15</v>
      </c>
      <c r="V33" s="6">
        <f t="shared" ca="1" si="16"/>
        <v>1.1657341758564144E-15</v>
      </c>
      <c r="W33" s="6">
        <f t="shared" ca="1" si="16"/>
        <v>1.1657341758564144E-15</v>
      </c>
      <c r="X33" s="6">
        <f t="shared" ca="1" si="16"/>
        <v>1.1657341758564144E-15</v>
      </c>
      <c r="Y33" s="6">
        <f t="shared" ca="1" si="16"/>
        <v>1.1657341758564144E-15</v>
      </c>
      <c r="Z33" s="6">
        <f t="shared" ca="1" si="16"/>
        <v>1.1657341758564144E-15</v>
      </c>
      <c r="AA33" s="6">
        <f t="shared" ca="1" si="16"/>
        <v>1.1657341758564144E-15</v>
      </c>
      <c r="AB33" s="6">
        <f t="shared" ca="1" si="16"/>
        <v>1.1657341758564144E-15</v>
      </c>
      <c r="AC33" s="6">
        <f t="shared" ca="1" si="16"/>
        <v>1.1657341758564144E-15</v>
      </c>
      <c r="AD33" s="6">
        <f t="shared" ca="1" si="16"/>
        <v>1.1657341758564144E-15</v>
      </c>
      <c r="AE33" s="6">
        <f t="shared" ca="1" si="16"/>
        <v>1.1657341758564144E-15</v>
      </c>
      <c r="AF33" s="6">
        <f t="shared" ca="1" si="16"/>
        <v>1.1657341758564144E-15</v>
      </c>
      <c r="AG33" s="6">
        <f t="shared" ca="1" si="16"/>
        <v>1.1657341758564144E-15</v>
      </c>
      <c r="AH33" s="6"/>
      <c r="AI33" s="6"/>
      <c r="AJ33" s="6"/>
      <c r="AK33" s="6"/>
      <c r="AL33" s="6"/>
      <c r="AM33" s="6"/>
      <c r="AN33" s="6"/>
      <c r="AO33" s="6"/>
      <c r="AP33" s="6"/>
      <c r="AQ33" s="6"/>
      <c r="AR33" s="6"/>
      <c r="AS33" s="6"/>
      <c r="AT33" s="6"/>
      <c r="AU33" s="6"/>
      <c r="AV33" s="6"/>
      <c r="AW33" s="6"/>
      <c r="AX33" s="6"/>
      <c r="AY33" s="6"/>
      <c r="AZ33" s="6"/>
      <c r="BA33" s="6"/>
      <c r="BB33" s="6"/>
      <c r="BC33" s="6"/>
      <c r="BD33" s="6"/>
      <c r="BE33" s="6"/>
      <c r="BF33" s="6"/>
    </row>
    <row r="34" spans="1:58" x14ac:dyDescent="0.25">
      <c r="A34" s="203"/>
      <c r="B34" s="2" t="s">
        <v>267</v>
      </c>
      <c r="C34" s="7" t="e">
        <f ca="1">SUM(D34:BF34)</f>
        <v>#REF!</v>
      </c>
      <c r="D34" s="6">
        <f t="shared" ref="D34:AG34" si="17">D22</f>
        <v>0</v>
      </c>
      <c r="E34" s="6">
        <f t="shared" ca="1" si="17"/>
        <v>16.75</v>
      </c>
      <c r="F34" s="6">
        <f t="shared" ca="1" si="17"/>
        <v>0</v>
      </c>
      <c r="G34" s="6">
        <f t="shared" ca="1" si="17"/>
        <v>0</v>
      </c>
      <c r="H34" s="6">
        <f t="shared" ca="1" si="17"/>
        <v>0</v>
      </c>
      <c r="I34" s="6">
        <f t="shared" ca="1" si="17"/>
        <v>0</v>
      </c>
      <c r="J34" s="6">
        <f t="shared" ca="1" si="17"/>
        <v>0</v>
      </c>
      <c r="K34" s="6">
        <f t="shared" ca="1" si="17"/>
        <v>0</v>
      </c>
      <c r="L34" s="6">
        <f t="shared" ca="1" si="17"/>
        <v>0</v>
      </c>
      <c r="M34" s="6">
        <f t="shared" si="17"/>
        <v>0</v>
      </c>
      <c r="N34" s="6">
        <f t="shared" ca="1" si="17"/>
        <v>0</v>
      </c>
      <c r="O34" s="6">
        <f t="shared" ca="1" si="17"/>
        <v>0</v>
      </c>
      <c r="P34" s="6">
        <f t="shared" ca="1" si="17"/>
        <v>0</v>
      </c>
      <c r="Q34" s="6">
        <f t="shared" ca="1" si="17"/>
        <v>0</v>
      </c>
      <c r="R34" s="6">
        <f t="shared" ca="1" si="17"/>
        <v>0</v>
      </c>
      <c r="S34" s="6">
        <f t="shared" si="17"/>
        <v>0</v>
      </c>
      <c r="T34" s="6">
        <f t="shared" si="17"/>
        <v>0</v>
      </c>
      <c r="U34" s="6">
        <f t="shared" si="17"/>
        <v>0</v>
      </c>
      <c r="V34" s="6">
        <f t="shared" si="17"/>
        <v>0</v>
      </c>
      <c r="W34" s="6">
        <f t="shared" si="17"/>
        <v>0</v>
      </c>
      <c r="X34" s="6">
        <f t="shared" si="17"/>
        <v>0</v>
      </c>
      <c r="Y34" s="6">
        <f t="shared" si="17"/>
        <v>0</v>
      </c>
      <c r="Z34" s="6">
        <f t="shared" si="17"/>
        <v>0</v>
      </c>
      <c r="AA34" s="6">
        <f t="shared" si="17"/>
        <v>0</v>
      </c>
      <c r="AB34" s="6">
        <f t="shared" si="17"/>
        <v>0</v>
      </c>
      <c r="AC34" s="6">
        <f t="shared" si="17"/>
        <v>0</v>
      </c>
      <c r="AD34" s="6">
        <f t="shared" si="17"/>
        <v>0</v>
      </c>
      <c r="AE34" s="6">
        <f t="shared" si="17"/>
        <v>0</v>
      </c>
      <c r="AF34" s="6">
        <f t="shared" si="17"/>
        <v>0</v>
      </c>
      <c r="AG34" s="6">
        <f t="shared" si="17"/>
        <v>0</v>
      </c>
      <c r="AH34" s="6"/>
      <c r="AI34" s="6"/>
      <c r="AJ34" s="6"/>
      <c r="AK34" s="6"/>
      <c r="AL34" s="6"/>
      <c r="AM34" s="6"/>
      <c r="AN34" s="6"/>
      <c r="AO34" s="6"/>
      <c r="AP34" s="6"/>
      <c r="AQ34" s="6"/>
      <c r="AR34" s="6"/>
      <c r="AS34" s="6"/>
      <c r="AT34" s="6"/>
      <c r="AU34" s="6"/>
      <c r="AV34" s="6"/>
      <c r="AW34" s="6"/>
      <c r="AX34" s="6"/>
      <c r="AY34" s="6"/>
      <c r="AZ34" s="6"/>
      <c r="BA34" s="6"/>
      <c r="BB34" s="6"/>
      <c r="BC34" s="6"/>
      <c r="BD34" s="6"/>
      <c r="BE34" s="6"/>
      <c r="BF34" s="6"/>
    </row>
    <row r="35" spans="1:58" x14ac:dyDescent="0.25">
      <c r="A35" s="207">
        <v>0.1</v>
      </c>
      <c r="B35" s="2" t="s">
        <v>268</v>
      </c>
      <c r="C35" s="7" t="e">
        <f ca="1">SUM(D35:BF35)</f>
        <v>#REF!</v>
      </c>
      <c r="D35" s="6">
        <f>$A$34*AVERAGE(D33)/4</f>
        <v>0</v>
      </c>
      <c r="E35" s="6">
        <f>$A$35*AVERAGE(E33)/4</f>
        <v>0</v>
      </c>
      <c r="F35" s="6" t="e">
        <f t="shared" ref="F35:AG35" ca="1" si="18">$A$35*AVERAGE(F33)/4</f>
        <v>#REF!</v>
      </c>
      <c r="G35" s="6" t="e">
        <f t="shared" ca="1" si="18"/>
        <v>#REF!</v>
      </c>
      <c r="H35" s="6" t="e">
        <f t="shared" ca="1" si="18"/>
        <v>#REF!</v>
      </c>
      <c r="I35" s="6" t="e">
        <f t="shared" ca="1" si="18"/>
        <v>#REF!</v>
      </c>
      <c r="J35" s="6" t="e">
        <f t="shared" ca="1" si="18"/>
        <v>#REF!</v>
      </c>
      <c r="K35" s="6" t="e">
        <f t="shared" ca="1" si="18"/>
        <v>#REF!</v>
      </c>
      <c r="L35" s="6" t="e">
        <f t="shared" ca="1" si="18"/>
        <v>#REF!</v>
      </c>
      <c r="M35" s="6" t="e">
        <f t="shared" ca="1" si="18"/>
        <v>#REF!</v>
      </c>
      <c r="N35" s="6" t="e">
        <f t="shared" ca="1" si="18"/>
        <v>#REF!</v>
      </c>
      <c r="O35" s="6">
        <f t="shared" ca="1" si="18"/>
        <v>0.27534334828829837</v>
      </c>
      <c r="P35" s="6">
        <f t="shared" ca="1" si="18"/>
        <v>0.13767167414414921</v>
      </c>
      <c r="Q35" s="6">
        <f t="shared" ca="1" si="18"/>
        <v>2.914335439641036E-17</v>
      </c>
      <c r="R35" s="6">
        <f t="shared" ca="1" si="18"/>
        <v>2.914335439641036E-17</v>
      </c>
      <c r="S35" s="6">
        <f t="shared" ca="1" si="18"/>
        <v>2.914335439641036E-17</v>
      </c>
      <c r="T35" s="6">
        <f t="shared" ca="1" si="18"/>
        <v>2.914335439641036E-17</v>
      </c>
      <c r="U35" s="6">
        <f t="shared" ca="1" si="18"/>
        <v>2.914335439641036E-17</v>
      </c>
      <c r="V35" s="6">
        <f t="shared" ca="1" si="18"/>
        <v>2.914335439641036E-17</v>
      </c>
      <c r="W35" s="6">
        <f t="shared" ca="1" si="18"/>
        <v>2.914335439641036E-17</v>
      </c>
      <c r="X35" s="6">
        <f t="shared" ca="1" si="18"/>
        <v>2.914335439641036E-17</v>
      </c>
      <c r="Y35" s="6">
        <f t="shared" ca="1" si="18"/>
        <v>2.914335439641036E-17</v>
      </c>
      <c r="Z35" s="6">
        <f t="shared" ca="1" si="18"/>
        <v>2.914335439641036E-17</v>
      </c>
      <c r="AA35" s="6">
        <f t="shared" ca="1" si="18"/>
        <v>2.914335439641036E-17</v>
      </c>
      <c r="AB35" s="6">
        <f t="shared" ca="1" si="18"/>
        <v>2.914335439641036E-17</v>
      </c>
      <c r="AC35" s="6">
        <f t="shared" ca="1" si="18"/>
        <v>2.914335439641036E-17</v>
      </c>
      <c r="AD35" s="6">
        <f t="shared" ca="1" si="18"/>
        <v>2.914335439641036E-17</v>
      </c>
      <c r="AE35" s="6">
        <f t="shared" ca="1" si="18"/>
        <v>2.914335439641036E-17</v>
      </c>
      <c r="AF35" s="6">
        <f t="shared" ca="1" si="18"/>
        <v>2.914335439641036E-17</v>
      </c>
      <c r="AG35" s="6">
        <f t="shared" ca="1" si="18"/>
        <v>2.914335439641036E-17</v>
      </c>
      <c r="AH35" s="6"/>
      <c r="AI35" s="6"/>
      <c r="AJ35" s="6"/>
      <c r="AK35" s="6"/>
      <c r="AL35" s="6"/>
      <c r="AM35" s="6"/>
      <c r="AN35" s="6"/>
      <c r="AO35" s="6"/>
      <c r="AP35" s="6"/>
      <c r="AQ35" s="6"/>
      <c r="AR35" s="6"/>
      <c r="AS35" s="6"/>
      <c r="AT35" s="6"/>
      <c r="AU35" s="6"/>
      <c r="AV35" s="6"/>
      <c r="AW35" s="6"/>
      <c r="AX35" s="6"/>
      <c r="AY35" s="6"/>
      <c r="AZ35" s="6"/>
      <c r="BA35" s="6"/>
      <c r="BB35" s="6"/>
      <c r="BC35" s="6"/>
      <c r="BD35" s="6"/>
      <c r="BE35" s="6"/>
      <c r="BF35" s="6"/>
    </row>
    <row r="36" spans="1:58" x14ac:dyDescent="0.25">
      <c r="A36" s="204"/>
      <c r="B36" s="2" t="s">
        <v>274</v>
      </c>
      <c r="C36" s="7" t="e">
        <f ca="1">SUM(D36:BF36)</f>
        <v>#REF!</v>
      </c>
      <c r="D36" s="6">
        <f>$A$34*AVERAGE(D34)/4</f>
        <v>0</v>
      </c>
      <c r="E36" s="6">
        <f>E35</f>
        <v>0</v>
      </c>
      <c r="F36" s="6" t="e">
        <f t="shared" ref="F36:AG36" ca="1" si="19">F35</f>
        <v>#REF!</v>
      </c>
      <c r="G36" s="6" t="e">
        <f t="shared" ca="1" si="19"/>
        <v>#REF!</v>
      </c>
      <c r="H36" s="6" t="e">
        <f t="shared" ca="1" si="19"/>
        <v>#REF!</v>
      </c>
      <c r="I36" s="6" t="e">
        <f t="shared" ca="1" si="19"/>
        <v>#REF!</v>
      </c>
      <c r="J36" s="6" t="e">
        <f t="shared" ca="1" si="19"/>
        <v>#REF!</v>
      </c>
      <c r="K36" s="6" t="e">
        <f t="shared" ca="1" si="19"/>
        <v>#REF!</v>
      </c>
      <c r="L36" s="6" t="e">
        <f t="shared" ca="1" si="19"/>
        <v>#REF!</v>
      </c>
      <c r="M36" s="6" t="e">
        <f t="shared" ca="1" si="19"/>
        <v>#REF!</v>
      </c>
      <c r="N36" s="6" t="e">
        <f t="shared" ca="1" si="19"/>
        <v>#REF!</v>
      </c>
      <c r="O36" s="6">
        <f t="shared" ca="1" si="19"/>
        <v>0.27534334828829837</v>
      </c>
      <c r="P36" s="6">
        <f t="shared" ca="1" si="19"/>
        <v>0.13767167414414921</v>
      </c>
      <c r="Q36" s="6">
        <f t="shared" ca="1" si="19"/>
        <v>2.914335439641036E-17</v>
      </c>
      <c r="R36" s="6">
        <f t="shared" ca="1" si="19"/>
        <v>2.914335439641036E-17</v>
      </c>
      <c r="S36" s="6">
        <f t="shared" ca="1" si="19"/>
        <v>2.914335439641036E-17</v>
      </c>
      <c r="T36" s="6">
        <f t="shared" ca="1" si="19"/>
        <v>2.914335439641036E-17</v>
      </c>
      <c r="U36" s="6">
        <f t="shared" ca="1" si="19"/>
        <v>2.914335439641036E-17</v>
      </c>
      <c r="V36" s="6">
        <f t="shared" ca="1" si="19"/>
        <v>2.914335439641036E-17</v>
      </c>
      <c r="W36" s="6">
        <f t="shared" ca="1" si="19"/>
        <v>2.914335439641036E-17</v>
      </c>
      <c r="X36" s="6">
        <f t="shared" ca="1" si="19"/>
        <v>2.914335439641036E-17</v>
      </c>
      <c r="Y36" s="6">
        <f t="shared" ca="1" si="19"/>
        <v>2.914335439641036E-17</v>
      </c>
      <c r="Z36" s="6">
        <f t="shared" ca="1" si="19"/>
        <v>2.914335439641036E-17</v>
      </c>
      <c r="AA36" s="6">
        <f t="shared" ca="1" si="19"/>
        <v>2.914335439641036E-17</v>
      </c>
      <c r="AB36" s="6">
        <f t="shared" ca="1" si="19"/>
        <v>2.914335439641036E-17</v>
      </c>
      <c r="AC36" s="6">
        <f t="shared" ca="1" si="19"/>
        <v>2.914335439641036E-17</v>
      </c>
      <c r="AD36" s="6">
        <f t="shared" ca="1" si="19"/>
        <v>2.914335439641036E-17</v>
      </c>
      <c r="AE36" s="6">
        <f t="shared" ca="1" si="19"/>
        <v>2.914335439641036E-17</v>
      </c>
      <c r="AF36" s="6">
        <f t="shared" ca="1" si="19"/>
        <v>2.914335439641036E-17</v>
      </c>
      <c r="AG36" s="6">
        <f t="shared" ca="1" si="19"/>
        <v>2.914335439641036E-17</v>
      </c>
      <c r="AH36" s="6"/>
      <c r="AI36" s="6"/>
      <c r="AJ36" s="6"/>
      <c r="AK36" s="6"/>
      <c r="AL36" s="6"/>
      <c r="AM36" s="6"/>
      <c r="AN36" s="6"/>
      <c r="AO36" s="6"/>
      <c r="AP36" s="6"/>
      <c r="AQ36" s="6"/>
      <c r="AR36" s="6"/>
      <c r="AS36" s="6"/>
      <c r="AT36" s="6"/>
      <c r="AU36" s="6"/>
      <c r="AV36" s="6"/>
      <c r="AW36" s="6"/>
      <c r="AX36" s="6"/>
      <c r="AY36" s="6"/>
      <c r="AZ36" s="6"/>
      <c r="BA36" s="6"/>
      <c r="BB36" s="6"/>
      <c r="BC36" s="6"/>
      <c r="BD36" s="6"/>
      <c r="BE36" s="6"/>
      <c r="BF36" s="6"/>
    </row>
    <row r="37" spans="1:58" x14ac:dyDescent="0.25">
      <c r="A37" s="2"/>
      <c r="B37" s="2" t="s">
        <v>271</v>
      </c>
      <c r="C37" s="7" t="e">
        <f ca="1">SUM(D37:BF37)</f>
        <v>#REF!</v>
      </c>
      <c r="D37" s="6">
        <f>IF(D20&gt;0,MIN(D20-D23,D33),0)</f>
        <v>0</v>
      </c>
      <c r="E37" s="6" t="e">
        <f ca="1">$C$34*E40</f>
        <v>#REF!</v>
      </c>
      <c r="F37" s="6" t="e">
        <f t="shared" ref="F37:AG37" ca="1" si="20">$C$34*F40</f>
        <v>#REF!</v>
      </c>
      <c r="G37" s="6" t="e">
        <f t="shared" ca="1" si="20"/>
        <v>#REF!</v>
      </c>
      <c r="H37" s="6" t="e">
        <f t="shared" ca="1" si="20"/>
        <v>#REF!</v>
      </c>
      <c r="I37" s="6" t="e">
        <f t="shared" ca="1" si="20"/>
        <v>#REF!</v>
      </c>
      <c r="J37" s="6" t="e">
        <f t="shared" ca="1" si="20"/>
        <v>#REF!</v>
      </c>
      <c r="K37" s="6" t="e">
        <f t="shared" ca="1" si="20"/>
        <v>#REF!</v>
      </c>
      <c r="L37" s="6" t="e">
        <f t="shared" ca="1" si="20"/>
        <v>#REF!</v>
      </c>
      <c r="M37" s="6" t="e">
        <f t="shared" ca="1" si="20"/>
        <v>#REF!</v>
      </c>
      <c r="N37" s="6" t="e">
        <f t="shared" ca="1" si="20"/>
        <v>#REF!</v>
      </c>
      <c r="O37" s="6" t="e">
        <f t="shared" ca="1" si="20"/>
        <v>#REF!</v>
      </c>
      <c r="P37" s="6" t="e">
        <f t="shared" ca="1" si="20"/>
        <v>#REF!</v>
      </c>
      <c r="Q37" s="6" t="e">
        <f t="shared" ca="1" si="20"/>
        <v>#REF!</v>
      </c>
      <c r="R37" s="6" t="e">
        <f t="shared" ca="1" si="20"/>
        <v>#REF!</v>
      </c>
      <c r="S37" s="6" t="e">
        <f t="shared" ca="1" si="20"/>
        <v>#REF!</v>
      </c>
      <c r="T37" s="6" t="e">
        <f t="shared" ca="1" si="20"/>
        <v>#REF!</v>
      </c>
      <c r="U37" s="6" t="e">
        <f t="shared" ca="1" si="20"/>
        <v>#REF!</v>
      </c>
      <c r="V37" s="6" t="e">
        <f t="shared" ca="1" si="20"/>
        <v>#REF!</v>
      </c>
      <c r="W37" s="6" t="e">
        <f t="shared" ca="1" si="20"/>
        <v>#REF!</v>
      </c>
      <c r="X37" s="6" t="e">
        <f t="shared" ca="1" si="20"/>
        <v>#REF!</v>
      </c>
      <c r="Y37" s="6" t="e">
        <f t="shared" ca="1" si="20"/>
        <v>#REF!</v>
      </c>
      <c r="Z37" s="6" t="e">
        <f t="shared" ca="1" si="20"/>
        <v>#REF!</v>
      </c>
      <c r="AA37" s="6" t="e">
        <f t="shared" ca="1" si="20"/>
        <v>#REF!</v>
      </c>
      <c r="AB37" s="6" t="e">
        <f t="shared" ca="1" si="20"/>
        <v>#REF!</v>
      </c>
      <c r="AC37" s="6" t="e">
        <f t="shared" ca="1" si="20"/>
        <v>#REF!</v>
      </c>
      <c r="AD37" s="6" t="e">
        <f t="shared" ca="1" si="20"/>
        <v>#REF!</v>
      </c>
      <c r="AE37" s="6" t="e">
        <f t="shared" ca="1" si="20"/>
        <v>#REF!</v>
      </c>
      <c r="AF37" s="6" t="e">
        <f t="shared" ca="1" si="20"/>
        <v>#REF!</v>
      </c>
      <c r="AG37" s="6" t="e">
        <f t="shared" ca="1" si="20"/>
        <v>#REF!</v>
      </c>
      <c r="AH37" s="6"/>
      <c r="AI37" s="6"/>
      <c r="AJ37" s="6"/>
      <c r="AK37" s="6"/>
      <c r="AL37" s="6"/>
      <c r="AM37" s="6"/>
      <c r="AN37" s="6"/>
      <c r="AO37" s="6"/>
      <c r="AP37" s="6"/>
      <c r="AQ37" s="6"/>
      <c r="AR37" s="6"/>
      <c r="AS37" s="6"/>
      <c r="AT37" s="6"/>
      <c r="AU37" s="6"/>
      <c r="AV37" s="6"/>
      <c r="AW37" s="6"/>
      <c r="AX37" s="6"/>
      <c r="AY37" s="6"/>
      <c r="AZ37" s="6"/>
      <c r="BA37" s="6"/>
      <c r="BB37" s="6"/>
      <c r="BC37" s="6"/>
      <c r="BD37" s="6"/>
      <c r="BE37" s="6"/>
      <c r="BF37" s="6"/>
    </row>
    <row r="38" spans="1:58" x14ac:dyDescent="0.25">
      <c r="A38" s="2"/>
      <c r="B38" s="2" t="s">
        <v>269</v>
      </c>
      <c r="D38" s="6">
        <f>D33+D34+D35-D37-D36</f>
        <v>0</v>
      </c>
      <c r="E38" s="6" t="e">
        <f t="shared" ref="E38:AG38" ca="1" si="21">E33+E34+E35-E37-E36</f>
        <v>#REF!</v>
      </c>
      <c r="F38" s="6" t="e">
        <f t="shared" ca="1" si="21"/>
        <v>#REF!</v>
      </c>
      <c r="G38" s="6" t="e">
        <f t="shared" ca="1" si="21"/>
        <v>#REF!</v>
      </c>
      <c r="H38" s="6" t="e">
        <f t="shared" ca="1" si="21"/>
        <v>#REF!</v>
      </c>
      <c r="I38" s="6" t="e">
        <f t="shared" ca="1" si="21"/>
        <v>#REF!</v>
      </c>
      <c r="J38" s="6" t="e">
        <f t="shared" ca="1" si="21"/>
        <v>#REF!</v>
      </c>
      <c r="K38" s="6" t="e">
        <f t="shared" ca="1" si="21"/>
        <v>#REF!</v>
      </c>
      <c r="L38" s="6" t="e">
        <f t="shared" ca="1" si="21"/>
        <v>#REF!</v>
      </c>
      <c r="M38" s="6" t="e">
        <f t="shared" ca="1" si="21"/>
        <v>#REF!</v>
      </c>
      <c r="N38" s="6">
        <f t="shared" ca="1" si="21"/>
        <v>11.013733931531934</v>
      </c>
      <c r="O38" s="6">
        <f t="shared" ca="1" si="21"/>
        <v>5.5068669657659681</v>
      </c>
      <c r="P38" s="6">
        <f t="shared" ca="1" si="21"/>
        <v>1.1657341758564144E-15</v>
      </c>
      <c r="Q38" s="6">
        <f t="shared" ca="1" si="21"/>
        <v>1.1657341758564144E-15</v>
      </c>
      <c r="R38" s="6">
        <f t="shared" ca="1" si="21"/>
        <v>1.1657341758564144E-15</v>
      </c>
      <c r="S38" s="6">
        <f t="shared" ca="1" si="21"/>
        <v>1.1657341758564144E-15</v>
      </c>
      <c r="T38" s="6">
        <f t="shared" ca="1" si="21"/>
        <v>1.1657341758564144E-15</v>
      </c>
      <c r="U38" s="6">
        <f t="shared" ca="1" si="21"/>
        <v>1.1657341758564144E-15</v>
      </c>
      <c r="V38" s="6">
        <f t="shared" ca="1" si="21"/>
        <v>1.1657341758564144E-15</v>
      </c>
      <c r="W38" s="6">
        <f t="shared" ca="1" si="21"/>
        <v>1.1657341758564144E-15</v>
      </c>
      <c r="X38" s="6">
        <f t="shared" ca="1" si="21"/>
        <v>1.1657341758564144E-15</v>
      </c>
      <c r="Y38" s="6">
        <f t="shared" ca="1" si="21"/>
        <v>1.1657341758564144E-15</v>
      </c>
      <c r="Z38" s="6">
        <f t="shared" ca="1" si="21"/>
        <v>1.1657341758564144E-15</v>
      </c>
      <c r="AA38" s="6">
        <f t="shared" ca="1" si="21"/>
        <v>1.1657341758564144E-15</v>
      </c>
      <c r="AB38" s="6">
        <f t="shared" ca="1" si="21"/>
        <v>1.1657341758564144E-15</v>
      </c>
      <c r="AC38" s="6">
        <f t="shared" ca="1" si="21"/>
        <v>1.1657341758564144E-15</v>
      </c>
      <c r="AD38" s="6">
        <f t="shared" ca="1" si="21"/>
        <v>1.1657341758564144E-15</v>
      </c>
      <c r="AE38" s="6">
        <f t="shared" ca="1" si="21"/>
        <v>1.1657341758564144E-15</v>
      </c>
      <c r="AF38" s="6">
        <f t="shared" ca="1" si="21"/>
        <v>1.1657341758564144E-15</v>
      </c>
      <c r="AG38" s="6">
        <f t="shared" ca="1" si="21"/>
        <v>1.1657341758564144E-15</v>
      </c>
      <c r="AH38" s="6"/>
      <c r="AI38" s="6"/>
      <c r="AJ38" s="6"/>
      <c r="AK38" s="6"/>
      <c r="AL38" s="6"/>
      <c r="AM38" s="6"/>
      <c r="AN38" s="6"/>
      <c r="AO38" s="6"/>
      <c r="AP38" s="6"/>
      <c r="AQ38" s="6"/>
      <c r="AR38" s="6"/>
      <c r="AS38" s="6"/>
      <c r="AT38" s="6"/>
      <c r="AU38" s="6"/>
      <c r="AV38" s="6"/>
      <c r="AW38" s="6"/>
      <c r="AX38" s="6"/>
      <c r="AY38" s="6"/>
      <c r="AZ38" s="6"/>
      <c r="BA38" s="6"/>
      <c r="BB38" s="6"/>
      <c r="BC38" s="6"/>
      <c r="BD38" s="6"/>
      <c r="BE38" s="6"/>
      <c r="BF38" s="6"/>
    </row>
    <row r="39" spans="1:58" x14ac:dyDescent="0.25">
      <c r="A39" s="2"/>
      <c r="D39" s="6"/>
      <c r="E39" s="19"/>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row>
    <row r="40" spans="1:58" x14ac:dyDescent="0.25">
      <c r="A40" s="2"/>
      <c r="B40" s="13" t="s">
        <v>276</v>
      </c>
      <c r="C40" s="208">
        <f>SUM(D40:BF40)</f>
        <v>1</v>
      </c>
      <c r="D40" s="6"/>
      <c r="E40" s="19">
        <v>0</v>
      </c>
      <c r="F40" s="19">
        <v>0</v>
      </c>
      <c r="G40" s="19">
        <v>0</v>
      </c>
      <c r="H40" s="19">
        <v>0</v>
      </c>
      <c r="I40" s="19">
        <v>0</v>
      </c>
      <c r="J40" s="19">
        <v>0.1</v>
      </c>
      <c r="K40" s="19">
        <v>0.15</v>
      </c>
      <c r="L40" s="19">
        <v>0.15</v>
      </c>
      <c r="M40" s="19">
        <v>0.15</v>
      </c>
      <c r="N40" s="19">
        <v>0.15</v>
      </c>
      <c r="O40" s="19">
        <v>0.15</v>
      </c>
      <c r="P40" s="19">
        <v>0.15</v>
      </c>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row>
    <row r="41" spans="1:58" hidden="1" x14ac:dyDescent="0.25">
      <c r="A41" s="2"/>
      <c r="D41" s="6"/>
      <c r="E41" s="6"/>
      <c r="F41" s="6"/>
      <c r="G41" s="6"/>
      <c r="H41" s="6"/>
      <c r="I41" s="6"/>
      <c r="K41" s="6"/>
      <c r="L41" s="6"/>
      <c r="M41" s="18"/>
      <c r="N41" s="18"/>
      <c r="O41" s="18"/>
      <c r="P41" s="18"/>
      <c r="Q41" s="18"/>
      <c r="R41" s="18"/>
      <c r="S41" s="18"/>
      <c r="T41" s="18"/>
      <c r="U41" s="18"/>
      <c r="V41" s="18"/>
      <c r="W41" s="18"/>
      <c r="X41" s="18"/>
      <c r="Y41" s="18"/>
      <c r="Z41" s="18"/>
      <c r="AA41" s="18"/>
      <c r="AB41" s="18"/>
      <c r="AC41" s="18"/>
      <c r="AD41" s="18"/>
      <c r="AE41" s="18"/>
      <c r="AF41" s="18"/>
      <c r="AG41" s="18"/>
      <c r="AH41" s="6"/>
      <c r="AI41" s="6"/>
      <c r="AJ41" s="6"/>
      <c r="AK41" s="6"/>
      <c r="AL41" s="6"/>
      <c r="AM41" s="6"/>
      <c r="AN41" s="6"/>
      <c r="AO41" s="6"/>
      <c r="AP41" s="6"/>
      <c r="AQ41" s="6"/>
      <c r="AR41" s="6"/>
      <c r="AS41" s="6"/>
      <c r="AT41" s="6"/>
      <c r="AU41" s="6"/>
      <c r="AV41" s="6"/>
      <c r="AW41" s="6"/>
      <c r="AX41" s="6"/>
      <c r="AY41" s="6"/>
      <c r="AZ41" s="6"/>
      <c r="BA41" s="6"/>
      <c r="BB41" s="6"/>
      <c r="BC41" s="6"/>
      <c r="BD41" s="6"/>
      <c r="BE41" s="6"/>
      <c r="BF41" s="6"/>
    </row>
    <row r="42" spans="1:58" hidden="1" x14ac:dyDescent="0.25">
      <c r="A42" s="2"/>
      <c r="B42" s="205"/>
      <c r="C42" s="199"/>
      <c r="D42" s="19"/>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row>
    <row r="43" spans="1:58" hidden="1" x14ac:dyDescent="0.25">
      <c r="A43" s="38"/>
      <c r="B43" s="13"/>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58" hidden="1" x14ac:dyDescent="0.25">
      <c r="C44" s="89"/>
      <c r="E44" s="6"/>
      <c r="F44" s="6"/>
      <c r="G44" s="6"/>
      <c r="H44" s="6"/>
      <c r="I44" s="6"/>
      <c r="J44" s="6"/>
      <c r="K44" s="6"/>
      <c r="L44" s="6"/>
      <c r="M44" s="6"/>
      <c r="N44" s="6"/>
      <c r="O44" s="6"/>
      <c r="P44" s="6"/>
      <c r="Q44" s="6"/>
      <c r="R44" s="6"/>
      <c r="S44" s="6"/>
      <c r="T44" s="6"/>
    </row>
    <row r="45" spans="1:58" x14ac:dyDescent="0.25">
      <c r="C45" s="128"/>
    </row>
    <row r="46" spans="1:58" s="20" customFormat="1" x14ac:dyDescent="0.25">
      <c r="A46" s="21"/>
      <c r="B46" s="129" t="s">
        <v>282</v>
      </c>
      <c r="F46" s="20">
        <v>1</v>
      </c>
      <c r="G46" s="20">
        <f t="shared" ref="G46:AG46" si="22">+F46+1</f>
        <v>2</v>
      </c>
      <c r="H46" s="20">
        <f t="shared" si="22"/>
        <v>3</v>
      </c>
      <c r="I46" s="20">
        <f t="shared" si="22"/>
        <v>4</v>
      </c>
      <c r="J46" s="20">
        <f t="shared" si="22"/>
        <v>5</v>
      </c>
      <c r="K46" s="20">
        <f t="shared" si="22"/>
        <v>6</v>
      </c>
      <c r="L46" s="20">
        <f t="shared" si="22"/>
        <v>7</v>
      </c>
      <c r="M46" s="20">
        <f t="shared" si="22"/>
        <v>8</v>
      </c>
      <c r="N46" s="20">
        <f t="shared" si="22"/>
        <v>9</v>
      </c>
      <c r="O46" s="20">
        <f t="shared" si="22"/>
        <v>10</v>
      </c>
      <c r="P46" s="20">
        <f t="shared" si="22"/>
        <v>11</v>
      </c>
      <c r="Q46" s="20">
        <f t="shared" si="22"/>
        <v>12</v>
      </c>
      <c r="R46" s="20">
        <f t="shared" si="22"/>
        <v>13</v>
      </c>
      <c r="S46" s="20">
        <f t="shared" si="22"/>
        <v>14</v>
      </c>
      <c r="T46" s="20">
        <f t="shared" si="22"/>
        <v>15</v>
      </c>
      <c r="U46" s="20">
        <f t="shared" si="22"/>
        <v>16</v>
      </c>
      <c r="V46" s="20">
        <f t="shared" si="22"/>
        <v>17</v>
      </c>
      <c r="W46" s="20">
        <f t="shared" si="22"/>
        <v>18</v>
      </c>
      <c r="X46" s="20">
        <f t="shared" si="22"/>
        <v>19</v>
      </c>
      <c r="Y46" s="20">
        <f t="shared" si="22"/>
        <v>20</v>
      </c>
      <c r="Z46" s="20">
        <f t="shared" si="22"/>
        <v>21</v>
      </c>
      <c r="AA46" s="20">
        <f t="shared" si="22"/>
        <v>22</v>
      </c>
      <c r="AB46" s="20">
        <f t="shared" si="22"/>
        <v>23</v>
      </c>
      <c r="AC46" s="20">
        <f t="shared" si="22"/>
        <v>24</v>
      </c>
      <c r="AD46" s="20">
        <f t="shared" si="22"/>
        <v>25</v>
      </c>
      <c r="AE46" s="20">
        <f t="shared" si="22"/>
        <v>26</v>
      </c>
      <c r="AF46" s="20">
        <f t="shared" si="22"/>
        <v>27</v>
      </c>
      <c r="AG46" s="20">
        <f t="shared" si="22"/>
        <v>28</v>
      </c>
    </row>
    <row r="47" spans="1:58" x14ac:dyDescent="0.25">
      <c r="B47" s="125" t="str">
        <f>'Launch Rate - A Block'!C9</f>
        <v>1st - 5th</v>
      </c>
      <c r="C47" s="4" t="s">
        <v>3</v>
      </c>
      <c r="D47" s="5">
        <f>D2</f>
        <v>44561</v>
      </c>
      <c r="E47" s="5">
        <f t="shared" ref="E47:AG47" si="23">EOMONTH(D47,3)</f>
        <v>44651</v>
      </c>
      <c r="F47" s="5">
        <f t="shared" si="23"/>
        <v>44742</v>
      </c>
      <c r="G47" s="5">
        <f t="shared" si="23"/>
        <v>44834</v>
      </c>
      <c r="H47" s="5">
        <f t="shared" si="23"/>
        <v>44926</v>
      </c>
      <c r="I47" s="5">
        <f t="shared" si="23"/>
        <v>45016</v>
      </c>
      <c r="J47" s="5">
        <f t="shared" si="23"/>
        <v>45107</v>
      </c>
      <c r="K47" s="5">
        <f t="shared" si="23"/>
        <v>45199</v>
      </c>
      <c r="L47" s="5">
        <f t="shared" si="23"/>
        <v>45291</v>
      </c>
      <c r="M47" s="5">
        <f t="shared" si="23"/>
        <v>45382</v>
      </c>
      <c r="N47" s="5">
        <f t="shared" si="23"/>
        <v>45473</v>
      </c>
      <c r="O47" s="5">
        <f t="shared" si="23"/>
        <v>45565</v>
      </c>
      <c r="P47" s="5">
        <f t="shared" si="23"/>
        <v>45657</v>
      </c>
      <c r="Q47" s="5">
        <f t="shared" si="23"/>
        <v>45747</v>
      </c>
      <c r="R47" s="5">
        <f t="shared" si="23"/>
        <v>45838</v>
      </c>
      <c r="S47" s="5">
        <f t="shared" si="23"/>
        <v>45930</v>
      </c>
      <c r="T47" s="5">
        <f t="shared" si="23"/>
        <v>46022</v>
      </c>
      <c r="U47" s="5">
        <f t="shared" si="23"/>
        <v>46112</v>
      </c>
      <c r="V47" s="5">
        <f t="shared" si="23"/>
        <v>46203</v>
      </c>
      <c r="W47" s="5">
        <f t="shared" si="23"/>
        <v>46295</v>
      </c>
      <c r="X47" s="5">
        <f t="shared" si="23"/>
        <v>46387</v>
      </c>
      <c r="Y47" s="5">
        <f t="shared" si="23"/>
        <v>46477</v>
      </c>
      <c r="Z47" s="5">
        <f t="shared" si="23"/>
        <v>46568</v>
      </c>
      <c r="AA47" s="5">
        <f t="shared" si="23"/>
        <v>46660</v>
      </c>
      <c r="AB47" s="5">
        <f t="shared" si="23"/>
        <v>46752</v>
      </c>
      <c r="AC47" s="5">
        <f t="shared" si="23"/>
        <v>46843</v>
      </c>
      <c r="AD47" s="5">
        <f t="shared" si="23"/>
        <v>46934</v>
      </c>
      <c r="AE47" s="5">
        <f t="shared" si="23"/>
        <v>47026</v>
      </c>
      <c r="AF47" s="5">
        <f t="shared" si="23"/>
        <v>47118</v>
      </c>
      <c r="AG47" s="5">
        <f t="shared" si="23"/>
        <v>47208</v>
      </c>
    </row>
    <row r="48" spans="1:58" x14ac:dyDescent="0.25">
      <c r="B48" s="14"/>
      <c r="C48" s="15"/>
      <c r="D48" s="15"/>
      <c r="E48" s="15"/>
      <c r="F48" s="15"/>
      <c r="G48" s="15"/>
      <c r="H48" s="15"/>
      <c r="I48" s="15"/>
      <c r="J48" s="15"/>
      <c r="K48" s="15"/>
      <c r="L48" s="15"/>
      <c r="M48" s="15"/>
      <c r="N48" s="15"/>
      <c r="O48" s="15"/>
      <c r="P48" s="15"/>
      <c r="Q48" s="15"/>
      <c r="R48" s="15"/>
      <c r="S48" s="15"/>
      <c r="T48" s="15"/>
      <c r="U48" s="15"/>
      <c r="V48" s="15"/>
      <c r="W48" s="15"/>
    </row>
    <row r="49" spans="1:74" x14ac:dyDescent="0.25">
      <c r="A49" s="10">
        <v>185</v>
      </c>
      <c r="B49" s="2" t="s">
        <v>21</v>
      </c>
      <c r="C49" s="7">
        <f>SUM(E49:AG49)</f>
        <v>185</v>
      </c>
      <c r="D49" s="8"/>
      <c r="E49" s="10">
        <v>0</v>
      </c>
      <c r="F49" s="10">
        <v>75</v>
      </c>
      <c r="G49" s="10">
        <v>70</v>
      </c>
      <c r="H49" s="10">
        <v>25</v>
      </c>
      <c r="I49" s="10">
        <v>15</v>
      </c>
      <c r="J49" s="10"/>
      <c r="K49" s="10"/>
      <c r="L49" s="10"/>
      <c r="M49" s="10"/>
      <c r="N49" s="10"/>
      <c r="O49" s="10"/>
      <c r="P49" s="10"/>
      <c r="Q49" s="10"/>
      <c r="R49" s="10"/>
      <c r="S49" s="10"/>
      <c r="T49" s="10"/>
      <c r="U49" s="10"/>
      <c r="V49" s="10"/>
      <c r="W49" s="10"/>
      <c r="X49" s="10"/>
      <c r="Y49" s="10"/>
      <c r="Z49" s="10"/>
      <c r="AA49" s="10"/>
      <c r="AB49" s="10"/>
      <c r="AC49" s="10"/>
      <c r="AD49" s="10"/>
      <c r="AE49" s="10"/>
      <c r="AF49" s="10"/>
      <c r="AG49" s="10"/>
    </row>
    <row r="50" spans="1:74" x14ac:dyDescent="0.25">
      <c r="A50" s="21">
        <f>A51/A49</f>
        <v>4513.1463278270267</v>
      </c>
      <c r="B50" s="2" t="s">
        <v>22</v>
      </c>
      <c r="C50" s="7"/>
      <c r="D50" s="8"/>
      <c r="E50" s="6">
        <f>A50</f>
        <v>4513.1463278270267</v>
      </c>
      <c r="F50" s="6">
        <f>E50</f>
        <v>4513.1463278270267</v>
      </c>
      <c r="G50" s="6">
        <f t="shared" ref="G50:AG50" si="24">F50</f>
        <v>4513.1463278270267</v>
      </c>
      <c r="H50" s="6">
        <f t="shared" si="24"/>
        <v>4513.1463278270267</v>
      </c>
      <c r="I50" s="6">
        <f t="shared" si="24"/>
        <v>4513.1463278270267</v>
      </c>
      <c r="J50" s="6">
        <f t="shared" si="24"/>
        <v>4513.1463278270267</v>
      </c>
      <c r="K50" s="6">
        <f t="shared" si="24"/>
        <v>4513.1463278270267</v>
      </c>
      <c r="L50" s="6">
        <f t="shared" si="24"/>
        <v>4513.1463278270267</v>
      </c>
      <c r="M50" s="6">
        <f t="shared" si="24"/>
        <v>4513.1463278270267</v>
      </c>
      <c r="N50" s="6">
        <f t="shared" si="24"/>
        <v>4513.1463278270267</v>
      </c>
      <c r="O50" s="6">
        <f t="shared" si="24"/>
        <v>4513.1463278270267</v>
      </c>
      <c r="P50" s="6">
        <f t="shared" si="24"/>
        <v>4513.1463278270267</v>
      </c>
      <c r="Q50" s="6">
        <f t="shared" si="24"/>
        <v>4513.1463278270267</v>
      </c>
      <c r="R50" s="6">
        <f t="shared" si="24"/>
        <v>4513.1463278270267</v>
      </c>
      <c r="S50" s="6">
        <f t="shared" si="24"/>
        <v>4513.1463278270267</v>
      </c>
      <c r="T50" s="6">
        <f t="shared" si="24"/>
        <v>4513.1463278270267</v>
      </c>
      <c r="U50" s="6">
        <f t="shared" si="24"/>
        <v>4513.1463278270267</v>
      </c>
      <c r="V50" s="6">
        <f t="shared" si="24"/>
        <v>4513.1463278270267</v>
      </c>
      <c r="W50" s="6">
        <f t="shared" si="24"/>
        <v>4513.1463278270267</v>
      </c>
      <c r="X50" s="6">
        <f t="shared" si="24"/>
        <v>4513.1463278270267</v>
      </c>
      <c r="Y50" s="6">
        <f t="shared" si="24"/>
        <v>4513.1463278270267</v>
      </c>
      <c r="Z50" s="6">
        <f t="shared" si="24"/>
        <v>4513.1463278270267</v>
      </c>
      <c r="AA50" s="6">
        <f t="shared" si="24"/>
        <v>4513.1463278270267</v>
      </c>
      <c r="AB50" s="6">
        <f t="shared" si="24"/>
        <v>4513.1463278270267</v>
      </c>
      <c r="AC50" s="6">
        <f t="shared" si="24"/>
        <v>4513.1463278270267</v>
      </c>
      <c r="AD50" s="6">
        <f t="shared" si="24"/>
        <v>4513.1463278270267</v>
      </c>
      <c r="AE50" s="6">
        <f t="shared" si="24"/>
        <v>4513.1463278270267</v>
      </c>
      <c r="AF50" s="6">
        <f t="shared" si="24"/>
        <v>4513.1463278270267</v>
      </c>
      <c r="AG50" s="6">
        <f t="shared" si="24"/>
        <v>4513.1463278270267</v>
      </c>
    </row>
    <row r="51" spans="1:74" x14ac:dyDescent="0.25">
      <c r="A51" s="32">
        <f>'Launch Rate - A Block'!L9</f>
        <v>834932.07064799988</v>
      </c>
      <c r="B51" s="2" t="s">
        <v>23</v>
      </c>
      <c r="C51" s="7">
        <f>SUM(E51:AG51)</f>
        <v>834932.07064799988</v>
      </c>
      <c r="D51" s="8"/>
      <c r="E51" s="6">
        <f t="shared" ref="E51:AG51" si="25">E49*E50</f>
        <v>0</v>
      </c>
      <c r="F51" s="6">
        <f t="shared" si="25"/>
        <v>338485.97458702698</v>
      </c>
      <c r="G51" s="6">
        <f t="shared" si="25"/>
        <v>315920.24294789188</v>
      </c>
      <c r="H51" s="6">
        <f t="shared" si="25"/>
        <v>112828.65819567567</v>
      </c>
      <c r="I51" s="6">
        <f t="shared" si="25"/>
        <v>67697.194917405403</v>
      </c>
      <c r="J51" s="6">
        <f t="shared" si="25"/>
        <v>0</v>
      </c>
      <c r="K51" s="6">
        <f t="shared" si="25"/>
        <v>0</v>
      </c>
      <c r="L51" s="6">
        <f t="shared" si="25"/>
        <v>0</v>
      </c>
      <c r="M51" s="6">
        <f t="shared" si="25"/>
        <v>0</v>
      </c>
      <c r="N51" s="6">
        <f t="shared" si="25"/>
        <v>0</v>
      </c>
      <c r="O51" s="6">
        <f t="shared" si="25"/>
        <v>0</v>
      </c>
      <c r="P51" s="6">
        <f t="shared" si="25"/>
        <v>0</v>
      </c>
      <c r="Q51" s="6">
        <f t="shared" si="25"/>
        <v>0</v>
      </c>
      <c r="R51" s="6">
        <f t="shared" si="25"/>
        <v>0</v>
      </c>
      <c r="S51" s="6">
        <f t="shared" si="25"/>
        <v>0</v>
      </c>
      <c r="T51" s="6">
        <f t="shared" si="25"/>
        <v>0</v>
      </c>
      <c r="U51" s="6">
        <f t="shared" si="25"/>
        <v>0</v>
      </c>
      <c r="V51" s="6">
        <f t="shared" si="25"/>
        <v>0</v>
      </c>
      <c r="W51" s="6">
        <f t="shared" si="25"/>
        <v>0</v>
      </c>
      <c r="X51" s="6">
        <f t="shared" si="25"/>
        <v>0</v>
      </c>
      <c r="Y51" s="6">
        <f t="shared" si="25"/>
        <v>0</v>
      </c>
      <c r="Z51" s="6">
        <f t="shared" si="25"/>
        <v>0</v>
      </c>
      <c r="AA51" s="6">
        <f t="shared" si="25"/>
        <v>0</v>
      </c>
      <c r="AB51" s="6">
        <f t="shared" si="25"/>
        <v>0</v>
      </c>
      <c r="AC51" s="6">
        <f t="shared" si="25"/>
        <v>0</v>
      </c>
      <c r="AD51" s="6">
        <f t="shared" si="25"/>
        <v>0</v>
      </c>
      <c r="AE51" s="6">
        <f t="shared" si="25"/>
        <v>0</v>
      </c>
      <c r="AF51" s="6">
        <f t="shared" si="25"/>
        <v>0</v>
      </c>
      <c r="AG51" s="6">
        <f t="shared" si="25"/>
        <v>0</v>
      </c>
    </row>
    <row r="52" spans="1:74" x14ac:dyDescent="0.25">
      <c r="A52" s="10"/>
      <c r="B52" s="2" t="s">
        <v>24</v>
      </c>
      <c r="C52" s="16">
        <f>SUM(E52:AG52)</f>
        <v>1</v>
      </c>
      <c r="D52" s="8"/>
      <c r="E52" s="8">
        <f>E51/$C$51</f>
        <v>0</v>
      </c>
      <c r="F52" s="8">
        <f t="shared" ref="F52:AG52" si="26">F51/$C$51</f>
        <v>0.40540540540540543</v>
      </c>
      <c r="G52" s="8">
        <f t="shared" si="26"/>
        <v>0.3783783783783784</v>
      </c>
      <c r="H52" s="8">
        <f t="shared" si="26"/>
        <v>0.13513513513513514</v>
      </c>
      <c r="I52" s="8">
        <f t="shared" si="26"/>
        <v>8.1081081081081086E-2</v>
      </c>
      <c r="J52" s="8">
        <f t="shared" si="26"/>
        <v>0</v>
      </c>
      <c r="K52" s="8">
        <f t="shared" si="26"/>
        <v>0</v>
      </c>
      <c r="L52" s="8">
        <f t="shared" si="26"/>
        <v>0</v>
      </c>
      <c r="M52" s="8">
        <f t="shared" si="26"/>
        <v>0</v>
      </c>
      <c r="N52" s="8">
        <f t="shared" si="26"/>
        <v>0</v>
      </c>
      <c r="O52" s="8">
        <f t="shared" si="26"/>
        <v>0</v>
      </c>
      <c r="P52" s="8">
        <f t="shared" si="26"/>
        <v>0</v>
      </c>
      <c r="Q52" s="8">
        <f t="shared" si="26"/>
        <v>0</v>
      </c>
      <c r="R52" s="8">
        <f t="shared" si="26"/>
        <v>0</v>
      </c>
      <c r="S52" s="8">
        <f t="shared" si="26"/>
        <v>0</v>
      </c>
      <c r="T52" s="8">
        <f t="shared" si="26"/>
        <v>0</v>
      </c>
      <c r="U52" s="8">
        <f t="shared" si="26"/>
        <v>0</v>
      </c>
      <c r="V52" s="8">
        <f t="shared" si="26"/>
        <v>0</v>
      </c>
      <c r="W52" s="8">
        <f t="shared" si="26"/>
        <v>0</v>
      </c>
      <c r="X52" s="8">
        <f t="shared" si="26"/>
        <v>0</v>
      </c>
      <c r="Y52" s="8">
        <f t="shared" si="26"/>
        <v>0</v>
      </c>
      <c r="Z52" s="8">
        <f t="shared" si="26"/>
        <v>0</v>
      </c>
      <c r="AA52" s="8">
        <f t="shared" si="26"/>
        <v>0</v>
      </c>
      <c r="AB52" s="8">
        <f t="shared" si="26"/>
        <v>0</v>
      </c>
      <c r="AC52" s="8">
        <f t="shared" si="26"/>
        <v>0</v>
      </c>
      <c r="AD52" s="8">
        <f t="shared" si="26"/>
        <v>0</v>
      </c>
      <c r="AE52" s="8">
        <f t="shared" si="26"/>
        <v>0</v>
      </c>
      <c r="AF52" s="8">
        <f t="shared" si="26"/>
        <v>0</v>
      </c>
      <c r="AG52" s="8">
        <f t="shared" si="26"/>
        <v>0</v>
      </c>
    </row>
    <row r="53" spans="1:74" x14ac:dyDescent="0.25">
      <c r="A53" s="10">
        <f>'Launch Rate - A Block'!H9</f>
        <v>7400</v>
      </c>
      <c r="B53" s="2" t="s">
        <v>25</v>
      </c>
      <c r="C53" s="7"/>
      <c r="D53" s="8"/>
      <c r="E53" s="6">
        <f>A53</f>
        <v>7400</v>
      </c>
      <c r="F53" s="6">
        <f>E53</f>
        <v>7400</v>
      </c>
      <c r="G53" s="6">
        <f>F53</f>
        <v>7400</v>
      </c>
      <c r="H53" s="6">
        <f>G53</f>
        <v>7400</v>
      </c>
      <c r="I53" s="6">
        <f>H53</f>
        <v>7400</v>
      </c>
      <c r="J53" s="6">
        <f>I53*(1+J54)</f>
        <v>7548</v>
      </c>
      <c r="K53" s="6">
        <f t="shared" ref="K53:AG53" si="27">J53*(1+K54)</f>
        <v>7548</v>
      </c>
      <c r="L53" s="6">
        <f t="shared" si="27"/>
        <v>7548</v>
      </c>
      <c r="M53" s="6">
        <f t="shared" si="27"/>
        <v>7548</v>
      </c>
      <c r="N53" s="6">
        <f t="shared" si="27"/>
        <v>7698.96</v>
      </c>
      <c r="O53" s="6">
        <f t="shared" si="27"/>
        <v>7698.96</v>
      </c>
      <c r="P53" s="6">
        <f t="shared" si="27"/>
        <v>7698.96</v>
      </c>
      <c r="Q53" s="6">
        <f t="shared" si="27"/>
        <v>7698.96</v>
      </c>
      <c r="R53" s="6">
        <f t="shared" si="27"/>
        <v>7852.9391999999998</v>
      </c>
      <c r="S53" s="6">
        <f t="shared" si="27"/>
        <v>7852.9391999999998</v>
      </c>
      <c r="T53" s="6">
        <f t="shared" si="27"/>
        <v>7852.9391999999998</v>
      </c>
      <c r="U53" s="6">
        <f t="shared" si="27"/>
        <v>7852.9391999999998</v>
      </c>
      <c r="V53" s="6">
        <f t="shared" si="27"/>
        <v>8009.9979839999996</v>
      </c>
      <c r="W53" s="6">
        <f t="shared" si="27"/>
        <v>8009.9979839999996</v>
      </c>
      <c r="X53" s="6">
        <f t="shared" si="27"/>
        <v>8009.9979839999996</v>
      </c>
      <c r="Y53" s="6">
        <f t="shared" si="27"/>
        <v>8009.9979839999996</v>
      </c>
      <c r="Z53" s="6">
        <f t="shared" si="27"/>
        <v>8009.9979839999996</v>
      </c>
      <c r="AA53" s="6">
        <f t="shared" si="27"/>
        <v>8009.9979839999996</v>
      </c>
      <c r="AB53" s="6">
        <f t="shared" si="27"/>
        <v>8009.9979839999996</v>
      </c>
      <c r="AC53" s="6">
        <f t="shared" si="27"/>
        <v>8009.9979839999996</v>
      </c>
      <c r="AD53" s="6">
        <f t="shared" si="27"/>
        <v>8009.9979839999996</v>
      </c>
      <c r="AE53" s="6">
        <f t="shared" si="27"/>
        <v>8009.9979839999996</v>
      </c>
      <c r="AF53" s="6">
        <f t="shared" si="27"/>
        <v>8009.9979839999996</v>
      </c>
      <c r="AG53" s="6">
        <f t="shared" si="27"/>
        <v>8009.9979839999996</v>
      </c>
    </row>
    <row r="54" spans="1:74" x14ac:dyDescent="0.25">
      <c r="B54" s="2" t="s">
        <v>37</v>
      </c>
      <c r="C54" s="88"/>
      <c r="D54" s="8"/>
      <c r="E54" s="12">
        <v>0</v>
      </c>
      <c r="F54" s="9">
        <v>0</v>
      </c>
      <c r="G54" s="9">
        <v>0</v>
      </c>
      <c r="H54" s="9">
        <v>0</v>
      </c>
      <c r="I54" s="9">
        <v>0</v>
      </c>
      <c r="J54" s="9">
        <v>0.02</v>
      </c>
      <c r="K54" s="9">
        <v>0</v>
      </c>
      <c r="L54" s="9">
        <v>0</v>
      </c>
      <c r="M54" s="9">
        <v>0</v>
      </c>
      <c r="N54" s="9">
        <v>0.02</v>
      </c>
      <c r="O54" s="9">
        <v>0</v>
      </c>
      <c r="P54" s="9">
        <v>0</v>
      </c>
      <c r="Q54" s="9">
        <v>0</v>
      </c>
      <c r="R54" s="9">
        <v>0.02</v>
      </c>
      <c r="S54" s="9">
        <v>0</v>
      </c>
      <c r="T54" s="9">
        <v>0</v>
      </c>
      <c r="U54" s="9">
        <v>0</v>
      </c>
      <c r="V54" s="9">
        <v>0.02</v>
      </c>
      <c r="W54" s="9">
        <v>0</v>
      </c>
      <c r="X54" s="9">
        <v>0</v>
      </c>
      <c r="Y54" s="9">
        <v>0</v>
      </c>
      <c r="Z54" s="9">
        <v>0</v>
      </c>
      <c r="AA54" s="9">
        <v>0</v>
      </c>
      <c r="AB54" s="9">
        <v>0</v>
      </c>
      <c r="AC54" s="9">
        <v>0</v>
      </c>
      <c r="AD54" s="9">
        <v>0</v>
      </c>
      <c r="AE54" s="9">
        <v>0</v>
      </c>
      <c r="AF54" s="9">
        <v>0</v>
      </c>
      <c r="AG54" s="9">
        <v>0</v>
      </c>
    </row>
    <row r="55" spans="1:74" x14ac:dyDescent="0.25">
      <c r="A55" s="23">
        <f>C55</f>
        <v>617.84973227952003</v>
      </c>
      <c r="B55" s="2" t="s">
        <v>26</v>
      </c>
      <c r="C55" s="7">
        <f>SUM(E55:AG55)</f>
        <v>617.84973227952003</v>
      </c>
      <c r="D55" s="6"/>
      <c r="E55" s="6">
        <f t="shared" ref="E55:AG55" si="28">E51*E53/10^7</f>
        <v>0</v>
      </c>
      <c r="F55" s="6">
        <f t="shared" si="28"/>
        <v>250.47962119439998</v>
      </c>
      <c r="G55" s="6">
        <f t="shared" si="28"/>
        <v>233.78097978143998</v>
      </c>
      <c r="H55" s="6">
        <f t="shared" si="28"/>
        <v>83.493207064800004</v>
      </c>
      <c r="I55" s="6">
        <f t="shared" si="28"/>
        <v>50.095924238879995</v>
      </c>
      <c r="J55" s="6">
        <f t="shared" si="28"/>
        <v>0</v>
      </c>
      <c r="K55" s="6">
        <f t="shared" si="28"/>
        <v>0</v>
      </c>
      <c r="L55" s="6">
        <f t="shared" si="28"/>
        <v>0</v>
      </c>
      <c r="M55" s="6">
        <f t="shared" si="28"/>
        <v>0</v>
      </c>
      <c r="N55" s="6">
        <f t="shared" si="28"/>
        <v>0</v>
      </c>
      <c r="O55" s="6">
        <f t="shared" si="28"/>
        <v>0</v>
      </c>
      <c r="P55" s="6">
        <f t="shared" si="28"/>
        <v>0</v>
      </c>
      <c r="Q55" s="6">
        <f t="shared" si="28"/>
        <v>0</v>
      </c>
      <c r="R55" s="6">
        <f t="shared" si="28"/>
        <v>0</v>
      </c>
      <c r="S55" s="6">
        <f t="shared" si="28"/>
        <v>0</v>
      </c>
      <c r="T55" s="6">
        <f t="shared" si="28"/>
        <v>0</v>
      </c>
      <c r="U55" s="6">
        <f t="shared" si="28"/>
        <v>0</v>
      </c>
      <c r="V55" s="6">
        <f t="shared" si="28"/>
        <v>0</v>
      </c>
      <c r="W55" s="6">
        <f t="shared" si="28"/>
        <v>0</v>
      </c>
      <c r="X55" s="6">
        <f t="shared" si="28"/>
        <v>0</v>
      </c>
      <c r="Y55" s="6">
        <f t="shared" si="28"/>
        <v>0</v>
      </c>
      <c r="Z55" s="6">
        <f t="shared" si="28"/>
        <v>0</v>
      </c>
      <c r="AA55" s="6">
        <f t="shared" si="28"/>
        <v>0</v>
      </c>
      <c r="AB55" s="6">
        <f t="shared" si="28"/>
        <v>0</v>
      </c>
      <c r="AC55" s="6">
        <f t="shared" si="28"/>
        <v>0</v>
      </c>
      <c r="AD55" s="6">
        <f t="shared" si="28"/>
        <v>0</v>
      </c>
      <c r="AE55" s="6">
        <f t="shared" si="28"/>
        <v>0</v>
      </c>
      <c r="AF55" s="6">
        <f t="shared" si="28"/>
        <v>0</v>
      </c>
      <c r="AG55" s="6">
        <f t="shared" si="28"/>
        <v>0</v>
      </c>
    </row>
    <row r="56" spans="1:74" s="17" customFormat="1" x14ac:dyDescent="0.25">
      <c r="B56" s="20" t="s">
        <v>31</v>
      </c>
      <c r="C56" s="30">
        <f>SUM(D56:AG56)</f>
        <v>1</v>
      </c>
      <c r="D56" s="82"/>
      <c r="E56" s="9"/>
      <c r="F56" s="9">
        <v>0.1</v>
      </c>
      <c r="G56" s="9">
        <v>0.05</v>
      </c>
      <c r="H56" s="9">
        <v>0.15</v>
      </c>
      <c r="I56" s="9"/>
      <c r="J56" s="9">
        <v>0.12</v>
      </c>
      <c r="K56" s="9">
        <v>0.12</v>
      </c>
      <c r="L56" s="9">
        <v>0.12</v>
      </c>
      <c r="M56" s="9"/>
      <c r="N56" s="9">
        <v>0.12</v>
      </c>
      <c r="O56" s="9">
        <v>0.12</v>
      </c>
      <c r="P56" s="9">
        <v>0.1</v>
      </c>
      <c r="Q56" s="9"/>
      <c r="R56" s="9"/>
      <c r="S56" s="9"/>
      <c r="T56" s="9"/>
      <c r="U56" s="9"/>
      <c r="V56" s="9"/>
      <c r="W56" s="9"/>
      <c r="X56" s="9"/>
      <c r="Y56" s="9"/>
      <c r="Z56" s="9"/>
      <c r="AA56" s="9"/>
      <c r="AB56" s="9"/>
      <c r="AC56" s="9"/>
      <c r="AD56" s="9"/>
      <c r="AE56" s="9"/>
      <c r="AF56" s="9"/>
      <c r="AG56" s="9"/>
      <c r="AH56" s="29"/>
      <c r="AI56" s="29"/>
      <c r="AJ56" s="29"/>
      <c r="AK56" s="29"/>
      <c r="AL56" s="29"/>
      <c r="AM56" s="29"/>
      <c r="AN56" s="29"/>
      <c r="AO56" s="29"/>
      <c r="AP56" s="29"/>
      <c r="AQ56" s="29"/>
      <c r="AR56" s="29"/>
      <c r="AS56" s="29"/>
      <c r="AT56" s="29"/>
      <c r="AU56" s="29"/>
      <c r="AV56" s="29"/>
      <c r="AW56" s="29"/>
      <c r="AX56" s="29"/>
      <c r="AY56" s="29"/>
      <c r="AZ56" s="29"/>
      <c r="BA56" s="29"/>
      <c r="BB56" s="29"/>
      <c r="BC56" s="29"/>
      <c r="BD56" s="29"/>
      <c r="BE56" s="29"/>
      <c r="BF56" s="29"/>
      <c r="BG56" s="29"/>
      <c r="BH56" s="29"/>
      <c r="BI56" s="29"/>
      <c r="BJ56" s="29"/>
      <c r="BK56" s="29"/>
      <c r="BL56" s="29"/>
      <c r="BM56" s="29"/>
      <c r="BN56" s="29"/>
      <c r="BO56" s="29"/>
      <c r="BP56" s="29"/>
      <c r="BQ56" s="29"/>
      <c r="BR56" s="29"/>
      <c r="BS56" s="29"/>
      <c r="BT56" s="29"/>
      <c r="BU56" s="29"/>
      <c r="BV56" s="29"/>
    </row>
    <row r="57" spans="1:74" x14ac:dyDescent="0.25">
      <c r="B57" s="2" t="s">
        <v>32</v>
      </c>
      <c r="C57" s="7">
        <f>SUM(E57:AG57)</f>
        <v>617.84973227952003</v>
      </c>
      <c r="D57" s="6"/>
      <c r="E57" s="6">
        <f>E55*SUM($D56:E$56)+SUM($D55:D$55)*E56</f>
        <v>0</v>
      </c>
      <c r="F57" s="6">
        <f>F55*SUM($D56:F$56)+SUM($D55:E$55)*F56</f>
        <v>25.047962119440001</v>
      </c>
      <c r="G57" s="6">
        <f>G55*SUM($D56:G$56)+SUM($D55:F$55)*G56</f>
        <v>47.591128026936005</v>
      </c>
      <c r="H57" s="6">
        <f>H55*SUM($D56:H$56)+SUM($D55:G$55)*H56</f>
        <v>97.687052265815993</v>
      </c>
      <c r="I57" s="6">
        <f>I55*SUM($D56:I$56)+SUM($D55:H$55)*I56</f>
        <v>15.028777271664001</v>
      </c>
      <c r="J57" s="6">
        <f>J55*SUM($D56:J$56)+SUM($D55:I$55)*J56</f>
        <v>74.141967873542399</v>
      </c>
      <c r="K57" s="6">
        <f>K55*SUM($D56:K$56)+SUM($D55:J$55)*K56</f>
        <v>74.141967873542399</v>
      </c>
      <c r="L57" s="6">
        <f>L55*SUM($D56:L$56)+SUM($D55:K$55)*L56</f>
        <v>74.141967873542399</v>
      </c>
      <c r="M57" s="6">
        <f>M55*SUM($D56:M$56)+SUM($D55:L$55)*M56</f>
        <v>0</v>
      </c>
      <c r="N57" s="6">
        <f>N55*SUM($D56:N$56)+SUM($D55:M$55)*N56</f>
        <v>74.141967873542399</v>
      </c>
      <c r="O57" s="6">
        <f>O55*SUM($D56:O$56)+SUM($D55:N$55)*O56</f>
        <v>74.141967873542399</v>
      </c>
      <c r="P57" s="6">
        <f>P55*SUM($D56:P$56)+SUM($D55:O$55)*P56</f>
        <v>61.784973227952008</v>
      </c>
      <c r="Q57" s="6">
        <f>Q55*SUM($D56:Q$56)+SUM($D55:P$55)*Q56</f>
        <v>0</v>
      </c>
      <c r="R57" s="6">
        <f>R55*SUM($D56:R$56)+SUM($D55:Q$55)*R56</f>
        <v>0</v>
      </c>
      <c r="S57" s="6">
        <f>S55*SUM($D56:S$56)+SUM($D55:R$55)*S56</f>
        <v>0</v>
      </c>
      <c r="T57" s="6">
        <f>T55*SUM($D56:T$56)+SUM($D55:S$55)*T56</f>
        <v>0</v>
      </c>
      <c r="U57" s="6">
        <f>U55*SUM($D56:U$56)+SUM($D55:T$55)*U56</f>
        <v>0</v>
      </c>
      <c r="V57" s="6">
        <f>V55*SUM($D56:V$56)+SUM($D55:U$55)*V56</f>
        <v>0</v>
      </c>
      <c r="W57" s="6">
        <f>W55*SUM($D56:W$56)+SUM($D55:V$55)*W56</f>
        <v>0</v>
      </c>
      <c r="X57" s="6">
        <f>X55*SUM($D56:X$56)+SUM($D55:W$55)*X56</f>
        <v>0</v>
      </c>
      <c r="Y57" s="6">
        <f>Y55*SUM($D56:Y$56)+SUM($D55:X$55)*Y56</f>
        <v>0</v>
      </c>
      <c r="Z57" s="6">
        <f>Z55*SUM($D56:Z$56)+SUM($D55:Y$55)*Z56</f>
        <v>0</v>
      </c>
      <c r="AA57" s="6">
        <f>AA55*SUM($D56:AA$56)+SUM($D55:Z$55)*AA56</f>
        <v>0</v>
      </c>
      <c r="AB57" s="6">
        <f>AB55*SUM($D56:AB$56)+SUM($D55:AA$55)*AB56</f>
        <v>0</v>
      </c>
      <c r="AC57" s="6">
        <f>AC55*SUM($D56:AC$56)+SUM($D55:AB$55)*AC56</f>
        <v>0</v>
      </c>
      <c r="AD57" s="6">
        <f>AD55*SUM($D56:AD$56)+SUM($D55:AC$55)*AD56</f>
        <v>0</v>
      </c>
      <c r="AE57" s="6">
        <f>AE55*SUM($D56:AE$56)+SUM($D55:AD$55)*AE56</f>
        <v>0</v>
      </c>
      <c r="AF57" s="6">
        <f>AF55*SUM($D56:AF$56)+SUM($D55:AE$55)*AF56</f>
        <v>0</v>
      </c>
      <c r="AG57" s="6">
        <f>AG55*SUM($D56:AG$56)+SUM($D55:AF$55)*AG56</f>
        <v>0</v>
      </c>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row>
    <row r="58" spans="1:74" x14ac:dyDescent="0.25">
      <c r="A58" s="38"/>
      <c r="B58" s="13"/>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row>
    <row r="59" spans="1:74" x14ac:dyDescent="0.25">
      <c r="F59" s="2">
        <v>1</v>
      </c>
      <c r="G59" s="2">
        <f t="shared" ref="G59:AG59" si="29">+F59+1</f>
        <v>2</v>
      </c>
      <c r="H59" s="2">
        <f t="shared" si="29"/>
        <v>3</v>
      </c>
      <c r="I59" s="2">
        <f t="shared" si="29"/>
        <v>4</v>
      </c>
      <c r="J59" s="2">
        <f t="shared" si="29"/>
        <v>5</v>
      </c>
      <c r="K59" s="2">
        <f t="shared" si="29"/>
        <v>6</v>
      </c>
      <c r="L59" s="2">
        <f t="shared" si="29"/>
        <v>7</v>
      </c>
      <c r="M59" s="2">
        <f t="shared" si="29"/>
        <v>8</v>
      </c>
      <c r="N59" s="2">
        <f t="shared" si="29"/>
        <v>9</v>
      </c>
      <c r="O59" s="2">
        <f t="shared" si="29"/>
        <v>10</v>
      </c>
      <c r="P59" s="2">
        <f t="shared" si="29"/>
        <v>11</v>
      </c>
      <c r="Q59" s="2">
        <f t="shared" si="29"/>
        <v>12</v>
      </c>
      <c r="R59" s="2">
        <f t="shared" si="29"/>
        <v>13</v>
      </c>
      <c r="S59" s="2">
        <f t="shared" si="29"/>
        <v>14</v>
      </c>
      <c r="T59" s="2">
        <f t="shared" si="29"/>
        <v>15</v>
      </c>
      <c r="U59" s="2">
        <f t="shared" si="29"/>
        <v>16</v>
      </c>
      <c r="V59" s="2">
        <f t="shared" si="29"/>
        <v>17</v>
      </c>
      <c r="W59" s="2">
        <f t="shared" si="29"/>
        <v>18</v>
      </c>
      <c r="X59" s="2">
        <f t="shared" si="29"/>
        <v>19</v>
      </c>
      <c r="Y59" s="2">
        <f t="shared" si="29"/>
        <v>20</v>
      </c>
      <c r="Z59" s="2">
        <f t="shared" si="29"/>
        <v>21</v>
      </c>
      <c r="AA59" s="2">
        <f t="shared" si="29"/>
        <v>22</v>
      </c>
      <c r="AB59" s="2">
        <f t="shared" si="29"/>
        <v>23</v>
      </c>
      <c r="AC59" s="2">
        <f t="shared" si="29"/>
        <v>24</v>
      </c>
      <c r="AD59" s="2">
        <f t="shared" si="29"/>
        <v>25</v>
      </c>
      <c r="AE59" s="2">
        <f t="shared" si="29"/>
        <v>26</v>
      </c>
      <c r="AF59" s="2">
        <f t="shared" si="29"/>
        <v>27</v>
      </c>
      <c r="AG59" s="2">
        <f t="shared" si="29"/>
        <v>28</v>
      </c>
    </row>
    <row r="60" spans="1:74" x14ac:dyDescent="0.25">
      <c r="B60" s="3" t="str">
        <f>'Launch Rate - A Block'!C10</f>
        <v>6th - 10th</v>
      </c>
      <c r="C60" s="4" t="s">
        <v>3</v>
      </c>
      <c r="D60" s="5">
        <f>D2</f>
        <v>44561</v>
      </c>
      <c r="E60" s="5">
        <f t="shared" ref="E60:AG60" si="30">EOMONTH(D60,3)</f>
        <v>44651</v>
      </c>
      <c r="F60" s="5">
        <f t="shared" si="30"/>
        <v>44742</v>
      </c>
      <c r="G60" s="5">
        <f t="shared" si="30"/>
        <v>44834</v>
      </c>
      <c r="H60" s="5">
        <f t="shared" si="30"/>
        <v>44926</v>
      </c>
      <c r="I60" s="5">
        <f t="shared" si="30"/>
        <v>45016</v>
      </c>
      <c r="J60" s="5">
        <f t="shared" si="30"/>
        <v>45107</v>
      </c>
      <c r="K60" s="5">
        <f t="shared" si="30"/>
        <v>45199</v>
      </c>
      <c r="L60" s="5">
        <f t="shared" si="30"/>
        <v>45291</v>
      </c>
      <c r="M60" s="5">
        <f t="shared" si="30"/>
        <v>45382</v>
      </c>
      <c r="N60" s="5">
        <f t="shared" si="30"/>
        <v>45473</v>
      </c>
      <c r="O60" s="5">
        <f t="shared" si="30"/>
        <v>45565</v>
      </c>
      <c r="P60" s="5">
        <f t="shared" si="30"/>
        <v>45657</v>
      </c>
      <c r="Q60" s="5">
        <f t="shared" si="30"/>
        <v>45747</v>
      </c>
      <c r="R60" s="5">
        <f t="shared" si="30"/>
        <v>45838</v>
      </c>
      <c r="S60" s="5">
        <f t="shared" si="30"/>
        <v>45930</v>
      </c>
      <c r="T60" s="5">
        <f t="shared" si="30"/>
        <v>46022</v>
      </c>
      <c r="U60" s="5">
        <f t="shared" si="30"/>
        <v>46112</v>
      </c>
      <c r="V60" s="5">
        <f t="shared" si="30"/>
        <v>46203</v>
      </c>
      <c r="W60" s="5">
        <f t="shared" si="30"/>
        <v>46295</v>
      </c>
      <c r="X60" s="5">
        <f t="shared" si="30"/>
        <v>46387</v>
      </c>
      <c r="Y60" s="5">
        <f t="shared" si="30"/>
        <v>46477</v>
      </c>
      <c r="Z60" s="5">
        <f t="shared" si="30"/>
        <v>46568</v>
      </c>
      <c r="AA60" s="5">
        <f t="shared" si="30"/>
        <v>46660</v>
      </c>
      <c r="AB60" s="5">
        <f t="shared" si="30"/>
        <v>46752</v>
      </c>
      <c r="AC60" s="5">
        <f t="shared" si="30"/>
        <v>46843</v>
      </c>
      <c r="AD60" s="5">
        <f t="shared" si="30"/>
        <v>46934</v>
      </c>
      <c r="AE60" s="5">
        <f t="shared" si="30"/>
        <v>47026</v>
      </c>
      <c r="AF60" s="5">
        <f t="shared" si="30"/>
        <v>47118</v>
      </c>
      <c r="AG60" s="5">
        <f t="shared" si="30"/>
        <v>47208</v>
      </c>
    </row>
    <row r="61" spans="1:74" x14ac:dyDescent="0.25">
      <c r="B61" s="14"/>
      <c r="C61" s="15"/>
      <c r="D61" s="15"/>
      <c r="E61" s="15"/>
      <c r="F61" s="15"/>
      <c r="G61" s="15"/>
      <c r="H61" s="15"/>
      <c r="I61" s="15"/>
      <c r="J61" s="15"/>
      <c r="K61" s="15"/>
      <c r="L61" s="15"/>
      <c r="M61" s="15"/>
      <c r="N61" s="15"/>
      <c r="O61" s="15"/>
      <c r="P61" s="15"/>
      <c r="Q61" s="15"/>
      <c r="R61" s="15"/>
      <c r="S61" s="15"/>
      <c r="T61" s="15"/>
      <c r="U61" s="15"/>
      <c r="V61" s="15"/>
      <c r="W61" s="15"/>
    </row>
    <row r="62" spans="1:74" x14ac:dyDescent="0.25">
      <c r="A62" s="10">
        <v>184</v>
      </c>
      <c r="B62" s="2" t="s">
        <v>21</v>
      </c>
      <c r="C62" s="7">
        <f>SUM(E62:AG62)</f>
        <v>184</v>
      </c>
      <c r="D62" s="8"/>
      <c r="E62" s="10">
        <v>0</v>
      </c>
      <c r="F62" s="10">
        <v>65</v>
      </c>
      <c r="G62" s="10">
        <v>75</v>
      </c>
      <c r="H62" s="10">
        <v>35</v>
      </c>
      <c r="I62" s="10">
        <v>9</v>
      </c>
      <c r="J62" s="10"/>
      <c r="K62" s="10"/>
      <c r="L62" s="10"/>
      <c r="M62" s="10"/>
      <c r="N62" s="10"/>
      <c r="O62" s="10"/>
      <c r="P62" s="10"/>
      <c r="Q62" s="10"/>
      <c r="R62" s="10"/>
      <c r="S62" s="10"/>
      <c r="T62" s="10"/>
      <c r="U62" s="10"/>
      <c r="V62" s="10"/>
      <c r="W62" s="10"/>
      <c r="X62" s="10"/>
      <c r="Y62" s="10"/>
      <c r="Z62" s="10"/>
      <c r="AA62" s="10"/>
      <c r="AB62" s="10"/>
      <c r="AC62" s="10"/>
      <c r="AD62" s="10"/>
      <c r="AE62" s="10"/>
      <c r="AF62" s="10"/>
      <c r="AG62" s="10"/>
    </row>
    <row r="63" spans="1:74" x14ac:dyDescent="0.25">
      <c r="A63" s="21">
        <f>A64/A62</f>
        <v>3811.4113049999987</v>
      </c>
      <c r="B63" s="2" t="s">
        <v>22</v>
      </c>
      <c r="C63" s="7"/>
      <c r="D63" s="8"/>
      <c r="E63" s="6">
        <f>$A$63</f>
        <v>3811.4113049999987</v>
      </c>
      <c r="F63" s="6">
        <f t="shared" ref="F63:AG63" si="31">$A$63</f>
        <v>3811.4113049999987</v>
      </c>
      <c r="G63" s="6">
        <f t="shared" si="31"/>
        <v>3811.4113049999987</v>
      </c>
      <c r="H63" s="6">
        <f t="shared" si="31"/>
        <v>3811.4113049999987</v>
      </c>
      <c r="I63" s="6">
        <f t="shared" si="31"/>
        <v>3811.4113049999987</v>
      </c>
      <c r="J63" s="6">
        <f t="shared" si="31"/>
        <v>3811.4113049999987</v>
      </c>
      <c r="K63" s="6">
        <f t="shared" si="31"/>
        <v>3811.4113049999987</v>
      </c>
      <c r="L63" s="6">
        <f t="shared" si="31"/>
        <v>3811.4113049999987</v>
      </c>
      <c r="M63" s="6">
        <f t="shared" si="31"/>
        <v>3811.4113049999987</v>
      </c>
      <c r="N63" s="6">
        <f t="shared" si="31"/>
        <v>3811.4113049999987</v>
      </c>
      <c r="O63" s="6">
        <f t="shared" si="31"/>
        <v>3811.4113049999987</v>
      </c>
      <c r="P63" s="6">
        <f t="shared" si="31"/>
        <v>3811.4113049999987</v>
      </c>
      <c r="Q63" s="6">
        <f t="shared" si="31"/>
        <v>3811.4113049999987</v>
      </c>
      <c r="R63" s="6">
        <f t="shared" si="31"/>
        <v>3811.4113049999987</v>
      </c>
      <c r="S63" s="6">
        <f t="shared" si="31"/>
        <v>3811.4113049999987</v>
      </c>
      <c r="T63" s="6">
        <f t="shared" si="31"/>
        <v>3811.4113049999987</v>
      </c>
      <c r="U63" s="6">
        <f t="shared" si="31"/>
        <v>3811.4113049999987</v>
      </c>
      <c r="V63" s="6">
        <f t="shared" si="31"/>
        <v>3811.4113049999987</v>
      </c>
      <c r="W63" s="6">
        <f t="shared" si="31"/>
        <v>3811.4113049999987</v>
      </c>
      <c r="X63" s="6">
        <f t="shared" si="31"/>
        <v>3811.4113049999987</v>
      </c>
      <c r="Y63" s="6">
        <f t="shared" si="31"/>
        <v>3811.4113049999987</v>
      </c>
      <c r="Z63" s="6">
        <f t="shared" si="31"/>
        <v>3811.4113049999987</v>
      </c>
      <c r="AA63" s="6">
        <f t="shared" si="31"/>
        <v>3811.4113049999987</v>
      </c>
      <c r="AB63" s="6">
        <f t="shared" si="31"/>
        <v>3811.4113049999987</v>
      </c>
      <c r="AC63" s="6">
        <f t="shared" si="31"/>
        <v>3811.4113049999987</v>
      </c>
      <c r="AD63" s="6">
        <f t="shared" si="31"/>
        <v>3811.4113049999987</v>
      </c>
      <c r="AE63" s="6">
        <f t="shared" si="31"/>
        <v>3811.4113049999987</v>
      </c>
      <c r="AF63" s="6">
        <f t="shared" si="31"/>
        <v>3811.4113049999987</v>
      </c>
      <c r="AG63" s="6">
        <f t="shared" si="31"/>
        <v>3811.4113049999987</v>
      </c>
    </row>
    <row r="64" spans="1:74" x14ac:dyDescent="0.25">
      <c r="A64" s="32">
        <f>'Launch Rate - A Block'!L10</f>
        <v>701299.6801199998</v>
      </c>
      <c r="B64" s="2" t="s">
        <v>23</v>
      </c>
      <c r="C64" s="7">
        <f>SUM(E64:AG64)</f>
        <v>701299.68011999968</v>
      </c>
      <c r="D64" s="8"/>
      <c r="E64" s="6">
        <f t="shared" ref="E64:AG64" si="32">E62*E63</f>
        <v>0</v>
      </c>
      <c r="F64" s="6">
        <f t="shared" si="32"/>
        <v>247741.7348249999</v>
      </c>
      <c r="G64" s="6">
        <f t="shared" si="32"/>
        <v>285855.84787499992</v>
      </c>
      <c r="H64" s="6">
        <f t="shared" si="32"/>
        <v>133399.39567499995</v>
      </c>
      <c r="I64" s="6">
        <f t="shared" si="32"/>
        <v>34302.701744999991</v>
      </c>
      <c r="J64" s="6">
        <f t="shared" si="32"/>
        <v>0</v>
      </c>
      <c r="K64" s="6">
        <f t="shared" si="32"/>
        <v>0</v>
      </c>
      <c r="L64" s="6">
        <f t="shared" si="32"/>
        <v>0</v>
      </c>
      <c r="M64" s="6">
        <f t="shared" si="32"/>
        <v>0</v>
      </c>
      <c r="N64" s="6">
        <f t="shared" si="32"/>
        <v>0</v>
      </c>
      <c r="O64" s="6">
        <f t="shared" si="32"/>
        <v>0</v>
      </c>
      <c r="P64" s="6">
        <f t="shared" si="32"/>
        <v>0</v>
      </c>
      <c r="Q64" s="6">
        <f t="shared" si="32"/>
        <v>0</v>
      </c>
      <c r="R64" s="6">
        <f t="shared" si="32"/>
        <v>0</v>
      </c>
      <c r="S64" s="6">
        <f t="shared" si="32"/>
        <v>0</v>
      </c>
      <c r="T64" s="6">
        <f t="shared" si="32"/>
        <v>0</v>
      </c>
      <c r="U64" s="6">
        <f t="shared" si="32"/>
        <v>0</v>
      </c>
      <c r="V64" s="6">
        <f t="shared" si="32"/>
        <v>0</v>
      </c>
      <c r="W64" s="6">
        <f t="shared" si="32"/>
        <v>0</v>
      </c>
      <c r="X64" s="6">
        <f t="shared" si="32"/>
        <v>0</v>
      </c>
      <c r="Y64" s="6">
        <f t="shared" si="32"/>
        <v>0</v>
      </c>
      <c r="Z64" s="6">
        <f t="shared" si="32"/>
        <v>0</v>
      </c>
      <c r="AA64" s="6">
        <f t="shared" si="32"/>
        <v>0</v>
      </c>
      <c r="AB64" s="6">
        <f t="shared" si="32"/>
        <v>0</v>
      </c>
      <c r="AC64" s="6">
        <f t="shared" si="32"/>
        <v>0</v>
      </c>
      <c r="AD64" s="6">
        <f t="shared" si="32"/>
        <v>0</v>
      </c>
      <c r="AE64" s="6">
        <f t="shared" si="32"/>
        <v>0</v>
      </c>
      <c r="AF64" s="6">
        <f t="shared" si="32"/>
        <v>0</v>
      </c>
      <c r="AG64" s="6">
        <f t="shared" si="32"/>
        <v>0</v>
      </c>
    </row>
    <row r="65" spans="1:74" x14ac:dyDescent="0.25">
      <c r="A65" s="10"/>
      <c r="B65" s="2" t="s">
        <v>24</v>
      </c>
      <c r="C65" s="16">
        <f>SUM(E65:AG65)</f>
        <v>1.0000000000000002</v>
      </c>
      <c r="D65" s="8"/>
      <c r="E65" s="8">
        <f t="shared" ref="E65:AG65" si="33">E64/$C$64</f>
        <v>0</v>
      </c>
      <c r="F65" s="8">
        <f t="shared" si="33"/>
        <v>0.35326086956521741</v>
      </c>
      <c r="G65" s="8">
        <f t="shared" si="33"/>
        <v>0.407608695652174</v>
      </c>
      <c r="H65" s="8">
        <f t="shared" si="33"/>
        <v>0.19021739130434784</v>
      </c>
      <c r="I65" s="8">
        <f t="shared" si="33"/>
        <v>4.8913043478260879E-2</v>
      </c>
      <c r="J65" s="8">
        <f t="shared" si="33"/>
        <v>0</v>
      </c>
      <c r="K65" s="8">
        <f t="shared" si="33"/>
        <v>0</v>
      </c>
      <c r="L65" s="8">
        <f t="shared" si="33"/>
        <v>0</v>
      </c>
      <c r="M65" s="8">
        <f t="shared" si="33"/>
        <v>0</v>
      </c>
      <c r="N65" s="8">
        <f t="shared" si="33"/>
        <v>0</v>
      </c>
      <c r="O65" s="8">
        <f t="shared" si="33"/>
        <v>0</v>
      </c>
      <c r="P65" s="8">
        <f t="shared" si="33"/>
        <v>0</v>
      </c>
      <c r="Q65" s="8">
        <f t="shared" si="33"/>
        <v>0</v>
      </c>
      <c r="R65" s="8">
        <f t="shared" si="33"/>
        <v>0</v>
      </c>
      <c r="S65" s="8">
        <f t="shared" si="33"/>
        <v>0</v>
      </c>
      <c r="T65" s="8">
        <f t="shared" si="33"/>
        <v>0</v>
      </c>
      <c r="U65" s="8">
        <f t="shared" si="33"/>
        <v>0</v>
      </c>
      <c r="V65" s="8">
        <f t="shared" si="33"/>
        <v>0</v>
      </c>
      <c r="W65" s="8">
        <f t="shared" si="33"/>
        <v>0</v>
      </c>
      <c r="X65" s="8">
        <f t="shared" si="33"/>
        <v>0</v>
      </c>
      <c r="Y65" s="8">
        <f t="shared" si="33"/>
        <v>0</v>
      </c>
      <c r="Z65" s="8">
        <f t="shared" si="33"/>
        <v>0</v>
      </c>
      <c r="AA65" s="8">
        <f t="shared" si="33"/>
        <v>0</v>
      </c>
      <c r="AB65" s="8">
        <f t="shared" si="33"/>
        <v>0</v>
      </c>
      <c r="AC65" s="8">
        <f t="shared" si="33"/>
        <v>0</v>
      </c>
      <c r="AD65" s="8">
        <f t="shared" si="33"/>
        <v>0</v>
      </c>
      <c r="AE65" s="8">
        <f t="shared" si="33"/>
        <v>0</v>
      </c>
      <c r="AF65" s="8">
        <f t="shared" si="33"/>
        <v>0</v>
      </c>
      <c r="AG65" s="8">
        <f t="shared" si="33"/>
        <v>0</v>
      </c>
    </row>
    <row r="66" spans="1:74" x14ac:dyDescent="0.25">
      <c r="A66" s="10">
        <f>'Launch Rate - A Block'!H10</f>
        <v>7250</v>
      </c>
      <c r="B66" s="2" t="s">
        <v>25</v>
      </c>
      <c r="C66" s="7"/>
      <c r="D66" s="8"/>
      <c r="E66" s="6">
        <f>A66</f>
        <v>7250</v>
      </c>
      <c r="F66" s="6">
        <f>E66</f>
        <v>7250</v>
      </c>
      <c r="G66" s="6">
        <f>F66</f>
        <v>7250</v>
      </c>
      <c r="H66" s="6">
        <f>G66</f>
        <v>7250</v>
      </c>
      <c r="I66" s="6">
        <f>H66</f>
        <v>7250</v>
      </c>
      <c r="J66" s="6">
        <f>I66*(1+J67)</f>
        <v>7395</v>
      </c>
      <c r="K66" s="6">
        <f t="shared" ref="K66:AG66" si="34">J66*(1+K67)</f>
        <v>7395</v>
      </c>
      <c r="L66" s="6">
        <f t="shared" si="34"/>
        <v>7395</v>
      </c>
      <c r="M66" s="6">
        <f t="shared" si="34"/>
        <v>7395</v>
      </c>
      <c r="N66" s="6">
        <f t="shared" si="34"/>
        <v>7542.9000000000005</v>
      </c>
      <c r="O66" s="6">
        <f t="shared" si="34"/>
        <v>7542.9000000000005</v>
      </c>
      <c r="P66" s="6">
        <f t="shared" si="34"/>
        <v>7542.9000000000005</v>
      </c>
      <c r="Q66" s="6">
        <f t="shared" si="34"/>
        <v>7542.9000000000005</v>
      </c>
      <c r="R66" s="6">
        <f t="shared" si="34"/>
        <v>7693.7580000000007</v>
      </c>
      <c r="S66" s="6">
        <f t="shared" si="34"/>
        <v>7693.7580000000007</v>
      </c>
      <c r="T66" s="6">
        <f t="shared" si="34"/>
        <v>7693.7580000000007</v>
      </c>
      <c r="U66" s="6">
        <f t="shared" si="34"/>
        <v>7693.7580000000007</v>
      </c>
      <c r="V66" s="6">
        <f t="shared" si="34"/>
        <v>7847.6331600000012</v>
      </c>
      <c r="W66" s="6">
        <f t="shared" si="34"/>
        <v>7847.6331600000012</v>
      </c>
      <c r="X66" s="6">
        <f t="shared" si="34"/>
        <v>7847.6331600000012</v>
      </c>
      <c r="Y66" s="6">
        <f t="shared" si="34"/>
        <v>7847.6331600000012</v>
      </c>
      <c r="Z66" s="6">
        <f t="shared" si="34"/>
        <v>7847.6331600000012</v>
      </c>
      <c r="AA66" s="6">
        <f t="shared" si="34"/>
        <v>7847.6331600000012</v>
      </c>
      <c r="AB66" s="6">
        <f t="shared" si="34"/>
        <v>7847.6331600000012</v>
      </c>
      <c r="AC66" s="6">
        <f t="shared" si="34"/>
        <v>7847.6331600000012</v>
      </c>
      <c r="AD66" s="6">
        <f t="shared" si="34"/>
        <v>7847.6331600000012</v>
      </c>
      <c r="AE66" s="6">
        <f t="shared" si="34"/>
        <v>7847.6331600000012</v>
      </c>
      <c r="AF66" s="6">
        <f t="shared" si="34"/>
        <v>7847.6331600000012</v>
      </c>
      <c r="AG66" s="6">
        <f t="shared" si="34"/>
        <v>7847.6331600000012</v>
      </c>
    </row>
    <row r="67" spans="1:74" x14ac:dyDescent="0.25">
      <c r="B67" s="2" t="s">
        <v>37</v>
      </c>
      <c r="C67" s="88"/>
      <c r="D67" s="8"/>
      <c r="E67" s="12">
        <v>0</v>
      </c>
      <c r="F67" s="9">
        <v>0</v>
      </c>
      <c r="G67" s="9">
        <v>0</v>
      </c>
      <c r="H67" s="9">
        <v>0</v>
      </c>
      <c r="I67" s="9">
        <v>0</v>
      </c>
      <c r="J67" s="9">
        <v>0.02</v>
      </c>
      <c r="K67" s="9">
        <v>0</v>
      </c>
      <c r="L67" s="9">
        <v>0</v>
      </c>
      <c r="M67" s="9">
        <v>0</v>
      </c>
      <c r="N67" s="9">
        <v>0.02</v>
      </c>
      <c r="O67" s="9">
        <v>0</v>
      </c>
      <c r="P67" s="9">
        <v>0</v>
      </c>
      <c r="Q67" s="9">
        <v>0</v>
      </c>
      <c r="R67" s="9">
        <v>0.02</v>
      </c>
      <c r="S67" s="9">
        <v>0</v>
      </c>
      <c r="T67" s="9">
        <v>0</v>
      </c>
      <c r="U67" s="9">
        <v>0</v>
      </c>
      <c r="V67" s="9">
        <v>0.02</v>
      </c>
      <c r="W67" s="9">
        <v>0</v>
      </c>
      <c r="X67" s="9">
        <v>0</v>
      </c>
      <c r="Y67" s="9">
        <v>0</v>
      </c>
      <c r="Z67" s="9">
        <v>0</v>
      </c>
      <c r="AA67" s="9">
        <v>0</v>
      </c>
      <c r="AB67" s="9">
        <v>0</v>
      </c>
      <c r="AC67" s="9">
        <v>0</v>
      </c>
      <c r="AD67" s="9">
        <v>0</v>
      </c>
      <c r="AE67" s="9">
        <v>0</v>
      </c>
      <c r="AF67" s="9">
        <v>0</v>
      </c>
      <c r="AG67" s="9">
        <v>0</v>
      </c>
    </row>
    <row r="68" spans="1:74" x14ac:dyDescent="0.25">
      <c r="A68" s="23">
        <f>C68</f>
        <v>508.44226808699983</v>
      </c>
      <c r="B68" s="2" t="s">
        <v>26</v>
      </c>
      <c r="C68" s="7">
        <f>SUM(E68:AG68)</f>
        <v>508.44226808699983</v>
      </c>
      <c r="D68" s="6"/>
      <c r="E68" s="6">
        <f t="shared" ref="E68:AG68" si="35">E64*E66/10^7</f>
        <v>0</v>
      </c>
      <c r="F68" s="6">
        <f t="shared" si="35"/>
        <v>179.61275774812492</v>
      </c>
      <c r="G68" s="6">
        <f t="shared" si="35"/>
        <v>207.24548970937497</v>
      </c>
      <c r="H68" s="6">
        <f t="shared" si="35"/>
        <v>96.714561864374957</v>
      </c>
      <c r="I68" s="6">
        <f t="shared" si="35"/>
        <v>24.869458765124996</v>
      </c>
      <c r="J68" s="6">
        <f t="shared" si="35"/>
        <v>0</v>
      </c>
      <c r="K68" s="6">
        <f t="shared" si="35"/>
        <v>0</v>
      </c>
      <c r="L68" s="6">
        <f t="shared" si="35"/>
        <v>0</v>
      </c>
      <c r="M68" s="6">
        <f t="shared" si="35"/>
        <v>0</v>
      </c>
      <c r="N68" s="6">
        <f t="shared" si="35"/>
        <v>0</v>
      </c>
      <c r="O68" s="6">
        <f t="shared" si="35"/>
        <v>0</v>
      </c>
      <c r="P68" s="6">
        <f t="shared" si="35"/>
        <v>0</v>
      </c>
      <c r="Q68" s="6">
        <f t="shared" si="35"/>
        <v>0</v>
      </c>
      <c r="R68" s="6">
        <f t="shared" si="35"/>
        <v>0</v>
      </c>
      <c r="S68" s="6">
        <f t="shared" si="35"/>
        <v>0</v>
      </c>
      <c r="T68" s="6">
        <f t="shared" si="35"/>
        <v>0</v>
      </c>
      <c r="U68" s="6">
        <f t="shared" si="35"/>
        <v>0</v>
      </c>
      <c r="V68" s="6">
        <f t="shared" si="35"/>
        <v>0</v>
      </c>
      <c r="W68" s="6">
        <f t="shared" si="35"/>
        <v>0</v>
      </c>
      <c r="X68" s="6">
        <f t="shared" si="35"/>
        <v>0</v>
      </c>
      <c r="Y68" s="6">
        <f t="shared" si="35"/>
        <v>0</v>
      </c>
      <c r="Z68" s="6">
        <f t="shared" si="35"/>
        <v>0</v>
      </c>
      <c r="AA68" s="6">
        <f t="shared" si="35"/>
        <v>0</v>
      </c>
      <c r="AB68" s="6">
        <f t="shared" si="35"/>
        <v>0</v>
      </c>
      <c r="AC68" s="6">
        <f t="shared" si="35"/>
        <v>0</v>
      </c>
      <c r="AD68" s="6">
        <f t="shared" si="35"/>
        <v>0</v>
      </c>
      <c r="AE68" s="6">
        <f t="shared" si="35"/>
        <v>0</v>
      </c>
      <c r="AF68" s="6">
        <f t="shared" si="35"/>
        <v>0</v>
      </c>
      <c r="AG68" s="6">
        <f t="shared" si="35"/>
        <v>0</v>
      </c>
    </row>
    <row r="69" spans="1:74" s="17" customFormat="1" x14ac:dyDescent="0.25">
      <c r="B69" s="20" t="s">
        <v>31</v>
      </c>
      <c r="C69" s="30">
        <f>SUM(D69:AG69)</f>
        <v>1</v>
      </c>
      <c r="D69" s="82"/>
      <c r="E69" s="9"/>
      <c r="F69" s="9">
        <v>0.02</v>
      </c>
      <c r="G69" s="9">
        <v>0.05</v>
      </c>
      <c r="H69" s="9">
        <v>0.15</v>
      </c>
      <c r="I69" s="9"/>
      <c r="J69" s="9">
        <v>0.12</v>
      </c>
      <c r="K69" s="9">
        <v>0.12</v>
      </c>
      <c r="L69" s="9">
        <v>0.12</v>
      </c>
      <c r="M69" s="9"/>
      <c r="N69" s="9">
        <v>0.15</v>
      </c>
      <c r="O69" s="9">
        <v>0.15</v>
      </c>
      <c r="P69" s="9">
        <v>0.12</v>
      </c>
      <c r="Q69" s="9"/>
      <c r="R69" s="9"/>
      <c r="S69" s="9"/>
      <c r="T69" s="9"/>
      <c r="U69" s="9"/>
      <c r="V69" s="9"/>
      <c r="W69" s="9"/>
      <c r="X69" s="9"/>
      <c r="Y69" s="9"/>
      <c r="Z69" s="9"/>
      <c r="AA69" s="9"/>
      <c r="AB69" s="9"/>
      <c r="AC69" s="9"/>
      <c r="AD69" s="9"/>
      <c r="AE69" s="9"/>
      <c r="AF69" s="9"/>
      <c r="AG69" s="9"/>
      <c r="AH69" s="29"/>
      <c r="AI69" s="29"/>
      <c r="AJ69" s="29"/>
      <c r="AK69" s="29"/>
      <c r="AL69" s="29"/>
      <c r="AM69" s="29"/>
      <c r="AN69" s="29"/>
      <c r="AO69" s="29"/>
      <c r="AP69" s="29"/>
      <c r="AQ69" s="29"/>
      <c r="AR69" s="29"/>
      <c r="AS69" s="29"/>
      <c r="AT69" s="29"/>
      <c r="AU69" s="29"/>
      <c r="AV69" s="29"/>
      <c r="AW69" s="29"/>
      <c r="AX69" s="29"/>
      <c r="AY69" s="29"/>
      <c r="AZ69" s="29"/>
      <c r="BA69" s="29"/>
      <c r="BB69" s="29"/>
      <c r="BC69" s="29"/>
      <c r="BD69" s="29"/>
      <c r="BE69" s="29"/>
      <c r="BF69" s="29"/>
      <c r="BG69" s="29"/>
      <c r="BH69" s="29"/>
      <c r="BI69" s="29"/>
      <c r="BJ69" s="29"/>
      <c r="BK69" s="29"/>
      <c r="BL69" s="29"/>
      <c r="BM69" s="29"/>
      <c r="BN69" s="29"/>
      <c r="BO69" s="29"/>
      <c r="BP69" s="29"/>
      <c r="BQ69" s="29"/>
      <c r="BR69" s="29"/>
      <c r="BS69" s="29"/>
      <c r="BT69" s="29"/>
      <c r="BU69" s="29"/>
      <c r="BV69" s="29"/>
    </row>
    <row r="70" spans="1:74" x14ac:dyDescent="0.25">
      <c r="B70" s="2" t="s">
        <v>32</v>
      </c>
      <c r="C70" s="7">
        <f>SUM(E70:AG70)</f>
        <v>508.44226808699977</v>
      </c>
      <c r="D70" s="6"/>
      <c r="E70" s="6">
        <f>E68*SUM($D$69:E69)+SUM($D$68:D68)*E69</f>
        <v>0</v>
      </c>
      <c r="F70" s="6">
        <f>F68*SUM($D$69:F69)+SUM($D$68:E68)*F69</f>
        <v>3.5922551549624986</v>
      </c>
      <c r="G70" s="6">
        <f>G68*SUM($D$69:G69)+SUM($D$68:F68)*G69</f>
        <v>23.487822167062497</v>
      </c>
      <c r="H70" s="6">
        <f>H68*SUM($D$69:H69)+SUM($D$68:G68)*H69</f>
        <v>79.305940728787476</v>
      </c>
      <c r="I70" s="6">
        <f>I68*SUM($D$69:I69)+SUM($D$68:H68)*I69</f>
        <v>5.4712809283274995</v>
      </c>
      <c r="J70" s="6">
        <f>J68*SUM($D$69:J69)+SUM($D$68:I68)*J69</f>
        <v>61.013072170439976</v>
      </c>
      <c r="K70" s="6">
        <f>K68*SUM($D$69:K69)+SUM($D$68:J68)*K69</f>
        <v>61.013072170439976</v>
      </c>
      <c r="L70" s="6">
        <f>L68*SUM($D$69:L69)+SUM($D$68:K68)*L69</f>
        <v>61.013072170439976</v>
      </c>
      <c r="M70" s="6">
        <f>M68*SUM($D$69:M69)+SUM($D$68:L68)*M69</f>
        <v>0</v>
      </c>
      <c r="N70" s="6">
        <f>N68*SUM($D$69:N69)+SUM($D$68:M68)*N69</f>
        <v>76.266340213049972</v>
      </c>
      <c r="O70" s="6">
        <f>O68*SUM($D$69:O69)+SUM($D$68:N68)*O69</f>
        <v>76.266340213049972</v>
      </c>
      <c r="P70" s="6">
        <f>P68*SUM($D$69:P69)+SUM($D$68:O68)*P69</f>
        <v>61.013072170439976</v>
      </c>
      <c r="Q70" s="6">
        <f>Q68*SUM($D$69:Q69)+SUM($D$68:P68)*Q69</f>
        <v>0</v>
      </c>
      <c r="R70" s="6">
        <f>R68*SUM($D$69:R69)+SUM($D$68:Q68)*R69</f>
        <v>0</v>
      </c>
      <c r="S70" s="6">
        <f>S68*SUM($D$69:S69)+SUM($D$68:R68)*S69</f>
        <v>0</v>
      </c>
      <c r="T70" s="6">
        <f>T68*SUM($D$69:T69)+SUM($D$68:S68)*T69</f>
        <v>0</v>
      </c>
      <c r="U70" s="6">
        <f>U68*SUM($D$69:U69)+SUM($D$68:T68)*U69</f>
        <v>0</v>
      </c>
      <c r="V70" s="6">
        <f>V68*SUM($D$69:V69)+SUM($D$68:U68)*V69</f>
        <v>0</v>
      </c>
      <c r="W70" s="6">
        <f>W68*SUM($D$69:W69)+SUM($D$68:V68)*W69</f>
        <v>0</v>
      </c>
      <c r="X70" s="6">
        <f>X68*SUM($D$69:X69)+SUM($D$68:W68)*X69</f>
        <v>0</v>
      </c>
      <c r="Y70" s="6">
        <f>Y68*SUM($D$69:Y69)+SUM($D$68:X68)*Y69</f>
        <v>0</v>
      </c>
      <c r="Z70" s="6">
        <f>Z68*SUM($D$69:Z69)+SUM($D$68:Y68)*Z69</f>
        <v>0</v>
      </c>
      <c r="AA70" s="6">
        <f>AA68*SUM($D$69:AA69)+SUM($D$68:Z68)*AA69</f>
        <v>0</v>
      </c>
      <c r="AB70" s="6">
        <f>AB68*SUM($D$69:AB69)+SUM($D$68:AA68)*AB69</f>
        <v>0</v>
      </c>
      <c r="AC70" s="6">
        <f>AC68*SUM($D$69:AC69)+SUM($D$68:AB68)*AC69</f>
        <v>0</v>
      </c>
      <c r="AD70" s="6">
        <f>AD68*SUM($D$69:AD69)+SUM($D$68:AC68)*AD69</f>
        <v>0</v>
      </c>
      <c r="AE70" s="6">
        <f>AE68*SUM($D$69:AE69)+SUM($D$68:AD68)*AE69</f>
        <v>0</v>
      </c>
      <c r="AF70" s="6">
        <f>AF68*SUM($D$69:AF69)+SUM($D$68:AE68)*AF69</f>
        <v>0</v>
      </c>
      <c r="AG70" s="6">
        <f>AG68*SUM($D$69:AG69)+SUM($D$68:AF68)*AG69</f>
        <v>0</v>
      </c>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row>
    <row r="71" spans="1:74" x14ac:dyDescent="0.25">
      <c r="A71" s="10"/>
      <c r="C71" s="7"/>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row>
    <row r="72" spans="1:74" x14ac:dyDescent="0.25">
      <c r="F72" s="2">
        <v>1</v>
      </c>
      <c r="G72" s="2">
        <f>F72+1</f>
        <v>2</v>
      </c>
      <c r="H72" s="2">
        <f t="shared" ref="H72:AG72" si="36">+G72+1</f>
        <v>3</v>
      </c>
      <c r="I72" s="2">
        <f t="shared" si="36"/>
        <v>4</v>
      </c>
      <c r="J72" s="2">
        <f t="shared" si="36"/>
        <v>5</v>
      </c>
      <c r="K72" s="2">
        <f t="shared" si="36"/>
        <v>6</v>
      </c>
      <c r="L72" s="2">
        <f t="shared" si="36"/>
        <v>7</v>
      </c>
      <c r="M72" s="2">
        <f t="shared" si="36"/>
        <v>8</v>
      </c>
      <c r="N72" s="2">
        <f t="shared" si="36"/>
        <v>9</v>
      </c>
      <c r="O72" s="2">
        <f t="shared" si="36"/>
        <v>10</v>
      </c>
      <c r="P72" s="2">
        <f t="shared" si="36"/>
        <v>11</v>
      </c>
      <c r="Q72" s="2">
        <f t="shared" si="36"/>
        <v>12</v>
      </c>
      <c r="R72" s="2">
        <f t="shared" si="36"/>
        <v>13</v>
      </c>
      <c r="S72" s="2">
        <f t="shared" si="36"/>
        <v>14</v>
      </c>
      <c r="T72" s="2">
        <f t="shared" si="36"/>
        <v>15</v>
      </c>
      <c r="U72" s="2">
        <f t="shared" si="36"/>
        <v>16</v>
      </c>
      <c r="V72" s="2">
        <f t="shared" si="36"/>
        <v>17</v>
      </c>
      <c r="W72" s="2">
        <f t="shared" si="36"/>
        <v>18</v>
      </c>
      <c r="X72" s="2">
        <f t="shared" si="36"/>
        <v>19</v>
      </c>
      <c r="Y72" s="2">
        <f t="shared" si="36"/>
        <v>20</v>
      </c>
      <c r="Z72" s="2">
        <f t="shared" si="36"/>
        <v>21</v>
      </c>
      <c r="AA72" s="2">
        <f t="shared" si="36"/>
        <v>22</v>
      </c>
      <c r="AB72" s="2">
        <f t="shared" si="36"/>
        <v>23</v>
      </c>
      <c r="AC72" s="2">
        <f t="shared" si="36"/>
        <v>24</v>
      </c>
      <c r="AD72" s="2">
        <f t="shared" si="36"/>
        <v>25</v>
      </c>
      <c r="AE72" s="2">
        <f t="shared" si="36"/>
        <v>26</v>
      </c>
      <c r="AF72" s="2">
        <f t="shared" si="36"/>
        <v>27</v>
      </c>
      <c r="AG72" s="2">
        <f t="shared" si="36"/>
        <v>28</v>
      </c>
    </row>
    <row r="73" spans="1:74" x14ac:dyDescent="0.25">
      <c r="B73" s="3" t="str">
        <f>'Launch Rate - A Block'!C11</f>
        <v>11th - 14th</v>
      </c>
      <c r="C73" s="4" t="s">
        <v>3</v>
      </c>
      <c r="D73" s="5">
        <f>D60</f>
        <v>44561</v>
      </c>
      <c r="E73" s="5">
        <f t="shared" ref="E73:AG73" si="37">EOMONTH(D73,3)</f>
        <v>44651</v>
      </c>
      <c r="F73" s="5">
        <f t="shared" si="37"/>
        <v>44742</v>
      </c>
      <c r="G73" s="5">
        <f t="shared" si="37"/>
        <v>44834</v>
      </c>
      <c r="H73" s="5">
        <f t="shared" si="37"/>
        <v>44926</v>
      </c>
      <c r="I73" s="5">
        <f t="shared" si="37"/>
        <v>45016</v>
      </c>
      <c r="J73" s="5">
        <f t="shared" si="37"/>
        <v>45107</v>
      </c>
      <c r="K73" s="5">
        <f t="shared" si="37"/>
        <v>45199</v>
      </c>
      <c r="L73" s="5">
        <f t="shared" si="37"/>
        <v>45291</v>
      </c>
      <c r="M73" s="5">
        <f t="shared" si="37"/>
        <v>45382</v>
      </c>
      <c r="N73" s="5">
        <f t="shared" si="37"/>
        <v>45473</v>
      </c>
      <c r="O73" s="5">
        <f t="shared" si="37"/>
        <v>45565</v>
      </c>
      <c r="P73" s="5">
        <f t="shared" si="37"/>
        <v>45657</v>
      </c>
      <c r="Q73" s="5">
        <f t="shared" si="37"/>
        <v>45747</v>
      </c>
      <c r="R73" s="5">
        <f t="shared" si="37"/>
        <v>45838</v>
      </c>
      <c r="S73" s="5">
        <f t="shared" si="37"/>
        <v>45930</v>
      </c>
      <c r="T73" s="5">
        <f t="shared" si="37"/>
        <v>46022</v>
      </c>
      <c r="U73" s="5">
        <f t="shared" si="37"/>
        <v>46112</v>
      </c>
      <c r="V73" s="5">
        <f t="shared" si="37"/>
        <v>46203</v>
      </c>
      <c r="W73" s="5">
        <f t="shared" si="37"/>
        <v>46295</v>
      </c>
      <c r="X73" s="5">
        <f t="shared" si="37"/>
        <v>46387</v>
      </c>
      <c r="Y73" s="5">
        <f t="shared" si="37"/>
        <v>46477</v>
      </c>
      <c r="Z73" s="5">
        <f t="shared" si="37"/>
        <v>46568</v>
      </c>
      <c r="AA73" s="5">
        <f t="shared" si="37"/>
        <v>46660</v>
      </c>
      <c r="AB73" s="5">
        <f t="shared" si="37"/>
        <v>46752</v>
      </c>
      <c r="AC73" s="5">
        <f t="shared" si="37"/>
        <v>46843</v>
      </c>
      <c r="AD73" s="5">
        <f t="shared" si="37"/>
        <v>46934</v>
      </c>
      <c r="AE73" s="5">
        <f t="shared" si="37"/>
        <v>47026</v>
      </c>
      <c r="AF73" s="5">
        <f t="shared" si="37"/>
        <v>47118</v>
      </c>
      <c r="AG73" s="5">
        <f t="shared" si="37"/>
        <v>47208</v>
      </c>
    </row>
    <row r="74" spans="1:74" x14ac:dyDescent="0.25">
      <c r="B74" s="14"/>
      <c r="C74" s="15"/>
      <c r="D74" s="15"/>
      <c r="E74" s="15"/>
      <c r="F74" s="15"/>
      <c r="G74" s="15"/>
      <c r="H74" s="15"/>
      <c r="I74" s="15"/>
      <c r="J74" s="15"/>
      <c r="K74" s="15"/>
      <c r="L74" s="15"/>
      <c r="M74" s="15"/>
      <c r="N74" s="15"/>
      <c r="O74" s="15"/>
      <c r="P74" s="15"/>
      <c r="Q74" s="15"/>
      <c r="R74" s="15"/>
      <c r="S74" s="15"/>
      <c r="T74" s="15"/>
      <c r="U74" s="15"/>
      <c r="V74" s="15"/>
      <c r="W74" s="15"/>
    </row>
    <row r="75" spans="1:74" x14ac:dyDescent="0.25">
      <c r="A75" s="10">
        <v>163</v>
      </c>
      <c r="B75" s="2" t="s">
        <v>21</v>
      </c>
      <c r="C75" s="7">
        <f>SUM(E75:AG75)</f>
        <v>163</v>
      </c>
      <c r="D75" s="8"/>
      <c r="E75" s="10">
        <v>0</v>
      </c>
      <c r="F75" s="10">
        <v>65</v>
      </c>
      <c r="G75" s="10">
        <v>60</v>
      </c>
      <c r="H75" s="10">
        <v>25</v>
      </c>
      <c r="I75" s="10">
        <v>13</v>
      </c>
      <c r="J75" s="10"/>
      <c r="K75" s="10"/>
      <c r="L75" s="10"/>
      <c r="M75" s="10"/>
      <c r="N75" s="10"/>
      <c r="O75" s="10"/>
      <c r="P75" s="10"/>
      <c r="Q75" s="10"/>
      <c r="R75" s="10"/>
      <c r="S75" s="10"/>
      <c r="T75" s="10"/>
      <c r="U75" s="10"/>
      <c r="V75" s="10"/>
      <c r="W75" s="10"/>
      <c r="X75" s="10"/>
      <c r="Y75" s="10"/>
      <c r="Z75" s="10"/>
      <c r="AA75" s="10"/>
      <c r="AB75" s="10"/>
      <c r="AC75" s="10"/>
      <c r="AD75" s="10"/>
      <c r="AE75" s="10"/>
      <c r="AF75" s="10"/>
      <c r="AG75" s="10"/>
    </row>
    <row r="76" spans="1:74" x14ac:dyDescent="0.25">
      <c r="A76" s="21">
        <f>A77/A75</f>
        <v>2417.5050918184047</v>
      </c>
      <c r="B76" s="2" t="s">
        <v>22</v>
      </c>
      <c r="C76" s="7"/>
      <c r="D76" s="8"/>
      <c r="E76" s="6">
        <f>A76</f>
        <v>2417.5050918184047</v>
      </c>
      <c r="F76" s="6">
        <f>E76</f>
        <v>2417.5050918184047</v>
      </c>
      <c r="G76" s="6">
        <f t="shared" ref="G76:AG76" si="38">F76</f>
        <v>2417.5050918184047</v>
      </c>
      <c r="H76" s="6">
        <f t="shared" si="38"/>
        <v>2417.5050918184047</v>
      </c>
      <c r="I76" s="6">
        <f t="shared" si="38"/>
        <v>2417.5050918184047</v>
      </c>
      <c r="J76" s="6">
        <f t="shared" si="38"/>
        <v>2417.5050918184047</v>
      </c>
      <c r="K76" s="6">
        <f t="shared" si="38"/>
        <v>2417.5050918184047</v>
      </c>
      <c r="L76" s="6">
        <f t="shared" si="38"/>
        <v>2417.5050918184047</v>
      </c>
      <c r="M76" s="6">
        <f t="shared" si="38"/>
        <v>2417.5050918184047</v>
      </c>
      <c r="N76" s="6">
        <f t="shared" si="38"/>
        <v>2417.5050918184047</v>
      </c>
      <c r="O76" s="6">
        <f t="shared" si="38"/>
        <v>2417.5050918184047</v>
      </c>
      <c r="P76" s="6">
        <f t="shared" si="38"/>
        <v>2417.5050918184047</v>
      </c>
      <c r="Q76" s="6">
        <f t="shared" si="38"/>
        <v>2417.5050918184047</v>
      </c>
      <c r="R76" s="6">
        <f t="shared" si="38"/>
        <v>2417.5050918184047</v>
      </c>
      <c r="S76" s="6">
        <f t="shared" si="38"/>
        <v>2417.5050918184047</v>
      </c>
      <c r="T76" s="6">
        <f t="shared" si="38"/>
        <v>2417.5050918184047</v>
      </c>
      <c r="U76" s="6">
        <f t="shared" si="38"/>
        <v>2417.5050918184047</v>
      </c>
      <c r="V76" s="6">
        <f t="shared" si="38"/>
        <v>2417.5050918184047</v>
      </c>
      <c r="W76" s="6">
        <f t="shared" si="38"/>
        <v>2417.5050918184047</v>
      </c>
      <c r="X76" s="6">
        <f t="shared" si="38"/>
        <v>2417.5050918184047</v>
      </c>
      <c r="Y76" s="6">
        <f t="shared" si="38"/>
        <v>2417.5050918184047</v>
      </c>
      <c r="Z76" s="6">
        <f t="shared" si="38"/>
        <v>2417.5050918184047</v>
      </c>
      <c r="AA76" s="6">
        <f t="shared" si="38"/>
        <v>2417.5050918184047</v>
      </c>
      <c r="AB76" s="6">
        <f t="shared" si="38"/>
        <v>2417.5050918184047</v>
      </c>
      <c r="AC76" s="6">
        <f t="shared" si="38"/>
        <v>2417.5050918184047</v>
      </c>
      <c r="AD76" s="6">
        <f t="shared" si="38"/>
        <v>2417.5050918184047</v>
      </c>
      <c r="AE76" s="6">
        <f t="shared" si="38"/>
        <v>2417.5050918184047</v>
      </c>
      <c r="AF76" s="6">
        <f t="shared" si="38"/>
        <v>2417.5050918184047</v>
      </c>
      <c r="AG76" s="6">
        <f t="shared" si="38"/>
        <v>2417.5050918184047</v>
      </c>
    </row>
    <row r="77" spans="1:74" x14ac:dyDescent="0.25">
      <c r="A77" s="32">
        <f>'Launch Rate - A Block'!L11</f>
        <v>394053.32996639994</v>
      </c>
      <c r="B77" s="2" t="s">
        <v>23</v>
      </c>
      <c r="C77" s="7">
        <f>SUM(E77:AG77)</f>
        <v>394053.32996639988</v>
      </c>
      <c r="D77" s="8"/>
      <c r="E77" s="6">
        <f t="shared" ref="E77:AG77" si="39">E75*E76</f>
        <v>0</v>
      </c>
      <c r="F77" s="6">
        <f t="shared" si="39"/>
        <v>157137.8309681963</v>
      </c>
      <c r="G77" s="6">
        <f t="shared" si="39"/>
        <v>145050.30550910428</v>
      </c>
      <c r="H77" s="6">
        <f t="shared" si="39"/>
        <v>60437.627295460115</v>
      </c>
      <c r="I77" s="6">
        <f t="shared" si="39"/>
        <v>31427.566193639261</v>
      </c>
      <c r="J77" s="6">
        <f t="shared" si="39"/>
        <v>0</v>
      </c>
      <c r="K77" s="6">
        <f t="shared" si="39"/>
        <v>0</v>
      </c>
      <c r="L77" s="6">
        <f t="shared" si="39"/>
        <v>0</v>
      </c>
      <c r="M77" s="6">
        <f t="shared" si="39"/>
        <v>0</v>
      </c>
      <c r="N77" s="6">
        <f t="shared" si="39"/>
        <v>0</v>
      </c>
      <c r="O77" s="6">
        <f t="shared" si="39"/>
        <v>0</v>
      </c>
      <c r="P77" s="6">
        <f t="shared" si="39"/>
        <v>0</v>
      </c>
      <c r="Q77" s="6">
        <f t="shared" si="39"/>
        <v>0</v>
      </c>
      <c r="R77" s="6">
        <f t="shared" si="39"/>
        <v>0</v>
      </c>
      <c r="S77" s="6">
        <f t="shared" si="39"/>
        <v>0</v>
      </c>
      <c r="T77" s="6">
        <f t="shared" si="39"/>
        <v>0</v>
      </c>
      <c r="U77" s="6">
        <f t="shared" si="39"/>
        <v>0</v>
      </c>
      <c r="V77" s="6">
        <f t="shared" si="39"/>
        <v>0</v>
      </c>
      <c r="W77" s="6">
        <f t="shared" si="39"/>
        <v>0</v>
      </c>
      <c r="X77" s="6">
        <f t="shared" si="39"/>
        <v>0</v>
      </c>
      <c r="Y77" s="6">
        <f t="shared" si="39"/>
        <v>0</v>
      </c>
      <c r="Z77" s="6">
        <f t="shared" si="39"/>
        <v>0</v>
      </c>
      <c r="AA77" s="6">
        <f t="shared" si="39"/>
        <v>0</v>
      </c>
      <c r="AB77" s="6">
        <f t="shared" si="39"/>
        <v>0</v>
      </c>
      <c r="AC77" s="6">
        <f t="shared" si="39"/>
        <v>0</v>
      </c>
      <c r="AD77" s="6">
        <f t="shared" si="39"/>
        <v>0</v>
      </c>
      <c r="AE77" s="6">
        <f t="shared" si="39"/>
        <v>0</v>
      </c>
      <c r="AF77" s="6">
        <f t="shared" si="39"/>
        <v>0</v>
      </c>
      <c r="AG77" s="6">
        <f t="shared" si="39"/>
        <v>0</v>
      </c>
    </row>
    <row r="78" spans="1:74" x14ac:dyDescent="0.25">
      <c r="A78" s="10"/>
      <c r="B78" s="2" t="s">
        <v>24</v>
      </c>
      <c r="C78" s="16">
        <f>SUM(E78:AG78)</f>
        <v>1.0000000000000002</v>
      </c>
      <c r="D78" s="8"/>
      <c r="E78" s="8">
        <f>E77/$C$77</f>
        <v>0</v>
      </c>
      <c r="F78" s="8">
        <f t="shared" ref="F78:AG78" si="40">F77/$C$77</f>
        <v>0.39877300613496941</v>
      </c>
      <c r="G78" s="8">
        <f t="shared" si="40"/>
        <v>0.36809815950920255</v>
      </c>
      <c r="H78" s="8">
        <f t="shared" si="40"/>
        <v>0.15337423312883439</v>
      </c>
      <c r="I78" s="8">
        <f t="shared" si="40"/>
        <v>7.9754601226993876E-2</v>
      </c>
      <c r="J78" s="8">
        <f t="shared" si="40"/>
        <v>0</v>
      </c>
      <c r="K78" s="8">
        <f t="shared" si="40"/>
        <v>0</v>
      </c>
      <c r="L78" s="8">
        <f t="shared" si="40"/>
        <v>0</v>
      </c>
      <c r="M78" s="8">
        <f t="shared" si="40"/>
        <v>0</v>
      </c>
      <c r="N78" s="8">
        <f t="shared" si="40"/>
        <v>0</v>
      </c>
      <c r="O78" s="8">
        <f t="shared" si="40"/>
        <v>0</v>
      </c>
      <c r="P78" s="8">
        <f t="shared" si="40"/>
        <v>0</v>
      </c>
      <c r="Q78" s="8">
        <f t="shared" si="40"/>
        <v>0</v>
      </c>
      <c r="R78" s="8">
        <f t="shared" si="40"/>
        <v>0</v>
      </c>
      <c r="S78" s="8">
        <f t="shared" si="40"/>
        <v>0</v>
      </c>
      <c r="T78" s="8">
        <f t="shared" si="40"/>
        <v>0</v>
      </c>
      <c r="U78" s="8">
        <f t="shared" si="40"/>
        <v>0</v>
      </c>
      <c r="V78" s="8">
        <f t="shared" si="40"/>
        <v>0</v>
      </c>
      <c r="W78" s="8">
        <f t="shared" si="40"/>
        <v>0</v>
      </c>
      <c r="X78" s="8">
        <f t="shared" si="40"/>
        <v>0</v>
      </c>
      <c r="Y78" s="8">
        <f t="shared" si="40"/>
        <v>0</v>
      </c>
      <c r="Z78" s="8">
        <f t="shared" si="40"/>
        <v>0</v>
      </c>
      <c r="AA78" s="8">
        <f t="shared" si="40"/>
        <v>0</v>
      </c>
      <c r="AB78" s="8">
        <f t="shared" si="40"/>
        <v>0</v>
      </c>
      <c r="AC78" s="8">
        <f t="shared" si="40"/>
        <v>0</v>
      </c>
      <c r="AD78" s="8">
        <f t="shared" si="40"/>
        <v>0</v>
      </c>
      <c r="AE78" s="8">
        <f t="shared" si="40"/>
        <v>0</v>
      </c>
      <c r="AF78" s="8">
        <f t="shared" si="40"/>
        <v>0</v>
      </c>
      <c r="AG78" s="8">
        <f t="shared" si="40"/>
        <v>0</v>
      </c>
    </row>
    <row r="79" spans="1:74" x14ac:dyDescent="0.25">
      <c r="A79" s="10">
        <f>'Launch Rate - A Block'!H11</f>
        <v>7100</v>
      </c>
      <c r="B79" s="2" t="s">
        <v>25</v>
      </c>
      <c r="C79" s="7"/>
      <c r="D79" s="8"/>
      <c r="E79" s="6">
        <f>A79</f>
        <v>7100</v>
      </c>
      <c r="F79" s="6">
        <f>E79</f>
        <v>7100</v>
      </c>
      <c r="G79" s="6">
        <f>F79</f>
        <v>7100</v>
      </c>
      <c r="H79" s="6">
        <f>G79</f>
        <v>7100</v>
      </c>
      <c r="I79" s="6">
        <f>H79</f>
        <v>7100</v>
      </c>
      <c r="J79" s="6">
        <f>I79*(1+J80)</f>
        <v>7242</v>
      </c>
      <c r="K79" s="6">
        <f t="shared" ref="K79:AG79" si="41">J79*(1+K80)</f>
        <v>7242</v>
      </c>
      <c r="L79" s="6">
        <f t="shared" si="41"/>
        <v>7242</v>
      </c>
      <c r="M79" s="6">
        <f t="shared" si="41"/>
        <v>7242</v>
      </c>
      <c r="N79" s="6">
        <f t="shared" si="41"/>
        <v>7386.84</v>
      </c>
      <c r="O79" s="6">
        <f t="shared" si="41"/>
        <v>7386.84</v>
      </c>
      <c r="P79" s="6">
        <f t="shared" si="41"/>
        <v>7386.84</v>
      </c>
      <c r="Q79" s="6">
        <f t="shared" si="41"/>
        <v>7386.84</v>
      </c>
      <c r="R79" s="6">
        <f t="shared" si="41"/>
        <v>7534.5768000000007</v>
      </c>
      <c r="S79" s="6">
        <f t="shared" si="41"/>
        <v>7534.5768000000007</v>
      </c>
      <c r="T79" s="6">
        <f t="shared" si="41"/>
        <v>7534.5768000000007</v>
      </c>
      <c r="U79" s="6">
        <f t="shared" si="41"/>
        <v>7534.5768000000007</v>
      </c>
      <c r="V79" s="6">
        <f t="shared" si="41"/>
        <v>7685.268336000001</v>
      </c>
      <c r="W79" s="6">
        <f t="shared" si="41"/>
        <v>7685.268336000001</v>
      </c>
      <c r="X79" s="6">
        <f t="shared" si="41"/>
        <v>7685.268336000001</v>
      </c>
      <c r="Y79" s="6">
        <f t="shared" si="41"/>
        <v>7685.268336000001</v>
      </c>
      <c r="Z79" s="6">
        <f t="shared" si="41"/>
        <v>7685.268336000001</v>
      </c>
      <c r="AA79" s="6">
        <f t="shared" si="41"/>
        <v>7685.268336000001</v>
      </c>
      <c r="AB79" s="6">
        <f t="shared" si="41"/>
        <v>7685.268336000001</v>
      </c>
      <c r="AC79" s="6">
        <f t="shared" si="41"/>
        <v>7685.268336000001</v>
      </c>
      <c r="AD79" s="6">
        <f t="shared" si="41"/>
        <v>7685.268336000001</v>
      </c>
      <c r="AE79" s="6">
        <f t="shared" si="41"/>
        <v>7685.268336000001</v>
      </c>
      <c r="AF79" s="6">
        <f t="shared" si="41"/>
        <v>7685.268336000001</v>
      </c>
      <c r="AG79" s="6">
        <f t="shared" si="41"/>
        <v>7685.268336000001</v>
      </c>
    </row>
    <row r="80" spans="1:74" x14ac:dyDescent="0.25">
      <c r="B80" s="2" t="s">
        <v>37</v>
      </c>
      <c r="C80" s="88"/>
      <c r="D80" s="8"/>
      <c r="E80" s="12">
        <v>0</v>
      </c>
      <c r="F80" s="9">
        <v>0</v>
      </c>
      <c r="G80" s="9">
        <v>0</v>
      </c>
      <c r="H80" s="9">
        <v>0</v>
      </c>
      <c r="I80" s="9">
        <v>0</v>
      </c>
      <c r="J80" s="9">
        <v>0.02</v>
      </c>
      <c r="K80" s="9">
        <v>0</v>
      </c>
      <c r="L80" s="9">
        <v>0</v>
      </c>
      <c r="M80" s="9">
        <v>0</v>
      </c>
      <c r="N80" s="9">
        <v>0.02</v>
      </c>
      <c r="O80" s="9">
        <v>0</v>
      </c>
      <c r="P80" s="9">
        <v>0</v>
      </c>
      <c r="Q80" s="9">
        <v>0</v>
      </c>
      <c r="R80" s="9">
        <v>0.02</v>
      </c>
      <c r="S80" s="9">
        <v>0</v>
      </c>
      <c r="T80" s="9">
        <v>0</v>
      </c>
      <c r="U80" s="9">
        <v>0</v>
      </c>
      <c r="V80" s="9">
        <v>0.02</v>
      </c>
      <c r="W80" s="9">
        <v>0</v>
      </c>
      <c r="X80" s="9">
        <v>0</v>
      </c>
      <c r="Y80" s="9">
        <v>0</v>
      </c>
      <c r="Z80" s="9">
        <v>0</v>
      </c>
      <c r="AA80" s="9">
        <v>0</v>
      </c>
      <c r="AB80" s="9">
        <v>0</v>
      </c>
      <c r="AC80" s="9">
        <v>0</v>
      </c>
      <c r="AD80" s="9">
        <v>0</v>
      </c>
      <c r="AE80" s="9">
        <v>0</v>
      </c>
      <c r="AF80" s="9">
        <v>0</v>
      </c>
      <c r="AG80" s="9">
        <v>0</v>
      </c>
    </row>
    <row r="81" spans="1:74" x14ac:dyDescent="0.25">
      <c r="A81" s="23">
        <f>C81</f>
        <v>279.77786427614399</v>
      </c>
      <c r="B81" s="2" t="s">
        <v>26</v>
      </c>
      <c r="C81" s="7">
        <f>SUM(E81:AG81)</f>
        <v>279.77786427614399</v>
      </c>
      <c r="D81" s="6"/>
      <c r="E81" s="6">
        <f t="shared" ref="E81:AG81" si="42">E77*E79/10^7</f>
        <v>0</v>
      </c>
      <c r="F81" s="6">
        <f t="shared" si="42"/>
        <v>111.56785998741937</v>
      </c>
      <c r="G81" s="6">
        <f t="shared" si="42"/>
        <v>102.98571691146404</v>
      </c>
      <c r="H81" s="6">
        <f t="shared" si="42"/>
        <v>42.910715379776683</v>
      </c>
      <c r="I81" s="6">
        <f t="shared" si="42"/>
        <v>22.313571997483876</v>
      </c>
      <c r="J81" s="6">
        <f t="shared" si="42"/>
        <v>0</v>
      </c>
      <c r="K81" s="6">
        <f t="shared" si="42"/>
        <v>0</v>
      </c>
      <c r="L81" s="6">
        <f t="shared" si="42"/>
        <v>0</v>
      </c>
      <c r="M81" s="6">
        <f t="shared" si="42"/>
        <v>0</v>
      </c>
      <c r="N81" s="6">
        <f t="shared" si="42"/>
        <v>0</v>
      </c>
      <c r="O81" s="6">
        <f t="shared" si="42"/>
        <v>0</v>
      </c>
      <c r="P81" s="6">
        <f t="shared" si="42"/>
        <v>0</v>
      </c>
      <c r="Q81" s="6">
        <f t="shared" si="42"/>
        <v>0</v>
      </c>
      <c r="R81" s="6">
        <f t="shared" si="42"/>
        <v>0</v>
      </c>
      <c r="S81" s="6">
        <f t="shared" si="42"/>
        <v>0</v>
      </c>
      <c r="T81" s="6">
        <f t="shared" si="42"/>
        <v>0</v>
      </c>
      <c r="U81" s="6">
        <f t="shared" si="42"/>
        <v>0</v>
      </c>
      <c r="V81" s="6">
        <f t="shared" si="42"/>
        <v>0</v>
      </c>
      <c r="W81" s="6">
        <f t="shared" si="42"/>
        <v>0</v>
      </c>
      <c r="X81" s="6">
        <f t="shared" si="42"/>
        <v>0</v>
      </c>
      <c r="Y81" s="6">
        <f t="shared" si="42"/>
        <v>0</v>
      </c>
      <c r="Z81" s="6">
        <f t="shared" si="42"/>
        <v>0</v>
      </c>
      <c r="AA81" s="6">
        <f t="shared" si="42"/>
        <v>0</v>
      </c>
      <c r="AB81" s="6">
        <f t="shared" si="42"/>
        <v>0</v>
      </c>
      <c r="AC81" s="6">
        <f t="shared" si="42"/>
        <v>0</v>
      </c>
      <c r="AD81" s="6">
        <f t="shared" si="42"/>
        <v>0</v>
      </c>
      <c r="AE81" s="6">
        <f t="shared" si="42"/>
        <v>0</v>
      </c>
      <c r="AF81" s="6">
        <f t="shared" si="42"/>
        <v>0</v>
      </c>
      <c r="AG81" s="6">
        <f t="shared" si="42"/>
        <v>0</v>
      </c>
    </row>
    <row r="82" spans="1:74" s="17" customFormat="1" x14ac:dyDescent="0.25">
      <c r="B82" s="20" t="s">
        <v>31</v>
      </c>
      <c r="C82" s="30">
        <f>SUM(D82:AG82)</f>
        <v>1</v>
      </c>
      <c r="D82" s="82"/>
      <c r="E82" s="9"/>
      <c r="F82" s="9">
        <v>0.1</v>
      </c>
      <c r="G82" s="9">
        <v>0.05</v>
      </c>
      <c r="H82" s="9">
        <v>0.15</v>
      </c>
      <c r="I82" s="9"/>
      <c r="J82" s="9">
        <v>0.12</v>
      </c>
      <c r="K82" s="9">
        <v>0.12</v>
      </c>
      <c r="L82" s="9">
        <v>0.12</v>
      </c>
      <c r="M82" s="9"/>
      <c r="N82" s="9">
        <v>0.12</v>
      </c>
      <c r="O82" s="9">
        <v>0.12</v>
      </c>
      <c r="P82" s="9">
        <v>0.1</v>
      </c>
      <c r="Q82" s="9"/>
      <c r="R82" s="9"/>
      <c r="S82" s="9"/>
      <c r="T82" s="9"/>
      <c r="U82" s="9"/>
      <c r="V82" s="9"/>
      <c r="W82" s="9"/>
      <c r="X82" s="9"/>
      <c r="Y82" s="9"/>
      <c r="Z82" s="9"/>
      <c r="AA82" s="9"/>
      <c r="AB82" s="9"/>
      <c r="AC82" s="9"/>
      <c r="AD82" s="9"/>
      <c r="AE82" s="9"/>
      <c r="AF82" s="9"/>
      <c r="AG82" s="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row>
    <row r="83" spans="1:74" x14ac:dyDescent="0.25">
      <c r="B83" s="2" t="s">
        <v>32</v>
      </c>
      <c r="C83" s="7">
        <f>SUM(E83:AG83)</f>
        <v>279.77786427614393</v>
      </c>
      <c r="D83" s="6"/>
      <c r="E83" s="6">
        <f>E81*SUM($D$82:E82)+SUM($D$81:D81)*E82</f>
        <v>0</v>
      </c>
      <c r="F83" s="6">
        <f>F81*SUM($D$82:F82)+SUM($D$81:E81)*F82</f>
        <v>11.156785998741938</v>
      </c>
      <c r="G83" s="6">
        <f>G81*SUM($D$82:G82)+SUM($D$81:F81)*G82</f>
        <v>21.026250536090579</v>
      </c>
      <c r="H83" s="6">
        <f>H81*SUM($D$82:H82)+SUM($D$81:G81)*H82</f>
        <v>45.056251148765519</v>
      </c>
      <c r="I83" s="6">
        <f>I81*SUM($D$82:I82)+SUM($D$81:H81)*I82</f>
        <v>6.6940715992451638</v>
      </c>
      <c r="J83" s="6">
        <f>J81*SUM($D$82:J82)+SUM($D$81:I81)*J82</f>
        <v>33.573343713137277</v>
      </c>
      <c r="K83" s="6">
        <f>K81*SUM($D$82:K82)+SUM($D$81:J81)*K82</f>
        <v>33.573343713137277</v>
      </c>
      <c r="L83" s="6">
        <f>L81*SUM($D$82:L82)+SUM($D$81:K81)*L82</f>
        <v>33.573343713137277</v>
      </c>
      <c r="M83" s="6">
        <f>M81*SUM($D$82:M82)+SUM($D$81:L81)*M82</f>
        <v>0</v>
      </c>
      <c r="N83" s="6">
        <f>N81*SUM($D$82:N82)+SUM($D$81:M81)*N82</f>
        <v>33.573343713137277</v>
      </c>
      <c r="O83" s="6">
        <f>O81*SUM($D$82:O82)+SUM($D$81:N81)*O82</f>
        <v>33.573343713137277</v>
      </c>
      <c r="P83" s="6">
        <f>P81*SUM($D$82:P82)+SUM($D$81:O81)*P82</f>
        <v>27.977786427614401</v>
      </c>
      <c r="Q83" s="6">
        <f>Q81*SUM($D$82:Q82)+SUM($D$81:P81)*Q82</f>
        <v>0</v>
      </c>
      <c r="R83" s="6">
        <f>R81*SUM($D$82:R82)+SUM($D$81:Q81)*R82</f>
        <v>0</v>
      </c>
      <c r="S83" s="6">
        <f>S81*SUM($D$82:S82)+SUM($D$81:R81)*S82</f>
        <v>0</v>
      </c>
      <c r="T83" s="6">
        <f>T81*SUM($D$82:T82)+SUM($D$81:S81)*T82</f>
        <v>0</v>
      </c>
      <c r="U83" s="6">
        <f>U81*SUM($D$82:U82)+SUM($D$81:T81)*U82</f>
        <v>0</v>
      </c>
      <c r="V83" s="6">
        <f>V81*SUM($D$82:V82)+SUM($D$81:U81)*V82</f>
        <v>0</v>
      </c>
      <c r="W83" s="6">
        <f>W81*SUM($D$82:W82)+SUM($D$81:V81)*W82</f>
        <v>0</v>
      </c>
      <c r="X83" s="6">
        <f>X81*SUM($D$82:X82)+SUM($D$81:W81)*X82</f>
        <v>0</v>
      </c>
      <c r="Y83" s="6">
        <f>Y81*SUM($D$82:Y82)+SUM($D$81:X81)*Y82</f>
        <v>0</v>
      </c>
      <c r="Z83" s="6">
        <f>Z81*SUM($D$82:Z82)+SUM($D$81:Y81)*Z82</f>
        <v>0</v>
      </c>
      <c r="AA83" s="6">
        <f>AA81*SUM($D$82:AA82)+SUM($D$81:Z81)*AA82</f>
        <v>0</v>
      </c>
      <c r="AB83" s="6">
        <f>AB81*SUM($D$82:AB82)+SUM($D$81:AA81)*AB82</f>
        <v>0</v>
      </c>
      <c r="AC83" s="6">
        <f>AC81*SUM($D$82:AC82)+SUM($D$81:AB81)*AC82</f>
        <v>0</v>
      </c>
      <c r="AD83" s="6">
        <f>AD81*SUM($D$82:AD82)+SUM($D$81:AC81)*AD82</f>
        <v>0</v>
      </c>
      <c r="AE83" s="6">
        <f>AE81*SUM($D$82:AE82)+SUM($D$81:AD81)*AE82</f>
        <v>0</v>
      </c>
      <c r="AF83" s="6">
        <f>AF81*SUM($D$82:AF82)+SUM($D$81:AE81)*AF82</f>
        <v>0</v>
      </c>
      <c r="AG83" s="6">
        <f>AG81*SUM($D$82:AG82)+SUM($D$81:AF81)*AG82</f>
        <v>0</v>
      </c>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row>
    <row r="84" spans="1:74" x14ac:dyDescent="0.25">
      <c r="A84" s="10"/>
      <c r="C84" s="7"/>
      <c r="D84" s="6"/>
      <c r="E84" s="6"/>
      <c r="F84" s="6"/>
      <c r="G84" s="6"/>
      <c r="H84" s="6"/>
      <c r="I84" s="6"/>
      <c r="J84" s="6"/>
      <c r="K84" s="6"/>
      <c r="L84" s="6"/>
      <c r="M84" s="6"/>
      <c r="N84" s="6"/>
      <c r="P84" s="6"/>
      <c r="Q84" s="6"/>
      <c r="R84" s="6"/>
      <c r="S84" s="6"/>
      <c r="T84" s="6"/>
      <c r="U84" s="6"/>
      <c r="V84" s="6"/>
      <c r="W84" s="6"/>
      <c r="X84" s="6"/>
      <c r="Y84" s="6"/>
      <c r="Z84" s="6"/>
      <c r="AA84" s="6"/>
      <c r="AB84" s="6"/>
      <c r="AC84" s="6"/>
      <c r="AD84" s="6"/>
      <c r="AE84" s="6"/>
      <c r="AF84" s="6"/>
      <c r="AG84" s="6"/>
    </row>
    <row r="85" spans="1:74" x14ac:dyDescent="0.25">
      <c r="A85" s="10"/>
      <c r="C85" s="7"/>
      <c r="D85" s="6"/>
      <c r="E85" s="6"/>
      <c r="F85" s="6">
        <v>1</v>
      </c>
      <c r="G85" s="6">
        <f>F85+1</f>
        <v>2</v>
      </c>
      <c r="H85" s="6">
        <f>G85+1</f>
        <v>3</v>
      </c>
      <c r="I85" s="6">
        <f t="shared" ref="I85:AG85" si="43">H85+1</f>
        <v>4</v>
      </c>
      <c r="J85" s="6">
        <f t="shared" si="43"/>
        <v>5</v>
      </c>
      <c r="K85" s="6">
        <f t="shared" si="43"/>
        <v>6</v>
      </c>
      <c r="L85" s="6">
        <f t="shared" si="43"/>
        <v>7</v>
      </c>
      <c r="M85" s="6">
        <f t="shared" si="43"/>
        <v>8</v>
      </c>
      <c r="N85" s="6">
        <f t="shared" si="43"/>
        <v>9</v>
      </c>
      <c r="O85" s="6">
        <f t="shared" si="43"/>
        <v>10</v>
      </c>
      <c r="P85" s="6">
        <f t="shared" si="43"/>
        <v>11</v>
      </c>
      <c r="Q85" s="6">
        <f t="shared" si="43"/>
        <v>12</v>
      </c>
      <c r="R85" s="6">
        <f t="shared" si="43"/>
        <v>13</v>
      </c>
      <c r="S85" s="6">
        <f t="shared" si="43"/>
        <v>14</v>
      </c>
      <c r="T85" s="6">
        <f t="shared" si="43"/>
        <v>15</v>
      </c>
      <c r="U85" s="6">
        <f t="shared" si="43"/>
        <v>16</v>
      </c>
      <c r="V85" s="6">
        <f t="shared" si="43"/>
        <v>17</v>
      </c>
      <c r="W85" s="6">
        <f t="shared" si="43"/>
        <v>18</v>
      </c>
      <c r="X85" s="6">
        <f t="shared" si="43"/>
        <v>19</v>
      </c>
      <c r="Y85" s="6">
        <f t="shared" si="43"/>
        <v>20</v>
      </c>
      <c r="Z85" s="6">
        <f t="shared" si="43"/>
        <v>21</v>
      </c>
      <c r="AA85" s="6">
        <f t="shared" si="43"/>
        <v>22</v>
      </c>
      <c r="AB85" s="6">
        <f t="shared" si="43"/>
        <v>23</v>
      </c>
      <c r="AC85" s="6">
        <f t="shared" si="43"/>
        <v>24</v>
      </c>
      <c r="AD85" s="6">
        <f t="shared" si="43"/>
        <v>25</v>
      </c>
      <c r="AE85" s="6">
        <f t="shared" si="43"/>
        <v>26</v>
      </c>
      <c r="AF85" s="6">
        <f t="shared" si="43"/>
        <v>27</v>
      </c>
      <c r="AG85" s="6">
        <f t="shared" si="43"/>
        <v>28</v>
      </c>
    </row>
    <row r="86" spans="1:74" x14ac:dyDescent="0.25">
      <c r="B86" s="3" t="s">
        <v>101</v>
      </c>
      <c r="C86" s="4" t="s">
        <v>3</v>
      </c>
      <c r="D86" s="5">
        <f>D73</f>
        <v>44561</v>
      </c>
      <c r="E86" s="5">
        <f t="shared" ref="E86:AG86" si="44">EOMONTH(D86,3)</f>
        <v>44651</v>
      </c>
      <c r="F86" s="5">
        <f t="shared" si="44"/>
        <v>44742</v>
      </c>
      <c r="G86" s="5">
        <f t="shared" si="44"/>
        <v>44834</v>
      </c>
      <c r="H86" s="5">
        <f t="shared" si="44"/>
        <v>44926</v>
      </c>
      <c r="I86" s="5">
        <f t="shared" si="44"/>
        <v>45016</v>
      </c>
      <c r="J86" s="5">
        <f t="shared" si="44"/>
        <v>45107</v>
      </c>
      <c r="K86" s="5">
        <f t="shared" si="44"/>
        <v>45199</v>
      </c>
      <c r="L86" s="5">
        <f t="shared" si="44"/>
        <v>45291</v>
      </c>
      <c r="M86" s="5">
        <f t="shared" si="44"/>
        <v>45382</v>
      </c>
      <c r="N86" s="5">
        <f t="shared" si="44"/>
        <v>45473</v>
      </c>
      <c r="O86" s="5">
        <f t="shared" si="44"/>
        <v>45565</v>
      </c>
      <c r="P86" s="5">
        <f t="shared" si="44"/>
        <v>45657</v>
      </c>
      <c r="Q86" s="5">
        <f t="shared" si="44"/>
        <v>45747</v>
      </c>
      <c r="R86" s="5">
        <f t="shared" si="44"/>
        <v>45838</v>
      </c>
      <c r="S86" s="5">
        <f t="shared" si="44"/>
        <v>45930</v>
      </c>
      <c r="T86" s="5">
        <f t="shared" si="44"/>
        <v>46022</v>
      </c>
      <c r="U86" s="5">
        <f t="shared" si="44"/>
        <v>46112</v>
      </c>
      <c r="V86" s="5">
        <f t="shared" si="44"/>
        <v>46203</v>
      </c>
      <c r="W86" s="5">
        <f t="shared" si="44"/>
        <v>46295</v>
      </c>
      <c r="X86" s="5">
        <f t="shared" si="44"/>
        <v>46387</v>
      </c>
      <c r="Y86" s="5">
        <f t="shared" si="44"/>
        <v>46477</v>
      </c>
      <c r="Z86" s="5">
        <f t="shared" si="44"/>
        <v>46568</v>
      </c>
      <c r="AA86" s="5">
        <f t="shared" si="44"/>
        <v>46660</v>
      </c>
      <c r="AB86" s="5">
        <f t="shared" si="44"/>
        <v>46752</v>
      </c>
      <c r="AC86" s="5">
        <f t="shared" si="44"/>
        <v>46843</v>
      </c>
      <c r="AD86" s="5">
        <f t="shared" si="44"/>
        <v>46934</v>
      </c>
      <c r="AE86" s="5">
        <f t="shared" si="44"/>
        <v>47026</v>
      </c>
      <c r="AF86" s="5">
        <f t="shared" si="44"/>
        <v>47118</v>
      </c>
      <c r="AG86" s="5">
        <f t="shared" si="44"/>
        <v>47208</v>
      </c>
    </row>
    <row r="87" spans="1:74" x14ac:dyDescent="0.25">
      <c r="B87" s="14"/>
      <c r="C87" s="15"/>
      <c r="D87" s="15"/>
      <c r="E87" s="15"/>
      <c r="F87" s="15"/>
      <c r="G87" s="15"/>
      <c r="H87" s="15"/>
      <c r="I87" s="15"/>
      <c r="J87" s="15"/>
      <c r="K87" s="15"/>
      <c r="L87" s="15"/>
      <c r="M87" s="15"/>
      <c r="N87" s="15"/>
      <c r="O87" s="15"/>
      <c r="P87" s="15"/>
      <c r="Q87" s="15"/>
      <c r="R87" s="15"/>
      <c r="S87" s="15"/>
      <c r="T87" s="15"/>
      <c r="U87" s="15"/>
      <c r="V87" s="15"/>
      <c r="W87" s="15"/>
    </row>
    <row r="88" spans="1:74" x14ac:dyDescent="0.25">
      <c r="A88" s="10"/>
      <c r="B88" s="2" t="s">
        <v>21</v>
      </c>
      <c r="C88" s="7">
        <f>SUM(E88:AG88)</f>
        <v>0</v>
      </c>
      <c r="D88" s="8"/>
      <c r="E88" s="10">
        <v>0</v>
      </c>
      <c r="F88" s="10">
        <v>0</v>
      </c>
      <c r="G88" s="10">
        <v>0</v>
      </c>
      <c r="H88" s="10">
        <v>0</v>
      </c>
      <c r="I88" s="10">
        <v>0</v>
      </c>
      <c r="J88" s="10">
        <v>0</v>
      </c>
      <c r="K88" s="10">
        <v>0</v>
      </c>
      <c r="L88" s="10">
        <v>0</v>
      </c>
      <c r="M88" s="10">
        <v>0</v>
      </c>
      <c r="N88" s="10">
        <v>0</v>
      </c>
      <c r="O88" s="10">
        <v>0</v>
      </c>
      <c r="P88" s="10">
        <v>0</v>
      </c>
      <c r="Q88" s="10">
        <v>0</v>
      </c>
      <c r="R88" s="10">
        <v>0</v>
      </c>
      <c r="S88" s="10">
        <v>0</v>
      </c>
      <c r="T88" s="10">
        <v>0</v>
      </c>
      <c r="U88" s="10">
        <v>0</v>
      </c>
      <c r="V88" s="10">
        <v>0</v>
      </c>
      <c r="W88" s="10">
        <v>0</v>
      </c>
      <c r="X88" s="10">
        <v>0</v>
      </c>
      <c r="Y88" s="10">
        <v>0</v>
      </c>
      <c r="Z88" s="10">
        <v>0</v>
      </c>
      <c r="AA88" s="10">
        <v>0</v>
      </c>
      <c r="AB88" s="10">
        <v>0</v>
      </c>
      <c r="AC88" s="10">
        <v>0</v>
      </c>
      <c r="AD88" s="10">
        <v>0</v>
      </c>
      <c r="AE88" s="10">
        <v>0</v>
      </c>
      <c r="AF88" s="10">
        <v>0</v>
      </c>
      <c r="AG88" s="10">
        <v>0</v>
      </c>
    </row>
    <row r="89" spans="1:74" x14ac:dyDescent="0.25">
      <c r="A89" s="21"/>
      <c r="B89" s="2" t="s">
        <v>22</v>
      </c>
      <c r="C89" s="7"/>
      <c r="D89" s="8"/>
      <c r="E89" s="6">
        <f>A89</f>
        <v>0</v>
      </c>
      <c r="F89" s="6">
        <f>E89</f>
        <v>0</v>
      </c>
      <c r="G89" s="6">
        <f t="shared" ref="G89:AG89" si="45">F89</f>
        <v>0</v>
      </c>
      <c r="H89" s="6">
        <f t="shared" si="45"/>
        <v>0</v>
      </c>
      <c r="I89" s="6">
        <f t="shared" si="45"/>
        <v>0</v>
      </c>
      <c r="J89" s="6">
        <f t="shared" si="45"/>
        <v>0</v>
      </c>
      <c r="K89" s="6">
        <f t="shared" si="45"/>
        <v>0</v>
      </c>
      <c r="L89" s="6">
        <f t="shared" si="45"/>
        <v>0</v>
      </c>
      <c r="M89" s="6">
        <f t="shared" si="45"/>
        <v>0</v>
      </c>
      <c r="N89" s="6">
        <f t="shared" si="45"/>
        <v>0</v>
      </c>
      <c r="O89" s="6">
        <f t="shared" si="45"/>
        <v>0</v>
      </c>
      <c r="P89" s="6">
        <f t="shared" si="45"/>
        <v>0</v>
      </c>
      <c r="Q89" s="6">
        <f t="shared" si="45"/>
        <v>0</v>
      </c>
      <c r="R89" s="6">
        <f t="shared" si="45"/>
        <v>0</v>
      </c>
      <c r="S89" s="6">
        <f t="shared" si="45"/>
        <v>0</v>
      </c>
      <c r="T89" s="6">
        <f t="shared" si="45"/>
        <v>0</v>
      </c>
      <c r="U89" s="6">
        <f t="shared" si="45"/>
        <v>0</v>
      </c>
      <c r="V89" s="6">
        <f t="shared" si="45"/>
        <v>0</v>
      </c>
      <c r="W89" s="6">
        <f t="shared" si="45"/>
        <v>0</v>
      </c>
      <c r="X89" s="6">
        <f t="shared" si="45"/>
        <v>0</v>
      </c>
      <c r="Y89" s="6">
        <f t="shared" si="45"/>
        <v>0</v>
      </c>
      <c r="Z89" s="6">
        <f t="shared" si="45"/>
        <v>0</v>
      </c>
      <c r="AA89" s="6">
        <f t="shared" si="45"/>
        <v>0</v>
      </c>
      <c r="AB89" s="6">
        <f t="shared" si="45"/>
        <v>0</v>
      </c>
      <c r="AC89" s="6">
        <f t="shared" si="45"/>
        <v>0</v>
      </c>
      <c r="AD89" s="6">
        <f t="shared" si="45"/>
        <v>0</v>
      </c>
      <c r="AE89" s="6">
        <f t="shared" si="45"/>
        <v>0</v>
      </c>
      <c r="AF89" s="6">
        <f t="shared" si="45"/>
        <v>0</v>
      </c>
      <c r="AG89" s="6">
        <f t="shared" si="45"/>
        <v>0</v>
      </c>
    </row>
    <row r="90" spans="1:74" x14ac:dyDescent="0.25">
      <c r="A90" s="32">
        <f>'Launch Rate - A Block'!D29</f>
        <v>83493.207064799994</v>
      </c>
      <c r="B90" s="2" t="s">
        <v>23</v>
      </c>
      <c r="C90" s="7">
        <f ca="1">SUM(E90:AG90)</f>
        <v>83493.207064799994</v>
      </c>
      <c r="D90" s="8"/>
      <c r="E90" s="6">
        <f t="shared" ref="E90:AG90" si="46">E88*E89</f>
        <v>0</v>
      </c>
      <c r="F90" s="6">
        <f>$A$90*F91</f>
        <v>16698.641412959998</v>
      </c>
      <c r="G90" s="6">
        <f>$A$90*G91</f>
        <v>25047.962119439999</v>
      </c>
      <c r="H90" s="6">
        <f t="shared" ref="H90:N90" si="47">$A$90*H91</f>
        <v>20873.301766199998</v>
      </c>
      <c r="I90" s="6">
        <f t="shared" si="47"/>
        <v>20873.301766199998</v>
      </c>
      <c r="J90" s="6">
        <f t="shared" si="47"/>
        <v>0</v>
      </c>
      <c r="K90" s="6">
        <f t="shared" si="47"/>
        <v>0</v>
      </c>
      <c r="L90" s="6">
        <f t="shared" si="47"/>
        <v>0</v>
      </c>
      <c r="M90" s="6">
        <f t="shared" si="47"/>
        <v>0</v>
      </c>
      <c r="N90" s="6">
        <f t="shared" ca="1" si="47"/>
        <v>0</v>
      </c>
      <c r="O90" s="6">
        <f t="shared" si="46"/>
        <v>0</v>
      </c>
      <c r="P90" s="6">
        <f t="shared" si="46"/>
        <v>0</v>
      </c>
      <c r="Q90" s="6">
        <f t="shared" si="46"/>
        <v>0</v>
      </c>
      <c r="R90" s="6">
        <f t="shared" si="46"/>
        <v>0</v>
      </c>
      <c r="S90" s="6">
        <f t="shared" si="46"/>
        <v>0</v>
      </c>
      <c r="T90" s="6">
        <f t="shared" si="46"/>
        <v>0</v>
      </c>
      <c r="U90" s="6">
        <f t="shared" si="46"/>
        <v>0</v>
      </c>
      <c r="V90" s="6">
        <f t="shared" si="46"/>
        <v>0</v>
      </c>
      <c r="W90" s="6">
        <f t="shared" si="46"/>
        <v>0</v>
      </c>
      <c r="X90" s="6">
        <f t="shared" si="46"/>
        <v>0</v>
      </c>
      <c r="Y90" s="6">
        <f t="shared" si="46"/>
        <v>0</v>
      </c>
      <c r="Z90" s="6">
        <f t="shared" si="46"/>
        <v>0</v>
      </c>
      <c r="AA90" s="6">
        <f t="shared" si="46"/>
        <v>0</v>
      </c>
      <c r="AB90" s="6">
        <f t="shared" si="46"/>
        <v>0</v>
      </c>
      <c r="AC90" s="6">
        <f t="shared" si="46"/>
        <v>0</v>
      </c>
      <c r="AD90" s="6">
        <f t="shared" si="46"/>
        <v>0</v>
      </c>
      <c r="AE90" s="6">
        <f t="shared" si="46"/>
        <v>0</v>
      </c>
      <c r="AF90" s="6">
        <f t="shared" si="46"/>
        <v>0</v>
      </c>
      <c r="AG90" s="6">
        <f t="shared" si="46"/>
        <v>0</v>
      </c>
    </row>
    <row r="91" spans="1:74" x14ac:dyDescent="0.25">
      <c r="A91" s="10"/>
      <c r="B91" s="2" t="s">
        <v>24</v>
      </c>
      <c r="C91" s="16">
        <f ca="1">SUM(E91:AG91)</f>
        <v>1</v>
      </c>
      <c r="D91" s="8"/>
      <c r="E91" s="8">
        <v>0</v>
      </c>
      <c r="F91" s="9">
        <v>0.2</v>
      </c>
      <c r="G91" s="9">
        <v>0.3</v>
      </c>
      <c r="H91" s="9">
        <v>0.25</v>
      </c>
      <c r="I91" s="9">
        <v>0.25</v>
      </c>
      <c r="J91" s="9">
        <v>0</v>
      </c>
      <c r="K91" s="9">
        <v>0</v>
      </c>
      <c r="L91" s="9">
        <v>0</v>
      </c>
      <c r="M91" s="8">
        <v>0</v>
      </c>
      <c r="N91" s="8">
        <f t="shared" ref="N91:AG91" ca="1" si="48">N90/$C$64</f>
        <v>0</v>
      </c>
      <c r="O91" s="8">
        <f t="shared" si="48"/>
        <v>0</v>
      </c>
      <c r="P91" s="8">
        <f t="shared" si="48"/>
        <v>0</v>
      </c>
      <c r="Q91" s="8">
        <f t="shared" si="48"/>
        <v>0</v>
      </c>
      <c r="R91" s="8">
        <f t="shared" si="48"/>
        <v>0</v>
      </c>
      <c r="S91" s="8">
        <f t="shared" si="48"/>
        <v>0</v>
      </c>
      <c r="T91" s="8">
        <f t="shared" si="48"/>
        <v>0</v>
      </c>
      <c r="U91" s="8">
        <f t="shared" si="48"/>
        <v>0</v>
      </c>
      <c r="V91" s="8">
        <f t="shared" si="48"/>
        <v>0</v>
      </c>
      <c r="W91" s="8">
        <f t="shared" si="48"/>
        <v>0</v>
      </c>
      <c r="X91" s="8">
        <f t="shared" si="48"/>
        <v>0</v>
      </c>
      <c r="Y91" s="8">
        <f t="shared" si="48"/>
        <v>0</v>
      </c>
      <c r="Z91" s="8">
        <f t="shared" si="48"/>
        <v>0</v>
      </c>
      <c r="AA91" s="8">
        <f t="shared" si="48"/>
        <v>0</v>
      </c>
      <c r="AB91" s="8">
        <f t="shared" si="48"/>
        <v>0</v>
      </c>
      <c r="AC91" s="8">
        <f t="shared" si="48"/>
        <v>0</v>
      </c>
      <c r="AD91" s="8">
        <f t="shared" si="48"/>
        <v>0</v>
      </c>
      <c r="AE91" s="8">
        <f t="shared" si="48"/>
        <v>0</v>
      </c>
      <c r="AF91" s="8">
        <f t="shared" si="48"/>
        <v>0</v>
      </c>
      <c r="AG91" s="8">
        <f t="shared" si="48"/>
        <v>0</v>
      </c>
    </row>
    <row r="92" spans="1:74" x14ac:dyDescent="0.25">
      <c r="A92" s="10">
        <v>7500</v>
      </c>
      <c r="B92" s="2" t="s">
        <v>25</v>
      </c>
      <c r="C92" s="7"/>
      <c r="D92" s="8"/>
      <c r="E92" s="6">
        <f>A92</f>
        <v>7500</v>
      </c>
      <c r="F92" s="6">
        <f>E92</f>
        <v>7500</v>
      </c>
      <c r="G92" s="6">
        <f>F92</f>
        <v>7500</v>
      </c>
      <c r="H92" s="6">
        <f>G92</f>
        <v>7500</v>
      </c>
      <c r="I92" s="6">
        <f>H92</f>
        <v>7500</v>
      </c>
      <c r="J92" s="6">
        <f>I92*(1+J93)</f>
        <v>7650</v>
      </c>
      <c r="K92" s="6">
        <f t="shared" ref="K92:AG92" si="49">J92*(1+K93)</f>
        <v>7650</v>
      </c>
      <c r="L92" s="6">
        <f t="shared" si="49"/>
        <v>7650</v>
      </c>
      <c r="M92" s="6">
        <f t="shared" si="49"/>
        <v>7650</v>
      </c>
      <c r="N92" s="6">
        <f t="shared" si="49"/>
        <v>7803</v>
      </c>
      <c r="O92" s="6">
        <f t="shared" si="49"/>
        <v>7803</v>
      </c>
      <c r="P92" s="6">
        <f t="shared" si="49"/>
        <v>7803</v>
      </c>
      <c r="Q92" s="6">
        <f t="shared" si="49"/>
        <v>7803</v>
      </c>
      <c r="R92" s="6">
        <f t="shared" si="49"/>
        <v>7959.06</v>
      </c>
      <c r="S92" s="6">
        <f t="shared" si="49"/>
        <v>7959.06</v>
      </c>
      <c r="T92" s="6">
        <f t="shared" si="49"/>
        <v>7959.06</v>
      </c>
      <c r="U92" s="6">
        <f t="shared" si="49"/>
        <v>7959.06</v>
      </c>
      <c r="V92" s="6">
        <f t="shared" si="49"/>
        <v>8118.2412000000004</v>
      </c>
      <c r="W92" s="6">
        <f t="shared" si="49"/>
        <v>8118.2412000000004</v>
      </c>
      <c r="X92" s="6">
        <f t="shared" si="49"/>
        <v>8118.2412000000004</v>
      </c>
      <c r="Y92" s="6">
        <f t="shared" si="49"/>
        <v>8118.2412000000004</v>
      </c>
      <c r="Z92" s="6">
        <f t="shared" si="49"/>
        <v>8118.2412000000004</v>
      </c>
      <c r="AA92" s="6">
        <f t="shared" si="49"/>
        <v>8118.2412000000004</v>
      </c>
      <c r="AB92" s="6">
        <f t="shared" si="49"/>
        <v>8118.2412000000004</v>
      </c>
      <c r="AC92" s="6">
        <f t="shared" si="49"/>
        <v>8118.2412000000004</v>
      </c>
      <c r="AD92" s="6">
        <f t="shared" si="49"/>
        <v>8118.2412000000004</v>
      </c>
      <c r="AE92" s="6">
        <f t="shared" si="49"/>
        <v>8118.2412000000004</v>
      </c>
      <c r="AF92" s="6">
        <f t="shared" si="49"/>
        <v>8118.2412000000004</v>
      </c>
      <c r="AG92" s="6">
        <f t="shared" si="49"/>
        <v>8118.2412000000004</v>
      </c>
    </row>
    <row r="93" spans="1:74" x14ac:dyDescent="0.25">
      <c r="B93" s="2" t="s">
        <v>37</v>
      </c>
      <c r="C93" s="88"/>
      <c r="D93" s="8"/>
      <c r="E93" s="12">
        <v>0</v>
      </c>
      <c r="F93" s="9">
        <v>0</v>
      </c>
      <c r="G93" s="9">
        <v>0</v>
      </c>
      <c r="H93" s="9">
        <v>0</v>
      </c>
      <c r="I93" s="9">
        <v>0</v>
      </c>
      <c r="J93" s="9">
        <v>0.02</v>
      </c>
      <c r="K93" s="9">
        <v>0</v>
      </c>
      <c r="L93" s="9">
        <v>0</v>
      </c>
      <c r="M93" s="9">
        <v>0</v>
      </c>
      <c r="N93" s="9">
        <v>0.02</v>
      </c>
      <c r="O93" s="9">
        <v>0</v>
      </c>
      <c r="P93" s="9">
        <v>0</v>
      </c>
      <c r="Q93" s="9">
        <v>0</v>
      </c>
      <c r="R93" s="9">
        <v>0.02</v>
      </c>
      <c r="S93" s="9">
        <v>0</v>
      </c>
      <c r="T93" s="9">
        <v>0</v>
      </c>
      <c r="U93" s="9">
        <v>0</v>
      </c>
      <c r="V93" s="9">
        <v>0.02</v>
      </c>
      <c r="W93" s="9">
        <v>0</v>
      </c>
      <c r="X93" s="9">
        <v>0</v>
      </c>
      <c r="Y93" s="9">
        <v>0</v>
      </c>
      <c r="Z93" s="9">
        <v>0</v>
      </c>
      <c r="AA93" s="9">
        <v>0</v>
      </c>
      <c r="AB93" s="9">
        <v>0</v>
      </c>
      <c r="AC93" s="9">
        <v>0</v>
      </c>
      <c r="AD93" s="9">
        <v>0</v>
      </c>
      <c r="AE93" s="9">
        <v>0</v>
      </c>
      <c r="AF93" s="9">
        <v>0</v>
      </c>
      <c r="AG93" s="9">
        <v>0</v>
      </c>
    </row>
    <row r="94" spans="1:74" x14ac:dyDescent="0.25">
      <c r="A94" s="23"/>
      <c r="B94" s="2" t="s">
        <v>26</v>
      </c>
      <c r="C94" s="7">
        <f ca="1">SUM(E94:AG94)</f>
        <v>62.619905298600003</v>
      </c>
      <c r="D94" s="6"/>
      <c r="E94" s="6">
        <f t="shared" ref="E94:AG94" si="50">E90*E92/10^7</f>
        <v>0</v>
      </c>
      <c r="F94" s="6">
        <f t="shared" si="50"/>
        <v>12.523981059719999</v>
      </c>
      <c r="G94" s="6">
        <f t="shared" si="50"/>
        <v>18.785971589580001</v>
      </c>
      <c r="H94" s="6">
        <f t="shared" si="50"/>
        <v>15.654976324649999</v>
      </c>
      <c r="I94" s="6">
        <f t="shared" si="50"/>
        <v>15.654976324649999</v>
      </c>
      <c r="J94" s="6">
        <f t="shared" si="50"/>
        <v>0</v>
      </c>
      <c r="K94" s="6">
        <f t="shared" si="50"/>
        <v>0</v>
      </c>
      <c r="L94" s="6">
        <f t="shared" si="50"/>
        <v>0</v>
      </c>
      <c r="M94" s="6">
        <f t="shared" si="50"/>
        <v>0</v>
      </c>
      <c r="N94" s="6">
        <f t="shared" ca="1" si="50"/>
        <v>0</v>
      </c>
      <c r="O94" s="6">
        <f t="shared" si="50"/>
        <v>0</v>
      </c>
      <c r="P94" s="6">
        <f t="shared" si="50"/>
        <v>0</v>
      </c>
      <c r="Q94" s="6">
        <f t="shared" si="50"/>
        <v>0</v>
      </c>
      <c r="R94" s="6">
        <f t="shared" si="50"/>
        <v>0</v>
      </c>
      <c r="S94" s="6">
        <f t="shared" si="50"/>
        <v>0</v>
      </c>
      <c r="T94" s="6">
        <f t="shared" si="50"/>
        <v>0</v>
      </c>
      <c r="U94" s="6">
        <f t="shared" si="50"/>
        <v>0</v>
      </c>
      <c r="V94" s="6">
        <f t="shared" si="50"/>
        <v>0</v>
      </c>
      <c r="W94" s="6">
        <f t="shared" si="50"/>
        <v>0</v>
      </c>
      <c r="X94" s="6">
        <f t="shared" si="50"/>
        <v>0</v>
      </c>
      <c r="Y94" s="6">
        <f t="shared" si="50"/>
        <v>0</v>
      </c>
      <c r="Z94" s="6">
        <f t="shared" si="50"/>
        <v>0</v>
      </c>
      <c r="AA94" s="6">
        <f t="shared" si="50"/>
        <v>0</v>
      </c>
      <c r="AB94" s="6">
        <f t="shared" si="50"/>
        <v>0</v>
      </c>
      <c r="AC94" s="6">
        <f t="shared" si="50"/>
        <v>0</v>
      </c>
      <c r="AD94" s="6">
        <f t="shared" si="50"/>
        <v>0</v>
      </c>
      <c r="AE94" s="6">
        <f t="shared" si="50"/>
        <v>0</v>
      </c>
      <c r="AF94" s="6">
        <f t="shared" si="50"/>
        <v>0</v>
      </c>
      <c r="AG94" s="6">
        <f t="shared" si="50"/>
        <v>0</v>
      </c>
    </row>
    <row r="95" spans="1:74" s="17" customFormat="1" x14ac:dyDescent="0.25">
      <c r="B95" s="20" t="s">
        <v>31</v>
      </c>
      <c r="C95" s="30">
        <f>SUM(D95:AG95)</f>
        <v>1</v>
      </c>
      <c r="D95" s="82"/>
      <c r="E95" s="9"/>
      <c r="F95" s="9">
        <v>0.1</v>
      </c>
      <c r="G95" s="9">
        <v>0.05</v>
      </c>
      <c r="H95" s="9">
        <v>0.15</v>
      </c>
      <c r="I95" s="9"/>
      <c r="J95" s="9">
        <v>0.12</v>
      </c>
      <c r="K95" s="9">
        <v>0.12</v>
      </c>
      <c r="L95" s="9">
        <v>0.12</v>
      </c>
      <c r="M95" s="9"/>
      <c r="N95" s="9">
        <v>0.12</v>
      </c>
      <c r="O95" s="9">
        <v>0.12</v>
      </c>
      <c r="P95" s="9">
        <v>0.1</v>
      </c>
      <c r="Q95" s="9"/>
      <c r="R95" s="9"/>
      <c r="S95" s="9"/>
      <c r="T95" s="9"/>
      <c r="U95" s="9"/>
      <c r="V95" s="9"/>
      <c r="W95" s="9"/>
      <c r="X95" s="9"/>
      <c r="Y95" s="9"/>
      <c r="Z95" s="9"/>
      <c r="AA95" s="9"/>
      <c r="AB95" s="9"/>
      <c r="AC95" s="9"/>
      <c r="AD95" s="9"/>
      <c r="AE95" s="9"/>
      <c r="AF95" s="9"/>
      <c r="AG95" s="9"/>
      <c r="AH95" s="29"/>
      <c r="AI95" s="29"/>
      <c r="AJ95" s="29"/>
      <c r="AK95" s="29"/>
      <c r="AL95" s="29"/>
      <c r="AM95" s="29"/>
      <c r="AN95" s="29"/>
      <c r="AO95" s="29"/>
      <c r="AP95" s="29"/>
      <c r="AQ95" s="29"/>
      <c r="AR95" s="29"/>
      <c r="AS95" s="29"/>
      <c r="AT95" s="29"/>
      <c r="AU95" s="29"/>
      <c r="AV95" s="29"/>
      <c r="AW95" s="29"/>
      <c r="AX95" s="29"/>
      <c r="AY95" s="29"/>
      <c r="AZ95" s="29"/>
      <c r="BA95" s="29"/>
      <c r="BB95" s="29"/>
      <c r="BC95" s="29"/>
      <c r="BD95" s="29"/>
      <c r="BE95" s="29"/>
      <c r="BF95" s="29"/>
      <c r="BG95" s="29"/>
      <c r="BH95" s="29"/>
      <c r="BI95" s="29"/>
      <c r="BJ95" s="29"/>
      <c r="BK95" s="29"/>
      <c r="BL95" s="29"/>
      <c r="BM95" s="29"/>
      <c r="BN95" s="29"/>
      <c r="BO95" s="29"/>
      <c r="BP95" s="29"/>
      <c r="BQ95" s="29"/>
      <c r="BR95" s="29"/>
      <c r="BS95" s="29"/>
      <c r="BT95" s="29"/>
      <c r="BU95" s="29"/>
      <c r="BV95" s="29"/>
    </row>
    <row r="96" spans="1:74" x14ac:dyDescent="0.25">
      <c r="B96" s="2" t="s">
        <v>32</v>
      </c>
      <c r="C96" s="7">
        <f ca="1">SUM(E96:AG96)</f>
        <v>62.619905298599996</v>
      </c>
      <c r="D96" s="6"/>
      <c r="E96" s="6">
        <f>E94*SUM($D$95:E95)+SUM($D$94:D94)*E95</f>
        <v>0</v>
      </c>
      <c r="F96" s="6">
        <f>F94*SUM($D$95:F95)+SUM($D$94:E94)*F95</f>
        <v>1.252398105972</v>
      </c>
      <c r="G96" s="6">
        <f>G94*SUM($D$95:G95)+SUM($D$94:F94)*G95</f>
        <v>3.4440947914230007</v>
      </c>
      <c r="H96" s="6">
        <f>H94*SUM($D$95:H95)+SUM($D$94:G94)*H95</f>
        <v>9.3929857947900004</v>
      </c>
      <c r="I96" s="6">
        <f>I94*SUM($D$95:I95)+SUM($D$94:H94)*I95</f>
        <v>4.6964928973950002</v>
      </c>
      <c r="J96" s="6">
        <f>J94*SUM($D$95:J95)+SUM($D$94:I94)*J95</f>
        <v>7.5143886358319998</v>
      </c>
      <c r="K96" s="6">
        <f>K94*SUM($D$95:K95)+SUM($D$94:J94)*K95</f>
        <v>7.5143886358319998</v>
      </c>
      <c r="L96" s="6">
        <f>L94*SUM($D$95:L95)+SUM($D$94:K94)*L95</f>
        <v>7.5143886358319998</v>
      </c>
      <c r="M96" s="6">
        <f>M94*SUM($D$95:M95)+SUM($D$94:L94)*M95</f>
        <v>0</v>
      </c>
      <c r="N96" s="6">
        <f ca="1">N94*SUM($D$95:N95)+SUM($D$94:M94)*N95</f>
        <v>7.5143886358319998</v>
      </c>
      <c r="O96" s="6">
        <f ca="1">O94*SUM($D$95:O95)+SUM($D$94:N94)*O95</f>
        <v>7.5143886358319998</v>
      </c>
      <c r="P96" s="6">
        <f ca="1">P94*SUM($D$95:P95)+SUM($D$94:O94)*P95</f>
        <v>6.2619905298600003</v>
      </c>
      <c r="Q96" s="6">
        <f ca="1">Q94*SUM($D$95:Q95)+SUM($D$94:P94)*Q95</f>
        <v>0</v>
      </c>
      <c r="R96" s="6">
        <f ca="1">R94*SUM($D$95:R95)+SUM($D$94:Q94)*R95</f>
        <v>0</v>
      </c>
      <c r="S96" s="6">
        <f ca="1">S94*SUM($D$95:S95)+SUM($D$94:R94)*S95</f>
        <v>0</v>
      </c>
      <c r="T96" s="6">
        <f ca="1">T94*SUM($D$95:T95)+SUM($D$94:S94)*T95</f>
        <v>0</v>
      </c>
      <c r="U96" s="6">
        <f ca="1">U94*SUM($D$95:U95)+SUM($D$94:T94)*U95</f>
        <v>0</v>
      </c>
      <c r="V96" s="6">
        <f ca="1">V94*SUM($D$95:V95)+SUM($D$94:U94)*V95</f>
        <v>0</v>
      </c>
      <c r="W96" s="6">
        <f ca="1">W94*SUM($D$95:W95)+SUM($D$94:V94)*W95</f>
        <v>0</v>
      </c>
      <c r="X96" s="6">
        <f ca="1">X94*SUM($D$95:X95)+SUM($D$94:W94)*X95</f>
        <v>0</v>
      </c>
      <c r="Y96" s="6">
        <f ca="1">Y94*SUM($D$95:Y95)+SUM($D$94:X94)*Y95</f>
        <v>0</v>
      </c>
      <c r="Z96" s="6">
        <f ca="1">Z94*SUM($D$95:Z95)+SUM($D$94:Y94)*Z95</f>
        <v>0</v>
      </c>
      <c r="AA96" s="6">
        <f ca="1">AA94*SUM($D$95:AA95)+SUM($D$94:Z94)*AA95</f>
        <v>0</v>
      </c>
      <c r="AB96" s="6">
        <f ca="1">AB94*SUM($D$95:AB95)+SUM($D$94:AA94)*AB95</f>
        <v>0</v>
      </c>
      <c r="AC96" s="6">
        <f ca="1">AC94*SUM($D$95:AC95)+SUM($D$94:AB94)*AC95</f>
        <v>0</v>
      </c>
      <c r="AD96" s="6">
        <f ca="1">AD94*SUM($D$95:AD95)+SUM($D$94:AC94)*AD95</f>
        <v>0</v>
      </c>
      <c r="AE96" s="6">
        <f ca="1">AE94*SUM($D$95:AE95)+SUM($D$94:AD94)*AE95</f>
        <v>0</v>
      </c>
      <c r="AF96" s="6">
        <f ca="1">AF94*SUM($D$95:AF95)+SUM($D$94:AE94)*AF95</f>
        <v>0</v>
      </c>
      <c r="AG96" s="6">
        <f ca="1">AG94*SUM($D$95:AG95)+SUM($D$94:AF94)*AG95</f>
        <v>0</v>
      </c>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row>
    <row r="97" spans="1:74" x14ac:dyDescent="0.25">
      <c r="C97" s="7"/>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row>
    <row r="98" spans="1:74" x14ac:dyDescent="0.25">
      <c r="A98" s="10"/>
      <c r="C98" s="7">
        <f ca="1">SUM(E98:AG98)</f>
        <v>2013778.2877991998</v>
      </c>
      <c r="D98" s="6"/>
      <c r="E98" s="6">
        <f>E90+E77+E64+E51</f>
        <v>0</v>
      </c>
      <c r="F98" s="21">
        <f t="shared" ref="F98:AG98" si="51">F90+F77+F64+F51</f>
        <v>760064.1817931832</v>
      </c>
      <c r="G98" s="21">
        <f t="shared" si="51"/>
        <v>771874.35845143604</v>
      </c>
      <c r="H98" s="21">
        <f t="shared" si="51"/>
        <v>327538.9829323357</v>
      </c>
      <c r="I98" s="21">
        <f t="shared" si="51"/>
        <v>154300.76462224466</v>
      </c>
      <c r="J98" s="21">
        <f t="shared" si="51"/>
        <v>0</v>
      </c>
      <c r="K98" s="21">
        <f t="shared" si="51"/>
        <v>0</v>
      </c>
      <c r="L98" s="21">
        <f t="shared" si="51"/>
        <v>0</v>
      </c>
      <c r="M98" s="21">
        <f t="shared" si="51"/>
        <v>0</v>
      </c>
      <c r="N98" s="21">
        <f t="shared" ca="1" si="51"/>
        <v>0</v>
      </c>
      <c r="O98" s="21">
        <f t="shared" si="51"/>
        <v>0</v>
      </c>
      <c r="P98" s="21">
        <f t="shared" si="51"/>
        <v>0</v>
      </c>
      <c r="Q98" s="21">
        <f t="shared" si="51"/>
        <v>0</v>
      </c>
      <c r="R98" s="21">
        <f t="shared" si="51"/>
        <v>0</v>
      </c>
      <c r="S98" s="21">
        <f t="shared" si="51"/>
        <v>0</v>
      </c>
      <c r="T98" s="21">
        <f t="shared" si="51"/>
        <v>0</v>
      </c>
      <c r="U98" s="21">
        <f t="shared" si="51"/>
        <v>0</v>
      </c>
      <c r="V98" s="21">
        <f t="shared" si="51"/>
        <v>0</v>
      </c>
      <c r="W98" s="21">
        <f t="shared" si="51"/>
        <v>0</v>
      </c>
      <c r="X98" s="21">
        <f t="shared" si="51"/>
        <v>0</v>
      </c>
      <c r="Y98" s="21">
        <f t="shared" si="51"/>
        <v>0</v>
      </c>
      <c r="Z98" s="21">
        <f t="shared" si="51"/>
        <v>0</v>
      </c>
      <c r="AA98" s="21">
        <f t="shared" si="51"/>
        <v>0</v>
      </c>
      <c r="AB98" s="21">
        <f t="shared" si="51"/>
        <v>0</v>
      </c>
      <c r="AC98" s="21">
        <f t="shared" si="51"/>
        <v>0</v>
      </c>
      <c r="AD98" s="21">
        <f t="shared" si="51"/>
        <v>0</v>
      </c>
      <c r="AE98" s="21">
        <f t="shared" si="51"/>
        <v>0</v>
      </c>
      <c r="AF98" s="21">
        <f t="shared" si="51"/>
        <v>0</v>
      </c>
      <c r="AG98" s="21">
        <f t="shared" si="51"/>
        <v>0</v>
      </c>
    </row>
    <row r="99" spans="1:74" x14ac:dyDescent="0.25">
      <c r="A99" s="10"/>
      <c r="C99" s="7"/>
      <c r="D99" s="6"/>
      <c r="E99" s="6"/>
      <c r="F99" s="194">
        <f ca="1">F98/$C$98</f>
        <v>0.37743190816891536</v>
      </c>
      <c r="G99" s="194">
        <f t="shared" ref="G99:AG99" ca="1" si="52">G98/$C$98</f>
        <v>0.38329659383456521</v>
      </c>
      <c r="H99" s="194">
        <f t="shared" ca="1" si="52"/>
        <v>0.1626489792430395</v>
      </c>
      <c r="I99" s="194">
        <f t="shared" ca="1" si="52"/>
        <v>7.6622518753479821E-2</v>
      </c>
      <c r="J99" s="194">
        <f t="shared" ca="1" si="52"/>
        <v>0</v>
      </c>
      <c r="K99" s="194">
        <f t="shared" ca="1" si="52"/>
        <v>0</v>
      </c>
      <c r="L99" s="194">
        <f t="shared" ca="1" si="52"/>
        <v>0</v>
      </c>
      <c r="M99" s="194">
        <f t="shared" ca="1" si="52"/>
        <v>0</v>
      </c>
      <c r="N99" s="194">
        <f t="shared" ca="1" si="52"/>
        <v>0</v>
      </c>
      <c r="O99" s="194">
        <f t="shared" ca="1" si="52"/>
        <v>0</v>
      </c>
      <c r="P99" s="194">
        <f t="shared" ca="1" si="52"/>
        <v>0</v>
      </c>
      <c r="Q99" s="194">
        <f t="shared" ca="1" si="52"/>
        <v>0</v>
      </c>
      <c r="R99" s="194">
        <f t="shared" ca="1" si="52"/>
        <v>0</v>
      </c>
      <c r="S99" s="194">
        <f t="shared" ca="1" si="52"/>
        <v>0</v>
      </c>
      <c r="T99" s="194">
        <f t="shared" ca="1" si="52"/>
        <v>0</v>
      </c>
      <c r="U99" s="194">
        <f t="shared" ca="1" si="52"/>
        <v>0</v>
      </c>
      <c r="V99" s="194">
        <f t="shared" ca="1" si="52"/>
        <v>0</v>
      </c>
      <c r="W99" s="194">
        <f t="shared" ca="1" si="52"/>
        <v>0</v>
      </c>
      <c r="X99" s="194">
        <f t="shared" ca="1" si="52"/>
        <v>0</v>
      </c>
      <c r="Y99" s="194">
        <f t="shared" ca="1" si="52"/>
        <v>0</v>
      </c>
      <c r="Z99" s="194">
        <f t="shared" ca="1" si="52"/>
        <v>0</v>
      </c>
      <c r="AA99" s="194">
        <f t="shared" ca="1" si="52"/>
        <v>0</v>
      </c>
      <c r="AB99" s="194">
        <f t="shared" ca="1" si="52"/>
        <v>0</v>
      </c>
      <c r="AC99" s="194">
        <f t="shared" ca="1" si="52"/>
        <v>0</v>
      </c>
      <c r="AD99" s="194">
        <f t="shared" ca="1" si="52"/>
        <v>0</v>
      </c>
      <c r="AE99" s="194">
        <f t="shared" ca="1" si="52"/>
        <v>0</v>
      </c>
      <c r="AF99" s="194">
        <f t="shared" ca="1" si="52"/>
        <v>0</v>
      </c>
      <c r="AG99" s="194">
        <f t="shared" ca="1" si="52"/>
        <v>0</v>
      </c>
    </row>
    <row r="100" spans="1:74" x14ac:dyDescent="0.25">
      <c r="A100" s="10"/>
      <c r="B100" s="34" t="s">
        <v>33</v>
      </c>
      <c r="C100" s="33">
        <f ca="1">SUM(E100:X100)</f>
        <v>1468.6897699412639</v>
      </c>
      <c r="D100" s="39"/>
      <c r="E100" s="33">
        <f>E57+E70+E83+E96</f>
        <v>0</v>
      </c>
      <c r="F100" s="33">
        <f t="shared" ref="F100:AG100" si="53">F57+F70+F83+F96</f>
        <v>41.049401379116439</v>
      </c>
      <c r="G100" s="33">
        <f t="shared" si="53"/>
        <v>95.549295521512079</v>
      </c>
      <c r="H100" s="33">
        <f t="shared" si="53"/>
        <v>231.44222993815899</v>
      </c>
      <c r="I100" s="33">
        <f t="shared" si="53"/>
        <v>31.890622696631663</v>
      </c>
      <c r="J100" s="33">
        <f t="shared" si="53"/>
        <v>176.24277239295168</v>
      </c>
      <c r="K100" s="33">
        <f t="shared" si="53"/>
        <v>176.24277239295168</v>
      </c>
      <c r="L100" s="33">
        <f t="shared" si="53"/>
        <v>176.24277239295168</v>
      </c>
      <c r="M100" s="33">
        <f t="shared" si="53"/>
        <v>0</v>
      </c>
      <c r="N100" s="33">
        <f t="shared" ca="1" si="53"/>
        <v>191.49604043556167</v>
      </c>
      <c r="O100" s="33">
        <f t="shared" ca="1" si="53"/>
        <v>191.49604043556167</v>
      </c>
      <c r="P100" s="33">
        <f t="shared" ca="1" si="53"/>
        <v>157.03782235586641</v>
      </c>
      <c r="Q100" s="33">
        <f t="shared" ca="1" si="53"/>
        <v>0</v>
      </c>
      <c r="R100" s="33">
        <f t="shared" ca="1" si="53"/>
        <v>0</v>
      </c>
      <c r="S100" s="33">
        <f t="shared" ca="1" si="53"/>
        <v>0</v>
      </c>
      <c r="T100" s="33">
        <f t="shared" ca="1" si="53"/>
        <v>0</v>
      </c>
      <c r="U100" s="33">
        <f t="shared" ca="1" si="53"/>
        <v>0</v>
      </c>
      <c r="V100" s="33">
        <f t="shared" ca="1" si="53"/>
        <v>0</v>
      </c>
      <c r="W100" s="33">
        <f t="shared" ca="1" si="53"/>
        <v>0</v>
      </c>
      <c r="X100" s="33">
        <f t="shared" ca="1" si="53"/>
        <v>0</v>
      </c>
      <c r="Y100" s="33">
        <f t="shared" ca="1" si="53"/>
        <v>0</v>
      </c>
      <c r="Z100" s="33">
        <f t="shared" ca="1" si="53"/>
        <v>0</v>
      </c>
      <c r="AA100" s="33">
        <f t="shared" ca="1" si="53"/>
        <v>0</v>
      </c>
      <c r="AB100" s="33">
        <f t="shared" ca="1" si="53"/>
        <v>0</v>
      </c>
      <c r="AC100" s="33">
        <f t="shared" ca="1" si="53"/>
        <v>0</v>
      </c>
      <c r="AD100" s="33">
        <f t="shared" ca="1" si="53"/>
        <v>0</v>
      </c>
      <c r="AE100" s="33">
        <f t="shared" ca="1" si="53"/>
        <v>0</v>
      </c>
      <c r="AF100" s="33">
        <f t="shared" ca="1" si="53"/>
        <v>0</v>
      </c>
      <c r="AG100" s="33">
        <f t="shared" ca="1" si="53"/>
        <v>0</v>
      </c>
    </row>
    <row r="101" spans="1:74" x14ac:dyDescent="0.25">
      <c r="A101" s="10"/>
      <c r="C101" s="7"/>
      <c r="D101" s="6"/>
      <c r="E101" s="6"/>
      <c r="F101" s="6"/>
      <c r="G101" s="6"/>
      <c r="H101" s="6"/>
      <c r="I101" s="6"/>
      <c r="J101" s="6"/>
      <c r="K101" s="6"/>
      <c r="L101" s="6"/>
      <c r="M101" s="6"/>
      <c r="N101" s="6"/>
      <c r="P101" s="6"/>
      <c r="Q101" s="6"/>
      <c r="R101" s="6"/>
      <c r="S101" s="6"/>
      <c r="T101" s="6"/>
      <c r="U101" s="6"/>
      <c r="V101" s="6"/>
      <c r="W101" s="6"/>
      <c r="X101" s="6"/>
      <c r="Y101" s="6"/>
      <c r="Z101" s="6"/>
      <c r="AA101" s="6"/>
      <c r="AB101" s="6"/>
      <c r="AC101" s="6"/>
      <c r="AD101" s="6"/>
      <c r="AE101" s="6"/>
      <c r="AF101" s="6"/>
      <c r="AG101" s="6"/>
    </row>
    <row r="102" spans="1:74" s="17" customFormat="1" x14ac:dyDescent="0.25">
      <c r="A102" s="24"/>
      <c r="B102" s="20" t="s">
        <v>30</v>
      </c>
      <c r="C102" s="30">
        <f ca="1">SUM(E102:AG102)</f>
        <v>1</v>
      </c>
      <c r="D102" s="24"/>
      <c r="E102" s="147">
        <f ca="1">E108/$C$108</f>
        <v>0</v>
      </c>
      <c r="F102" s="147">
        <f t="shared" ref="F102:AG102" ca="1" si="54">F108/$C$108</f>
        <v>0</v>
      </c>
      <c r="G102" s="147">
        <f t="shared" ca="1" si="54"/>
        <v>0</v>
      </c>
      <c r="H102" s="147">
        <f t="shared" ca="1" si="54"/>
        <v>0</v>
      </c>
      <c r="I102" s="147">
        <f t="shared" ca="1" si="54"/>
        <v>7.0647369866896198E-4</v>
      </c>
      <c r="J102" s="147">
        <f t="shared" ca="1" si="54"/>
        <v>0</v>
      </c>
      <c r="K102" s="147">
        <f t="shared" ca="1" si="54"/>
        <v>6.3733023461616925E-2</v>
      </c>
      <c r="L102" s="147">
        <f t="shared" ca="1" si="54"/>
        <v>1.6595864668586958E-2</v>
      </c>
      <c r="M102" s="147">
        <f t="shared" ca="1" si="54"/>
        <v>1.8335813808218335E-2</v>
      </c>
      <c r="N102" s="147">
        <f t="shared" ca="1" si="54"/>
        <v>3.1305433098022903E-2</v>
      </c>
      <c r="O102" s="147">
        <f t="shared" ca="1" si="54"/>
        <v>8.6597386632661533E-2</v>
      </c>
      <c r="P102" s="147">
        <f t="shared" ca="1" si="54"/>
        <v>0.12286827381125333</v>
      </c>
      <c r="Q102" s="147">
        <f t="shared" ca="1" si="54"/>
        <v>0.12939312001957831</v>
      </c>
      <c r="R102" s="147">
        <f t="shared" ca="1" si="54"/>
        <v>0.15234007425728924</v>
      </c>
      <c r="S102" s="147">
        <f t="shared" ca="1" si="54"/>
        <v>6.8864511204922693E-2</v>
      </c>
      <c r="T102" s="147">
        <f t="shared" ca="1" si="54"/>
        <v>0.11761842601538777</v>
      </c>
      <c r="U102" s="147">
        <f t="shared" ca="1" si="54"/>
        <v>0.13473028460421088</v>
      </c>
      <c r="V102" s="147">
        <f t="shared" ca="1" si="54"/>
        <v>5.6911314719582183E-2</v>
      </c>
      <c r="W102" s="147">
        <f t="shared" ca="1" si="54"/>
        <v>0</v>
      </c>
      <c r="X102" s="147">
        <f t="shared" ca="1" si="54"/>
        <v>0</v>
      </c>
      <c r="Y102" s="147">
        <f t="shared" ca="1" si="54"/>
        <v>0</v>
      </c>
      <c r="Z102" s="147">
        <f t="shared" ca="1" si="54"/>
        <v>0</v>
      </c>
      <c r="AA102" s="147">
        <f t="shared" ca="1" si="54"/>
        <v>0</v>
      </c>
      <c r="AB102" s="147">
        <f t="shared" ca="1" si="54"/>
        <v>0</v>
      </c>
      <c r="AC102" s="147">
        <f t="shared" ca="1" si="54"/>
        <v>0</v>
      </c>
      <c r="AD102" s="147">
        <f t="shared" ca="1" si="54"/>
        <v>0</v>
      </c>
      <c r="AE102" s="147">
        <f t="shared" ca="1" si="54"/>
        <v>0</v>
      </c>
      <c r="AF102" s="147">
        <f t="shared" ca="1" si="54"/>
        <v>0</v>
      </c>
      <c r="AG102" s="147">
        <f t="shared" ca="1" si="54"/>
        <v>0</v>
      </c>
    </row>
    <row r="103" spans="1:74" x14ac:dyDescent="0.25">
      <c r="A103" s="10"/>
      <c r="B103" s="2" t="s">
        <v>29</v>
      </c>
      <c r="C103" s="7">
        <f ca="1">SUM(E103:X103)</f>
        <v>465.84638290539863</v>
      </c>
      <c r="D103" s="6"/>
      <c r="E103" s="6">
        <f ca="1">'Cost Schedule '!H116</f>
        <v>0</v>
      </c>
      <c r="F103" s="6">
        <f ca="1">'Cost Schedule '!I116</f>
        <v>0</v>
      </c>
      <c r="G103" s="6">
        <f ca="1">'Cost Schedule '!J116</f>
        <v>0</v>
      </c>
      <c r="H103" s="6">
        <f ca="1">'Cost Schedule '!K116</f>
        <v>0</v>
      </c>
      <c r="I103" s="6">
        <f ca="1">'Cost Schedule '!L116</f>
        <v>0</v>
      </c>
      <c r="J103" s="6">
        <f ca="1">'Cost Schedule '!M116</f>
        <v>0</v>
      </c>
      <c r="K103" s="6">
        <f ca="1">'Cost Schedule '!N116</f>
        <v>23.293599772355059</v>
      </c>
      <c r="L103" s="6">
        <f ca="1">'Cost Schedule '!O116</f>
        <v>0</v>
      </c>
      <c r="M103" s="6">
        <f ca="1">'Cost Schedule '!P116</f>
        <v>0</v>
      </c>
      <c r="N103" s="6">
        <f ca="1">'Cost Schedule '!Q116</f>
        <v>9.1499999999999986</v>
      </c>
      <c r="O103" s="6">
        <f ca="1">'Cost Schedule '!R116</f>
        <v>40.294757238175862</v>
      </c>
      <c r="P103" s="6">
        <f ca="1">'Cost Schedule '!S116</f>
        <v>53.528986339925112</v>
      </c>
      <c r="Q103" s="6">
        <f ca="1">'Cost Schedule '!T116</f>
        <v>60.671743311156433</v>
      </c>
      <c r="R103" s="6">
        <f ca="1">'Cost Schedule '!U116</f>
        <v>66.406374454309486</v>
      </c>
      <c r="S103" s="6">
        <f ca="1">'Cost Schedule '!V116</f>
        <v>43.801063188529525</v>
      </c>
      <c r="T103" s="6">
        <f ca="1">'Cost Schedule '!W116</f>
        <v>56.927954377122717</v>
      </c>
      <c r="U103" s="6">
        <f ca="1">'Cost Schedule '!X116</f>
        <v>72.187083910605452</v>
      </c>
      <c r="V103" s="6">
        <f ca="1">'Cost Schedule '!Y116</f>
        <v>39.584820313218984</v>
      </c>
      <c r="W103" s="6">
        <f ca="1">'Cost Schedule '!Z116</f>
        <v>0</v>
      </c>
      <c r="X103" s="6">
        <f ca="1">'Cost Schedule '!AA116</f>
        <v>0</v>
      </c>
      <c r="Y103" s="6">
        <f ca="1">'Cost Schedule '!AB116</f>
        <v>0</v>
      </c>
      <c r="Z103" s="6">
        <f ca="1">'Cost Schedule '!AC116</f>
        <v>0</v>
      </c>
      <c r="AA103" s="6">
        <f ca="1">'Cost Schedule '!AD116</f>
        <v>0</v>
      </c>
      <c r="AB103" s="6">
        <f ca="1">'Cost Schedule '!AE116</f>
        <v>0</v>
      </c>
      <c r="AC103" s="6">
        <f ca="1">'Cost Schedule '!AF116</f>
        <v>0</v>
      </c>
      <c r="AD103" s="6">
        <f ca="1">'Cost Schedule '!AG116</f>
        <v>0</v>
      </c>
      <c r="AE103" s="6">
        <f ca="1">'Cost Schedule '!AH116</f>
        <v>0</v>
      </c>
      <c r="AF103" s="6">
        <f ca="1">'Cost Schedule '!AI116</f>
        <v>0</v>
      </c>
      <c r="AG103" s="6">
        <f ca="1">'Cost Schedule '!AJ116</f>
        <v>0</v>
      </c>
    </row>
    <row r="104" spans="1:74" x14ac:dyDescent="0.25">
      <c r="A104" s="23"/>
      <c r="B104" s="2" t="s">
        <v>250</v>
      </c>
      <c r="C104" s="7">
        <f t="shared" ref="C104:C110" ca="1" si="55">SUM(E104:X104)</f>
        <v>37.2677106324319</v>
      </c>
      <c r="D104" s="6"/>
      <c r="E104" s="6">
        <f t="shared" ref="E104:AG104" ca="1" si="56">E103*10%*80%</f>
        <v>0</v>
      </c>
      <c r="F104" s="6">
        <f t="shared" ca="1" si="56"/>
        <v>0</v>
      </c>
      <c r="G104" s="6">
        <f t="shared" ca="1" si="56"/>
        <v>0</v>
      </c>
      <c r="H104" s="6">
        <f t="shared" ca="1" si="56"/>
        <v>0</v>
      </c>
      <c r="I104" s="6">
        <f t="shared" ca="1" si="56"/>
        <v>0</v>
      </c>
      <c r="J104" s="6">
        <f t="shared" ca="1" si="56"/>
        <v>0</v>
      </c>
      <c r="K104" s="6">
        <f t="shared" ca="1" si="56"/>
        <v>1.8634879817884049</v>
      </c>
      <c r="L104" s="6">
        <f t="shared" ca="1" si="56"/>
        <v>0</v>
      </c>
      <c r="M104" s="6">
        <f t="shared" ca="1" si="56"/>
        <v>0</v>
      </c>
      <c r="N104" s="6">
        <f t="shared" ca="1" si="56"/>
        <v>0.73199999999999998</v>
      </c>
      <c r="O104" s="6">
        <f t="shared" ca="1" si="56"/>
        <v>3.2235805790540688</v>
      </c>
      <c r="P104" s="6">
        <f t="shared" ca="1" si="56"/>
        <v>4.2823189071940098</v>
      </c>
      <c r="Q104" s="6">
        <f t="shared" ca="1" si="56"/>
        <v>4.8537394648925156</v>
      </c>
      <c r="R104" s="6">
        <f t="shared" ca="1" si="56"/>
        <v>5.3125099563447593</v>
      </c>
      <c r="S104" s="6">
        <f t="shared" ca="1" si="56"/>
        <v>3.5040850550823621</v>
      </c>
      <c r="T104" s="6">
        <f t="shared" ca="1" si="56"/>
        <v>4.554236350169818</v>
      </c>
      <c r="U104" s="6">
        <f t="shared" ca="1" si="56"/>
        <v>5.7749667128484363</v>
      </c>
      <c r="V104" s="6">
        <f t="shared" ca="1" si="56"/>
        <v>3.166785625057519</v>
      </c>
      <c r="W104" s="6">
        <f t="shared" ca="1" si="56"/>
        <v>0</v>
      </c>
      <c r="X104" s="6">
        <f t="shared" ca="1" si="56"/>
        <v>0</v>
      </c>
      <c r="Y104" s="6">
        <f t="shared" ca="1" si="56"/>
        <v>0</v>
      </c>
      <c r="Z104" s="6">
        <f t="shared" ca="1" si="56"/>
        <v>0</v>
      </c>
      <c r="AA104" s="6">
        <f t="shared" ca="1" si="56"/>
        <v>0</v>
      </c>
      <c r="AB104" s="6">
        <f t="shared" ca="1" si="56"/>
        <v>0</v>
      </c>
      <c r="AC104" s="6">
        <f t="shared" ca="1" si="56"/>
        <v>0</v>
      </c>
      <c r="AD104" s="6">
        <f t="shared" ca="1" si="56"/>
        <v>0</v>
      </c>
      <c r="AE104" s="6">
        <f t="shared" ca="1" si="56"/>
        <v>0</v>
      </c>
      <c r="AF104" s="6">
        <f t="shared" ca="1" si="56"/>
        <v>0</v>
      </c>
      <c r="AG104" s="6">
        <f t="shared" ca="1" si="56"/>
        <v>0</v>
      </c>
    </row>
    <row r="105" spans="1:74" x14ac:dyDescent="0.25">
      <c r="A105" s="23"/>
      <c r="B105" s="2" t="s">
        <v>255</v>
      </c>
      <c r="C105" s="7">
        <f t="shared" ca="1" si="55"/>
        <v>9.316927658107975</v>
      </c>
      <c r="D105" s="6"/>
      <c r="E105" s="6">
        <f t="shared" ref="E105:AG105" ca="1" si="57">E103*10%*20%</f>
        <v>0</v>
      </c>
      <c r="F105" s="6">
        <f t="shared" ca="1" si="57"/>
        <v>0</v>
      </c>
      <c r="G105" s="6">
        <f t="shared" ca="1" si="57"/>
        <v>0</v>
      </c>
      <c r="H105" s="6">
        <f t="shared" ca="1" si="57"/>
        <v>0</v>
      </c>
      <c r="I105" s="6">
        <f t="shared" ca="1" si="57"/>
        <v>0</v>
      </c>
      <c r="J105" s="6">
        <f t="shared" ca="1" si="57"/>
        <v>0</v>
      </c>
      <c r="K105" s="6">
        <f t="shared" ca="1" si="57"/>
        <v>0.46587199544710123</v>
      </c>
      <c r="L105" s="6">
        <f t="shared" ca="1" si="57"/>
        <v>0</v>
      </c>
      <c r="M105" s="6">
        <f t="shared" ca="1" si="57"/>
        <v>0</v>
      </c>
      <c r="N105" s="6">
        <f t="shared" ca="1" si="57"/>
        <v>0.183</v>
      </c>
      <c r="O105" s="6">
        <f t="shared" ca="1" si="57"/>
        <v>0.8058951447635172</v>
      </c>
      <c r="P105" s="6">
        <f t="shared" ca="1" si="57"/>
        <v>1.0705797267985024</v>
      </c>
      <c r="Q105" s="6">
        <f t="shared" ca="1" si="57"/>
        <v>1.2134348662231289</v>
      </c>
      <c r="R105" s="6">
        <f t="shared" ca="1" si="57"/>
        <v>1.3281274890861898</v>
      </c>
      <c r="S105" s="6">
        <f t="shared" ca="1" si="57"/>
        <v>0.87602126377059053</v>
      </c>
      <c r="T105" s="6">
        <f t="shared" ca="1" si="57"/>
        <v>1.1385590875424545</v>
      </c>
      <c r="U105" s="6">
        <f t="shared" ca="1" si="57"/>
        <v>1.4437416782121091</v>
      </c>
      <c r="V105" s="6">
        <f t="shared" ca="1" si="57"/>
        <v>0.79169640626437976</v>
      </c>
      <c r="W105" s="6">
        <f t="shared" ca="1" si="57"/>
        <v>0</v>
      </c>
      <c r="X105" s="6">
        <f t="shared" ca="1" si="57"/>
        <v>0</v>
      </c>
      <c r="Y105" s="6">
        <f t="shared" ca="1" si="57"/>
        <v>0</v>
      </c>
      <c r="Z105" s="6">
        <f t="shared" ca="1" si="57"/>
        <v>0</v>
      </c>
      <c r="AA105" s="6">
        <f t="shared" ca="1" si="57"/>
        <v>0</v>
      </c>
      <c r="AB105" s="6">
        <f t="shared" ca="1" si="57"/>
        <v>0</v>
      </c>
      <c r="AC105" s="6">
        <f t="shared" ca="1" si="57"/>
        <v>0</v>
      </c>
      <c r="AD105" s="6">
        <f t="shared" ca="1" si="57"/>
        <v>0</v>
      </c>
      <c r="AE105" s="6">
        <f t="shared" ca="1" si="57"/>
        <v>0</v>
      </c>
      <c r="AF105" s="6">
        <f t="shared" ca="1" si="57"/>
        <v>0</v>
      </c>
      <c r="AG105" s="6">
        <f t="shared" ca="1" si="57"/>
        <v>0</v>
      </c>
    </row>
    <row r="106" spans="1:74" ht="22.5" x14ac:dyDescent="0.25">
      <c r="A106" s="23"/>
      <c r="B106" s="198" t="s">
        <v>369</v>
      </c>
      <c r="C106" s="7">
        <f t="shared" ca="1" si="55"/>
        <v>270.32989551176695</v>
      </c>
      <c r="D106" s="6"/>
      <c r="E106" s="6">
        <f ca="1">'Cost Schedule '!H131+'Cost Schedule '!H141</f>
        <v>0</v>
      </c>
      <c r="F106" s="6">
        <f ca="1">'Cost Schedule '!I131+'Cost Schedule '!I141</f>
        <v>0</v>
      </c>
      <c r="G106" s="6">
        <f ca="1">'Cost Schedule '!J131+'Cost Schedule '!J141</f>
        <v>0</v>
      </c>
      <c r="H106" s="6">
        <f ca="1">'Cost Schedule '!K131+'Cost Schedule '!K141</f>
        <v>0</v>
      </c>
      <c r="I106" s="6">
        <f ca="1">'Cost Schedule '!L131+'Cost Schedule '!L141</f>
        <v>0.55299999999999994</v>
      </c>
      <c r="J106" s="6">
        <f ca="1">'Cost Schedule '!M131+'Cost Schedule '!M141</f>
        <v>0</v>
      </c>
      <c r="K106" s="6">
        <f ca="1">'Cost Schedule '!N131+'Cost Schedule '!N141</f>
        <v>24.264760119778401</v>
      </c>
      <c r="L106" s="6">
        <f ca="1">'Cost Schedule '!O131+'Cost Schedule '!O141</f>
        <v>12.990594241540146</v>
      </c>
      <c r="M106" s="6">
        <f ca="1">'Cost Schedule '!P131+'Cost Schedule '!P141</f>
        <v>14.352558425102787</v>
      </c>
      <c r="N106" s="6">
        <f ca="1">'Cost Schedule '!Q131+'Cost Schedule '!Q141</f>
        <v>14.439669509740149</v>
      </c>
      <c r="O106" s="6">
        <f ca="1">'Cost Schedule '!R131+'Cost Schedule '!R141</f>
        <v>23.460816783080286</v>
      </c>
      <c r="P106" s="6">
        <f ca="1">'Cost Schedule '!S131+'Cost Schedule '!S141</f>
        <v>37.294597668872377</v>
      </c>
      <c r="Q106" s="6">
        <f ca="1">'Cost Schedule '!T131+'Cost Schedule '!T141</f>
        <v>34.544959599923189</v>
      </c>
      <c r="R106" s="6">
        <f ca="1">'Cost Schedule '!U131+'Cost Schedule '!U141</f>
        <v>46.198844277215215</v>
      </c>
      <c r="S106" s="6">
        <f ca="1">'Cost Schedule '!V131+'Cost Schedule '!V141</f>
        <v>5.7232784120108615</v>
      </c>
      <c r="T106" s="6">
        <f ca="1">'Cost Schedule '!W131+'Cost Schedule '!W141</f>
        <v>29.446357154687369</v>
      </c>
      <c r="U106" s="6">
        <f ca="1">'Cost Schedule '!X131+'Cost Schedule '!X141</f>
        <v>26.055808783416147</v>
      </c>
      <c r="V106" s="6">
        <f ca="1">'Cost Schedule '!Y131+'Cost Schedule '!Y141</f>
        <v>1.0046505363999927</v>
      </c>
      <c r="W106" s="6">
        <f ca="1">'Cost Schedule '!Z131+'Cost Schedule '!Z141</f>
        <v>0</v>
      </c>
      <c r="X106" s="6">
        <f ca="1">'Cost Schedule '!AA131+'Cost Schedule '!AA141</f>
        <v>0</v>
      </c>
      <c r="Y106" s="6">
        <f ca="1">'Cost Schedule '!AB131+'Cost Schedule '!AB141</f>
        <v>0</v>
      </c>
      <c r="Z106" s="6">
        <f ca="1">'Cost Schedule '!AC131+'Cost Schedule '!AC141</f>
        <v>0</v>
      </c>
      <c r="AA106" s="6">
        <f ca="1">'Cost Schedule '!AD131+'Cost Schedule '!AD141</f>
        <v>0</v>
      </c>
      <c r="AB106" s="6">
        <f ca="1">'Cost Schedule '!AE131+'Cost Schedule '!AE141</f>
        <v>0</v>
      </c>
      <c r="AC106" s="6">
        <f ca="1">'Cost Schedule '!AF131+'Cost Schedule '!AF141</f>
        <v>0</v>
      </c>
      <c r="AD106" s="6">
        <f ca="1">'Cost Schedule '!AG131+'Cost Schedule '!AG141</f>
        <v>0</v>
      </c>
      <c r="AE106" s="6">
        <f ca="1">'Cost Schedule '!AH131+'Cost Schedule '!AH141</f>
        <v>0</v>
      </c>
      <c r="AF106" s="6">
        <f ca="1">'Cost Schedule '!AI131+'Cost Schedule '!AI141</f>
        <v>0</v>
      </c>
      <c r="AG106" s="6">
        <f ca="1">'Cost Schedule '!AJ131+'Cost Schedule '!AJ141</f>
        <v>0</v>
      </c>
    </row>
    <row r="107" spans="1:74" x14ac:dyDescent="0.25">
      <c r="A107" s="23"/>
      <c r="C107" s="7"/>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row>
    <row r="108" spans="1:74" x14ac:dyDescent="0.25">
      <c r="A108" s="23"/>
      <c r="B108" s="34" t="s">
        <v>34</v>
      </c>
      <c r="C108" s="33">
        <f ca="1">SUM(E108:X108)</f>
        <v>782.76091670770541</v>
      </c>
      <c r="D108" s="39"/>
      <c r="E108" s="33">
        <f ca="1">SUM(E103:E107)</f>
        <v>0</v>
      </c>
      <c r="F108" s="33">
        <f t="shared" ref="F108:AG108" ca="1" si="58">SUM(F103:F107)</f>
        <v>0</v>
      </c>
      <c r="G108" s="33">
        <f t="shared" ca="1" si="58"/>
        <v>0</v>
      </c>
      <c r="H108" s="33">
        <f t="shared" ca="1" si="58"/>
        <v>0</v>
      </c>
      <c r="I108" s="33">
        <f t="shared" ca="1" si="58"/>
        <v>0.55299999999999994</v>
      </c>
      <c r="J108" s="33">
        <f t="shared" ca="1" si="58"/>
        <v>0</v>
      </c>
      <c r="K108" s="33">
        <f t="shared" ca="1" si="58"/>
        <v>49.887719869368965</v>
      </c>
      <c r="L108" s="33">
        <f t="shared" ca="1" si="58"/>
        <v>12.990594241540146</v>
      </c>
      <c r="M108" s="33">
        <f t="shared" ca="1" si="58"/>
        <v>14.352558425102787</v>
      </c>
      <c r="N108" s="33">
        <f t="shared" ca="1" si="58"/>
        <v>24.504669509740147</v>
      </c>
      <c r="O108" s="33">
        <f t="shared" ca="1" si="58"/>
        <v>67.785049745073735</v>
      </c>
      <c r="P108" s="33">
        <f t="shared" ca="1" si="58"/>
        <v>96.176482642790006</v>
      </c>
      <c r="Q108" s="33">
        <f t="shared" ca="1" si="58"/>
        <v>101.28387724219526</v>
      </c>
      <c r="R108" s="33">
        <f t="shared" ca="1" si="58"/>
        <v>119.24585617695564</v>
      </c>
      <c r="S108" s="33">
        <f t="shared" ca="1" si="58"/>
        <v>53.904447919393341</v>
      </c>
      <c r="T108" s="33">
        <f t="shared" ca="1" si="58"/>
        <v>92.067106969522357</v>
      </c>
      <c r="U108" s="33">
        <f t="shared" ca="1" si="58"/>
        <v>105.46160108508215</v>
      </c>
      <c r="V108" s="33">
        <f t="shared" ca="1" si="58"/>
        <v>44.547952880940876</v>
      </c>
      <c r="W108" s="33">
        <f t="shared" ca="1" si="58"/>
        <v>0</v>
      </c>
      <c r="X108" s="33">
        <f t="shared" ca="1" si="58"/>
        <v>0</v>
      </c>
      <c r="Y108" s="33">
        <f t="shared" ca="1" si="58"/>
        <v>0</v>
      </c>
      <c r="Z108" s="33">
        <f t="shared" ca="1" si="58"/>
        <v>0</v>
      </c>
      <c r="AA108" s="33">
        <f t="shared" ca="1" si="58"/>
        <v>0</v>
      </c>
      <c r="AB108" s="33">
        <f t="shared" ca="1" si="58"/>
        <v>0</v>
      </c>
      <c r="AC108" s="33">
        <f t="shared" ca="1" si="58"/>
        <v>0</v>
      </c>
      <c r="AD108" s="33">
        <f t="shared" ca="1" si="58"/>
        <v>0</v>
      </c>
      <c r="AE108" s="33">
        <f t="shared" ca="1" si="58"/>
        <v>0</v>
      </c>
      <c r="AF108" s="33">
        <f t="shared" ca="1" si="58"/>
        <v>0</v>
      </c>
      <c r="AG108" s="33">
        <f t="shared" ca="1" si="58"/>
        <v>0</v>
      </c>
    </row>
    <row r="109" spans="1:74" x14ac:dyDescent="0.25">
      <c r="A109" s="9"/>
      <c r="C109" s="7"/>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row>
    <row r="110" spans="1:74" x14ac:dyDescent="0.25">
      <c r="B110" s="26" t="s">
        <v>27</v>
      </c>
      <c r="C110" s="27">
        <f t="shared" ca="1" si="55"/>
        <v>677.54078859929291</v>
      </c>
      <c r="D110" s="28"/>
      <c r="E110" s="27">
        <f t="shared" ref="E110:AG110" ca="1" si="59">E100-E108</f>
        <v>0</v>
      </c>
      <c r="F110" s="27">
        <f t="shared" ca="1" si="59"/>
        <v>41.049401379116439</v>
      </c>
      <c r="G110" s="27">
        <f t="shared" ca="1" si="59"/>
        <v>95.549295521512079</v>
      </c>
      <c r="H110" s="27">
        <f t="shared" ca="1" si="59"/>
        <v>231.44222993815899</v>
      </c>
      <c r="I110" s="27">
        <f t="shared" ca="1" si="59"/>
        <v>31.337622696631662</v>
      </c>
      <c r="J110" s="27">
        <f t="shared" ca="1" si="59"/>
        <v>176.24277239295168</v>
      </c>
      <c r="K110" s="27">
        <f t="shared" ca="1" si="59"/>
        <v>126.35505252358271</v>
      </c>
      <c r="L110" s="27">
        <f t="shared" ca="1" si="59"/>
        <v>163.25217815141153</v>
      </c>
      <c r="M110" s="27">
        <f t="shared" ca="1" si="59"/>
        <v>-14.352558425102787</v>
      </c>
      <c r="N110" s="27">
        <f t="shared" ca="1" si="59"/>
        <v>57.93896497771712</v>
      </c>
      <c r="O110" s="27">
        <f t="shared" ca="1" si="59"/>
        <v>74.707247476807481</v>
      </c>
      <c r="P110" s="27">
        <f t="shared" ca="1" si="59"/>
        <v>97.416632751723554</v>
      </c>
      <c r="Q110" s="27">
        <f t="shared" ca="1" si="59"/>
        <v>0</v>
      </c>
      <c r="R110" s="27">
        <f t="shared" ca="1" si="59"/>
        <v>0</v>
      </c>
      <c r="S110" s="27">
        <f t="shared" ca="1" si="59"/>
        <v>0</v>
      </c>
      <c r="T110" s="27">
        <f t="shared" ca="1" si="59"/>
        <v>-68.827435522191465</v>
      </c>
      <c r="U110" s="27">
        <f t="shared" ca="1" si="59"/>
        <v>0</v>
      </c>
      <c r="V110" s="27">
        <f t="shared" ca="1" si="59"/>
        <v>0</v>
      </c>
      <c r="W110" s="27">
        <f t="shared" ca="1" si="59"/>
        <v>0</v>
      </c>
      <c r="X110" s="27">
        <f t="shared" ca="1" si="59"/>
        <v>0</v>
      </c>
      <c r="Y110" s="27">
        <f t="shared" ca="1" si="59"/>
        <v>0</v>
      </c>
      <c r="Z110" s="27">
        <f t="shared" ca="1" si="59"/>
        <v>0</v>
      </c>
      <c r="AA110" s="27">
        <f t="shared" ca="1" si="59"/>
        <v>0</v>
      </c>
      <c r="AB110" s="27">
        <f t="shared" ca="1" si="59"/>
        <v>0</v>
      </c>
      <c r="AC110" s="27">
        <f t="shared" ca="1" si="59"/>
        <v>0</v>
      </c>
      <c r="AD110" s="27">
        <f t="shared" ca="1" si="59"/>
        <v>0</v>
      </c>
      <c r="AE110" s="27">
        <f t="shared" ca="1" si="59"/>
        <v>0</v>
      </c>
      <c r="AF110" s="27">
        <f t="shared" ca="1" si="59"/>
        <v>0</v>
      </c>
      <c r="AG110" s="27">
        <f t="shared" ca="1" si="59"/>
        <v>0</v>
      </c>
    </row>
    <row r="111" spans="1:74" x14ac:dyDescent="0.25">
      <c r="B111" s="13"/>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row>
    <row r="112" spans="1:74" x14ac:dyDescent="0.25">
      <c r="A112" s="9"/>
      <c r="B112" s="26" t="s">
        <v>28</v>
      </c>
      <c r="C112" s="27">
        <f ca="1">SUM(D112:X112)</f>
        <v>677.54078859929291</v>
      </c>
      <c r="D112" s="27">
        <f>D63+D110</f>
        <v>0</v>
      </c>
      <c r="E112" s="27">
        <f t="shared" ref="E112:AG112" ca="1" si="60">E110</f>
        <v>0</v>
      </c>
      <c r="F112" s="27">
        <f t="shared" ca="1" si="60"/>
        <v>41.049401379116439</v>
      </c>
      <c r="G112" s="27">
        <f t="shared" ca="1" si="60"/>
        <v>95.549295521512079</v>
      </c>
      <c r="H112" s="27">
        <f t="shared" ca="1" si="60"/>
        <v>231.44222993815899</v>
      </c>
      <c r="I112" s="27">
        <f t="shared" ca="1" si="60"/>
        <v>31.337622696631662</v>
      </c>
      <c r="J112" s="27">
        <f t="shared" ca="1" si="60"/>
        <v>176.24277239295168</v>
      </c>
      <c r="K112" s="27">
        <f t="shared" ca="1" si="60"/>
        <v>126.35505252358271</v>
      </c>
      <c r="L112" s="27">
        <f t="shared" ca="1" si="60"/>
        <v>163.25217815141153</v>
      </c>
      <c r="M112" s="27">
        <f t="shared" ca="1" si="60"/>
        <v>-14.352558425102787</v>
      </c>
      <c r="N112" s="27">
        <f t="shared" ca="1" si="60"/>
        <v>57.93896497771712</v>
      </c>
      <c r="O112" s="27">
        <f t="shared" ca="1" si="60"/>
        <v>74.707247476807481</v>
      </c>
      <c r="P112" s="27">
        <f t="shared" ca="1" si="60"/>
        <v>97.416632751723554</v>
      </c>
      <c r="Q112" s="27">
        <f t="shared" ca="1" si="60"/>
        <v>0</v>
      </c>
      <c r="R112" s="27">
        <f t="shared" ca="1" si="60"/>
        <v>0</v>
      </c>
      <c r="S112" s="27">
        <f t="shared" ca="1" si="60"/>
        <v>0</v>
      </c>
      <c r="T112" s="27">
        <f t="shared" ca="1" si="60"/>
        <v>-68.827435522191465</v>
      </c>
      <c r="U112" s="27">
        <f t="shared" ca="1" si="60"/>
        <v>0</v>
      </c>
      <c r="V112" s="27">
        <f t="shared" ca="1" si="60"/>
        <v>0</v>
      </c>
      <c r="W112" s="27">
        <f t="shared" ca="1" si="60"/>
        <v>0</v>
      </c>
      <c r="X112" s="27">
        <f t="shared" ca="1" si="60"/>
        <v>0</v>
      </c>
      <c r="Y112" s="27">
        <f t="shared" ca="1" si="60"/>
        <v>0</v>
      </c>
      <c r="Z112" s="27">
        <f t="shared" ca="1" si="60"/>
        <v>0</v>
      </c>
      <c r="AA112" s="27">
        <f t="shared" ca="1" si="60"/>
        <v>0</v>
      </c>
      <c r="AB112" s="27">
        <f t="shared" ca="1" si="60"/>
        <v>0</v>
      </c>
      <c r="AC112" s="27">
        <f t="shared" ca="1" si="60"/>
        <v>0</v>
      </c>
      <c r="AD112" s="27">
        <f t="shared" ca="1" si="60"/>
        <v>0</v>
      </c>
      <c r="AE112" s="27">
        <f t="shared" ca="1" si="60"/>
        <v>0</v>
      </c>
      <c r="AF112" s="27">
        <f t="shared" ca="1" si="60"/>
        <v>0</v>
      </c>
      <c r="AG112" s="27">
        <f t="shared" ca="1" si="60"/>
        <v>0</v>
      </c>
    </row>
    <row r="114" spans="1:74" x14ac:dyDescent="0.25">
      <c r="F114" s="2">
        <v>1</v>
      </c>
      <c r="G114" s="2">
        <f t="shared" ref="G114:AG114" si="61">F114+1</f>
        <v>2</v>
      </c>
      <c r="H114" s="2">
        <f t="shared" si="61"/>
        <v>3</v>
      </c>
      <c r="I114" s="2">
        <f t="shared" si="61"/>
        <v>4</v>
      </c>
      <c r="J114" s="2">
        <f t="shared" si="61"/>
        <v>5</v>
      </c>
      <c r="K114" s="2">
        <f t="shared" si="61"/>
        <v>6</v>
      </c>
      <c r="L114" s="2">
        <f t="shared" si="61"/>
        <v>7</v>
      </c>
      <c r="M114" s="2">
        <f t="shared" si="61"/>
        <v>8</v>
      </c>
      <c r="N114" s="2">
        <f t="shared" si="61"/>
        <v>9</v>
      </c>
      <c r="O114" s="2">
        <f t="shared" si="61"/>
        <v>10</v>
      </c>
      <c r="P114" s="2">
        <f t="shared" si="61"/>
        <v>11</v>
      </c>
      <c r="Q114" s="2">
        <f t="shared" si="61"/>
        <v>12</v>
      </c>
      <c r="R114" s="2">
        <f t="shared" si="61"/>
        <v>13</v>
      </c>
      <c r="S114" s="2">
        <f t="shared" si="61"/>
        <v>14</v>
      </c>
      <c r="T114" s="2">
        <f t="shared" si="61"/>
        <v>15</v>
      </c>
      <c r="U114" s="2">
        <f t="shared" si="61"/>
        <v>16</v>
      </c>
      <c r="V114" s="2">
        <f t="shared" si="61"/>
        <v>17</v>
      </c>
      <c r="W114" s="2">
        <f t="shared" si="61"/>
        <v>18</v>
      </c>
      <c r="X114" s="2">
        <f t="shared" si="61"/>
        <v>19</v>
      </c>
      <c r="Y114" s="2">
        <f t="shared" si="61"/>
        <v>20</v>
      </c>
      <c r="Z114" s="2">
        <f t="shared" si="61"/>
        <v>21</v>
      </c>
      <c r="AA114" s="2">
        <f t="shared" si="61"/>
        <v>22</v>
      </c>
      <c r="AB114" s="2">
        <f t="shared" si="61"/>
        <v>23</v>
      </c>
      <c r="AC114" s="2">
        <f t="shared" si="61"/>
        <v>24</v>
      </c>
      <c r="AD114" s="2">
        <f t="shared" si="61"/>
        <v>25</v>
      </c>
      <c r="AE114" s="2">
        <f t="shared" si="61"/>
        <v>26</v>
      </c>
      <c r="AF114" s="2">
        <f t="shared" si="61"/>
        <v>27</v>
      </c>
      <c r="AG114" s="2">
        <f t="shared" si="61"/>
        <v>28</v>
      </c>
    </row>
    <row r="115" spans="1:74" x14ac:dyDescent="0.25">
      <c r="B115" s="3" t="s">
        <v>117</v>
      </c>
      <c r="C115" s="4" t="s">
        <v>3</v>
      </c>
      <c r="D115" s="5">
        <f>D60</f>
        <v>44561</v>
      </c>
      <c r="E115" s="5">
        <f t="shared" ref="E115:AG115" si="62">EOMONTH(D115,3)</f>
        <v>44651</v>
      </c>
      <c r="F115" s="5">
        <f t="shared" si="62"/>
        <v>44742</v>
      </c>
      <c r="G115" s="5">
        <f t="shared" si="62"/>
        <v>44834</v>
      </c>
      <c r="H115" s="5">
        <f t="shared" si="62"/>
        <v>44926</v>
      </c>
      <c r="I115" s="5">
        <f t="shared" si="62"/>
        <v>45016</v>
      </c>
      <c r="J115" s="5">
        <f t="shared" si="62"/>
        <v>45107</v>
      </c>
      <c r="K115" s="5">
        <f t="shared" si="62"/>
        <v>45199</v>
      </c>
      <c r="L115" s="5">
        <f t="shared" si="62"/>
        <v>45291</v>
      </c>
      <c r="M115" s="5">
        <f t="shared" si="62"/>
        <v>45382</v>
      </c>
      <c r="N115" s="5">
        <f t="shared" si="62"/>
        <v>45473</v>
      </c>
      <c r="O115" s="5">
        <f t="shared" si="62"/>
        <v>45565</v>
      </c>
      <c r="P115" s="5">
        <f t="shared" si="62"/>
        <v>45657</v>
      </c>
      <c r="Q115" s="5">
        <f t="shared" si="62"/>
        <v>45747</v>
      </c>
      <c r="R115" s="5">
        <f t="shared" si="62"/>
        <v>45838</v>
      </c>
      <c r="S115" s="5">
        <f t="shared" si="62"/>
        <v>45930</v>
      </c>
      <c r="T115" s="5">
        <f t="shared" si="62"/>
        <v>46022</v>
      </c>
      <c r="U115" s="5">
        <f t="shared" si="62"/>
        <v>46112</v>
      </c>
      <c r="V115" s="5">
        <f t="shared" si="62"/>
        <v>46203</v>
      </c>
      <c r="W115" s="5">
        <f t="shared" si="62"/>
        <v>46295</v>
      </c>
      <c r="X115" s="5">
        <f t="shared" si="62"/>
        <v>46387</v>
      </c>
      <c r="Y115" s="5">
        <f t="shared" si="62"/>
        <v>46477</v>
      </c>
      <c r="Z115" s="5">
        <f t="shared" si="62"/>
        <v>46568</v>
      </c>
      <c r="AA115" s="5">
        <f t="shared" si="62"/>
        <v>46660</v>
      </c>
      <c r="AB115" s="5">
        <f t="shared" si="62"/>
        <v>46752</v>
      </c>
      <c r="AC115" s="5">
        <f t="shared" si="62"/>
        <v>46843</v>
      </c>
      <c r="AD115" s="5">
        <f t="shared" si="62"/>
        <v>46934</v>
      </c>
      <c r="AE115" s="5">
        <f t="shared" si="62"/>
        <v>47026</v>
      </c>
      <c r="AF115" s="5">
        <f t="shared" si="62"/>
        <v>47118</v>
      </c>
      <c r="AG115" s="5">
        <f t="shared" si="62"/>
        <v>47208</v>
      </c>
    </row>
    <row r="116" spans="1:74" x14ac:dyDescent="0.25">
      <c r="B116" s="14"/>
      <c r="C116" s="15"/>
      <c r="D116" s="15"/>
      <c r="E116" s="15"/>
      <c r="F116" s="15"/>
      <c r="G116" s="15"/>
      <c r="H116" s="15"/>
      <c r="I116" s="15"/>
      <c r="J116" s="15"/>
      <c r="K116" s="15"/>
      <c r="L116" s="15"/>
      <c r="M116" s="15"/>
      <c r="N116" s="15"/>
      <c r="O116" s="15"/>
      <c r="P116" s="15"/>
      <c r="Q116" s="15"/>
      <c r="R116" s="15"/>
      <c r="S116" s="15"/>
      <c r="T116" s="15"/>
      <c r="U116" s="15"/>
      <c r="V116" s="15"/>
      <c r="W116" s="15"/>
    </row>
    <row r="117" spans="1:74" x14ac:dyDescent="0.25">
      <c r="A117" s="10">
        <f>'Project Summary'!E17</f>
        <v>574</v>
      </c>
      <c r="B117" s="2" t="s">
        <v>21</v>
      </c>
      <c r="C117" s="7">
        <f>SUM(E117:AG117)</f>
        <v>574</v>
      </c>
      <c r="D117" s="8"/>
      <c r="E117" s="10"/>
      <c r="F117" s="10"/>
      <c r="G117" s="10">
        <v>45</v>
      </c>
      <c r="H117" s="10">
        <v>50</v>
      </c>
      <c r="I117" s="10">
        <v>55</v>
      </c>
      <c r="J117" s="10">
        <v>60</v>
      </c>
      <c r="K117" s="10">
        <v>65</v>
      </c>
      <c r="L117" s="10">
        <v>65</v>
      </c>
      <c r="M117" s="10">
        <v>65</v>
      </c>
      <c r="N117" s="10">
        <v>65</v>
      </c>
      <c r="O117" s="10">
        <v>65</v>
      </c>
      <c r="P117" s="10">
        <v>39</v>
      </c>
      <c r="Q117" s="10"/>
      <c r="R117" s="10"/>
      <c r="S117" s="10"/>
      <c r="T117" s="10"/>
      <c r="U117" s="10"/>
      <c r="V117" s="10"/>
      <c r="W117" s="10"/>
      <c r="X117" s="10"/>
      <c r="Y117" s="10"/>
      <c r="Z117" s="10"/>
      <c r="AA117" s="10"/>
      <c r="AB117" s="10"/>
      <c r="AC117" s="10"/>
      <c r="AD117" s="10"/>
      <c r="AE117" s="10"/>
      <c r="AF117" s="10"/>
      <c r="AG117" s="10"/>
    </row>
    <row r="118" spans="1:74" x14ac:dyDescent="0.25">
      <c r="A118" s="21">
        <f>A119/A117</f>
        <v>462.01375818815325</v>
      </c>
      <c r="B118" s="2" t="s">
        <v>22</v>
      </c>
      <c r="C118" s="7"/>
      <c r="D118" s="8"/>
      <c r="E118" s="6">
        <f t="shared" ref="E118:AG118" si="63">$A$118</f>
        <v>462.01375818815325</v>
      </c>
      <c r="F118" s="6">
        <f t="shared" si="63"/>
        <v>462.01375818815325</v>
      </c>
      <c r="G118" s="6">
        <f t="shared" si="63"/>
        <v>462.01375818815325</v>
      </c>
      <c r="H118" s="6">
        <f t="shared" si="63"/>
        <v>462.01375818815325</v>
      </c>
      <c r="I118" s="6">
        <f t="shared" si="63"/>
        <v>462.01375818815325</v>
      </c>
      <c r="J118" s="6">
        <f t="shared" si="63"/>
        <v>462.01375818815325</v>
      </c>
      <c r="K118" s="6">
        <f t="shared" si="63"/>
        <v>462.01375818815325</v>
      </c>
      <c r="L118" s="6">
        <f t="shared" si="63"/>
        <v>462.01375818815325</v>
      </c>
      <c r="M118" s="6">
        <f t="shared" si="63"/>
        <v>462.01375818815325</v>
      </c>
      <c r="N118" s="6">
        <f t="shared" si="63"/>
        <v>462.01375818815325</v>
      </c>
      <c r="O118" s="6">
        <f t="shared" si="63"/>
        <v>462.01375818815325</v>
      </c>
      <c r="P118" s="6">
        <f t="shared" si="63"/>
        <v>462.01375818815325</v>
      </c>
      <c r="Q118" s="6">
        <f t="shared" si="63"/>
        <v>462.01375818815325</v>
      </c>
      <c r="R118" s="6">
        <f t="shared" si="63"/>
        <v>462.01375818815325</v>
      </c>
      <c r="S118" s="6">
        <f t="shared" si="63"/>
        <v>462.01375818815325</v>
      </c>
      <c r="T118" s="6">
        <f t="shared" si="63"/>
        <v>462.01375818815325</v>
      </c>
      <c r="U118" s="6">
        <f t="shared" si="63"/>
        <v>462.01375818815325</v>
      </c>
      <c r="V118" s="6">
        <f t="shared" si="63"/>
        <v>462.01375818815325</v>
      </c>
      <c r="W118" s="6">
        <f t="shared" si="63"/>
        <v>462.01375818815325</v>
      </c>
      <c r="X118" s="6">
        <f t="shared" si="63"/>
        <v>462.01375818815325</v>
      </c>
      <c r="Y118" s="6">
        <f t="shared" si="63"/>
        <v>462.01375818815325</v>
      </c>
      <c r="Z118" s="6">
        <f t="shared" si="63"/>
        <v>462.01375818815325</v>
      </c>
      <c r="AA118" s="6">
        <f t="shared" si="63"/>
        <v>462.01375818815325</v>
      </c>
      <c r="AB118" s="6">
        <f t="shared" si="63"/>
        <v>462.01375818815325</v>
      </c>
      <c r="AC118" s="6">
        <f t="shared" si="63"/>
        <v>462.01375818815325</v>
      </c>
      <c r="AD118" s="6">
        <f t="shared" si="63"/>
        <v>462.01375818815325</v>
      </c>
      <c r="AE118" s="6">
        <f t="shared" si="63"/>
        <v>462.01375818815325</v>
      </c>
      <c r="AF118" s="6">
        <f t="shared" si="63"/>
        <v>462.01375818815325</v>
      </c>
      <c r="AG118" s="6">
        <f t="shared" si="63"/>
        <v>462.01375818815325</v>
      </c>
    </row>
    <row r="119" spans="1:74" x14ac:dyDescent="0.25">
      <c r="A119" s="32">
        <f>'Project Summary'!E13</f>
        <v>265195.89719999995</v>
      </c>
      <c r="B119" s="2" t="s">
        <v>23</v>
      </c>
      <c r="C119" s="7">
        <f>SUM(E119:AG119)</f>
        <v>265195.89720000001</v>
      </c>
      <c r="D119" s="8"/>
      <c r="E119" s="6">
        <f t="shared" ref="E119:AG119" si="64">E117*E118</f>
        <v>0</v>
      </c>
      <c r="F119" s="6">
        <f t="shared" si="64"/>
        <v>0</v>
      </c>
      <c r="G119" s="6">
        <f t="shared" si="64"/>
        <v>20790.619118466897</v>
      </c>
      <c r="H119" s="6">
        <f t="shared" si="64"/>
        <v>23100.687909407661</v>
      </c>
      <c r="I119" s="6">
        <f t="shared" si="64"/>
        <v>25410.756700348429</v>
      </c>
      <c r="J119" s="6">
        <f t="shared" si="64"/>
        <v>27720.825491289193</v>
      </c>
      <c r="K119" s="6">
        <f t="shared" si="64"/>
        <v>30030.894282229961</v>
      </c>
      <c r="L119" s="6">
        <f t="shared" si="64"/>
        <v>30030.894282229961</v>
      </c>
      <c r="M119" s="6">
        <f t="shared" si="64"/>
        <v>30030.894282229961</v>
      </c>
      <c r="N119" s="6">
        <f t="shared" si="64"/>
        <v>30030.894282229961</v>
      </c>
      <c r="O119" s="6">
        <f t="shared" si="64"/>
        <v>30030.894282229961</v>
      </c>
      <c r="P119" s="6">
        <f t="shared" si="64"/>
        <v>18018.536569337975</v>
      </c>
      <c r="Q119" s="6">
        <f t="shared" si="64"/>
        <v>0</v>
      </c>
      <c r="R119" s="6">
        <f t="shared" si="64"/>
        <v>0</v>
      </c>
      <c r="S119" s="6">
        <f t="shared" si="64"/>
        <v>0</v>
      </c>
      <c r="T119" s="6">
        <f t="shared" si="64"/>
        <v>0</v>
      </c>
      <c r="U119" s="6">
        <f t="shared" si="64"/>
        <v>0</v>
      </c>
      <c r="V119" s="6">
        <f t="shared" si="64"/>
        <v>0</v>
      </c>
      <c r="W119" s="6">
        <f t="shared" si="64"/>
        <v>0</v>
      </c>
      <c r="X119" s="6">
        <f t="shared" si="64"/>
        <v>0</v>
      </c>
      <c r="Y119" s="6">
        <f t="shared" si="64"/>
        <v>0</v>
      </c>
      <c r="Z119" s="6">
        <f t="shared" si="64"/>
        <v>0</v>
      </c>
      <c r="AA119" s="6">
        <f t="shared" si="64"/>
        <v>0</v>
      </c>
      <c r="AB119" s="6">
        <f t="shared" si="64"/>
        <v>0</v>
      </c>
      <c r="AC119" s="6">
        <f t="shared" si="64"/>
        <v>0</v>
      </c>
      <c r="AD119" s="6">
        <f t="shared" si="64"/>
        <v>0</v>
      </c>
      <c r="AE119" s="6">
        <f t="shared" si="64"/>
        <v>0</v>
      </c>
      <c r="AF119" s="6">
        <f t="shared" si="64"/>
        <v>0</v>
      </c>
      <c r="AG119" s="6">
        <f t="shared" si="64"/>
        <v>0</v>
      </c>
    </row>
    <row r="120" spans="1:74" x14ac:dyDescent="0.25">
      <c r="A120" s="10"/>
      <c r="B120" s="2" t="s">
        <v>24</v>
      </c>
      <c r="C120" s="16">
        <f>SUM(E120:AG120)</f>
        <v>0.99999999999999978</v>
      </c>
      <c r="D120" s="8"/>
      <c r="E120" s="8">
        <f>E119/$C119</f>
        <v>0</v>
      </c>
      <c r="F120" s="8">
        <f t="shared" ref="F120:AG120" si="65">F119/$C119</f>
        <v>0</v>
      </c>
      <c r="G120" s="8">
        <f t="shared" si="65"/>
        <v>7.8397212543554001E-2</v>
      </c>
      <c r="H120" s="8">
        <f t="shared" si="65"/>
        <v>8.7108013937282208E-2</v>
      </c>
      <c r="I120" s="8">
        <f t="shared" si="65"/>
        <v>9.5818815331010443E-2</v>
      </c>
      <c r="J120" s="8">
        <f t="shared" si="65"/>
        <v>0.10452961672473865</v>
      </c>
      <c r="K120" s="8">
        <f t="shared" si="65"/>
        <v>0.11324041811846688</v>
      </c>
      <c r="L120" s="8">
        <f t="shared" si="65"/>
        <v>0.11324041811846688</v>
      </c>
      <c r="M120" s="8">
        <f t="shared" si="65"/>
        <v>0.11324041811846688</v>
      </c>
      <c r="N120" s="8">
        <f t="shared" si="65"/>
        <v>0.11324041811846688</v>
      </c>
      <c r="O120" s="8">
        <f t="shared" si="65"/>
        <v>0.11324041811846688</v>
      </c>
      <c r="P120" s="8">
        <f t="shared" si="65"/>
        <v>6.7944250871080122E-2</v>
      </c>
      <c r="Q120" s="8">
        <f t="shared" si="65"/>
        <v>0</v>
      </c>
      <c r="R120" s="8">
        <f t="shared" si="65"/>
        <v>0</v>
      </c>
      <c r="S120" s="8">
        <f t="shared" si="65"/>
        <v>0</v>
      </c>
      <c r="T120" s="8">
        <f t="shared" si="65"/>
        <v>0</v>
      </c>
      <c r="U120" s="8">
        <f t="shared" si="65"/>
        <v>0</v>
      </c>
      <c r="V120" s="8">
        <f t="shared" si="65"/>
        <v>0</v>
      </c>
      <c r="W120" s="8">
        <f t="shared" si="65"/>
        <v>0</v>
      </c>
      <c r="X120" s="8">
        <f t="shared" si="65"/>
        <v>0</v>
      </c>
      <c r="Y120" s="8">
        <f t="shared" si="65"/>
        <v>0</v>
      </c>
      <c r="Z120" s="8">
        <f t="shared" si="65"/>
        <v>0</v>
      </c>
      <c r="AA120" s="8">
        <f t="shared" si="65"/>
        <v>0</v>
      </c>
      <c r="AB120" s="8">
        <f t="shared" si="65"/>
        <v>0</v>
      </c>
      <c r="AC120" s="8">
        <f t="shared" si="65"/>
        <v>0</v>
      </c>
      <c r="AD120" s="8">
        <f t="shared" si="65"/>
        <v>0</v>
      </c>
      <c r="AE120" s="8">
        <f t="shared" si="65"/>
        <v>0</v>
      </c>
      <c r="AF120" s="8">
        <f t="shared" si="65"/>
        <v>0</v>
      </c>
      <c r="AG120" s="8">
        <f t="shared" si="65"/>
        <v>0</v>
      </c>
    </row>
    <row r="121" spans="1:74" x14ac:dyDescent="0.25">
      <c r="A121" s="10">
        <f>'Project Summary'!E20</f>
        <v>7849.9999999999982</v>
      </c>
      <c r="B121" s="2" t="s">
        <v>25</v>
      </c>
      <c r="C121" s="7"/>
      <c r="D121" s="8"/>
      <c r="E121" s="21"/>
      <c r="F121" s="21">
        <f>A121</f>
        <v>7849.9999999999982</v>
      </c>
      <c r="G121" s="21">
        <f>A121</f>
        <v>7849.9999999999982</v>
      </c>
      <c r="H121" s="21">
        <f t="shared" ref="H121:AG121" si="66">G121*(1+H122)</f>
        <v>7849.9999999999982</v>
      </c>
      <c r="I121" s="21">
        <f t="shared" si="66"/>
        <v>7849.9999999999982</v>
      </c>
      <c r="J121" s="21">
        <f t="shared" si="66"/>
        <v>7849.9999999999982</v>
      </c>
      <c r="K121" s="21">
        <f t="shared" si="66"/>
        <v>8006.9999999999982</v>
      </c>
      <c r="L121" s="21">
        <f t="shared" si="66"/>
        <v>8006.9999999999982</v>
      </c>
      <c r="M121" s="21">
        <f t="shared" si="66"/>
        <v>8006.9999999999982</v>
      </c>
      <c r="N121" s="21">
        <f t="shared" si="66"/>
        <v>8006.9999999999982</v>
      </c>
      <c r="O121" s="21">
        <f t="shared" si="66"/>
        <v>8167.1399999999985</v>
      </c>
      <c r="P121" s="21">
        <f t="shared" si="66"/>
        <v>8167.1399999999985</v>
      </c>
      <c r="Q121" s="21">
        <f t="shared" si="66"/>
        <v>8167.1399999999985</v>
      </c>
      <c r="R121" s="21">
        <f t="shared" si="66"/>
        <v>8167.1399999999985</v>
      </c>
      <c r="S121" s="21">
        <f t="shared" si="66"/>
        <v>8330.482799999998</v>
      </c>
      <c r="T121" s="21">
        <f t="shared" si="66"/>
        <v>8330.482799999998</v>
      </c>
      <c r="U121" s="21">
        <f t="shared" si="66"/>
        <v>8330.482799999998</v>
      </c>
      <c r="V121" s="21">
        <f t="shared" si="66"/>
        <v>8330.482799999998</v>
      </c>
      <c r="W121" s="21">
        <f t="shared" si="66"/>
        <v>8497.0924559999985</v>
      </c>
      <c r="X121" s="21">
        <f t="shared" si="66"/>
        <v>8497.0924559999985</v>
      </c>
      <c r="Y121" s="21">
        <f t="shared" si="66"/>
        <v>8497.0924559999985</v>
      </c>
      <c r="Z121" s="21">
        <f t="shared" si="66"/>
        <v>8497.0924559999985</v>
      </c>
      <c r="AA121" s="21">
        <f t="shared" si="66"/>
        <v>8497.0924559999985</v>
      </c>
      <c r="AB121" s="21">
        <f t="shared" si="66"/>
        <v>8667.034305119998</v>
      </c>
      <c r="AC121" s="21">
        <f t="shared" si="66"/>
        <v>8667.034305119998</v>
      </c>
      <c r="AD121" s="21">
        <f t="shared" si="66"/>
        <v>8667.034305119998</v>
      </c>
      <c r="AE121" s="21">
        <f t="shared" si="66"/>
        <v>8667.034305119998</v>
      </c>
      <c r="AF121" s="21">
        <f t="shared" si="66"/>
        <v>8667.034305119998</v>
      </c>
      <c r="AG121" s="21">
        <f t="shared" si="66"/>
        <v>8667.034305119998</v>
      </c>
    </row>
    <row r="122" spans="1:74" x14ac:dyDescent="0.25">
      <c r="B122" s="2" t="s">
        <v>37</v>
      </c>
      <c r="C122" s="11"/>
      <c r="D122" s="8"/>
      <c r="E122" s="12">
        <v>0</v>
      </c>
      <c r="F122" s="9">
        <v>0</v>
      </c>
      <c r="G122" s="9">
        <v>0</v>
      </c>
      <c r="H122" s="9">
        <v>0</v>
      </c>
      <c r="I122" s="9">
        <v>0</v>
      </c>
      <c r="J122" s="9">
        <v>0</v>
      </c>
      <c r="K122" s="9">
        <v>0.02</v>
      </c>
      <c r="L122" s="9">
        <v>0</v>
      </c>
      <c r="M122" s="9">
        <v>0</v>
      </c>
      <c r="N122" s="9">
        <v>0</v>
      </c>
      <c r="O122" s="9">
        <v>0.02</v>
      </c>
      <c r="P122" s="9">
        <v>0</v>
      </c>
      <c r="Q122" s="9">
        <v>0</v>
      </c>
      <c r="R122" s="9">
        <v>0</v>
      </c>
      <c r="S122" s="9">
        <v>0.02</v>
      </c>
      <c r="T122" s="9">
        <v>0</v>
      </c>
      <c r="U122" s="9">
        <v>0</v>
      </c>
      <c r="V122" s="9">
        <v>0</v>
      </c>
      <c r="W122" s="9">
        <v>0.02</v>
      </c>
      <c r="X122" s="9">
        <v>0</v>
      </c>
      <c r="Y122" s="9">
        <v>0</v>
      </c>
      <c r="Z122" s="9">
        <v>0</v>
      </c>
      <c r="AA122" s="9">
        <v>0</v>
      </c>
      <c r="AB122" s="9">
        <v>0.02</v>
      </c>
      <c r="AC122" s="9">
        <v>0</v>
      </c>
      <c r="AD122" s="9">
        <v>0</v>
      </c>
      <c r="AE122" s="9">
        <v>0</v>
      </c>
      <c r="AF122" s="9">
        <v>0</v>
      </c>
      <c r="AG122" s="9">
        <v>0</v>
      </c>
    </row>
    <row r="123" spans="1:74" x14ac:dyDescent="0.25">
      <c r="A123" s="23">
        <f>C123/A119*10^7</f>
        <v>7978.5758885017394</v>
      </c>
      <c r="B123" s="2" t="s">
        <v>26</v>
      </c>
      <c r="C123" s="7">
        <f>SUM(E123:AG123)</f>
        <v>211.58855911295055</v>
      </c>
      <c r="D123" s="6"/>
      <c r="E123" s="6">
        <f t="shared" ref="E123:AG123" si="67">E119*E121/10^7</f>
        <v>0</v>
      </c>
      <c r="F123" s="6">
        <f t="shared" si="67"/>
        <v>0</v>
      </c>
      <c r="G123" s="6">
        <f t="shared" si="67"/>
        <v>16.320636007996512</v>
      </c>
      <c r="H123" s="6">
        <f t="shared" si="67"/>
        <v>18.134040008885012</v>
      </c>
      <c r="I123" s="6">
        <f t="shared" si="67"/>
        <v>19.947444009773513</v>
      </c>
      <c r="J123" s="6">
        <f t="shared" si="67"/>
        <v>21.760848010662013</v>
      </c>
      <c r="K123" s="6">
        <f t="shared" si="67"/>
        <v>24.045737051781522</v>
      </c>
      <c r="L123" s="6">
        <f t="shared" si="67"/>
        <v>24.045737051781522</v>
      </c>
      <c r="M123" s="6">
        <f t="shared" si="67"/>
        <v>24.045737051781522</v>
      </c>
      <c r="N123" s="6">
        <f t="shared" si="67"/>
        <v>24.045737051781522</v>
      </c>
      <c r="O123" s="6">
        <f t="shared" si="67"/>
        <v>24.526651792817159</v>
      </c>
      <c r="P123" s="6">
        <f t="shared" si="67"/>
        <v>14.715991075690294</v>
      </c>
      <c r="Q123" s="6">
        <f t="shared" si="67"/>
        <v>0</v>
      </c>
      <c r="R123" s="6">
        <f t="shared" si="67"/>
        <v>0</v>
      </c>
      <c r="S123" s="6">
        <f t="shared" si="67"/>
        <v>0</v>
      </c>
      <c r="T123" s="6">
        <f t="shared" si="67"/>
        <v>0</v>
      </c>
      <c r="U123" s="6">
        <f t="shared" si="67"/>
        <v>0</v>
      </c>
      <c r="V123" s="6">
        <f t="shared" si="67"/>
        <v>0</v>
      </c>
      <c r="W123" s="6">
        <f t="shared" si="67"/>
        <v>0</v>
      </c>
      <c r="X123" s="6">
        <f t="shared" si="67"/>
        <v>0</v>
      </c>
      <c r="Y123" s="6">
        <f t="shared" si="67"/>
        <v>0</v>
      </c>
      <c r="Z123" s="6">
        <f t="shared" si="67"/>
        <v>0</v>
      </c>
      <c r="AA123" s="6">
        <f t="shared" si="67"/>
        <v>0</v>
      </c>
      <c r="AB123" s="6">
        <f t="shared" si="67"/>
        <v>0</v>
      </c>
      <c r="AC123" s="6">
        <f t="shared" si="67"/>
        <v>0</v>
      </c>
      <c r="AD123" s="6">
        <f t="shared" si="67"/>
        <v>0</v>
      </c>
      <c r="AE123" s="6">
        <f t="shared" si="67"/>
        <v>0</v>
      </c>
      <c r="AF123" s="6">
        <f t="shared" si="67"/>
        <v>0</v>
      </c>
      <c r="AG123" s="6">
        <f t="shared" si="67"/>
        <v>0</v>
      </c>
    </row>
    <row r="124" spans="1:74" s="17" customFormat="1" x14ac:dyDescent="0.25">
      <c r="B124" s="20" t="s">
        <v>31</v>
      </c>
      <c r="C124" s="30">
        <f>SUM(D124:AG124)</f>
        <v>1</v>
      </c>
      <c r="D124" s="31"/>
      <c r="E124" s="9"/>
      <c r="F124" s="9"/>
      <c r="G124" s="9">
        <v>0.1</v>
      </c>
      <c r="H124" s="9">
        <v>0.15</v>
      </c>
      <c r="I124" s="9"/>
      <c r="J124" s="9">
        <v>0.18</v>
      </c>
      <c r="K124" s="9">
        <v>0.18</v>
      </c>
      <c r="L124" s="9"/>
      <c r="M124" s="9">
        <v>0.24</v>
      </c>
      <c r="N124" s="9">
        <v>0.15</v>
      </c>
      <c r="O124" s="9"/>
      <c r="P124" s="9"/>
      <c r="Q124" s="9"/>
      <c r="R124" s="9"/>
      <c r="S124" s="9"/>
      <c r="T124" s="9"/>
      <c r="U124" s="9"/>
      <c r="V124" s="9"/>
      <c r="W124" s="9"/>
      <c r="X124" s="9"/>
      <c r="Y124" s="9"/>
      <c r="Z124" s="9"/>
      <c r="AA124" s="9"/>
      <c r="AB124" s="9"/>
      <c r="AC124" s="9"/>
      <c r="AD124" s="9"/>
      <c r="AE124" s="9"/>
      <c r="AF124" s="9"/>
      <c r="AG124" s="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c r="BO124" s="29"/>
      <c r="BP124" s="29"/>
      <c r="BQ124" s="29"/>
      <c r="BR124" s="29"/>
      <c r="BS124" s="29"/>
      <c r="BT124" s="29"/>
      <c r="BU124" s="29"/>
      <c r="BV124" s="29"/>
    </row>
    <row r="125" spans="1:74" x14ac:dyDescent="0.25">
      <c r="B125" s="2" t="s">
        <v>32</v>
      </c>
      <c r="C125" s="7">
        <f>SUM(E125:AG125)</f>
        <v>211.58855911295055</v>
      </c>
      <c r="D125" s="6"/>
      <c r="E125" s="6">
        <f>E123*SUM($D$124:E124)+SUM($D$123:D123)*E124</f>
        <v>0</v>
      </c>
      <c r="F125" s="6">
        <f>F123*SUM($D$124:F124)+SUM($D$123:E123)*F124</f>
        <v>0</v>
      </c>
      <c r="G125" s="6">
        <f>G123*SUM($D$124:G124)+SUM($D$123:F123)*G124</f>
        <v>1.6320636007996514</v>
      </c>
      <c r="H125" s="6">
        <f>H123*SUM($D$124:H124)+SUM($D$123:G123)*H124</f>
        <v>6.9816054034207298</v>
      </c>
      <c r="I125" s="6">
        <f>I123*SUM($D$124:I124)+SUM($D$123:H123)*I124</f>
        <v>4.9868610024433782</v>
      </c>
      <c r="J125" s="6">
        <f>J123*SUM($D$124:J124)+SUM($D$123:I123)*J124</f>
        <v>19.149546249382571</v>
      </c>
      <c r="K125" s="6">
        <f>K123*SUM($D$124:K124)+SUM($D$123:J123)*K124</f>
        <v>28.377233848303796</v>
      </c>
      <c r="L125" s="6">
        <f>L123*SUM($D$124:L124)+SUM($D$123:K123)*L124</f>
        <v>14.667899601586727</v>
      </c>
      <c r="M125" s="6">
        <f>M123*SUM($D$124:M124)+SUM($D$123:L123)*M124</f>
        <v>50.259942607825515</v>
      </c>
      <c r="N125" s="6">
        <f>N123*SUM($D$124:N124)+SUM($D$123:M123)*N124</f>
        <v>46.290763930680761</v>
      </c>
      <c r="O125" s="6">
        <f>O123*SUM($D$124:O124)+SUM($D$123:N123)*O124</f>
        <v>24.526651792817159</v>
      </c>
      <c r="P125" s="6">
        <f>P123*SUM($D$124:P124)+SUM($D$123:O123)*P124</f>
        <v>14.715991075690294</v>
      </c>
      <c r="Q125" s="6">
        <f>Q123*SUM($D$124:Q124)+SUM($D$123:P123)*Q124</f>
        <v>0</v>
      </c>
      <c r="R125" s="6">
        <f>R123*SUM($D$124:R124)+SUM($D$123:Q123)*R124</f>
        <v>0</v>
      </c>
      <c r="S125" s="6">
        <f>S123*SUM($D$124:S124)+SUM($D$123:R123)*S124</f>
        <v>0</v>
      </c>
      <c r="T125" s="6">
        <f>T123*SUM($D$124:T124)+SUM($D$123:S123)*T124</f>
        <v>0</v>
      </c>
      <c r="U125" s="6">
        <f>U123*SUM($D$124:U124)+SUM($D$123:T123)*U124</f>
        <v>0</v>
      </c>
      <c r="V125" s="6">
        <f>V123*SUM($D$124:V124)+SUM($D$123:U123)*V124</f>
        <v>0</v>
      </c>
      <c r="W125" s="6">
        <f>W123*SUM($D$124:W124)+SUM($D$123:V123)*W124</f>
        <v>0</v>
      </c>
      <c r="X125" s="6">
        <f>X123*SUM($D$124:X124)+SUM($D$123:W123)*X124</f>
        <v>0</v>
      </c>
      <c r="Y125" s="6">
        <f>Y123*SUM($D$124:Y124)+SUM($D$123:X123)*Y124</f>
        <v>0</v>
      </c>
      <c r="Z125" s="6">
        <f>Z123*SUM($D$124:Z124)+SUM($D$123:Y123)*Z124</f>
        <v>0</v>
      </c>
      <c r="AA125" s="6">
        <f>AA123*SUM($D$124:AA124)+SUM($D$123:Z123)*AA124</f>
        <v>0</v>
      </c>
      <c r="AB125" s="6">
        <f>AB123*SUM($D$124:AB124)+SUM($D$123:AA123)*AB124</f>
        <v>0</v>
      </c>
      <c r="AC125" s="6">
        <f>AC123*SUM($D$124:AC124)+SUM($D$123:AB123)*AC124</f>
        <v>0</v>
      </c>
      <c r="AD125" s="6">
        <f>AD123*SUM($D$124:AD124)+SUM($D$123:AC123)*AD124</f>
        <v>0</v>
      </c>
      <c r="AE125" s="6">
        <f>AE123*SUM($D$124:AE124)+SUM($D$123:AD123)*AE124</f>
        <v>0</v>
      </c>
      <c r="AF125" s="6">
        <f>AF123*SUM($D$124:AF124)+SUM($D$123:AE123)*AF124</f>
        <v>0</v>
      </c>
      <c r="AG125" s="6">
        <f>AG123*SUM($D$124:AG124)+SUM($D$123:AF123)*AG124</f>
        <v>0</v>
      </c>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row>
    <row r="126" spans="1:74" x14ac:dyDescent="0.25">
      <c r="A126" s="10"/>
      <c r="C126" s="7"/>
      <c r="D126" s="6"/>
      <c r="E126" s="6"/>
      <c r="F126" s="6"/>
      <c r="G126" s="6"/>
      <c r="H126" s="6"/>
      <c r="I126" s="6"/>
      <c r="J126" s="6"/>
      <c r="K126" s="6"/>
      <c r="L126" s="6"/>
      <c r="M126" s="6"/>
      <c r="N126" s="6"/>
      <c r="P126" s="6"/>
      <c r="Q126" s="6"/>
      <c r="R126" s="6"/>
      <c r="S126" s="6"/>
      <c r="T126" s="6"/>
      <c r="U126" s="6"/>
      <c r="V126" s="6"/>
      <c r="W126" s="6"/>
      <c r="X126" s="6"/>
      <c r="Y126" s="6"/>
      <c r="Z126" s="6"/>
      <c r="AA126" s="6"/>
      <c r="AB126" s="6"/>
      <c r="AC126" s="6"/>
      <c r="AD126" s="6"/>
      <c r="AE126" s="6"/>
      <c r="AF126" s="6"/>
      <c r="AG126" s="6"/>
    </row>
    <row r="127" spans="1:74" x14ac:dyDescent="0.25">
      <c r="A127" s="10"/>
      <c r="B127" s="34" t="s">
        <v>33</v>
      </c>
      <c r="C127" s="33">
        <f>SUM(E127:X127)</f>
        <v>211.58855911295055</v>
      </c>
      <c r="D127" s="39"/>
      <c r="E127" s="33">
        <f>E125</f>
        <v>0</v>
      </c>
      <c r="F127" s="33">
        <f t="shared" ref="F127:AG127" si="68">F125</f>
        <v>0</v>
      </c>
      <c r="G127" s="33">
        <f t="shared" si="68"/>
        <v>1.6320636007996514</v>
      </c>
      <c r="H127" s="33">
        <f t="shared" si="68"/>
        <v>6.9816054034207298</v>
      </c>
      <c r="I127" s="33">
        <f t="shared" si="68"/>
        <v>4.9868610024433782</v>
      </c>
      <c r="J127" s="33">
        <f t="shared" si="68"/>
        <v>19.149546249382571</v>
      </c>
      <c r="K127" s="33">
        <f t="shared" si="68"/>
        <v>28.377233848303796</v>
      </c>
      <c r="L127" s="33">
        <f t="shared" si="68"/>
        <v>14.667899601586727</v>
      </c>
      <c r="M127" s="33">
        <f t="shared" si="68"/>
        <v>50.259942607825515</v>
      </c>
      <c r="N127" s="33">
        <f t="shared" si="68"/>
        <v>46.290763930680761</v>
      </c>
      <c r="O127" s="33">
        <f t="shared" si="68"/>
        <v>24.526651792817159</v>
      </c>
      <c r="P127" s="33">
        <f t="shared" si="68"/>
        <v>14.715991075690294</v>
      </c>
      <c r="Q127" s="33">
        <f t="shared" si="68"/>
        <v>0</v>
      </c>
      <c r="R127" s="33">
        <f t="shared" si="68"/>
        <v>0</v>
      </c>
      <c r="S127" s="33">
        <f t="shared" si="68"/>
        <v>0</v>
      </c>
      <c r="T127" s="33">
        <f t="shared" si="68"/>
        <v>0</v>
      </c>
      <c r="U127" s="33">
        <f t="shared" si="68"/>
        <v>0</v>
      </c>
      <c r="V127" s="33">
        <f t="shared" si="68"/>
        <v>0</v>
      </c>
      <c r="W127" s="33">
        <f t="shared" si="68"/>
        <v>0</v>
      </c>
      <c r="X127" s="33">
        <f t="shared" si="68"/>
        <v>0</v>
      </c>
      <c r="Y127" s="33">
        <f t="shared" si="68"/>
        <v>0</v>
      </c>
      <c r="Z127" s="33">
        <f t="shared" si="68"/>
        <v>0</v>
      </c>
      <c r="AA127" s="33">
        <f t="shared" si="68"/>
        <v>0</v>
      </c>
      <c r="AB127" s="33">
        <f t="shared" si="68"/>
        <v>0</v>
      </c>
      <c r="AC127" s="33">
        <f t="shared" si="68"/>
        <v>0</v>
      </c>
      <c r="AD127" s="33">
        <f t="shared" si="68"/>
        <v>0</v>
      </c>
      <c r="AE127" s="33">
        <f t="shared" si="68"/>
        <v>0</v>
      </c>
      <c r="AF127" s="33">
        <f t="shared" si="68"/>
        <v>0</v>
      </c>
      <c r="AG127" s="33">
        <f t="shared" si="68"/>
        <v>0</v>
      </c>
    </row>
    <row r="128" spans="1:74" x14ac:dyDescent="0.25">
      <c r="A128" s="10"/>
      <c r="C128" s="7"/>
      <c r="D128" s="6"/>
      <c r="E128" s="6"/>
      <c r="F128" s="6"/>
      <c r="G128" s="6"/>
      <c r="H128" s="6"/>
      <c r="I128" s="6"/>
      <c r="J128" s="6"/>
      <c r="K128" s="6"/>
      <c r="L128" s="6"/>
      <c r="M128" s="6"/>
      <c r="N128" s="6"/>
      <c r="P128" s="6"/>
      <c r="Q128" s="6"/>
      <c r="R128" s="6"/>
      <c r="S128" s="6"/>
      <c r="T128" s="6"/>
      <c r="U128" s="6"/>
      <c r="V128" s="6"/>
      <c r="W128" s="6"/>
      <c r="X128" s="6"/>
      <c r="Y128" s="6"/>
      <c r="Z128" s="6"/>
      <c r="AA128" s="6"/>
      <c r="AB128" s="6"/>
      <c r="AC128" s="6"/>
      <c r="AD128" s="6"/>
      <c r="AE128" s="6"/>
      <c r="AF128" s="6"/>
      <c r="AG128" s="6"/>
    </row>
    <row r="129" spans="1:33" s="17" customFormat="1" x14ac:dyDescent="0.25">
      <c r="A129" s="24"/>
      <c r="B129" s="20" t="s">
        <v>30</v>
      </c>
      <c r="C129" s="30">
        <f ca="1">SUM(E129:AG129)</f>
        <v>1.5535512403029754</v>
      </c>
      <c r="D129" s="24"/>
      <c r="E129" s="151">
        <f ca="1">E136/$C$136</f>
        <v>0</v>
      </c>
      <c r="F129" s="151">
        <f t="shared" ref="F129:AG129" ca="1" si="69">F136/$C$136</f>
        <v>0</v>
      </c>
      <c r="G129" s="151">
        <f t="shared" ca="1" si="69"/>
        <v>0</v>
      </c>
      <c r="H129" s="151">
        <f t="shared" ca="1" si="69"/>
        <v>0</v>
      </c>
      <c r="I129" s="151">
        <f t="shared" ca="1" si="69"/>
        <v>1.0876769147978109E-3</v>
      </c>
      <c r="J129" s="151">
        <f t="shared" ca="1" si="69"/>
        <v>0</v>
      </c>
      <c r="K129" s="151">
        <f t="shared" ca="1" si="69"/>
        <v>5.4660795509728119E-2</v>
      </c>
      <c r="L129" s="151">
        <f t="shared" ca="1" si="69"/>
        <v>2.9018390075540069E-2</v>
      </c>
      <c r="M129" s="151">
        <f t="shared" ca="1" si="69"/>
        <v>2.8229559615318495E-2</v>
      </c>
      <c r="N129" s="151">
        <f t="shared" ca="1" si="69"/>
        <v>3.186852699602033E-2</v>
      </c>
      <c r="O129" s="151">
        <f t="shared" ca="1" si="69"/>
        <v>9.5796341636788226E-2</v>
      </c>
      <c r="P129" s="151">
        <f t="shared" ca="1" si="69"/>
        <v>0.12594066121805403</v>
      </c>
      <c r="Q129" s="151">
        <f t="shared" ca="1" si="69"/>
        <v>6.7945307557792906E-2</v>
      </c>
      <c r="R129" s="151">
        <f t="shared" ca="1" si="69"/>
        <v>9.2867006056265175E-2</v>
      </c>
      <c r="S129" s="151">
        <f t="shared" ca="1" si="69"/>
        <v>1.3256990495756939E-2</v>
      </c>
      <c r="T129" s="151">
        <f t="shared" ca="1" si="69"/>
        <v>9.5596812293764669E-2</v>
      </c>
      <c r="U129" s="151">
        <f t="shared" ca="1" si="69"/>
        <v>5.3248353794858004E-2</v>
      </c>
      <c r="V129" s="151">
        <f t="shared" ca="1" si="69"/>
        <v>3.9760816172336472E-3</v>
      </c>
      <c r="W129" s="151">
        <f t="shared" ca="1" si="69"/>
        <v>0.14719497845317137</v>
      </c>
      <c r="X129" s="151">
        <f t="shared" ca="1" si="69"/>
        <v>0.15931251776491018</v>
      </c>
      <c r="Y129" s="151">
        <f t="shared" ca="1" si="69"/>
        <v>0.24240419632368071</v>
      </c>
      <c r="Z129" s="151">
        <f t="shared" ca="1" si="69"/>
        <v>0.10098497186487083</v>
      </c>
      <c r="AA129" s="151">
        <f t="shared" ca="1" si="69"/>
        <v>5.5903801953885002E-2</v>
      </c>
      <c r="AB129" s="151">
        <f t="shared" ca="1" si="69"/>
        <v>9.5303978912975401E-2</v>
      </c>
      <c r="AC129" s="151">
        <f t="shared" ca="1" si="69"/>
        <v>1.2590885691428548E-2</v>
      </c>
      <c r="AD129" s="151">
        <f t="shared" ca="1" si="69"/>
        <v>1.059081708663886E-2</v>
      </c>
      <c r="AE129" s="151">
        <f t="shared" ca="1" si="69"/>
        <v>1.2590885691428548E-2</v>
      </c>
      <c r="AF129" s="151">
        <f t="shared" ca="1" si="69"/>
        <v>1.059081708663886E-2</v>
      </c>
      <c r="AG129" s="151">
        <f t="shared" ca="1" si="69"/>
        <v>1.2590885691428548E-2</v>
      </c>
    </row>
    <row r="130" spans="1:33" x14ac:dyDescent="0.25">
      <c r="A130" s="10"/>
      <c r="B130" s="2" t="s">
        <v>29</v>
      </c>
      <c r="C130" s="7">
        <f ca="1">SUM(E130:X130)</f>
        <v>36.714008520542883</v>
      </c>
      <c r="D130" s="6"/>
      <c r="E130" s="6">
        <f ca="1">'Cost Schedule '!H121</f>
        <v>0</v>
      </c>
      <c r="F130" s="6">
        <f ca="1">'Cost Schedule '!I121</f>
        <v>0</v>
      </c>
      <c r="G130" s="6">
        <f ca="1">'Cost Schedule '!J121</f>
        <v>0</v>
      </c>
      <c r="H130" s="6">
        <f ca="1">'Cost Schedule '!K121</f>
        <v>0</v>
      </c>
      <c r="I130" s="6">
        <f ca="1">'Cost Schedule '!L121</f>
        <v>0</v>
      </c>
      <c r="J130" s="6">
        <f ca="1">'Cost Schedule '!M121</f>
        <v>0</v>
      </c>
      <c r="K130" s="6">
        <f ca="1">'Cost Schedule '!N121</f>
        <v>0</v>
      </c>
      <c r="L130" s="6">
        <f ca="1">'Cost Schedule '!O121</f>
        <v>0</v>
      </c>
      <c r="M130" s="6">
        <f ca="1">'Cost Schedule '!P121</f>
        <v>0</v>
      </c>
      <c r="N130" s="6">
        <f ca="1">'Cost Schedule '!Q121</f>
        <v>0</v>
      </c>
      <c r="O130" s="6">
        <f ca="1">'Cost Schedule '!R121</f>
        <v>4.0172933598535998</v>
      </c>
      <c r="P130" s="6">
        <f ca="1">'Cost Schedule '!S121</f>
        <v>4.0172933598535998</v>
      </c>
      <c r="Q130" s="6">
        <f ca="1">'Cost Schedule '!T121</f>
        <v>0</v>
      </c>
      <c r="R130" s="6">
        <f ca="1">'Cost Schedule '!U121</f>
        <v>0</v>
      </c>
      <c r="S130" s="6">
        <f ca="1">'Cost Schedule '!V121</f>
        <v>0</v>
      </c>
      <c r="T130" s="6">
        <f ca="1">'Cost Schedule '!W121</f>
        <v>3.0079717537395201</v>
      </c>
      <c r="U130" s="6">
        <f ca="1">'Cost Schedule '!X121</f>
        <v>0</v>
      </c>
      <c r="V130" s="6">
        <f ca="1">'Cost Schedule '!Y121</f>
        <v>0</v>
      </c>
      <c r="W130" s="6">
        <f ca="1">'Cost Schedule '!Z121</f>
        <v>12.240633683323198</v>
      </c>
      <c r="X130" s="6">
        <f ca="1">'Cost Schedule '!AA121</f>
        <v>13.430816363772966</v>
      </c>
      <c r="Y130" s="6">
        <f ca="1">'Cost Schedule '!AB121</f>
        <v>20.267231588481124</v>
      </c>
      <c r="Z130" s="6">
        <f ca="1">'Cost Schedule '!AC121</f>
        <v>8.5135219231127977</v>
      </c>
      <c r="AA130" s="6">
        <f ca="1">'Cost Schedule '!AD121</f>
        <v>4.5443456301520087</v>
      </c>
      <c r="AB130" s="6">
        <f ca="1">'Cost Schedule '!AE121</f>
        <v>8.0345867197071925</v>
      </c>
      <c r="AC130" s="6">
        <f ca="1">'Cost Schedule '!AF121</f>
        <v>0</v>
      </c>
      <c r="AD130" s="6">
        <f ca="1">'Cost Schedule '!AG121</f>
        <v>0</v>
      </c>
      <c r="AE130" s="6">
        <f ca="1">'Cost Schedule '!AH121</f>
        <v>0</v>
      </c>
      <c r="AF130" s="6">
        <f ca="1">'Cost Schedule '!AI121</f>
        <v>0</v>
      </c>
      <c r="AG130" s="6">
        <f ca="1">'Cost Schedule '!AJ121</f>
        <v>0</v>
      </c>
    </row>
    <row r="131" spans="1:33" x14ac:dyDescent="0.25">
      <c r="A131" s="10"/>
      <c r="B131" s="2" t="s">
        <v>250</v>
      </c>
      <c r="C131" s="7">
        <f ca="1">SUM(E131:X131)</f>
        <v>4.4056810224651457</v>
      </c>
      <c r="D131" s="6"/>
      <c r="E131" s="6">
        <f ca="1">'Cost Schedule '!H122</f>
        <v>0</v>
      </c>
      <c r="F131" s="6">
        <f ca="1">'Cost Schedule '!I122</f>
        <v>0</v>
      </c>
      <c r="G131" s="6">
        <f ca="1">'Cost Schedule '!J122</f>
        <v>0</v>
      </c>
      <c r="H131" s="6">
        <f ca="1">'Cost Schedule '!K122</f>
        <v>0</v>
      </c>
      <c r="I131" s="6">
        <f ca="1">'Cost Schedule '!L122</f>
        <v>0</v>
      </c>
      <c r="J131" s="6">
        <f ca="1">'Cost Schedule '!M122</f>
        <v>0</v>
      </c>
      <c r="K131" s="6">
        <f ca="1">'Cost Schedule '!N122</f>
        <v>0</v>
      </c>
      <c r="L131" s="6">
        <f ca="1">'Cost Schedule '!O122</f>
        <v>0</v>
      </c>
      <c r="M131" s="6">
        <f ca="1">'Cost Schedule '!P122</f>
        <v>0</v>
      </c>
      <c r="N131" s="6">
        <f ca="1">'Cost Schedule '!Q122</f>
        <v>0</v>
      </c>
      <c r="O131" s="6">
        <f ca="1">'Cost Schedule '!R122</f>
        <v>0.48207520318243197</v>
      </c>
      <c r="P131" s="6">
        <f ca="1">'Cost Schedule '!S122</f>
        <v>0.48207520318243197</v>
      </c>
      <c r="Q131" s="6">
        <f ca="1">'Cost Schedule '!T122</f>
        <v>0</v>
      </c>
      <c r="R131" s="6">
        <f ca="1">'Cost Schedule '!U122</f>
        <v>0</v>
      </c>
      <c r="S131" s="6">
        <f ca="1">'Cost Schedule '!V122</f>
        <v>0</v>
      </c>
      <c r="T131" s="6">
        <f ca="1">'Cost Schedule '!W122</f>
        <v>0.36095661044874239</v>
      </c>
      <c r="U131" s="6">
        <f ca="1">'Cost Schedule '!X122</f>
        <v>0</v>
      </c>
      <c r="V131" s="6">
        <f ca="1">'Cost Schedule '!Y122</f>
        <v>0</v>
      </c>
      <c r="W131" s="6">
        <f ca="1">'Cost Schedule '!Z122</f>
        <v>1.4688760419987841</v>
      </c>
      <c r="X131" s="6">
        <f ca="1">'Cost Schedule '!AA122</f>
        <v>1.6116979636527553</v>
      </c>
      <c r="Y131" s="6">
        <f ca="1">'Cost Schedule '!AB122</f>
        <v>2.4320677906177339</v>
      </c>
      <c r="Z131" s="6">
        <f ca="1">'Cost Schedule '!AC122</f>
        <v>1.0216226307735363</v>
      </c>
      <c r="AA131" s="6">
        <f ca="1">'Cost Schedule '!AD122</f>
        <v>0.54532147561824118</v>
      </c>
      <c r="AB131" s="6">
        <f ca="1">'Cost Schedule '!AE122</f>
        <v>0.9641504063648636</v>
      </c>
      <c r="AC131" s="6">
        <f>'Cost Schedule '!AF122</f>
        <v>1</v>
      </c>
      <c r="AD131" s="6">
        <f>'Cost Schedule '!AG122</f>
        <v>1</v>
      </c>
      <c r="AE131" s="6">
        <f>'Cost Schedule '!AH122</f>
        <v>1</v>
      </c>
      <c r="AF131" s="6">
        <f>'Cost Schedule '!AI122</f>
        <v>1</v>
      </c>
      <c r="AG131" s="6">
        <f>'Cost Schedule '!AJ122</f>
        <v>1</v>
      </c>
    </row>
    <row r="132" spans="1:33" x14ac:dyDescent="0.25">
      <c r="A132" s="10"/>
      <c r="B132" s="2" t="s">
        <v>255</v>
      </c>
      <c r="C132" s="7">
        <f ca="1">SUM(E132:X132)</f>
        <v>3.0976081113592477</v>
      </c>
      <c r="D132" s="6"/>
      <c r="E132" s="6">
        <f ca="1">'Cost Schedule '!H123</f>
        <v>0</v>
      </c>
      <c r="F132" s="6">
        <f ca="1">'Cost Schedule '!I123</f>
        <v>0</v>
      </c>
      <c r="G132" s="6">
        <f ca="1">'Cost Schedule '!J123</f>
        <v>0</v>
      </c>
      <c r="H132" s="6">
        <f ca="1">'Cost Schedule '!K123</f>
        <v>0</v>
      </c>
      <c r="I132" s="6">
        <f ca="1">'Cost Schedule '!L123</f>
        <v>0</v>
      </c>
      <c r="J132" s="6">
        <f ca="1">'Cost Schedule '!M123</f>
        <v>0</v>
      </c>
      <c r="K132" s="6">
        <f ca="1">'Cost Schedule '!N123</f>
        <v>0.65483739717006517</v>
      </c>
      <c r="L132" s="6">
        <f ca="1">'Cost Schedule '!O123</f>
        <v>0.32741869858503259</v>
      </c>
      <c r="M132" s="6">
        <f ca="1">'Cost Schedule '!P123</f>
        <v>0</v>
      </c>
      <c r="N132" s="6">
        <f ca="1">'Cost Schedule '!Q123</f>
        <v>0.32741869858503259</v>
      </c>
      <c r="O132" s="6">
        <f ca="1">'Cost Schedule '!R123</f>
        <v>0.18884931997484217</v>
      </c>
      <c r="P132" s="6">
        <f ca="1">'Cost Schedule '!S123</f>
        <v>0.46598807719522317</v>
      </c>
      <c r="Q132" s="6">
        <f ca="1">'Cost Schedule '!T123</f>
        <v>0</v>
      </c>
      <c r="R132" s="6">
        <f ca="1">'Cost Schedule '!U123</f>
        <v>0.18884931997484217</v>
      </c>
      <c r="S132" s="6">
        <f ca="1">'Cost Schedule '!V123</f>
        <v>0.18884931997484217</v>
      </c>
      <c r="T132" s="6">
        <f ca="1">'Cost Schedule '!W123</f>
        <v>0.18884931997484217</v>
      </c>
      <c r="U132" s="6">
        <f ca="1">'Cost Schedule '!X123</f>
        <v>0.18884931997484217</v>
      </c>
      <c r="V132" s="6">
        <f ca="1">'Cost Schedule '!Y123</f>
        <v>0.18884931997484217</v>
      </c>
      <c r="W132" s="6">
        <f ca="1">'Cost Schedule '!Z123</f>
        <v>0.18884931997484217</v>
      </c>
      <c r="X132" s="6">
        <f ca="1">'Cost Schedule '!AA123</f>
        <v>0</v>
      </c>
      <c r="Y132" s="6">
        <f ca="1">'Cost Schedule '!AB123</f>
        <v>0.18884931997484217</v>
      </c>
      <c r="Z132" s="6">
        <f ca="1">'Cost Schedule '!AC123</f>
        <v>0</v>
      </c>
      <c r="AA132" s="6">
        <f ca="1">'Cost Schedule '!AD123</f>
        <v>0.18884931997484217</v>
      </c>
      <c r="AB132" s="6">
        <f ca="1">'Cost Schedule '!AE123</f>
        <v>0</v>
      </c>
      <c r="AC132" s="6">
        <f ca="1">'Cost Schedule '!AF123</f>
        <v>0.18884931997484217</v>
      </c>
      <c r="AD132" s="6">
        <f ca="1">'Cost Schedule '!AG123</f>
        <v>0</v>
      </c>
      <c r="AE132" s="6">
        <f ca="1">'Cost Schedule '!AH123</f>
        <v>0.18884931997484217</v>
      </c>
      <c r="AF132" s="6">
        <f ca="1">'Cost Schedule '!AI123</f>
        <v>0</v>
      </c>
      <c r="AG132" s="6">
        <f ca="1">'Cost Schedule '!AJ123</f>
        <v>0.18884931997484217</v>
      </c>
    </row>
    <row r="133" spans="1:33" ht="22.5" x14ac:dyDescent="0.25">
      <c r="A133" s="10"/>
      <c r="B133" s="198" t="s">
        <v>369</v>
      </c>
      <c r="C133" s="7">
        <f ca="1">SUM(E133:X133)</f>
        <v>50.204123452185286</v>
      </c>
      <c r="D133" s="6"/>
      <c r="E133" s="6">
        <f ca="1">'Cost Schedule '!H132+'Cost Schedule '!H142</f>
        <v>0</v>
      </c>
      <c r="F133" s="6">
        <f ca="1">'Cost Schedule '!I132+'Cost Schedule '!I142</f>
        <v>0</v>
      </c>
      <c r="G133" s="6">
        <f ca="1">'Cost Schedule '!J132+'Cost Schedule '!J142</f>
        <v>0</v>
      </c>
      <c r="H133" s="6">
        <f ca="1">'Cost Schedule '!K132+'Cost Schedule '!K142</f>
        <v>0</v>
      </c>
      <c r="I133" s="6">
        <f ca="1">'Cost Schedule '!L132+'Cost Schedule '!L142</f>
        <v>0.10270000000000001</v>
      </c>
      <c r="J133" s="6">
        <f ca="1">'Cost Schedule '!M132+'Cost Schedule '!M142</f>
        <v>0</v>
      </c>
      <c r="K133" s="6">
        <f ca="1">'Cost Schedule '!N132+'Cost Schedule '!N142</f>
        <v>4.5063125936731314</v>
      </c>
      <c r="L133" s="6">
        <f ca="1">'Cost Schedule '!O132+'Cost Schedule '!O142</f>
        <v>2.412538930571742</v>
      </c>
      <c r="M133" s="6">
        <f ca="1">'Cost Schedule '!P132+'Cost Schedule '!P142</f>
        <v>2.6654751360905178</v>
      </c>
      <c r="N133" s="6">
        <f ca="1">'Cost Schedule '!Q132+'Cost Schedule '!Q142</f>
        <v>2.681652908951742</v>
      </c>
      <c r="O133" s="6">
        <f ca="1">'Cost Schedule '!R132+'Cost Schedule '!R142</f>
        <v>4.3570088311434825</v>
      </c>
      <c r="P133" s="6">
        <f ca="1">'Cost Schedule '!S132+'Cost Schedule '!S142</f>
        <v>6.9261395670762989</v>
      </c>
      <c r="Q133" s="6">
        <f ca="1">'Cost Schedule '!T132+'Cost Schedule '!T142</f>
        <v>6.4154924971285929</v>
      </c>
      <c r="R133" s="6">
        <f ca="1">'Cost Schedule '!U132+'Cost Schedule '!U142</f>
        <v>8.5797853657685401</v>
      </c>
      <c r="S133" s="6">
        <f ca="1">'Cost Schedule '!V132+'Cost Schedule '!V142</f>
        <v>1.0628945622305888</v>
      </c>
      <c r="T133" s="6">
        <f ca="1">'Cost Schedule '!W132+'Cost Schedule '!W142</f>
        <v>5.4686091858705117</v>
      </c>
      <c r="U133" s="6">
        <f ca="1">'Cost Schedule '!X132+'Cost Schedule '!X142</f>
        <v>4.8389359169201418</v>
      </c>
      <c r="V133" s="6">
        <f ca="1">'Cost Schedule '!Y132+'Cost Schedule '!Y142</f>
        <v>0.18657795675999864</v>
      </c>
      <c r="W133" s="6">
        <f ca="1">'Cost Schedule '!Z132+'Cost Schedule '!Z142</f>
        <v>0</v>
      </c>
      <c r="X133" s="6">
        <f ca="1">'Cost Schedule '!AA132+'Cost Schedule '!AA142</f>
        <v>0</v>
      </c>
      <c r="Y133" s="6">
        <f ca="1">'Cost Schedule '!AB132+'Cost Schedule '!AB142</f>
        <v>0</v>
      </c>
      <c r="Z133" s="6">
        <f ca="1">'Cost Schedule '!AC132+'Cost Schedule '!AC142</f>
        <v>0</v>
      </c>
      <c r="AA133" s="6">
        <f ca="1">'Cost Schedule '!AD132+'Cost Schedule '!AD142</f>
        <v>0</v>
      </c>
      <c r="AB133" s="6">
        <f ca="1">'Cost Schedule '!AE132+'Cost Schedule '!AE142</f>
        <v>0</v>
      </c>
      <c r="AC133" s="6">
        <f ca="1">'Cost Schedule '!AF132+'Cost Schedule '!AF142</f>
        <v>0</v>
      </c>
      <c r="AD133" s="6">
        <f ca="1">'Cost Schedule '!AG132+'Cost Schedule '!AG142</f>
        <v>0</v>
      </c>
      <c r="AE133" s="6">
        <f ca="1">'Cost Schedule '!AH132+'Cost Schedule '!AH142</f>
        <v>0</v>
      </c>
      <c r="AF133" s="6">
        <f ca="1">'Cost Schedule '!AI132+'Cost Schedule '!AI142</f>
        <v>0</v>
      </c>
      <c r="AG133" s="6">
        <f ca="1">'Cost Schedule '!AJ132+'Cost Schedule '!AJ142</f>
        <v>0</v>
      </c>
    </row>
    <row r="134" spans="1:33" x14ac:dyDescent="0.25">
      <c r="A134" s="10"/>
      <c r="C134" s="7"/>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row>
    <row r="135" spans="1:33" x14ac:dyDescent="0.25">
      <c r="A135" s="23"/>
      <c r="C135" s="7"/>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row>
    <row r="136" spans="1:33" x14ac:dyDescent="0.25">
      <c r="A136" s="23"/>
      <c r="B136" s="34" t="s">
        <v>34</v>
      </c>
      <c r="C136" s="33">
        <f ca="1">SUM(E136:X136)</f>
        <v>94.421421106552572</v>
      </c>
      <c r="D136" s="39"/>
      <c r="E136" s="33">
        <f ca="1">SUM(E130:E135)</f>
        <v>0</v>
      </c>
      <c r="F136" s="33">
        <f t="shared" ref="F136:AG136" ca="1" si="70">SUM(F130:F135)</f>
        <v>0</v>
      </c>
      <c r="G136" s="33">
        <f t="shared" ca="1" si="70"/>
        <v>0</v>
      </c>
      <c r="H136" s="33">
        <f t="shared" ca="1" si="70"/>
        <v>0</v>
      </c>
      <c r="I136" s="33">
        <f t="shared" ca="1" si="70"/>
        <v>0.10270000000000001</v>
      </c>
      <c r="J136" s="33">
        <f t="shared" ca="1" si="70"/>
        <v>0</v>
      </c>
      <c r="K136" s="33">
        <f t="shared" ca="1" si="70"/>
        <v>5.1611499908431968</v>
      </c>
      <c r="L136" s="33">
        <f t="shared" ca="1" si="70"/>
        <v>2.7399576291567747</v>
      </c>
      <c r="M136" s="33">
        <f t="shared" ca="1" si="70"/>
        <v>2.6654751360905178</v>
      </c>
      <c r="N136" s="33">
        <f t="shared" ca="1" si="70"/>
        <v>3.0090716075367747</v>
      </c>
      <c r="O136" s="33">
        <f t="shared" ca="1" si="70"/>
        <v>9.0452267141543565</v>
      </c>
      <c r="P136" s="33">
        <f t="shared" ca="1" si="70"/>
        <v>11.891496207307554</v>
      </c>
      <c r="Q136" s="33">
        <f t="shared" ca="1" si="70"/>
        <v>6.4154924971285929</v>
      </c>
      <c r="R136" s="33">
        <f t="shared" ca="1" si="70"/>
        <v>8.7686346857433826</v>
      </c>
      <c r="S136" s="33">
        <f t="shared" ca="1" si="70"/>
        <v>1.251743882205431</v>
      </c>
      <c r="T136" s="33">
        <f t="shared" ca="1" si="70"/>
        <v>9.0263868700336154</v>
      </c>
      <c r="U136" s="33">
        <f t="shared" ca="1" si="70"/>
        <v>5.0277852368949842</v>
      </c>
      <c r="V136" s="33">
        <f t="shared" ca="1" si="70"/>
        <v>0.37542727673484078</v>
      </c>
      <c r="W136" s="33">
        <f t="shared" ca="1" si="70"/>
        <v>13.898359045296825</v>
      </c>
      <c r="X136" s="33">
        <f t="shared" ca="1" si="70"/>
        <v>15.042514327425721</v>
      </c>
      <c r="Y136" s="33">
        <f t="shared" ca="1" si="70"/>
        <v>22.8881486990737</v>
      </c>
      <c r="Z136" s="33">
        <f t="shared" ca="1" si="70"/>
        <v>9.5351445538863331</v>
      </c>
      <c r="AA136" s="33">
        <f t="shared" ca="1" si="70"/>
        <v>5.2785164257450923</v>
      </c>
      <c r="AB136" s="33">
        <f t="shared" ca="1" si="70"/>
        <v>8.9987371260720561</v>
      </c>
      <c r="AC136" s="33">
        <f t="shared" ca="1" si="70"/>
        <v>1.1888493199748422</v>
      </c>
      <c r="AD136" s="33">
        <f t="shared" ca="1" si="70"/>
        <v>1</v>
      </c>
      <c r="AE136" s="33">
        <f t="shared" ca="1" si="70"/>
        <v>1.1888493199748422</v>
      </c>
      <c r="AF136" s="33">
        <f t="shared" ca="1" si="70"/>
        <v>1</v>
      </c>
      <c r="AG136" s="33">
        <f t="shared" ca="1" si="70"/>
        <v>1.1888493199748422</v>
      </c>
    </row>
    <row r="137" spans="1:33" x14ac:dyDescent="0.25">
      <c r="A137" s="9"/>
      <c r="C137" s="7"/>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row>
    <row r="138" spans="1:33" x14ac:dyDescent="0.25">
      <c r="B138" s="26" t="s">
        <v>27</v>
      </c>
      <c r="C138" s="27">
        <f ca="1">SUM(E138:X138)</f>
        <v>117.16713800639803</v>
      </c>
      <c r="D138" s="27"/>
      <c r="E138" s="27">
        <f t="shared" ref="E138:AG138" ca="1" si="71">E127-E136</f>
        <v>0</v>
      </c>
      <c r="F138" s="27">
        <f t="shared" ca="1" si="71"/>
        <v>0</v>
      </c>
      <c r="G138" s="27">
        <f t="shared" ca="1" si="71"/>
        <v>1.6320636007996514</v>
      </c>
      <c r="H138" s="27">
        <f t="shared" ca="1" si="71"/>
        <v>6.9816054034207298</v>
      </c>
      <c r="I138" s="27">
        <f t="shared" ca="1" si="71"/>
        <v>4.8841610024433777</v>
      </c>
      <c r="J138" s="27">
        <f t="shared" ca="1" si="71"/>
        <v>19.149546249382571</v>
      </c>
      <c r="K138" s="27">
        <f t="shared" ca="1" si="71"/>
        <v>23.2160838574606</v>
      </c>
      <c r="L138" s="27">
        <f t="shared" ca="1" si="71"/>
        <v>11.927941972429952</v>
      </c>
      <c r="M138" s="27">
        <f t="shared" ca="1" si="71"/>
        <v>47.594467471734994</v>
      </c>
      <c r="N138" s="27">
        <f t="shared" ca="1" si="71"/>
        <v>43.281692323143986</v>
      </c>
      <c r="O138" s="27">
        <f t="shared" ca="1" si="71"/>
        <v>15.481425078662802</v>
      </c>
      <c r="P138" s="27">
        <f t="shared" ca="1" si="71"/>
        <v>2.8244948683827396</v>
      </c>
      <c r="Q138" s="27">
        <f t="shared" ca="1" si="71"/>
        <v>-6.4154924971285929</v>
      </c>
      <c r="R138" s="27">
        <f t="shared" ca="1" si="71"/>
        <v>-8.7686346857433826</v>
      </c>
      <c r="S138" s="27">
        <f t="shared" ca="1" si="71"/>
        <v>-1.251743882205431</v>
      </c>
      <c r="T138" s="27">
        <f t="shared" ca="1" si="71"/>
        <v>-9.0263868700336154</v>
      </c>
      <c r="U138" s="27">
        <f t="shared" ca="1" si="71"/>
        <v>-5.0277852368949842</v>
      </c>
      <c r="V138" s="27">
        <f t="shared" ca="1" si="71"/>
        <v>-0.37542727673484078</v>
      </c>
      <c r="W138" s="27">
        <f t="shared" ca="1" si="71"/>
        <v>-13.898359045296825</v>
      </c>
      <c r="X138" s="27">
        <f t="shared" ca="1" si="71"/>
        <v>-15.042514327425721</v>
      </c>
      <c r="Y138" s="27">
        <f t="shared" ca="1" si="71"/>
        <v>-22.8881486990737</v>
      </c>
      <c r="Z138" s="27">
        <f t="shared" ca="1" si="71"/>
        <v>-9.5351445538863331</v>
      </c>
      <c r="AA138" s="27">
        <f t="shared" ca="1" si="71"/>
        <v>-5.2785164257450923</v>
      </c>
      <c r="AB138" s="27">
        <f t="shared" ca="1" si="71"/>
        <v>-8.9987371260720561</v>
      </c>
      <c r="AC138" s="27">
        <f t="shared" ca="1" si="71"/>
        <v>-1.1888493199748422</v>
      </c>
      <c r="AD138" s="27">
        <f t="shared" ca="1" si="71"/>
        <v>-1</v>
      </c>
      <c r="AE138" s="27">
        <f t="shared" ca="1" si="71"/>
        <v>-1.1888493199748422</v>
      </c>
      <c r="AF138" s="27">
        <f t="shared" ca="1" si="71"/>
        <v>-1</v>
      </c>
      <c r="AG138" s="27">
        <f t="shared" ca="1" si="71"/>
        <v>-1.1888493199748422</v>
      </c>
    </row>
    <row r="139" spans="1:33" x14ac:dyDescent="0.25">
      <c r="B139" s="13"/>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row>
    <row r="140" spans="1:33" x14ac:dyDescent="0.25">
      <c r="A140" s="9"/>
      <c r="B140" s="26" t="s">
        <v>28</v>
      </c>
      <c r="C140" s="27">
        <f ca="1">SUM(D140:X140)</f>
        <v>117.16713800639803</v>
      </c>
      <c r="D140" s="27">
        <f>D118+D138</f>
        <v>0</v>
      </c>
      <c r="E140" s="27">
        <f t="shared" ref="E140:AG140" ca="1" si="72">E138</f>
        <v>0</v>
      </c>
      <c r="F140" s="27">
        <f t="shared" ca="1" si="72"/>
        <v>0</v>
      </c>
      <c r="G140" s="27">
        <f t="shared" ca="1" si="72"/>
        <v>1.6320636007996514</v>
      </c>
      <c r="H140" s="27">
        <f t="shared" ca="1" si="72"/>
        <v>6.9816054034207298</v>
      </c>
      <c r="I140" s="27">
        <f t="shared" ca="1" si="72"/>
        <v>4.8841610024433777</v>
      </c>
      <c r="J140" s="27">
        <f t="shared" ca="1" si="72"/>
        <v>19.149546249382571</v>
      </c>
      <c r="K140" s="27">
        <f t="shared" ca="1" si="72"/>
        <v>23.2160838574606</v>
      </c>
      <c r="L140" s="27">
        <f t="shared" ca="1" si="72"/>
        <v>11.927941972429952</v>
      </c>
      <c r="M140" s="27">
        <f t="shared" ca="1" si="72"/>
        <v>47.594467471734994</v>
      </c>
      <c r="N140" s="27">
        <f t="shared" ca="1" si="72"/>
        <v>43.281692323143986</v>
      </c>
      <c r="O140" s="27">
        <f t="shared" ca="1" si="72"/>
        <v>15.481425078662802</v>
      </c>
      <c r="P140" s="27">
        <f t="shared" ca="1" si="72"/>
        <v>2.8244948683827396</v>
      </c>
      <c r="Q140" s="27">
        <f t="shared" ca="1" si="72"/>
        <v>-6.4154924971285929</v>
      </c>
      <c r="R140" s="27">
        <f t="shared" ca="1" si="72"/>
        <v>-8.7686346857433826</v>
      </c>
      <c r="S140" s="27">
        <f t="shared" ca="1" si="72"/>
        <v>-1.251743882205431</v>
      </c>
      <c r="T140" s="27">
        <f t="shared" ca="1" si="72"/>
        <v>-9.0263868700336154</v>
      </c>
      <c r="U140" s="27">
        <f t="shared" ca="1" si="72"/>
        <v>-5.0277852368949842</v>
      </c>
      <c r="V140" s="27">
        <f t="shared" ca="1" si="72"/>
        <v>-0.37542727673484078</v>
      </c>
      <c r="W140" s="27">
        <f t="shared" ca="1" si="72"/>
        <v>-13.898359045296825</v>
      </c>
      <c r="X140" s="27">
        <f t="shared" ca="1" si="72"/>
        <v>-15.042514327425721</v>
      </c>
      <c r="Y140" s="27">
        <f t="shared" ca="1" si="72"/>
        <v>-22.8881486990737</v>
      </c>
      <c r="Z140" s="27">
        <f t="shared" ca="1" si="72"/>
        <v>-9.5351445538863331</v>
      </c>
      <c r="AA140" s="27">
        <f t="shared" ca="1" si="72"/>
        <v>-5.2785164257450923</v>
      </c>
      <c r="AB140" s="27">
        <f t="shared" ca="1" si="72"/>
        <v>-8.9987371260720561</v>
      </c>
      <c r="AC140" s="27">
        <f t="shared" ca="1" si="72"/>
        <v>-1.1888493199748422</v>
      </c>
      <c r="AD140" s="27">
        <f t="shared" ca="1" si="72"/>
        <v>-1</v>
      </c>
      <c r="AE140" s="27">
        <f t="shared" ca="1" si="72"/>
        <v>-1.1888493199748422</v>
      </c>
      <c r="AF140" s="27">
        <f t="shared" ca="1" si="72"/>
        <v>-1</v>
      </c>
      <c r="AG140" s="27">
        <f t="shared" ca="1" si="72"/>
        <v>-1.1888493199748422</v>
      </c>
    </row>
    <row r="142" spans="1:33" x14ac:dyDescent="0.25">
      <c r="F142" s="2">
        <v>1</v>
      </c>
      <c r="G142" s="2">
        <v>2</v>
      </c>
      <c r="H142" s="2">
        <f>G142+1</f>
        <v>3</v>
      </c>
      <c r="I142" s="2">
        <f>H142+1</f>
        <v>4</v>
      </c>
      <c r="J142" s="2">
        <f t="shared" ref="J142:AG142" si="73">I142+1</f>
        <v>5</v>
      </c>
      <c r="K142" s="2">
        <f t="shared" si="73"/>
        <v>6</v>
      </c>
      <c r="L142" s="2">
        <f t="shared" si="73"/>
        <v>7</v>
      </c>
      <c r="M142" s="2">
        <f t="shared" si="73"/>
        <v>8</v>
      </c>
      <c r="N142" s="2">
        <f t="shared" si="73"/>
        <v>9</v>
      </c>
      <c r="O142" s="2">
        <f t="shared" si="73"/>
        <v>10</v>
      </c>
      <c r="P142" s="2">
        <f t="shared" si="73"/>
        <v>11</v>
      </c>
      <c r="Q142" s="2">
        <f t="shared" si="73"/>
        <v>12</v>
      </c>
      <c r="R142" s="2">
        <f t="shared" si="73"/>
        <v>13</v>
      </c>
      <c r="S142" s="2">
        <f t="shared" si="73"/>
        <v>14</v>
      </c>
      <c r="T142" s="2">
        <f t="shared" si="73"/>
        <v>15</v>
      </c>
      <c r="U142" s="2">
        <f t="shared" si="73"/>
        <v>16</v>
      </c>
      <c r="V142" s="2">
        <f t="shared" si="73"/>
        <v>17</v>
      </c>
      <c r="W142" s="2">
        <f t="shared" si="73"/>
        <v>18</v>
      </c>
      <c r="X142" s="2">
        <f t="shared" si="73"/>
        <v>19</v>
      </c>
      <c r="Y142" s="2">
        <f t="shared" si="73"/>
        <v>20</v>
      </c>
      <c r="Z142" s="2">
        <f t="shared" si="73"/>
        <v>21</v>
      </c>
      <c r="AA142" s="2">
        <f t="shared" si="73"/>
        <v>22</v>
      </c>
      <c r="AB142" s="2">
        <f t="shared" si="73"/>
        <v>23</v>
      </c>
      <c r="AC142" s="2">
        <f t="shared" si="73"/>
        <v>24</v>
      </c>
      <c r="AD142" s="2">
        <f t="shared" si="73"/>
        <v>25</v>
      </c>
      <c r="AE142" s="2">
        <f t="shared" si="73"/>
        <v>26</v>
      </c>
      <c r="AF142" s="2">
        <f t="shared" si="73"/>
        <v>27</v>
      </c>
      <c r="AG142" s="2">
        <f t="shared" si="73"/>
        <v>28</v>
      </c>
    </row>
    <row r="143" spans="1:33" x14ac:dyDescent="0.25">
      <c r="B143" s="3" t="s">
        <v>51</v>
      </c>
      <c r="C143" s="4" t="s">
        <v>3</v>
      </c>
      <c r="D143" s="5">
        <f>D115</f>
        <v>44561</v>
      </c>
      <c r="E143" s="5">
        <f t="shared" ref="E143:AG143" si="74">EOMONTH(D143,3)</f>
        <v>44651</v>
      </c>
      <c r="F143" s="5">
        <f t="shared" si="74"/>
        <v>44742</v>
      </c>
      <c r="G143" s="5">
        <f t="shared" si="74"/>
        <v>44834</v>
      </c>
      <c r="H143" s="5">
        <f t="shared" si="74"/>
        <v>44926</v>
      </c>
      <c r="I143" s="5">
        <f t="shared" si="74"/>
        <v>45016</v>
      </c>
      <c r="J143" s="5">
        <f t="shared" si="74"/>
        <v>45107</v>
      </c>
      <c r="K143" s="5">
        <f t="shared" si="74"/>
        <v>45199</v>
      </c>
      <c r="L143" s="5">
        <f t="shared" si="74"/>
        <v>45291</v>
      </c>
      <c r="M143" s="5">
        <f t="shared" si="74"/>
        <v>45382</v>
      </c>
      <c r="N143" s="5">
        <f t="shared" si="74"/>
        <v>45473</v>
      </c>
      <c r="O143" s="5">
        <f t="shared" si="74"/>
        <v>45565</v>
      </c>
      <c r="P143" s="5">
        <f t="shared" si="74"/>
        <v>45657</v>
      </c>
      <c r="Q143" s="5">
        <f t="shared" si="74"/>
        <v>45747</v>
      </c>
      <c r="R143" s="5">
        <f t="shared" si="74"/>
        <v>45838</v>
      </c>
      <c r="S143" s="5">
        <f t="shared" si="74"/>
        <v>45930</v>
      </c>
      <c r="T143" s="5">
        <f t="shared" si="74"/>
        <v>46022</v>
      </c>
      <c r="U143" s="5">
        <f t="shared" si="74"/>
        <v>46112</v>
      </c>
      <c r="V143" s="5">
        <f t="shared" si="74"/>
        <v>46203</v>
      </c>
      <c r="W143" s="5">
        <f t="shared" si="74"/>
        <v>46295</v>
      </c>
      <c r="X143" s="5">
        <f t="shared" si="74"/>
        <v>46387</v>
      </c>
      <c r="Y143" s="5">
        <f t="shared" si="74"/>
        <v>46477</v>
      </c>
      <c r="Z143" s="5">
        <f t="shared" si="74"/>
        <v>46568</v>
      </c>
      <c r="AA143" s="5">
        <f t="shared" si="74"/>
        <v>46660</v>
      </c>
      <c r="AB143" s="5">
        <f t="shared" si="74"/>
        <v>46752</v>
      </c>
      <c r="AC143" s="5">
        <f t="shared" si="74"/>
        <v>46843</v>
      </c>
      <c r="AD143" s="5">
        <f t="shared" si="74"/>
        <v>46934</v>
      </c>
      <c r="AE143" s="5">
        <f t="shared" si="74"/>
        <v>47026</v>
      </c>
      <c r="AF143" s="5">
        <f t="shared" si="74"/>
        <v>47118</v>
      </c>
      <c r="AG143" s="5">
        <f t="shared" si="74"/>
        <v>47208</v>
      </c>
    </row>
    <row r="144" spans="1:33" x14ac:dyDescent="0.25">
      <c r="B144" s="14"/>
      <c r="C144" s="15"/>
      <c r="D144" s="15"/>
      <c r="E144" s="15"/>
      <c r="F144" s="15"/>
      <c r="G144" s="15"/>
      <c r="H144" s="15"/>
      <c r="I144" s="15"/>
      <c r="J144" s="15"/>
      <c r="K144" s="15"/>
      <c r="L144" s="15"/>
      <c r="M144" s="15"/>
      <c r="N144" s="15"/>
      <c r="O144" s="15"/>
      <c r="P144" s="15"/>
      <c r="Q144" s="15"/>
      <c r="R144" s="15"/>
      <c r="S144" s="15"/>
      <c r="T144" s="15"/>
      <c r="U144" s="15"/>
      <c r="V144" s="15"/>
      <c r="W144" s="15"/>
    </row>
    <row r="145" spans="1:74" x14ac:dyDescent="0.25">
      <c r="A145" s="10">
        <f>'Project Summary'!F17</f>
        <v>248</v>
      </c>
      <c r="B145" s="2" t="s">
        <v>21</v>
      </c>
      <c r="C145" s="7">
        <f>SUM(E145:AG145)</f>
        <v>248</v>
      </c>
      <c r="D145" s="8"/>
      <c r="E145" s="10"/>
      <c r="F145" s="10">
        <v>20</v>
      </c>
      <c r="G145" s="10">
        <v>35</v>
      </c>
      <c r="H145" s="10">
        <v>40</v>
      </c>
      <c r="I145" s="10">
        <v>40</v>
      </c>
      <c r="J145" s="10">
        <v>40</v>
      </c>
      <c r="K145" s="10">
        <v>35</v>
      </c>
      <c r="L145" s="10">
        <v>25</v>
      </c>
      <c r="M145" s="10">
        <v>13</v>
      </c>
      <c r="N145" s="10"/>
      <c r="O145" s="10"/>
      <c r="P145" s="10"/>
      <c r="Q145" s="10"/>
      <c r="R145" s="10"/>
      <c r="S145" s="10"/>
      <c r="T145" s="10"/>
      <c r="U145" s="10"/>
      <c r="V145" s="10"/>
      <c r="W145" s="10"/>
      <c r="X145" s="10"/>
      <c r="Y145" s="10"/>
      <c r="Z145" s="10"/>
      <c r="AA145" s="10"/>
      <c r="AB145" s="10"/>
      <c r="AC145" s="10"/>
      <c r="AD145" s="10"/>
      <c r="AE145" s="10"/>
      <c r="AF145" s="10"/>
      <c r="AG145" s="10"/>
    </row>
    <row r="146" spans="1:74" x14ac:dyDescent="0.25">
      <c r="A146" s="21">
        <f>A147/A145</f>
        <v>1993.8234718161286</v>
      </c>
      <c r="B146" s="2" t="s">
        <v>22</v>
      </c>
      <c r="C146" s="7"/>
      <c r="D146" s="8"/>
      <c r="E146" s="6">
        <f>$A146</f>
        <v>1993.8234718161286</v>
      </c>
      <c r="F146" s="6">
        <f t="shared" ref="F146:AG146" si="75">$A146</f>
        <v>1993.8234718161286</v>
      </c>
      <c r="G146" s="6">
        <f t="shared" si="75"/>
        <v>1993.8234718161286</v>
      </c>
      <c r="H146" s="6">
        <f t="shared" si="75"/>
        <v>1993.8234718161286</v>
      </c>
      <c r="I146" s="6">
        <f t="shared" si="75"/>
        <v>1993.8234718161286</v>
      </c>
      <c r="J146" s="6">
        <f t="shared" si="75"/>
        <v>1993.8234718161286</v>
      </c>
      <c r="K146" s="6">
        <f t="shared" si="75"/>
        <v>1993.8234718161286</v>
      </c>
      <c r="L146" s="6">
        <f t="shared" si="75"/>
        <v>1993.8234718161286</v>
      </c>
      <c r="M146" s="6">
        <f t="shared" si="75"/>
        <v>1993.8234718161286</v>
      </c>
      <c r="N146" s="6">
        <f t="shared" si="75"/>
        <v>1993.8234718161286</v>
      </c>
      <c r="O146" s="6">
        <f t="shared" si="75"/>
        <v>1993.8234718161286</v>
      </c>
      <c r="P146" s="6">
        <f t="shared" si="75"/>
        <v>1993.8234718161286</v>
      </c>
      <c r="Q146" s="6">
        <f t="shared" si="75"/>
        <v>1993.8234718161286</v>
      </c>
      <c r="R146" s="6">
        <f t="shared" si="75"/>
        <v>1993.8234718161286</v>
      </c>
      <c r="S146" s="6">
        <f t="shared" si="75"/>
        <v>1993.8234718161286</v>
      </c>
      <c r="T146" s="6">
        <f t="shared" si="75"/>
        <v>1993.8234718161286</v>
      </c>
      <c r="U146" s="6">
        <f t="shared" si="75"/>
        <v>1993.8234718161286</v>
      </c>
      <c r="V146" s="6">
        <f t="shared" si="75"/>
        <v>1993.8234718161286</v>
      </c>
      <c r="W146" s="6">
        <f t="shared" si="75"/>
        <v>1993.8234718161286</v>
      </c>
      <c r="X146" s="6">
        <f t="shared" si="75"/>
        <v>1993.8234718161286</v>
      </c>
      <c r="Y146" s="6">
        <f t="shared" si="75"/>
        <v>1993.8234718161286</v>
      </c>
      <c r="Z146" s="6">
        <f t="shared" si="75"/>
        <v>1993.8234718161286</v>
      </c>
      <c r="AA146" s="6">
        <f t="shared" si="75"/>
        <v>1993.8234718161286</v>
      </c>
      <c r="AB146" s="6">
        <f t="shared" si="75"/>
        <v>1993.8234718161286</v>
      </c>
      <c r="AC146" s="6">
        <f t="shared" si="75"/>
        <v>1993.8234718161286</v>
      </c>
      <c r="AD146" s="6">
        <f t="shared" si="75"/>
        <v>1993.8234718161286</v>
      </c>
      <c r="AE146" s="6">
        <f t="shared" si="75"/>
        <v>1993.8234718161286</v>
      </c>
      <c r="AF146" s="6">
        <f t="shared" si="75"/>
        <v>1993.8234718161286</v>
      </c>
      <c r="AG146" s="6">
        <f t="shared" si="75"/>
        <v>1993.8234718161286</v>
      </c>
    </row>
    <row r="147" spans="1:74" x14ac:dyDescent="0.25">
      <c r="A147" s="32">
        <f>'Project Summary'!F13</f>
        <v>494468.22101039992</v>
      </c>
      <c r="B147" s="2" t="s">
        <v>23</v>
      </c>
      <c r="C147" s="7">
        <f>SUM(E147:AG147)</f>
        <v>494468.22101039987</v>
      </c>
      <c r="D147" s="8"/>
      <c r="E147" s="6">
        <f t="shared" ref="E147:AG147" si="76">E145*E146</f>
        <v>0</v>
      </c>
      <c r="F147" s="6">
        <f t="shared" si="76"/>
        <v>39876.469436322572</v>
      </c>
      <c r="G147" s="6">
        <f t="shared" si="76"/>
        <v>69783.8215135645</v>
      </c>
      <c r="H147" s="6">
        <f t="shared" si="76"/>
        <v>79752.938872645143</v>
      </c>
      <c r="I147" s="6">
        <f t="shared" si="76"/>
        <v>79752.938872645143</v>
      </c>
      <c r="J147" s="6">
        <f t="shared" si="76"/>
        <v>79752.938872645143</v>
      </c>
      <c r="K147" s="6">
        <f t="shared" si="76"/>
        <v>69783.8215135645</v>
      </c>
      <c r="L147" s="6">
        <f t="shared" si="76"/>
        <v>49845.586795403215</v>
      </c>
      <c r="M147" s="6">
        <f t="shared" si="76"/>
        <v>25919.705133609674</v>
      </c>
      <c r="N147" s="6">
        <f t="shared" si="76"/>
        <v>0</v>
      </c>
      <c r="O147" s="6">
        <f t="shared" si="76"/>
        <v>0</v>
      </c>
      <c r="P147" s="6">
        <f t="shared" si="76"/>
        <v>0</v>
      </c>
      <c r="Q147" s="6">
        <f t="shared" si="76"/>
        <v>0</v>
      </c>
      <c r="R147" s="6">
        <f t="shared" si="76"/>
        <v>0</v>
      </c>
      <c r="S147" s="6">
        <f t="shared" si="76"/>
        <v>0</v>
      </c>
      <c r="T147" s="6">
        <f t="shared" si="76"/>
        <v>0</v>
      </c>
      <c r="U147" s="6">
        <f t="shared" si="76"/>
        <v>0</v>
      </c>
      <c r="V147" s="6">
        <f t="shared" si="76"/>
        <v>0</v>
      </c>
      <c r="W147" s="6">
        <f t="shared" si="76"/>
        <v>0</v>
      </c>
      <c r="X147" s="6">
        <f t="shared" si="76"/>
        <v>0</v>
      </c>
      <c r="Y147" s="6">
        <f t="shared" si="76"/>
        <v>0</v>
      </c>
      <c r="Z147" s="6">
        <f t="shared" si="76"/>
        <v>0</v>
      </c>
      <c r="AA147" s="6">
        <f t="shared" si="76"/>
        <v>0</v>
      </c>
      <c r="AB147" s="6">
        <f t="shared" si="76"/>
        <v>0</v>
      </c>
      <c r="AC147" s="6">
        <f t="shared" si="76"/>
        <v>0</v>
      </c>
      <c r="AD147" s="6">
        <f t="shared" si="76"/>
        <v>0</v>
      </c>
      <c r="AE147" s="6">
        <f t="shared" si="76"/>
        <v>0</v>
      </c>
      <c r="AF147" s="6">
        <f t="shared" si="76"/>
        <v>0</v>
      </c>
      <c r="AG147" s="6">
        <f t="shared" si="76"/>
        <v>0</v>
      </c>
    </row>
    <row r="148" spans="1:74" x14ac:dyDescent="0.25">
      <c r="A148" s="10"/>
      <c r="B148" s="2" t="s">
        <v>24</v>
      </c>
      <c r="C148" s="16">
        <f>SUM(E148:AG148)</f>
        <v>1</v>
      </c>
      <c r="D148" s="8"/>
      <c r="E148" s="8">
        <f>E147/$C147</f>
        <v>0</v>
      </c>
      <c r="F148" s="8">
        <f t="shared" ref="F148:AG148" si="77">F147/$C147</f>
        <v>8.0645161290322578E-2</v>
      </c>
      <c r="G148" s="8">
        <f t="shared" si="77"/>
        <v>0.14112903225806453</v>
      </c>
      <c r="H148" s="8">
        <f t="shared" si="77"/>
        <v>0.16129032258064516</v>
      </c>
      <c r="I148" s="8">
        <f t="shared" si="77"/>
        <v>0.16129032258064516</v>
      </c>
      <c r="J148" s="8">
        <f t="shared" si="77"/>
        <v>0.16129032258064516</v>
      </c>
      <c r="K148" s="8">
        <f t="shared" si="77"/>
        <v>0.14112903225806453</v>
      </c>
      <c r="L148" s="8">
        <f t="shared" si="77"/>
        <v>0.10080645161290323</v>
      </c>
      <c r="M148" s="8">
        <f t="shared" si="77"/>
        <v>5.2419354838709686E-2</v>
      </c>
      <c r="N148" s="8">
        <f t="shared" si="77"/>
        <v>0</v>
      </c>
      <c r="O148" s="8">
        <f t="shared" si="77"/>
        <v>0</v>
      </c>
      <c r="P148" s="8">
        <f t="shared" si="77"/>
        <v>0</v>
      </c>
      <c r="Q148" s="8">
        <f t="shared" si="77"/>
        <v>0</v>
      </c>
      <c r="R148" s="8">
        <f t="shared" si="77"/>
        <v>0</v>
      </c>
      <c r="S148" s="8">
        <f t="shared" si="77"/>
        <v>0</v>
      </c>
      <c r="T148" s="8">
        <f t="shared" si="77"/>
        <v>0</v>
      </c>
      <c r="U148" s="8">
        <f t="shared" si="77"/>
        <v>0</v>
      </c>
      <c r="V148" s="8">
        <f t="shared" si="77"/>
        <v>0</v>
      </c>
      <c r="W148" s="8">
        <f t="shared" si="77"/>
        <v>0</v>
      </c>
      <c r="X148" s="8">
        <f t="shared" si="77"/>
        <v>0</v>
      </c>
      <c r="Y148" s="8">
        <f t="shared" si="77"/>
        <v>0</v>
      </c>
      <c r="Z148" s="8">
        <f t="shared" si="77"/>
        <v>0</v>
      </c>
      <c r="AA148" s="8">
        <f t="shared" si="77"/>
        <v>0</v>
      </c>
      <c r="AB148" s="8">
        <f t="shared" si="77"/>
        <v>0</v>
      </c>
      <c r="AC148" s="8">
        <f t="shared" si="77"/>
        <v>0</v>
      </c>
      <c r="AD148" s="8">
        <f t="shared" si="77"/>
        <v>0</v>
      </c>
      <c r="AE148" s="8">
        <f t="shared" si="77"/>
        <v>0</v>
      </c>
      <c r="AF148" s="8">
        <f t="shared" si="77"/>
        <v>0</v>
      </c>
      <c r="AG148" s="8">
        <f t="shared" si="77"/>
        <v>0</v>
      </c>
    </row>
    <row r="149" spans="1:74" x14ac:dyDescent="0.25">
      <c r="A149" s="10">
        <f>'Project Summary'!F20</f>
        <v>11283.000000000009</v>
      </c>
      <c r="B149" s="2" t="s">
        <v>25</v>
      </c>
      <c r="C149" s="7"/>
      <c r="D149" s="8"/>
      <c r="E149" s="21"/>
      <c r="F149" s="21">
        <f>A149</f>
        <v>11283.000000000009</v>
      </c>
      <c r="G149" s="21">
        <f>A149</f>
        <v>11283.000000000009</v>
      </c>
      <c r="H149" s="21">
        <f t="shared" ref="H149:M149" si="78">G149*(1+H150)</f>
        <v>11283.000000000009</v>
      </c>
      <c r="I149" s="21">
        <f t="shared" si="78"/>
        <v>11508.660000000009</v>
      </c>
      <c r="J149" s="21">
        <f t="shared" si="78"/>
        <v>11508.660000000009</v>
      </c>
      <c r="K149" s="21">
        <f t="shared" si="78"/>
        <v>11508.660000000009</v>
      </c>
      <c r="L149" s="21">
        <f t="shared" si="78"/>
        <v>11508.660000000009</v>
      </c>
      <c r="M149" s="21">
        <f t="shared" si="78"/>
        <v>11738.83320000001</v>
      </c>
      <c r="N149" s="21">
        <f t="shared" ref="N149:AG149" si="79">M149*(1+N150)</f>
        <v>11738.83320000001</v>
      </c>
      <c r="O149" s="21">
        <f t="shared" si="79"/>
        <v>11738.83320000001</v>
      </c>
      <c r="P149" s="21">
        <f t="shared" si="79"/>
        <v>11738.83320000001</v>
      </c>
      <c r="Q149" s="21">
        <f t="shared" si="79"/>
        <v>11973.609864000011</v>
      </c>
      <c r="R149" s="21">
        <f t="shared" si="79"/>
        <v>11973.609864000011</v>
      </c>
      <c r="S149" s="21">
        <f t="shared" si="79"/>
        <v>11973.609864000011</v>
      </c>
      <c r="T149" s="21">
        <f t="shared" si="79"/>
        <v>11973.609864000011</v>
      </c>
      <c r="U149" s="21">
        <f t="shared" si="79"/>
        <v>12213.082061280011</v>
      </c>
      <c r="V149" s="21">
        <f t="shared" si="79"/>
        <v>12213.082061280011</v>
      </c>
      <c r="W149" s="21">
        <f t="shared" si="79"/>
        <v>12213.082061280011</v>
      </c>
      <c r="X149" s="21">
        <f t="shared" si="79"/>
        <v>12213.082061280011</v>
      </c>
      <c r="Y149" s="21">
        <f t="shared" si="79"/>
        <v>12457.343702505612</v>
      </c>
      <c r="Z149" s="21">
        <f t="shared" si="79"/>
        <v>12457.343702505612</v>
      </c>
      <c r="AA149" s="21">
        <f t="shared" si="79"/>
        <v>12457.343702505612</v>
      </c>
      <c r="AB149" s="21">
        <f t="shared" si="79"/>
        <v>12457.343702505612</v>
      </c>
      <c r="AC149" s="21">
        <f t="shared" si="79"/>
        <v>12706.490576555725</v>
      </c>
      <c r="AD149" s="21">
        <f t="shared" si="79"/>
        <v>12706.490576555725</v>
      </c>
      <c r="AE149" s="21">
        <f t="shared" si="79"/>
        <v>12706.490576555725</v>
      </c>
      <c r="AF149" s="21">
        <f t="shared" si="79"/>
        <v>12706.490576555725</v>
      </c>
      <c r="AG149" s="21">
        <f t="shared" si="79"/>
        <v>12706.490576555725</v>
      </c>
    </row>
    <row r="150" spans="1:74" x14ac:dyDescent="0.25">
      <c r="B150" s="2" t="s">
        <v>37</v>
      </c>
      <c r="C150" s="11"/>
      <c r="D150" s="8"/>
      <c r="E150" s="12">
        <v>0</v>
      </c>
      <c r="F150" s="9">
        <v>0</v>
      </c>
      <c r="G150" s="9">
        <v>0</v>
      </c>
      <c r="H150" s="9">
        <v>0</v>
      </c>
      <c r="I150" s="9">
        <v>0.02</v>
      </c>
      <c r="J150" s="9">
        <v>0</v>
      </c>
      <c r="K150" s="9">
        <v>0</v>
      </c>
      <c r="L150" s="9">
        <v>0</v>
      </c>
      <c r="M150" s="9">
        <v>0.02</v>
      </c>
      <c r="N150" s="9">
        <v>0</v>
      </c>
      <c r="O150" s="9">
        <v>0</v>
      </c>
      <c r="P150" s="9">
        <v>0</v>
      </c>
      <c r="Q150" s="9">
        <v>0.02</v>
      </c>
      <c r="R150" s="9">
        <v>0</v>
      </c>
      <c r="S150" s="9">
        <v>0</v>
      </c>
      <c r="T150" s="9">
        <v>0</v>
      </c>
      <c r="U150" s="9">
        <v>0.02</v>
      </c>
      <c r="V150" s="9">
        <v>0</v>
      </c>
      <c r="W150" s="9">
        <v>0</v>
      </c>
      <c r="X150" s="9">
        <v>0</v>
      </c>
      <c r="Y150" s="9">
        <v>0.02</v>
      </c>
      <c r="Z150" s="9">
        <v>0</v>
      </c>
      <c r="AA150" s="9">
        <v>0</v>
      </c>
      <c r="AB150" s="9">
        <v>0</v>
      </c>
      <c r="AC150" s="9">
        <v>0.02</v>
      </c>
      <c r="AD150" s="9">
        <v>0</v>
      </c>
      <c r="AE150" s="9">
        <v>0</v>
      </c>
      <c r="AF150" s="9">
        <v>0</v>
      </c>
      <c r="AG150" s="9">
        <v>0</v>
      </c>
    </row>
    <row r="151" spans="1:74" x14ac:dyDescent="0.25">
      <c r="A151" s="23">
        <f>C151/A147*10^7</f>
        <v>11434.283191935492</v>
      </c>
      <c r="B151" s="2" t="s">
        <v>26</v>
      </c>
      <c r="C151" s="7">
        <f>SUM(E151:AG151)</f>
        <v>565.38896684454596</v>
      </c>
      <c r="D151" s="6"/>
      <c r="E151" s="6">
        <f t="shared" ref="E151:AG151" si="80">E147*E149/10^7</f>
        <v>0</v>
      </c>
      <c r="F151" s="6">
        <f t="shared" si="80"/>
        <v>44.992620465002794</v>
      </c>
      <c r="G151" s="6">
        <f t="shared" si="80"/>
        <v>78.737085813754888</v>
      </c>
      <c r="H151" s="6">
        <f t="shared" si="80"/>
        <v>89.985240930005588</v>
      </c>
      <c r="I151" s="6">
        <f t="shared" si="80"/>
        <v>91.784945748605693</v>
      </c>
      <c r="J151" s="6">
        <f t="shared" si="80"/>
        <v>91.784945748605693</v>
      </c>
      <c r="K151" s="6">
        <f t="shared" si="80"/>
        <v>80.311827530029987</v>
      </c>
      <c r="L151" s="6">
        <f t="shared" si="80"/>
        <v>57.365591092878553</v>
      </c>
      <c r="M151" s="6">
        <f t="shared" si="80"/>
        <v>30.426709515662797</v>
      </c>
      <c r="N151" s="6">
        <f t="shared" si="80"/>
        <v>0</v>
      </c>
      <c r="O151" s="6">
        <f t="shared" si="80"/>
        <v>0</v>
      </c>
      <c r="P151" s="6">
        <f t="shared" si="80"/>
        <v>0</v>
      </c>
      <c r="Q151" s="6">
        <f t="shared" si="80"/>
        <v>0</v>
      </c>
      <c r="R151" s="6">
        <f t="shared" si="80"/>
        <v>0</v>
      </c>
      <c r="S151" s="6">
        <f t="shared" si="80"/>
        <v>0</v>
      </c>
      <c r="T151" s="6">
        <f t="shared" si="80"/>
        <v>0</v>
      </c>
      <c r="U151" s="6">
        <f t="shared" si="80"/>
        <v>0</v>
      </c>
      <c r="V151" s="6">
        <f t="shared" si="80"/>
        <v>0</v>
      </c>
      <c r="W151" s="6">
        <f t="shared" si="80"/>
        <v>0</v>
      </c>
      <c r="X151" s="6">
        <f t="shared" si="80"/>
        <v>0</v>
      </c>
      <c r="Y151" s="6">
        <f t="shared" si="80"/>
        <v>0</v>
      </c>
      <c r="Z151" s="6">
        <f t="shared" si="80"/>
        <v>0</v>
      </c>
      <c r="AA151" s="6">
        <f t="shared" si="80"/>
        <v>0</v>
      </c>
      <c r="AB151" s="6">
        <f t="shared" si="80"/>
        <v>0</v>
      </c>
      <c r="AC151" s="6">
        <f t="shared" si="80"/>
        <v>0</v>
      </c>
      <c r="AD151" s="6">
        <f t="shared" si="80"/>
        <v>0</v>
      </c>
      <c r="AE151" s="6">
        <f t="shared" si="80"/>
        <v>0</v>
      </c>
      <c r="AF151" s="6">
        <f t="shared" si="80"/>
        <v>0</v>
      </c>
      <c r="AG151" s="6">
        <f t="shared" si="80"/>
        <v>0</v>
      </c>
    </row>
    <row r="152" spans="1:74" s="17" customFormat="1" x14ac:dyDescent="0.25">
      <c r="B152" s="20" t="s">
        <v>31</v>
      </c>
      <c r="C152" s="30">
        <f>SUM(D152:AG152)</f>
        <v>1</v>
      </c>
      <c r="D152" s="31"/>
      <c r="E152" s="9"/>
      <c r="F152" s="9">
        <v>0.1</v>
      </c>
      <c r="G152" s="9">
        <v>0.05</v>
      </c>
      <c r="H152" s="9">
        <v>0.15</v>
      </c>
      <c r="I152" s="9">
        <v>0.18</v>
      </c>
      <c r="J152" s="9">
        <v>0.18</v>
      </c>
      <c r="K152" s="9"/>
      <c r="L152" s="9"/>
      <c r="M152" s="9"/>
      <c r="N152" s="9">
        <v>0.12</v>
      </c>
      <c r="O152" s="9">
        <v>0.12</v>
      </c>
      <c r="P152" s="9">
        <v>0.1</v>
      </c>
      <c r="Q152" s="9"/>
      <c r="R152" s="9"/>
      <c r="S152" s="9"/>
      <c r="T152" s="9"/>
      <c r="U152" s="9"/>
      <c r="V152" s="9"/>
      <c r="W152" s="9"/>
      <c r="X152" s="9"/>
      <c r="Y152" s="9"/>
      <c r="Z152" s="9"/>
      <c r="AA152" s="9"/>
      <c r="AB152" s="9"/>
      <c r="AC152" s="9"/>
      <c r="AD152" s="9"/>
      <c r="AE152" s="9"/>
      <c r="AF152" s="9"/>
      <c r="AG152" s="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c r="BG152" s="29"/>
      <c r="BH152" s="29"/>
      <c r="BI152" s="29"/>
      <c r="BJ152" s="29"/>
      <c r="BK152" s="29"/>
      <c r="BL152" s="29"/>
      <c r="BM152" s="29"/>
      <c r="BN152" s="29"/>
      <c r="BO152" s="29"/>
      <c r="BP152" s="29"/>
      <c r="BQ152" s="29"/>
      <c r="BR152" s="29"/>
      <c r="BS152" s="29"/>
      <c r="BT152" s="29"/>
      <c r="BU152" s="29"/>
      <c r="BV152" s="29"/>
    </row>
    <row r="153" spans="1:74" x14ac:dyDescent="0.25">
      <c r="B153" s="2" t="s">
        <v>32</v>
      </c>
      <c r="C153" s="7">
        <f>SUM(E153:AG153)</f>
        <v>565.38896684454596</v>
      </c>
      <c r="D153" s="6"/>
      <c r="E153" s="6">
        <f>E151*SUM($D$152:E152)+SUM($D$151:D151)*E152</f>
        <v>0</v>
      </c>
      <c r="F153" s="6">
        <f>F151*SUM($D$152:F152)+SUM($D$151:E151)*F152</f>
        <v>4.4992620465002799</v>
      </c>
      <c r="G153" s="6">
        <f>G151*SUM($D$152:G152)+SUM($D$151:F151)*G152</f>
        <v>14.060193895313375</v>
      </c>
      <c r="H153" s="6">
        <f>H151*SUM($D$152:H152)+SUM($D$151:G151)*H152</f>
        <v>45.555028220815331</v>
      </c>
      <c r="I153" s="6">
        <f>I151*SUM($D$152:I152)+SUM($D$151:H151)*I152</f>
        <v>82.525464456908111</v>
      </c>
      <c r="J153" s="6">
        <f>J151*SUM($D$152:J152)+SUM($D$151:I151)*J152</f>
        <v>115.56804492640617</v>
      </c>
      <c r="K153" s="6">
        <f>K151*SUM($D$152:K152)+SUM($D$151:J151)*K152</f>
        <v>53.005806169819792</v>
      </c>
      <c r="L153" s="6">
        <f>L151*SUM($D$152:L152)+SUM($D$151:K151)*L152</f>
        <v>37.861290121299845</v>
      </c>
      <c r="M153" s="6">
        <f>M151*SUM($D$152:M152)+SUM($D$151:L151)*M152</f>
        <v>20.081628280337448</v>
      </c>
      <c r="N153" s="6">
        <f>N151*SUM($D$152:N152)+SUM($D$151:M151)*N152</f>
        <v>67.846676021345516</v>
      </c>
      <c r="O153" s="6">
        <f>O151*SUM($D$152:O152)+SUM($D$151:N151)*O152</f>
        <v>67.846676021345516</v>
      </c>
      <c r="P153" s="6">
        <f>P151*SUM($D$152:P152)+SUM($D$151:O151)*P152</f>
        <v>56.538896684454599</v>
      </c>
      <c r="Q153" s="6">
        <f>Q151*SUM($D$152:Q152)+SUM($D$151:P151)*Q152</f>
        <v>0</v>
      </c>
      <c r="R153" s="6">
        <f>R151*SUM($D$152:R152)+SUM($D$151:Q151)*R152</f>
        <v>0</v>
      </c>
      <c r="S153" s="6">
        <f>S151*SUM($D$152:S152)+SUM($D$151:R151)*S152</f>
        <v>0</v>
      </c>
      <c r="T153" s="6">
        <f>T151*SUM($D$152:T152)+SUM($D$151:S151)*T152</f>
        <v>0</v>
      </c>
      <c r="U153" s="6">
        <f>U151*SUM($D$152:U152)+SUM($D$151:T151)*U152</f>
        <v>0</v>
      </c>
      <c r="V153" s="6">
        <f>V151*SUM($D$152:V152)+SUM($D$151:U151)*V152</f>
        <v>0</v>
      </c>
      <c r="W153" s="6">
        <f>W151*SUM($D$152:W152)+SUM($D$151:V151)*W152</f>
        <v>0</v>
      </c>
      <c r="X153" s="6">
        <f>X151*SUM($D$152:X152)+SUM($D$151:W151)*X152</f>
        <v>0</v>
      </c>
      <c r="Y153" s="6">
        <f>Y151*SUM($D$152:Y152)+SUM($D$151:X151)*Y152</f>
        <v>0</v>
      </c>
      <c r="Z153" s="6">
        <f>Z151*SUM($D$152:Z152)+SUM($D$151:Y151)*Z152</f>
        <v>0</v>
      </c>
      <c r="AA153" s="6">
        <f>AA151*SUM($D$152:AA152)+SUM($D$151:Z151)*AA152</f>
        <v>0</v>
      </c>
      <c r="AB153" s="6">
        <f>AB151*SUM($D$152:AB152)+SUM($D$151:AA151)*AB152</f>
        <v>0</v>
      </c>
      <c r="AC153" s="6">
        <f>AC151*SUM($D$152:AC152)+SUM($D$151:AB151)*AC152</f>
        <v>0</v>
      </c>
      <c r="AD153" s="6">
        <f>AD151*SUM($D$152:AD152)+SUM($D$151:AC151)*AD152</f>
        <v>0</v>
      </c>
      <c r="AE153" s="6">
        <f>AE151*SUM($D$152:AE152)+SUM($D$151:AD151)*AE152</f>
        <v>0</v>
      </c>
      <c r="AF153" s="6">
        <f>AF151*SUM($D$152:AF152)+SUM($D$151:AE151)*AF152</f>
        <v>0</v>
      </c>
      <c r="AG153" s="6">
        <f>AG151*SUM($D$152:AG152)+SUM($D$151:AF151)*AG152</f>
        <v>0</v>
      </c>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row>
    <row r="154" spans="1:74" x14ac:dyDescent="0.25">
      <c r="A154" s="10"/>
      <c r="C154" s="7"/>
      <c r="D154" s="6"/>
      <c r="E154" s="6"/>
      <c r="F154" s="6"/>
      <c r="G154" s="6"/>
      <c r="H154" s="6"/>
      <c r="I154" s="6"/>
      <c r="J154" s="6"/>
      <c r="K154" s="6"/>
      <c r="L154" s="6"/>
      <c r="M154" s="6"/>
      <c r="N154" s="6"/>
      <c r="P154" s="6"/>
      <c r="Q154" s="6"/>
      <c r="R154" s="6"/>
      <c r="S154" s="6"/>
      <c r="T154" s="6"/>
      <c r="U154" s="6"/>
      <c r="V154" s="6"/>
      <c r="W154" s="6"/>
      <c r="X154" s="6"/>
      <c r="Y154" s="6"/>
      <c r="Z154" s="6"/>
      <c r="AA154" s="6"/>
      <c r="AB154" s="6"/>
      <c r="AC154" s="6"/>
      <c r="AD154" s="6"/>
      <c r="AE154" s="6"/>
      <c r="AF154" s="6"/>
      <c r="AG154" s="6"/>
    </row>
    <row r="155" spans="1:74" x14ac:dyDescent="0.25">
      <c r="A155" s="10"/>
      <c r="B155" s="34" t="s">
        <v>33</v>
      </c>
      <c r="C155" s="33">
        <f>SUM(E155:X155)</f>
        <v>565.38896684454596</v>
      </c>
      <c r="D155" s="39"/>
      <c r="E155" s="33">
        <f>E153</f>
        <v>0</v>
      </c>
      <c r="F155" s="33">
        <f t="shared" ref="F155:AG155" si="81">F153</f>
        <v>4.4992620465002799</v>
      </c>
      <c r="G155" s="33">
        <f t="shared" si="81"/>
        <v>14.060193895313375</v>
      </c>
      <c r="H155" s="33">
        <f t="shared" si="81"/>
        <v>45.555028220815331</v>
      </c>
      <c r="I155" s="33">
        <f t="shared" si="81"/>
        <v>82.525464456908111</v>
      </c>
      <c r="J155" s="33">
        <f t="shared" si="81"/>
        <v>115.56804492640617</v>
      </c>
      <c r="K155" s="33">
        <f t="shared" si="81"/>
        <v>53.005806169819792</v>
      </c>
      <c r="L155" s="33">
        <f t="shared" si="81"/>
        <v>37.861290121299845</v>
      </c>
      <c r="M155" s="33">
        <f t="shared" si="81"/>
        <v>20.081628280337448</v>
      </c>
      <c r="N155" s="33">
        <f t="shared" si="81"/>
        <v>67.846676021345516</v>
      </c>
      <c r="O155" s="33">
        <f t="shared" si="81"/>
        <v>67.846676021345516</v>
      </c>
      <c r="P155" s="33">
        <f t="shared" si="81"/>
        <v>56.538896684454599</v>
      </c>
      <c r="Q155" s="33">
        <f t="shared" si="81"/>
        <v>0</v>
      </c>
      <c r="R155" s="33">
        <f t="shared" si="81"/>
        <v>0</v>
      </c>
      <c r="S155" s="33">
        <f t="shared" si="81"/>
        <v>0</v>
      </c>
      <c r="T155" s="33">
        <f t="shared" si="81"/>
        <v>0</v>
      </c>
      <c r="U155" s="33">
        <f t="shared" si="81"/>
        <v>0</v>
      </c>
      <c r="V155" s="33">
        <f t="shared" si="81"/>
        <v>0</v>
      </c>
      <c r="W155" s="33">
        <f t="shared" si="81"/>
        <v>0</v>
      </c>
      <c r="X155" s="33">
        <f t="shared" si="81"/>
        <v>0</v>
      </c>
      <c r="Y155" s="33">
        <f t="shared" si="81"/>
        <v>0</v>
      </c>
      <c r="Z155" s="33">
        <f t="shared" si="81"/>
        <v>0</v>
      </c>
      <c r="AA155" s="33">
        <f t="shared" si="81"/>
        <v>0</v>
      </c>
      <c r="AB155" s="33">
        <f t="shared" si="81"/>
        <v>0</v>
      </c>
      <c r="AC155" s="33">
        <f t="shared" si="81"/>
        <v>0</v>
      </c>
      <c r="AD155" s="33">
        <f t="shared" si="81"/>
        <v>0</v>
      </c>
      <c r="AE155" s="33">
        <f t="shared" si="81"/>
        <v>0</v>
      </c>
      <c r="AF155" s="33">
        <f t="shared" si="81"/>
        <v>0</v>
      </c>
      <c r="AG155" s="33">
        <f t="shared" si="81"/>
        <v>0</v>
      </c>
    </row>
    <row r="156" spans="1:74" x14ac:dyDescent="0.25">
      <c r="A156" s="10"/>
      <c r="C156" s="7"/>
      <c r="D156" s="6"/>
      <c r="E156" s="6"/>
      <c r="F156" s="6"/>
      <c r="G156" s="6"/>
      <c r="H156" s="6"/>
      <c r="I156" s="6"/>
      <c r="J156" s="6"/>
      <c r="K156" s="6"/>
      <c r="L156" s="6"/>
      <c r="M156" s="6"/>
      <c r="N156" s="6"/>
      <c r="P156" s="6"/>
      <c r="Q156" s="6"/>
      <c r="R156" s="6"/>
      <c r="S156" s="6"/>
      <c r="T156" s="6"/>
      <c r="U156" s="6"/>
      <c r="V156" s="6"/>
      <c r="W156" s="6"/>
      <c r="X156" s="6"/>
      <c r="Y156" s="6"/>
      <c r="Z156" s="6"/>
      <c r="AA156" s="6"/>
      <c r="AB156" s="6"/>
      <c r="AC156" s="6"/>
      <c r="AD156" s="6"/>
      <c r="AE156" s="6"/>
      <c r="AF156" s="6"/>
      <c r="AG156" s="6"/>
    </row>
    <row r="157" spans="1:74" s="17" customFormat="1" x14ac:dyDescent="0.25">
      <c r="A157" s="24"/>
      <c r="B157" s="20" t="s">
        <v>30</v>
      </c>
      <c r="C157" s="30">
        <f ca="1">SUM(E157:AG157)</f>
        <v>1.5469205586113484</v>
      </c>
      <c r="D157" s="24"/>
      <c r="E157" s="9">
        <f ca="1">E163/$C$163</f>
        <v>0</v>
      </c>
      <c r="F157" s="9">
        <f t="shared" ref="F157:AB157" ca="1" si="82">F163/$C$163</f>
        <v>0</v>
      </c>
      <c r="G157" s="9">
        <f t="shared" ca="1" si="82"/>
        <v>0</v>
      </c>
      <c r="H157" s="9">
        <f t="shared" ca="1" si="82"/>
        <v>0</v>
      </c>
      <c r="I157" s="9">
        <f t="shared" ca="1" si="82"/>
        <v>9.1993537191157422E-4</v>
      </c>
      <c r="J157" s="9">
        <f t="shared" ca="1" si="82"/>
        <v>0</v>
      </c>
      <c r="K157" s="9">
        <f t="shared" ca="1" si="82"/>
        <v>4.7989749363770658E-2</v>
      </c>
      <c r="L157" s="9">
        <f t="shared" ca="1" si="82"/>
        <v>2.5422544812765711E-2</v>
      </c>
      <c r="M157" s="9">
        <f t="shared" ca="1" si="82"/>
        <v>2.3875996695623024E-2</v>
      </c>
      <c r="N157" s="9">
        <f t="shared" ca="1" si="82"/>
        <v>2.7833133593560346E-2</v>
      </c>
      <c r="O157" s="9">
        <f t="shared" ca="1" si="82"/>
        <v>9.2134598219151834E-2</v>
      </c>
      <c r="P157" s="9">
        <f t="shared" ca="1" si="82"/>
        <v>6.7466528632037656E-2</v>
      </c>
      <c r="Q157" s="9">
        <f t="shared" ca="1" si="82"/>
        <v>0.11349211410138076</v>
      </c>
      <c r="R157" s="9">
        <f t="shared" ca="1" si="82"/>
        <v>7.9052261317118233E-2</v>
      </c>
      <c r="S157" s="9">
        <f t="shared" ca="1" si="82"/>
        <v>1.1719703021389159E-2</v>
      </c>
      <c r="T157" s="9">
        <f t="shared" ca="1" si="82"/>
        <v>9.7241124464387624E-2</v>
      </c>
      <c r="U157" s="9">
        <f t="shared" ca="1" si="82"/>
        <v>9.1600825410301581E-2</v>
      </c>
      <c r="V157" s="9">
        <f t="shared" ca="1" si="82"/>
        <v>8.9830878338481968E-2</v>
      </c>
      <c r="W157" s="9">
        <f t="shared" ca="1" si="82"/>
        <v>0.1116599629410924</v>
      </c>
      <c r="X157" s="9">
        <f t="shared" ca="1" si="82"/>
        <v>0.11976064371702742</v>
      </c>
      <c r="Y157" s="9">
        <f t="shared" ca="1" si="82"/>
        <v>0.12453203469846241</v>
      </c>
      <c r="Z157" s="9">
        <f t="shared" ca="1" si="82"/>
        <v>0.12842086976633685</v>
      </c>
      <c r="AA157" s="9">
        <f t="shared" ca="1" si="82"/>
        <v>0.13754586193416088</v>
      </c>
      <c r="AB157" s="9">
        <f t="shared" ca="1" si="82"/>
        <v>7.6886162357567248E-2</v>
      </c>
      <c r="AC157" s="9">
        <f ca="1">AC158/$C$158</f>
        <v>7.9535629854821016E-2</v>
      </c>
      <c r="AD157" s="9">
        <f ca="1">AD158/$C$158</f>
        <v>0</v>
      </c>
      <c r="AE157" s="9">
        <f ca="1">AE158/$C$158</f>
        <v>0</v>
      </c>
      <c r="AF157" s="9">
        <f ca="1">AF158/$C$158</f>
        <v>0</v>
      </c>
      <c r="AG157" s="9">
        <f ca="1">AG158/$C$158</f>
        <v>0</v>
      </c>
    </row>
    <row r="158" spans="1:74" x14ac:dyDescent="0.25">
      <c r="A158" s="10"/>
      <c r="B158" s="2" t="s">
        <v>29</v>
      </c>
      <c r="C158" s="7">
        <f ca="1">SUM(E158:X158)</f>
        <v>67.02830907333761</v>
      </c>
      <c r="D158" s="6"/>
      <c r="E158" s="6">
        <f ca="1">'Cost Schedule '!H126</f>
        <v>0</v>
      </c>
      <c r="F158" s="6">
        <f ca="1">'Cost Schedule '!I126</f>
        <v>0</v>
      </c>
      <c r="G158" s="6">
        <f ca="1">'Cost Schedule '!J126</f>
        <v>0</v>
      </c>
      <c r="H158" s="6">
        <f ca="1">'Cost Schedule '!K126</f>
        <v>0</v>
      </c>
      <c r="I158" s="6">
        <f ca="1">'Cost Schedule '!L126</f>
        <v>0</v>
      </c>
      <c r="J158" s="6">
        <f ca="1">'Cost Schedule '!M126</f>
        <v>0</v>
      </c>
      <c r="K158" s="6">
        <f ca="1">'Cost Schedule '!N126</f>
        <v>0</v>
      </c>
      <c r="L158" s="6">
        <f ca="1">'Cost Schedule '!O126</f>
        <v>0</v>
      </c>
      <c r="M158" s="6">
        <f ca="1">'Cost Schedule '!P126</f>
        <v>0</v>
      </c>
      <c r="N158" s="6">
        <f ca="1">'Cost Schedule '!Q126</f>
        <v>0</v>
      </c>
      <c r="O158" s="6">
        <f ca="1">'Cost Schedule '!R126</f>
        <v>6.6356815580067208</v>
      </c>
      <c r="P158" s="6">
        <f ca="1">'Cost Schedule '!S126</f>
        <v>0</v>
      </c>
      <c r="Q158" s="6">
        <f ca="1">'Cost Schedule '!T126</f>
        <v>7.3027278180905606</v>
      </c>
      <c r="R158" s="6">
        <f ca="1">'Cost Schedule '!U126</f>
        <v>0</v>
      </c>
      <c r="S158" s="6">
        <f ca="1">'Cost Schedule '!V126</f>
        <v>0</v>
      </c>
      <c r="T158" s="6">
        <f ca="1">'Cost Schedule '!W126</f>
        <v>6.0034163407545602</v>
      </c>
      <c r="U158" s="6">
        <f ca="1">'Cost Schedule '!X126</f>
        <v>6.0034163407545584</v>
      </c>
      <c r="V158" s="6">
        <f ca="1">'Cost Schedule '!Y126</f>
        <v>11.204720599915014</v>
      </c>
      <c r="W158" s="6">
        <f ca="1">'Cost Schedule '!Z126</f>
        <v>14.267919020699068</v>
      </c>
      <c r="X158" s="6">
        <f ca="1">'Cost Schedule '!AA126</f>
        <v>15.610427395117128</v>
      </c>
      <c r="Y158" s="6">
        <f ca="1">'Cost Schedule '!AB126</f>
        <v>15.945753535917135</v>
      </c>
      <c r="Z158" s="6">
        <f ca="1">'Cost Schedule '!AC126</f>
        <v>16.739260923162249</v>
      </c>
      <c r="AA158" s="6">
        <f ca="1">'Cost Schedule '!AD126</f>
        <v>17.642065436807371</v>
      </c>
      <c r="AB158" s="6">
        <f ca="1">'Cost Schedule '!AE126</f>
        <v>10.021872110239372</v>
      </c>
      <c r="AC158" s="6">
        <f ca="1">'Cost Schedule '!AF126</f>
        <v>5.3311387802515213</v>
      </c>
      <c r="AD158" s="6">
        <f ca="1">'Cost Schedule '!AG126</f>
        <v>0</v>
      </c>
      <c r="AE158" s="6">
        <f ca="1">'Cost Schedule '!AH126</f>
        <v>0</v>
      </c>
      <c r="AF158" s="6">
        <f ca="1">'Cost Schedule '!AI126</f>
        <v>0</v>
      </c>
      <c r="AG158" s="6">
        <f ca="1">'Cost Schedule '!AJ126</f>
        <v>0</v>
      </c>
    </row>
    <row r="159" spans="1:74" x14ac:dyDescent="0.25">
      <c r="A159" s="10"/>
      <c r="B159" s="2" t="s">
        <v>250</v>
      </c>
      <c r="C159" s="7">
        <f ca="1">SUM(E159:X159)</f>
        <v>8.0433970888005106</v>
      </c>
      <c r="D159" s="6"/>
      <c r="E159" s="6">
        <f ca="1">'Cost Schedule '!H127</f>
        <v>0</v>
      </c>
      <c r="F159" s="6">
        <f ca="1">'Cost Schedule '!I127</f>
        <v>0</v>
      </c>
      <c r="G159" s="6">
        <f ca="1">'Cost Schedule '!J127</f>
        <v>0</v>
      </c>
      <c r="H159" s="6">
        <f ca="1">'Cost Schedule '!K127</f>
        <v>0</v>
      </c>
      <c r="I159" s="6">
        <f ca="1">'Cost Schedule '!L127</f>
        <v>0</v>
      </c>
      <c r="J159" s="6">
        <f ca="1">'Cost Schedule '!M127</f>
        <v>0</v>
      </c>
      <c r="K159" s="6">
        <f ca="1">'Cost Schedule '!N127</f>
        <v>0</v>
      </c>
      <c r="L159" s="6">
        <f ca="1">'Cost Schedule '!O127</f>
        <v>0</v>
      </c>
      <c r="M159" s="6">
        <f ca="1">'Cost Schedule '!P127</f>
        <v>0</v>
      </c>
      <c r="N159" s="6">
        <f ca="1">'Cost Schedule '!Q127</f>
        <v>0</v>
      </c>
      <c r="O159" s="6">
        <f ca="1">'Cost Schedule '!R127</f>
        <v>0.79628178696080643</v>
      </c>
      <c r="P159" s="6">
        <f ca="1">'Cost Schedule '!S127</f>
        <v>0</v>
      </c>
      <c r="Q159" s="6">
        <f ca="1">'Cost Schedule '!T127</f>
        <v>0.87632733817086705</v>
      </c>
      <c r="R159" s="6">
        <f ca="1">'Cost Schedule '!U127</f>
        <v>0</v>
      </c>
      <c r="S159" s="6">
        <f ca="1">'Cost Schedule '!V127</f>
        <v>0</v>
      </c>
      <c r="T159" s="6">
        <f ca="1">'Cost Schedule '!W127</f>
        <v>0.72040996089054676</v>
      </c>
      <c r="U159" s="6">
        <f ca="1">'Cost Schedule '!X127</f>
        <v>0.72040996089054765</v>
      </c>
      <c r="V159" s="6">
        <f ca="1">'Cost Schedule '!Y127</f>
        <v>1.3445664719898005</v>
      </c>
      <c r="W159" s="6">
        <f ca="1">'Cost Schedule '!Z127</f>
        <v>1.7121502824838881</v>
      </c>
      <c r="X159" s="6">
        <f ca="1">'Cost Schedule '!AA127</f>
        <v>1.8732512874140541</v>
      </c>
      <c r="Y159" s="6">
        <f ca="1">'Cost Schedule '!AB127</f>
        <v>1.913490424310055</v>
      </c>
      <c r="Z159" s="6">
        <f ca="1">'Cost Schedule '!AC127</f>
        <v>2.0087113107794696</v>
      </c>
      <c r="AA159" s="6">
        <f ca="1">'Cost Schedule '!AD127</f>
        <v>2.1170478524168832</v>
      </c>
      <c r="AB159" s="6">
        <f ca="1">'Cost Schedule '!AE127</f>
        <v>1.2026246532287228</v>
      </c>
      <c r="AC159" s="6">
        <f ca="1">'Cost Schedule '!AF127</f>
        <v>0.63973665363018206</v>
      </c>
      <c r="AD159" s="6">
        <f>'Cost Schedule '!AG127</f>
        <v>1</v>
      </c>
      <c r="AE159" s="6">
        <f>'Cost Schedule '!AH127</f>
        <v>1</v>
      </c>
      <c r="AF159" s="6">
        <f>'Cost Schedule '!AI127</f>
        <v>1</v>
      </c>
      <c r="AG159" s="6">
        <f>'Cost Schedule '!AJ127</f>
        <v>1</v>
      </c>
    </row>
    <row r="160" spans="1:74" x14ac:dyDescent="0.25">
      <c r="A160" s="10"/>
      <c r="B160" s="2" t="s">
        <v>255</v>
      </c>
      <c r="C160" s="7">
        <f ca="1">SUM(E160:X160)</f>
        <v>5.2652640445019907</v>
      </c>
      <c r="D160" s="6"/>
      <c r="E160" s="6">
        <f ca="1">'Cost Schedule '!H128</f>
        <v>0</v>
      </c>
      <c r="F160" s="6">
        <f ca="1">'Cost Schedule '!I128</f>
        <v>0</v>
      </c>
      <c r="G160" s="6">
        <f ca="1">'Cost Schedule '!J128</f>
        <v>0</v>
      </c>
      <c r="H160" s="6">
        <f ca="1">'Cost Schedule '!K128</f>
        <v>0</v>
      </c>
      <c r="I160" s="6">
        <f ca="1">'Cost Schedule '!L128</f>
        <v>0</v>
      </c>
      <c r="J160" s="6">
        <f ca="1">'Cost Schedule '!M128</f>
        <v>0</v>
      </c>
      <c r="K160" s="6">
        <f ca="1">'Cost Schedule '!N128</f>
        <v>1.1130819904787304</v>
      </c>
      <c r="L160" s="6">
        <f ca="1">'Cost Schedule '!O128</f>
        <v>0.55654099523936518</v>
      </c>
      <c r="M160" s="6">
        <f ca="1">'Cost Schedule '!P128</f>
        <v>0</v>
      </c>
      <c r="N160" s="6">
        <f ca="1">'Cost Schedule '!Q128</f>
        <v>0.55654099523936518</v>
      </c>
      <c r="O160" s="6">
        <f ca="1">'Cost Schedule '!R128</f>
        <v>0.32100301217763305</v>
      </c>
      <c r="P160" s="6">
        <f ca="1">'Cost Schedule '!S128</f>
        <v>0.79207897830109752</v>
      </c>
      <c r="Q160" s="6">
        <f ca="1">'Cost Schedule '!T128</f>
        <v>0</v>
      </c>
      <c r="R160" s="6">
        <f ca="1">'Cost Schedule '!U128</f>
        <v>0.32100301217763305</v>
      </c>
      <c r="S160" s="6">
        <f ca="1">'Cost Schedule '!V128</f>
        <v>0.32100301217763305</v>
      </c>
      <c r="T160" s="6">
        <f ca="1">'Cost Schedule '!W128</f>
        <v>0.32100301217763305</v>
      </c>
      <c r="U160" s="6">
        <f ca="1">'Cost Schedule '!X128</f>
        <v>0.32100301217763305</v>
      </c>
      <c r="V160" s="6">
        <f ca="1">'Cost Schedule '!Y128</f>
        <v>0.32100301217763305</v>
      </c>
      <c r="W160" s="6">
        <f ca="1">'Cost Schedule '!Z128</f>
        <v>0.32100301217763305</v>
      </c>
      <c r="X160" s="6">
        <f ca="1">'Cost Schedule '!AA128</f>
        <v>0</v>
      </c>
      <c r="Y160" s="6">
        <f ca="1">'Cost Schedule '!AB128</f>
        <v>0.32100301217763305</v>
      </c>
      <c r="Z160" s="6">
        <f ca="1">'Cost Schedule '!AC128</f>
        <v>0</v>
      </c>
      <c r="AA160" s="6">
        <f ca="1">'Cost Schedule '!AD128</f>
        <v>0.32100301217763305</v>
      </c>
      <c r="AB160" s="6">
        <f ca="1">'Cost Schedule '!AE128</f>
        <v>0</v>
      </c>
      <c r="AC160" s="6">
        <f ca="1">'Cost Schedule '!AF128</f>
        <v>0.32100301217763305</v>
      </c>
      <c r="AD160" s="6">
        <f ca="1">'Cost Schedule '!AG128</f>
        <v>0</v>
      </c>
      <c r="AE160" s="6">
        <f ca="1">'Cost Schedule '!AH128</f>
        <v>0.32100301217763305</v>
      </c>
      <c r="AF160" s="6">
        <f ca="1">'Cost Schedule '!AI128</f>
        <v>0</v>
      </c>
      <c r="AG160" s="6">
        <f ca="1">'Cost Schedule '!AJ128</f>
        <v>0.32100301217763305</v>
      </c>
    </row>
    <row r="161" spans="1:33" ht="22.5" x14ac:dyDescent="0.25">
      <c r="A161" s="10"/>
      <c r="B161" s="198" t="s">
        <v>369</v>
      </c>
      <c r="C161" s="7">
        <f ca="1">SUM(E161:X161)</f>
        <v>65.651546052857682</v>
      </c>
      <c r="D161" s="6"/>
      <c r="E161" s="6">
        <f ca="1">'Cost Schedule '!H133+'Cost Schedule '!H143</f>
        <v>0</v>
      </c>
      <c r="F161" s="6">
        <f ca="1">'Cost Schedule '!I133+'Cost Schedule '!I143</f>
        <v>0</v>
      </c>
      <c r="G161" s="6">
        <f ca="1">'Cost Schedule '!J133+'Cost Schedule '!J143</f>
        <v>0</v>
      </c>
      <c r="H161" s="6">
        <f ca="1">'Cost Schedule '!K133+'Cost Schedule '!K143</f>
        <v>0</v>
      </c>
      <c r="I161" s="6">
        <f ca="1">'Cost Schedule '!L133+'Cost Schedule '!L143</f>
        <v>0.1343</v>
      </c>
      <c r="J161" s="6">
        <f ca="1">'Cost Schedule '!M133+'Cost Schedule '!M143</f>
        <v>0</v>
      </c>
      <c r="K161" s="6">
        <f ca="1">'Cost Schedule '!N133+'Cost Schedule '!N143</f>
        <v>5.8928703148033268</v>
      </c>
      <c r="L161" s="6">
        <f ca="1">'Cost Schedule '!O133+'Cost Schedule '!O143</f>
        <v>3.1548586015168931</v>
      </c>
      <c r="M161" s="6">
        <f ca="1">'Cost Schedule '!P133+'Cost Schedule '!P143</f>
        <v>3.4856213318106777</v>
      </c>
      <c r="N161" s="6">
        <f ca="1">'Cost Schedule '!Q133+'Cost Schedule '!Q143</f>
        <v>3.506776880936894</v>
      </c>
      <c r="O161" s="6">
        <f ca="1">'Cost Schedule '!R133+'Cost Schedule '!R143</f>
        <v>5.697626933033785</v>
      </c>
      <c r="P161" s="6">
        <f ca="1">'Cost Schedule '!S133+'Cost Schedule '!S143</f>
        <v>9.0572594338690067</v>
      </c>
      <c r="Q161" s="6">
        <f ca="1">'Cost Schedule '!T133+'Cost Schedule '!T143</f>
        <v>8.3894901885527755</v>
      </c>
      <c r="R161" s="6">
        <f ca="1">'Cost Schedule '!U133+'Cost Schedule '!U143</f>
        <v>11.219719324466553</v>
      </c>
      <c r="S161" s="6">
        <f ca="1">'Cost Schedule '!V133+'Cost Schedule '!V143</f>
        <v>1.3899390429169236</v>
      </c>
      <c r="T161" s="6">
        <f ca="1">'Cost Schedule '!W133+'Cost Schedule '!W143</f>
        <v>7.1512581661383621</v>
      </c>
      <c r="U161" s="6">
        <f ca="1">'Cost Schedule '!X133+'Cost Schedule '!X143</f>
        <v>6.3278392759724937</v>
      </c>
      <c r="V161" s="6">
        <f ca="1">'Cost Schedule '!Y133+'Cost Schedule '!Y143</f>
        <v>0.24398655883999823</v>
      </c>
      <c r="W161" s="6">
        <f ca="1">'Cost Schedule '!Z133+'Cost Schedule '!Z143</f>
        <v>0</v>
      </c>
      <c r="X161" s="6">
        <f ca="1">'Cost Schedule '!AA133+'Cost Schedule '!AA143</f>
        <v>0</v>
      </c>
      <c r="Y161" s="6">
        <f ca="1">'Cost Schedule '!AB133+'Cost Schedule '!AB143</f>
        <v>0</v>
      </c>
      <c r="Z161" s="6">
        <f ca="1">'Cost Schedule '!AC133+'Cost Schedule '!AC143</f>
        <v>0</v>
      </c>
      <c r="AA161" s="6">
        <f ca="1">'Cost Schedule '!AD133+'Cost Schedule '!AD143</f>
        <v>0</v>
      </c>
      <c r="AB161" s="6">
        <f ca="1">'Cost Schedule '!AE133+'Cost Schedule '!AE143</f>
        <v>0</v>
      </c>
      <c r="AC161" s="6">
        <f ca="1">'Cost Schedule '!AF133+'Cost Schedule '!AF143</f>
        <v>0</v>
      </c>
      <c r="AD161" s="6">
        <f ca="1">'Cost Schedule '!AG133+'Cost Schedule '!AG143</f>
        <v>0</v>
      </c>
      <c r="AE161" s="6">
        <f ca="1">'Cost Schedule '!AH133+'Cost Schedule '!AH143</f>
        <v>0</v>
      </c>
      <c r="AF161" s="6">
        <f ca="1">'Cost Schedule '!AI133+'Cost Schedule '!AI143</f>
        <v>0</v>
      </c>
      <c r="AG161" s="6">
        <f ca="1">'Cost Schedule '!AJ133+'Cost Schedule '!AJ143</f>
        <v>0</v>
      </c>
    </row>
    <row r="162" spans="1:33" x14ac:dyDescent="0.25">
      <c r="A162" s="23"/>
      <c r="C162" s="7"/>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row>
    <row r="163" spans="1:33" x14ac:dyDescent="0.25">
      <c r="A163" s="23"/>
      <c r="B163" s="34" t="s">
        <v>34</v>
      </c>
      <c r="C163" s="33">
        <f ca="1">SUM(E163:X163)</f>
        <v>145.9885162594978</v>
      </c>
      <c r="D163" s="39"/>
      <c r="E163" s="33">
        <f ca="1">SUM(E158:E162)</f>
        <v>0</v>
      </c>
      <c r="F163" s="33">
        <f t="shared" ref="F163:AG163" ca="1" si="83">SUM(F158:F162)</f>
        <v>0</v>
      </c>
      <c r="G163" s="33">
        <f t="shared" ca="1" si="83"/>
        <v>0</v>
      </c>
      <c r="H163" s="33">
        <f t="shared" ca="1" si="83"/>
        <v>0</v>
      </c>
      <c r="I163" s="33">
        <f t="shared" ca="1" si="83"/>
        <v>0.1343</v>
      </c>
      <c r="J163" s="33">
        <f t="shared" ca="1" si="83"/>
        <v>0</v>
      </c>
      <c r="K163" s="33">
        <f t="shared" ca="1" si="83"/>
        <v>7.0059523052820571</v>
      </c>
      <c r="L163" s="33">
        <f t="shared" ca="1" si="83"/>
        <v>3.7113995967562583</v>
      </c>
      <c r="M163" s="33">
        <f t="shared" ca="1" si="83"/>
        <v>3.4856213318106777</v>
      </c>
      <c r="N163" s="33">
        <f t="shared" ca="1" si="83"/>
        <v>4.0633178761762592</v>
      </c>
      <c r="O163" s="33">
        <f t="shared" ca="1" si="83"/>
        <v>13.450593290178945</v>
      </c>
      <c r="P163" s="33">
        <f t="shared" ca="1" si="83"/>
        <v>9.8493384121701038</v>
      </c>
      <c r="Q163" s="33">
        <f t="shared" ca="1" si="83"/>
        <v>16.568545344814204</v>
      </c>
      <c r="R163" s="33">
        <f t="shared" ca="1" si="83"/>
        <v>11.540722336644185</v>
      </c>
      <c r="S163" s="33">
        <f t="shared" ca="1" si="83"/>
        <v>1.7109420550945567</v>
      </c>
      <c r="T163" s="33">
        <f t="shared" ca="1" si="83"/>
        <v>14.196087479961102</v>
      </c>
      <c r="U163" s="33">
        <f t="shared" ca="1" si="83"/>
        <v>13.372668589795232</v>
      </c>
      <c r="V163" s="33">
        <f t="shared" ca="1" si="83"/>
        <v>13.114276642922444</v>
      </c>
      <c r="W163" s="33">
        <f t="shared" ca="1" si="83"/>
        <v>16.301072315360589</v>
      </c>
      <c r="X163" s="33">
        <f t="shared" ca="1" si="83"/>
        <v>17.483678682531181</v>
      </c>
      <c r="Y163" s="33">
        <f t="shared" ca="1" si="83"/>
        <v>18.180246972404824</v>
      </c>
      <c r="Z163" s="33">
        <f t="shared" ca="1" si="83"/>
        <v>18.747972233941717</v>
      </c>
      <c r="AA163" s="33">
        <f t="shared" ca="1" si="83"/>
        <v>20.080116301401887</v>
      </c>
      <c r="AB163" s="33">
        <f t="shared" ca="1" si="83"/>
        <v>11.224496763468094</v>
      </c>
      <c r="AC163" s="33">
        <f t="shared" ca="1" si="83"/>
        <v>6.2918784460593367</v>
      </c>
      <c r="AD163" s="33">
        <f t="shared" ca="1" si="83"/>
        <v>1</v>
      </c>
      <c r="AE163" s="33">
        <f t="shared" ca="1" si="83"/>
        <v>1.3210030121776331</v>
      </c>
      <c r="AF163" s="33">
        <f t="shared" ca="1" si="83"/>
        <v>1</v>
      </c>
      <c r="AG163" s="33">
        <f t="shared" ca="1" si="83"/>
        <v>1.3210030121776331</v>
      </c>
    </row>
    <row r="164" spans="1:33" x14ac:dyDescent="0.25">
      <c r="A164" s="9"/>
      <c r="C164" s="7"/>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row>
    <row r="165" spans="1:33" x14ac:dyDescent="0.25">
      <c r="B165" s="26" t="s">
        <v>27</v>
      </c>
      <c r="C165" s="27">
        <f ca="1">SUM(E165:X165)</f>
        <v>419.40045058504813</v>
      </c>
      <c r="D165" s="27"/>
      <c r="E165" s="27">
        <f t="shared" ref="E165:AG165" ca="1" si="84">E155-E163</f>
        <v>0</v>
      </c>
      <c r="F165" s="27">
        <f t="shared" ca="1" si="84"/>
        <v>4.4992620465002799</v>
      </c>
      <c r="G165" s="27">
        <f t="shared" ca="1" si="84"/>
        <v>14.060193895313375</v>
      </c>
      <c r="H165" s="27">
        <f t="shared" ca="1" si="84"/>
        <v>45.555028220815331</v>
      </c>
      <c r="I165" s="27">
        <f t="shared" ca="1" si="84"/>
        <v>82.391164456908115</v>
      </c>
      <c r="J165" s="27">
        <f t="shared" ca="1" si="84"/>
        <v>115.56804492640617</v>
      </c>
      <c r="K165" s="27">
        <f t="shared" ca="1" si="84"/>
        <v>45.999853864537734</v>
      </c>
      <c r="L165" s="27">
        <f t="shared" ca="1" si="84"/>
        <v>34.149890524543586</v>
      </c>
      <c r="M165" s="27">
        <f t="shared" ca="1" si="84"/>
        <v>16.596006948526771</v>
      </c>
      <c r="N165" s="27">
        <f t="shared" ca="1" si="84"/>
        <v>63.78335814516926</v>
      </c>
      <c r="O165" s="27">
        <f t="shared" ca="1" si="84"/>
        <v>54.396082731166572</v>
      </c>
      <c r="P165" s="27">
        <f t="shared" ca="1" si="84"/>
        <v>46.689558272284494</v>
      </c>
      <c r="Q165" s="27">
        <f t="shared" ca="1" si="84"/>
        <v>-16.568545344814204</v>
      </c>
      <c r="R165" s="27">
        <f t="shared" ca="1" si="84"/>
        <v>-11.540722336644185</v>
      </c>
      <c r="S165" s="27">
        <f t="shared" ca="1" si="84"/>
        <v>-1.7109420550945567</v>
      </c>
      <c r="T165" s="27">
        <f t="shared" ca="1" si="84"/>
        <v>-14.196087479961102</v>
      </c>
      <c r="U165" s="27">
        <f t="shared" ca="1" si="84"/>
        <v>-13.372668589795232</v>
      </c>
      <c r="V165" s="27">
        <f t="shared" ca="1" si="84"/>
        <v>-13.114276642922444</v>
      </c>
      <c r="W165" s="27">
        <f t="shared" ca="1" si="84"/>
        <v>-16.301072315360589</v>
      </c>
      <c r="X165" s="27">
        <f t="shared" ca="1" si="84"/>
        <v>-17.483678682531181</v>
      </c>
      <c r="Y165" s="27">
        <f t="shared" ca="1" si="84"/>
        <v>-18.180246972404824</v>
      </c>
      <c r="Z165" s="27">
        <f t="shared" ca="1" si="84"/>
        <v>-18.747972233941717</v>
      </c>
      <c r="AA165" s="27">
        <f t="shared" ca="1" si="84"/>
        <v>-20.080116301401887</v>
      </c>
      <c r="AB165" s="27">
        <f t="shared" ca="1" si="84"/>
        <v>-11.224496763468094</v>
      </c>
      <c r="AC165" s="27">
        <f t="shared" ca="1" si="84"/>
        <v>-6.2918784460593367</v>
      </c>
      <c r="AD165" s="27">
        <f t="shared" ca="1" si="84"/>
        <v>-1</v>
      </c>
      <c r="AE165" s="27">
        <f t="shared" ca="1" si="84"/>
        <v>-1.3210030121776331</v>
      </c>
      <c r="AF165" s="27">
        <f t="shared" ca="1" si="84"/>
        <v>-1</v>
      </c>
      <c r="AG165" s="27">
        <f t="shared" ca="1" si="84"/>
        <v>-1.3210030121776331</v>
      </c>
    </row>
    <row r="166" spans="1:33" x14ac:dyDescent="0.25">
      <c r="B166" s="13"/>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row>
    <row r="167" spans="1:33" x14ac:dyDescent="0.25">
      <c r="A167" s="9"/>
      <c r="B167" s="26" t="s">
        <v>28</v>
      </c>
      <c r="C167" s="27">
        <f ca="1">SUM(D167:X167)</f>
        <v>419.40045058504813</v>
      </c>
      <c r="D167" s="27">
        <f>D146+D165</f>
        <v>0</v>
      </c>
      <c r="E167" s="27">
        <f t="shared" ref="E167:AG167" ca="1" si="85">E165</f>
        <v>0</v>
      </c>
      <c r="F167" s="27">
        <f t="shared" ca="1" si="85"/>
        <v>4.4992620465002799</v>
      </c>
      <c r="G167" s="27">
        <f t="shared" ca="1" si="85"/>
        <v>14.060193895313375</v>
      </c>
      <c r="H167" s="27">
        <f t="shared" ca="1" si="85"/>
        <v>45.555028220815331</v>
      </c>
      <c r="I167" s="27">
        <f t="shared" ca="1" si="85"/>
        <v>82.391164456908115</v>
      </c>
      <c r="J167" s="27">
        <f t="shared" ca="1" si="85"/>
        <v>115.56804492640617</v>
      </c>
      <c r="K167" s="27">
        <f t="shared" ca="1" si="85"/>
        <v>45.999853864537734</v>
      </c>
      <c r="L167" s="27">
        <f t="shared" ca="1" si="85"/>
        <v>34.149890524543586</v>
      </c>
      <c r="M167" s="27">
        <f t="shared" ca="1" si="85"/>
        <v>16.596006948526771</v>
      </c>
      <c r="N167" s="27">
        <f t="shared" ca="1" si="85"/>
        <v>63.78335814516926</v>
      </c>
      <c r="O167" s="27">
        <f t="shared" ca="1" si="85"/>
        <v>54.396082731166572</v>
      </c>
      <c r="P167" s="27">
        <f t="shared" ca="1" si="85"/>
        <v>46.689558272284494</v>
      </c>
      <c r="Q167" s="27">
        <f t="shared" ca="1" si="85"/>
        <v>-16.568545344814204</v>
      </c>
      <c r="R167" s="27">
        <f t="shared" ca="1" si="85"/>
        <v>-11.540722336644185</v>
      </c>
      <c r="S167" s="27">
        <f t="shared" ca="1" si="85"/>
        <v>-1.7109420550945567</v>
      </c>
      <c r="T167" s="27">
        <f t="shared" ca="1" si="85"/>
        <v>-14.196087479961102</v>
      </c>
      <c r="U167" s="27">
        <f t="shared" ca="1" si="85"/>
        <v>-13.372668589795232</v>
      </c>
      <c r="V167" s="27">
        <f t="shared" ca="1" si="85"/>
        <v>-13.114276642922444</v>
      </c>
      <c r="W167" s="27">
        <f t="shared" ca="1" si="85"/>
        <v>-16.301072315360589</v>
      </c>
      <c r="X167" s="27">
        <f t="shared" ca="1" si="85"/>
        <v>-17.483678682531181</v>
      </c>
      <c r="Y167" s="27">
        <f t="shared" ca="1" si="85"/>
        <v>-18.180246972404824</v>
      </c>
      <c r="Z167" s="27">
        <f t="shared" ca="1" si="85"/>
        <v>-18.747972233941717</v>
      </c>
      <c r="AA167" s="27">
        <f t="shared" ca="1" si="85"/>
        <v>-20.080116301401887</v>
      </c>
      <c r="AB167" s="27">
        <f t="shared" ca="1" si="85"/>
        <v>-11.224496763468094</v>
      </c>
      <c r="AC167" s="27">
        <f t="shared" ca="1" si="85"/>
        <v>-6.2918784460593367</v>
      </c>
      <c r="AD167" s="27">
        <f t="shared" ca="1" si="85"/>
        <v>-1</v>
      </c>
      <c r="AE167" s="27">
        <f t="shared" ca="1" si="85"/>
        <v>-1.3210030121776331</v>
      </c>
      <c r="AF167" s="27">
        <f t="shared" ca="1" si="85"/>
        <v>-1</v>
      </c>
      <c r="AG167" s="27">
        <f t="shared" ca="1" si="85"/>
        <v>-1.3210030121776331</v>
      </c>
    </row>
    <row r="170" spans="1:33" x14ac:dyDescent="0.25">
      <c r="A170" s="87"/>
      <c r="B170" s="3" t="s">
        <v>283</v>
      </c>
      <c r="C170" s="4" t="s">
        <v>3</v>
      </c>
      <c r="D170" s="5">
        <f>D143</f>
        <v>44561</v>
      </c>
      <c r="E170" s="5">
        <f t="shared" ref="E170:AG170" si="86">EOMONTH(D170,3)</f>
        <v>44651</v>
      </c>
      <c r="F170" s="5">
        <f t="shared" si="86"/>
        <v>44742</v>
      </c>
      <c r="G170" s="5">
        <f t="shared" si="86"/>
        <v>44834</v>
      </c>
      <c r="H170" s="5">
        <f t="shared" si="86"/>
        <v>44926</v>
      </c>
      <c r="I170" s="5">
        <f t="shared" si="86"/>
        <v>45016</v>
      </c>
      <c r="J170" s="5">
        <f t="shared" si="86"/>
        <v>45107</v>
      </c>
      <c r="K170" s="5">
        <f t="shared" si="86"/>
        <v>45199</v>
      </c>
      <c r="L170" s="5">
        <f t="shared" si="86"/>
        <v>45291</v>
      </c>
      <c r="M170" s="5">
        <f t="shared" si="86"/>
        <v>45382</v>
      </c>
      <c r="N170" s="5">
        <f t="shared" si="86"/>
        <v>45473</v>
      </c>
      <c r="O170" s="5">
        <f t="shared" si="86"/>
        <v>45565</v>
      </c>
      <c r="P170" s="5">
        <f t="shared" si="86"/>
        <v>45657</v>
      </c>
      <c r="Q170" s="5">
        <f t="shared" si="86"/>
        <v>45747</v>
      </c>
      <c r="R170" s="5">
        <f t="shared" si="86"/>
        <v>45838</v>
      </c>
      <c r="S170" s="5">
        <f t="shared" si="86"/>
        <v>45930</v>
      </c>
      <c r="T170" s="5">
        <f t="shared" si="86"/>
        <v>46022</v>
      </c>
      <c r="U170" s="5">
        <f t="shared" si="86"/>
        <v>46112</v>
      </c>
      <c r="V170" s="5">
        <f t="shared" si="86"/>
        <v>46203</v>
      </c>
      <c r="W170" s="5">
        <f t="shared" si="86"/>
        <v>46295</v>
      </c>
      <c r="X170" s="5">
        <f t="shared" si="86"/>
        <v>46387</v>
      </c>
      <c r="Y170" s="5">
        <f t="shared" si="86"/>
        <v>46477</v>
      </c>
      <c r="Z170" s="5">
        <f t="shared" si="86"/>
        <v>46568</v>
      </c>
      <c r="AA170" s="5">
        <f t="shared" si="86"/>
        <v>46660</v>
      </c>
      <c r="AB170" s="5">
        <f t="shared" si="86"/>
        <v>46752</v>
      </c>
      <c r="AC170" s="5">
        <f t="shared" si="86"/>
        <v>46843</v>
      </c>
      <c r="AD170" s="5">
        <f t="shared" si="86"/>
        <v>46934</v>
      </c>
      <c r="AE170" s="5">
        <f t="shared" si="86"/>
        <v>47026</v>
      </c>
      <c r="AF170" s="5">
        <f t="shared" si="86"/>
        <v>47118</v>
      </c>
      <c r="AG170" s="5">
        <f t="shared" si="86"/>
        <v>47208</v>
      </c>
    </row>
    <row r="171" spans="1:33" x14ac:dyDescent="0.25">
      <c r="A171" s="10">
        <v>1952</v>
      </c>
      <c r="B171" s="2" t="s">
        <v>21</v>
      </c>
      <c r="C171" s="7">
        <f>SUM(E171:AG171)</f>
        <v>1952</v>
      </c>
      <c r="D171" s="8"/>
      <c r="E171" s="10">
        <f>(E49+E62+E75+E88+E145)</f>
        <v>0</v>
      </c>
      <c r="F171" s="10">
        <v>150</v>
      </c>
      <c r="G171" s="10">
        <v>150</v>
      </c>
      <c r="H171" s="10">
        <v>180</v>
      </c>
      <c r="I171" s="10">
        <v>200</v>
      </c>
      <c r="J171" s="10">
        <v>200</v>
      </c>
      <c r="K171" s="10">
        <v>180</v>
      </c>
      <c r="L171" s="10">
        <f>K171</f>
        <v>180</v>
      </c>
      <c r="M171" s="10">
        <v>180</v>
      </c>
      <c r="N171" s="10">
        <v>180</v>
      </c>
      <c r="O171" s="10">
        <v>180</v>
      </c>
      <c r="P171" s="10">
        <v>172</v>
      </c>
      <c r="Q171" s="10"/>
      <c r="R171" s="10">
        <v>0</v>
      </c>
      <c r="S171" s="10">
        <f t="shared" ref="S171:AG171" si="87">(S49+S62+S75+S88+S145)</f>
        <v>0</v>
      </c>
      <c r="T171" s="10">
        <f t="shared" si="87"/>
        <v>0</v>
      </c>
      <c r="U171" s="10">
        <f t="shared" si="87"/>
        <v>0</v>
      </c>
      <c r="V171" s="10">
        <f t="shared" si="87"/>
        <v>0</v>
      </c>
      <c r="W171" s="10">
        <f t="shared" si="87"/>
        <v>0</v>
      </c>
      <c r="X171" s="10">
        <f t="shared" si="87"/>
        <v>0</v>
      </c>
      <c r="Y171" s="10">
        <f t="shared" si="87"/>
        <v>0</v>
      </c>
      <c r="Z171" s="10">
        <f t="shared" si="87"/>
        <v>0</v>
      </c>
      <c r="AA171" s="10">
        <f t="shared" si="87"/>
        <v>0</v>
      </c>
      <c r="AB171" s="10">
        <f t="shared" si="87"/>
        <v>0</v>
      </c>
      <c r="AC171" s="10">
        <f t="shared" si="87"/>
        <v>0</v>
      </c>
      <c r="AD171" s="10">
        <f t="shared" si="87"/>
        <v>0</v>
      </c>
      <c r="AE171" s="10">
        <f t="shared" si="87"/>
        <v>0</v>
      </c>
      <c r="AF171" s="10">
        <f t="shared" si="87"/>
        <v>0</v>
      </c>
      <c r="AG171" s="10">
        <f t="shared" si="87"/>
        <v>0</v>
      </c>
    </row>
    <row r="172" spans="1:33" hidden="1" x14ac:dyDescent="0.25">
      <c r="A172" s="21">
        <f>A173/A171</f>
        <v>0</v>
      </c>
      <c r="B172" s="2" t="s">
        <v>22</v>
      </c>
      <c r="C172" s="7"/>
      <c r="D172" s="8"/>
      <c r="E172" s="6">
        <f>$A172</f>
        <v>0</v>
      </c>
      <c r="F172" s="6">
        <f t="shared" ref="F172:AG172" si="88">$A172</f>
        <v>0</v>
      </c>
      <c r="G172" s="6">
        <f t="shared" si="88"/>
        <v>0</v>
      </c>
      <c r="H172" s="6">
        <f t="shared" si="88"/>
        <v>0</v>
      </c>
      <c r="I172" s="6">
        <f t="shared" si="88"/>
        <v>0</v>
      </c>
      <c r="J172" s="6">
        <f t="shared" si="88"/>
        <v>0</v>
      </c>
      <c r="K172" s="6">
        <f t="shared" si="88"/>
        <v>0</v>
      </c>
      <c r="L172" s="6">
        <f t="shared" si="88"/>
        <v>0</v>
      </c>
      <c r="M172" s="6">
        <f t="shared" si="88"/>
        <v>0</v>
      </c>
      <c r="N172" s="6">
        <f t="shared" si="88"/>
        <v>0</v>
      </c>
      <c r="O172" s="6">
        <f t="shared" si="88"/>
        <v>0</v>
      </c>
      <c r="P172" s="6">
        <f t="shared" si="88"/>
        <v>0</v>
      </c>
      <c r="Q172" s="6">
        <f t="shared" si="88"/>
        <v>0</v>
      </c>
      <c r="R172" s="6">
        <f t="shared" si="88"/>
        <v>0</v>
      </c>
      <c r="S172" s="6">
        <f t="shared" si="88"/>
        <v>0</v>
      </c>
      <c r="T172" s="6">
        <f t="shared" si="88"/>
        <v>0</v>
      </c>
      <c r="U172" s="6">
        <f t="shared" si="88"/>
        <v>0</v>
      </c>
      <c r="V172" s="6">
        <f t="shared" si="88"/>
        <v>0</v>
      </c>
      <c r="W172" s="6">
        <f t="shared" si="88"/>
        <v>0</v>
      </c>
      <c r="X172" s="6">
        <f t="shared" si="88"/>
        <v>0</v>
      </c>
      <c r="Y172" s="6">
        <f t="shared" si="88"/>
        <v>0</v>
      </c>
      <c r="Z172" s="6">
        <f t="shared" si="88"/>
        <v>0</v>
      </c>
      <c r="AA172" s="6">
        <f t="shared" si="88"/>
        <v>0</v>
      </c>
      <c r="AB172" s="6">
        <f t="shared" si="88"/>
        <v>0</v>
      </c>
      <c r="AC172" s="6">
        <f t="shared" si="88"/>
        <v>0</v>
      </c>
      <c r="AD172" s="6">
        <f t="shared" si="88"/>
        <v>0</v>
      </c>
      <c r="AE172" s="6">
        <f t="shared" si="88"/>
        <v>0</v>
      </c>
      <c r="AF172" s="6">
        <f t="shared" si="88"/>
        <v>0</v>
      </c>
      <c r="AG172" s="6">
        <f t="shared" si="88"/>
        <v>0</v>
      </c>
    </row>
    <row r="173" spans="1:33" hidden="1" x14ac:dyDescent="0.25">
      <c r="A173" s="32">
        <f>'Project Summary'!F39</f>
        <v>0</v>
      </c>
      <c r="B173" s="2" t="s">
        <v>23</v>
      </c>
      <c r="C173" s="7">
        <f>SUM(E173:AG173)</f>
        <v>0</v>
      </c>
      <c r="D173" s="8"/>
      <c r="E173" s="6">
        <f t="shared" ref="E173:AG173" si="89">E171*E172</f>
        <v>0</v>
      </c>
      <c r="F173" s="6">
        <f t="shared" si="89"/>
        <v>0</v>
      </c>
      <c r="G173" s="6">
        <f t="shared" si="89"/>
        <v>0</v>
      </c>
      <c r="H173" s="6">
        <f t="shared" si="89"/>
        <v>0</v>
      </c>
      <c r="I173" s="6">
        <f t="shared" si="89"/>
        <v>0</v>
      </c>
      <c r="J173" s="6">
        <f t="shared" si="89"/>
        <v>0</v>
      </c>
      <c r="K173" s="6">
        <f t="shared" si="89"/>
        <v>0</v>
      </c>
      <c r="L173" s="6">
        <f t="shared" si="89"/>
        <v>0</v>
      </c>
      <c r="M173" s="6">
        <f t="shared" si="89"/>
        <v>0</v>
      </c>
      <c r="N173" s="6">
        <f t="shared" si="89"/>
        <v>0</v>
      </c>
      <c r="O173" s="6">
        <f t="shared" si="89"/>
        <v>0</v>
      </c>
      <c r="P173" s="6">
        <f t="shared" si="89"/>
        <v>0</v>
      </c>
      <c r="Q173" s="6">
        <f t="shared" si="89"/>
        <v>0</v>
      </c>
      <c r="R173" s="6">
        <f t="shared" si="89"/>
        <v>0</v>
      </c>
      <c r="S173" s="6">
        <f t="shared" si="89"/>
        <v>0</v>
      </c>
      <c r="T173" s="6">
        <f t="shared" si="89"/>
        <v>0</v>
      </c>
      <c r="U173" s="6">
        <f t="shared" si="89"/>
        <v>0</v>
      </c>
      <c r="V173" s="6">
        <f t="shared" si="89"/>
        <v>0</v>
      </c>
      <c r="W173" s="6">
        <f t="shared" si="89"/>
        <v>0</v>
      </c>
      <c r="X173" s="6">
        <f t="shared" si="89"/>
        <v>0</v>
      </c>
      <c r="Y173" s="6">
        <f t="shared" si="89"/>
        <v>0</v>
      </c>
      <c r="Z173" s="6">
        <f t="shared" si="89"/>
        <v>0</v>
      </c>
      <c r="AA173" s="6">
        <f t="shared" si="89"/>
        <v>0</v>
      </c>
      <c r="AB173" s="6">
        <f t="shared" si="89"/>
        <v>0</v>
      </c>
      <c r="AC173" s="6">
        <f t="shared" si="89"/>
        <v>0</v>
      </c>
      <c r="AD173" s="6">
        <f t="shared" si="89"/>
        <v>0</v>
      </c>
      <c r="AE173" s="6">
        <f t="shared" si="89"/>
        <v>0</v>
      </c>
      <c r="AF173" s="6">
        <f t="shared" si="89"/>
        <v>0</v>
      </c>
      <c r="AG173" s="6">
        <f t="shared" si="89"/>
        <v>0</v>
      </c>
    </row>
    <row r="174" spans="1:33" hidden="1" x14ac:dyDescent="0.25">
      <c r="A174" s="10"/>
      <c r="B174" s="2" t="s">
        <v>24</v>
      </c>
      <c r="C174" s="16">
        <f>SUM(E174:AG174)</f>
        <v>0</v>
      </c>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row>
    <row r="175" spans="1:33" x14ac:dyDescent="0.25">
      <c r="A175" s="10"/>
      <c r="B175" s="2" t="s">
        <v>25</v>
      </c>
      <c r="C175" s="7"/>
      <c r="D175" s="8"/>
      <c r="E175" s="21">
        <f>'Project Summary'!H21</f>
        <v>500000</v>
      </c>
      <c r="F175" s="21">
        <f>E175</f>
        <v>500000</v>
      </c>
      <c r="G175" s="21">
        <f t="shared" ref="G175:AG175" si="90">F175</f>
        <v>500000</v>
      </c>
      <c r="H175" s="21">
        <f t="shared" si="90"/>
        <v>500000</v>
      </c>
      <c r="I175" s="21">
        <f t="shared" si="90"/>
        <v>500000</v>
      </c>
      <c r="J175" s="21">
        <f t="shared" si="90"/>
        <v>500000</v>
      </c>
      <c r="K175" s="21">
        <f t="shared" si="90"/>
        <v>500000</v>
      </c>
      <c r="L175" s="21">
        <f t="shared" si="90"/>
        <v>500000</v>
      </c>
      <c r="M175" s="21">
        <f t="shared" si="90"/>
        <v>500000</v>
      </c>
      <c r="N175" s="21">
        <f t="shared" si="90"/>
        <v>500000</v>
      </c>
      <c r="O175" s="21">
        <f t="shared" si="90"/>
        <v>500000</v>
      </c>
      <c r="P175" s="21">
        <f t="shared" si="90"/>
        <v>500000</v>
      </c>
      <c r="Q175" s="21">
        <f t="shared" si="90"/>
        <v>500000</v>
      </c>
      <c r="R175" s="21">
        <f t="shared" si="90"/>
        <v>500000</v>
      </c>
      <c r="S175" s="21">
        <f t="shared" si="90"/>
        <v>500000</v>
      </c>
      <c r="T175" s="21">
        <f t="shared" si="90"/>
        <v>500000</v>
      </c>
      <c r="U175" s="21">
        <f t="shared" si="90"/>
        <v>500000</v>
      </c>
      <c r="V175" s="21">
        <f t="shared" si="90"/>
        <v>500000</v>
      </c>
      <c r="W175" s="21">
        <f t="shared" si="90"/>
        <v>500000</v>
      </c>
      <c r="X175" s="21">
        <f t="shared" si="90"/>
        <v>500000</v>
      </c>
      <c r="Y175" s="21">
        <f t="shared" si="90"/>
        <v>500000</v>
      </c>
      <c r="Z175" s="21">
        <f t="shared" si="90"/>
        <v>500000</v>
      </c>
      <c r="AA175" s="21">
        <f t="shared" si="90"/>
        <v>500000</v>
      </c>
      <c r="AB175" s="21">
        <f t="shared" si="90"/>
        <v>500000</v>
      </c>
      <c r="AC175" s="21">
        <f t="shared" si="90"/>
        <v>500000</v>
      </c>
      <c r="AD175" s="21">
        <f t="shared" si="90"/>
        <v>500000</v>
      </c>
      <c r="AE175" s="21">
        <f t="shared" si="90"/>
        <v>500000</v>
      </c>
      <c r="AF175" s="21">
        <f t="shared" si="90"/>
        <v>500000</v>
      </c>
      <c r="AG175" s="21">
        <f t="shared" si="90"/>
        <v>500000</v>
      </c>
    </row>
    <row r="176" spans="1:33" x14ac:dyDescent="0.25">
      <c r="A176" s="23"/>
      <c r="B176" s="2" t="s">
        <v>365</v>
      </c>
      <c r="C176" s="7">
        <f>SUM(E176:AG176)</f>
        <v>97.6</v>
      </c>
      <c r="D176" s="6"/>
      <c r="E176" s="6">
        <f>E171*E175/10^7</f>
        <v>0</v>
      </c>
      <c r="F176" s="6">
        <f t="shared" ref="F176:AG176" si="91">F171*F175/10^7</f>
        <v>7.5</v>
      </c>
      <c r="G176" s="6">
        <f t="shared" si="91"/>
        <v>7.5</v>
      </c>
      <c r="H176" s="6">
        <f t="shared" si="91"/>
        <v>9</v>
      </c>
      <c r="I176" s="6">
        <f t="shared" si="91"/>
        <v>10</v>
      </c>
      <c r="J176" s="6">
        <f t="shared" si="91"/>
        <v>10</v>
      </c>
      <c r="K176" s="6">
        <f t="shared" si="91"/>
        <v>9</v>
      </c>
      <c r="L176" s="6">
        <f t="shared" si="91"/>
        <v>9</v>
      </c>
      <c r="M176" s="6">
        <f t="shared" si="91"/>
        <v>9</v>
      </c>
      <c r="N176" s="6">
        <f t="shared" si="91"/>
        <v>9</v>
      </c>
      <c r="O176" s="6">
        <f t="shared" si="91"/>
        <v>9</v>
      </c>
      <c r="P176" s="6">
        <f t="shared" si="91"/>
        <v>8.6</v>
      </c>
      <c r="Q176" s="6">
        <f t="shared" si="91"/>
        <v>0</v>
      </c>
      <c r="R176" s="6">
        <f t="shared" si="91"/>
        <v>0</v>
      </c>
      <c r="S176" s="6">
        <f t="shared" si="91"/>
        <v>0</v>
      </c>
      <c r="T176" s="6">
        <f t="shared" si="91"/>
        <v>0</v>
      </c>
      <c r="U176" s="6">
        <f t="shared" si="91"/>
        <v>0</v>
      </c>
      <c r="V176" s="6">
        <f t="shared" si="91"/>
        <v>0</v>
      </c>
      <c r="W176" s="6">
        <f t="shared" si="91"/>
        <v>0</v>
      </c>
      <c r="X176" s="6">
        <f t="shared" si="91"/>
        <v>0</v>
      </c>
      <c r="Y176" s="6">
        <f t="shared" si="91"/>
        <v>0</v>
      </c>
      <c r="Z176" s="6">
        <f t="shared" si="91"/>
        <v>0</v>
      </c>
      <c r="AA176" s="6">
        <f t="shared" si="91"/>
        <v>0</v>
      </c>
      <c r="AB176" s="6">
        <f t="shared" si="91"/>
        <v>0</v>
      </c>
      <c r="AC176" s="6">
        <f t="shared" si="91"/>
        <v>0</v>
      </c>
      <c r="AD176" s="6">
        <f t="shared" si="91"/>
        <v>0</v>
      </c>
      <c r="AE176" s="6">
        <f t="shared" si="91"/>
        <v>0</v>
      </c>
      <c r="AF176" s="6">
        <f t="shared" si="91"/>
        <v>0</v>
      </c>
      <c r="AG176" s="6">
        <f t="shared" si="91"/>
        <v>0</v>
      </c>
    </row>
    <row r="177" spans="1:33" x14ac:dyDescent="0.25">
      <c r="A177" s="10"/>
      <c r="C177" s="7"/>
      <c r="D177" s="6"/>
      <c r="E177" s="6"/>
      <c r="F177" s="6"/>
      <c r="G177" s="6"/>
      <c r="H177" s="6"/>
      <c r="I177" s="6"/>
      <c r="J177" s="6"/>
      <c r="K177" s="6"/>
      <c r="L177" s="6"/>
      <c r="M177" s="6"/>
      <c r="N177" s="6"/>
      <c r="P177" s="6"/>
      <c r="Q177" s="6"/>
      <c r="R177" s="6"/>
      <c r="S177" s="6"/>
      <c r="T177" s="6"/>
      <c r="U177" s="6"/>
      <c r="V177" s="6"/>
      <c r="W177" s="6"/>
      <c r="X177" s="6"/>
      <c r="Y177" s="6"/>
      <c r="Z177" s="6"/>
      <c r="AA177" s="6"/>
      <c r="AB177" s="6"/>
      <c r="AC177" s="6"/>
      <c r="AD177" s="6"/>
      <c r="AE177" s="6"/>
      <c r="AF177" s="6"/>
      <c r="AG177" s="6"/>
    </row>
    <row r="178" spans="1:33" x14ac:dyDescent="0.25">
      <c r="A178" s="10"/>
      <c r="B178" s="34" t="s">
        <v>33</v>
      </c>
      <c r="C178" s="33">
        <f>SUM(E178:X178)</f>
        <v>97.6</v>
      </c>
      <c r="D178" s="39"/>
      <c r="E178" s="33">
        <f>E176</f>
        <v>0</v>
      </c>
      <c r="F178" s="33">
        <f t="shared" ref="F178:AG178" si="92">F176</f>
        <v>7.5</v>
      </c>
      <c r="G178" s="33">
        <f t="shared" si="92"/>
        <v>7.5</v>
      </c>
      <c r="H178" s="33">
        <f t="shared" si="92"/>
        <v>9</v>
      </c>
      <c r="I178" s="33">
        <f t="shared" si="92"/>
        <v>10</v>
      </c>
      <c r="J178" s="33">
        <f t="shared" si="92"/>
        <v>10</v>
      </c>
      <c r="K178" s="33">
        <f t="shared" si="92"/>
        <v>9</v>
      </c>
      <c r="L178" s="33">
        <f t="shared" si="92"/>
        <v>9</v>
      </c>
      <c r="M178" s="33">
        <f t="shared" si="92"/>
        <v>9</v>
      </c>
      <c r="N178" s="33">
        <f t="shared" si="92"/>
        <v>9</v>
      </c>
      <c r="O178" s="33">
        <f t="shared" si="92"/>
        <v>9</v>
      </c>
      <c r="P178" s="33">
        <f t="shared" si="92"/>
        <v>8.6</v>
      </c>
      <c r="Q178" s="33">
        <f t="shared" si="92"/>
        <v>0</v>
      </c>
      <c r="R178" s="33">
        <f t="shared" si="92"/>
        <v>0</v>
      </c>
      <c r="S178" s="33">
        <f t="shared" si="92"/>
        <v>0</v>
      </c>
      <c r="T178" s="33">
        <f t="shared" si="92"/>
        <v>0</v>
      </c>
      <c r="U178" s="33">
        <f t="shared" si="92"/>
        <v>0</v>
      </c>
      <c r="V178" s="33">
        <f t="shared" si="92"/>
        <v>0</v>
      </c>
      <c r="W178" s="33">
        <f t="shared" si="92"/>
        <v>0</v>
      </c>
      <c r="X178" s="33">
        <f t="shared" si="92"/>
        <v>0</v>
      </c>
      <c r="Y178" s="33">
        <f t="shared" si="92"/>
        <v>0</v>
      </c>
      <c r="Z178" s="33">
        <f t="shared" si="92"/>
        <v>0</v>
      </c>
      <c r="AA178" s="33">
        <f t="shared" si="92"/>
        <v>0</v>
      </c>
      <c r="AB178" s="33">
        <f t="shared" si="92"/>
        <v>0</v>
      </c>
      <c r="AC178" s="33">
        <f t="shared" si="92"/>
        <v>0</v>
      </c>
      <c r="AD178" s="33">
        <f t="shared" si="92"/>
        <v>0</v>
      </c>
      <c r="AE178" s="33">
        <f t="shared" si="92"/>
        <v>0</v>
      </c>
      <c r="AF178" s="33">
        <f t="shared" si="92"/>
        <v>0</v>
      </c>
      <c r="AG178" s="33">
        <f t="shared" si="92"/>
        <v>0</v>
      </c>
    </row>
    <row r="179" spans="1:33" x14ac:dyDescent="0.25">
      <c r="A179" s="10"/>
      <c r="C179" s="7"/>
      <c r="D179" s="6"/>
      <c r="E179" s="6"/>
      <c r="F179" s="6"/>
      <c r="G179" s="6"/>
      <c r="H179" s="6"/>
      <c r="I179" s="6"/>
      <c r="J179" s="6"/>
      <c r="K179" s="6"/>
      <c r="L179" s="6"/>
      <c r="M179" s="6"/>
      <c r="N179" s="6"/>
      <c r="P179" s="6"/>
      <c r="Q179" s="6"/>
      <c r="R179" s="6"/>
      <c r="S179" s="6"/>
      <c r="T179" s="6"/>
      <c r="U179" s="6"/>
      <c r="V179" s="6"/>
      <c r="W179" s="6"/>
      <c r="X179" s="6"/>
      <c r="Y179" s="6"/>
      <c r="Z179" s="6"/>
      <c r="AA179" s="6"/>
      <c r="AB179" s="6"/>
      <c r="AC179" s="6"/>
      <c r="AD179" s="6"/>
      <c r="AE179" s="6"/>
      <c r="AF179" s="6"/>
      <c r="AG179" s="6"/>
    </row>
    <row r="180" spans="1:33" s="17" customFormat="1" x14ac:dyDescent="0.25">
      <c r="A180" s="24"/>
      <c r="B180" s="20" t="s">
        <v>30</v>
      </c>
      <c r="C180" s="30">
        <f ca="1">SUM(E180:AG180)</f>
        <v>0.91850444229121986</v>
      </c>
      <c r="D180" s="24"/>
      <c r="E180" s="9">
        <f ca="1">E183/$C$163</f>
        <v>0</v>
      </c>
      <c r="F180" s="9">
        <f t="shared" ref="F180:P180" ca="1" si="93">F183/$C$163</f>
        <v>0</v>
      </c>
      <c r="G180" s="9">
        <f t="shared" ca="1" si="93"/>
        <v>0</v>
      </c>
      <c r="H180" s="9">
        <f t="shared" ca="1" si="93"/>
        <v>0</v>
      </c>
      <c r="I180" s="9">
        <f t="shared" ca="1" si="93"/>
        <v>0</v>
      </c>
      <c r="J180" s="9">
        <f t="shared" ca="1" si="93"/>
        <v>0</v>
      </c>
      <c r="K180" s="9">
        <f t="shared" ca="1" si="93"/>
        <v>5.7117084470608245E-2</v>
      </c>
      <c r="L180" s="9">
        <f t="shared" ca="1" si="93"/>
        <v>0.18703776020880497</v>
      </c>
      <c r="M180" s="9">
        <f t="shared" ca="1" si="93"/>
        <v>0.22464627404549042</v>
      </c>
      <c r="N180" s="9">
        <f t="shared" ca="1" si="93"/>
        <v>0.4170411334742965</v>
      </c>
      <c r="O180" s="9">
        <f t="shared" ca="1" si="93"/>
        <v>0</v>
      </c>
      <c r="P180" s="9">
        <f t="shared" ca="1" si="93"/>
        <v>0</v>
      </c>
      <c r="Q180" s="9"/>
      <c r="R180" s="9"/>
      <c r="S180" s="9"/>
      <c r="T180" s="9">
        <f t="shared" ref="T180:AG180" ca="1" si="94">T181/$C$158</f>
        <v>0</v>
      </c>
      <c r="U180" s="9">
        <f t="shared" ca="1" si="94"/>
        <v>3.2662190092019691E-2</v>
      </c>
      <c r="V180" s="9">
        <f t="shared" ca="1" si="94"/>
        <v>0</v>
      </c>
      <c r="W180" s="9">
        <f t="shared" ca="1" si="94"/>
        <v>0</v>
      </c>
      <c r="X180" s="9">
        <f t="shared" ca="1" si="94"/>
        <v>0</v>
      </c>
      <c r="Y180" s="9">
        <f t="shared" ca="1" si="94"/>
        <v>0</v>
      </c>
      <c r="Z180" s="9">
        <f t="shared" ca="1" si="94"/>
        <v>0</v>
      </c>
      <c r="AA180" s="9">
        <f t="shared" ca="1" si="94"/>
        <v>0</v>
      </c>
      <c r="AB180" s="9">
        <f t="shared" ca="1" si="94"/>
        <v>0</v>
      </c>
      <c r="AC180" s="9">
        <f t="shared" ca="1" si="94"/>
        <v>0</v>
      </c>
      <c r="AD180" s="9">
        <f t="shared" ca="1" si="94"/>
        <v>0</v>
      </c>
      <c r="AE180" s="9">
        <f t="shared" ca="1" si="94"/>
        <v>0</v>
      </c>
      <c r="AF180" s="9">
        <f t="shared" ca="1" si="94"/>
        <v>0</v>
      </c>
      <c r="AG180" s="9">
        <f t="shared" ca="1" si="94"/>
        <v>0</v>
      </c>
    </row>
    <row r="181" spans="1:33" x14ac:dyDescent="0.25">
      <c r="A181" s="10"/>
      <c r="B181" s="2" t="s">
        <v>29</v>
      </c>
      <c r="C181" s="7">
        <f ca="1">SUM(E181:X181)</f>
        <v>131.51208741103309</v>
      </c>
      <c r="D181" s="6"/>
      <c r="E181" s="6">
        <f ca="1">'Cost Schedule '!H136+'Cost Schedule '!H137</f>
        <v>0</v>
      </c>
      <c r="F181" s="6">
        <f ca="1">'Cost Schedule '!I136+'Cost Schedule '!I137</f>
        <v>0</v>
      </c>
      <c r="G181" s="6">
        <f ca="1">'Cost Schedule '!J136+'Cost Schedule '!J137</f>
        <v>0</v>
      </c>
      <c r="H181" s="6">
        <f ca="1">'Cost Schedule '!K136+'Cost Schedule '!K137</f>
        <v>0</v>
      </c>
      <c r="I181" s="6">
        <f ca="1">'Cost Schedule '!L136+'Cost Schedule '!L137</f>
        <v>0</v>
      </c>
      <c r="J181" s="6">
        <f ca="1">'Cost Schedule '!M136+'Cost Schedule '!M137</f>
        <v>0</v>
      </c>
      <c r="K181" s="6">
        <f ca="1">'Cost Schedule '!N136+'Cost Schedule '!N137</f>
        <v>8.3384384149325008</v>
      </c>
      <c r="L181" s="6">
        <f ca="1">'Cost Schedule '!O136+'Cost Schedule '!O137</f>
        <v>27.305365097383174</v>
      </c>
      <c r="M181" s="6">
        <f ca="1">'Cost Schedule '!P136+'Cost Schedule '!P137</f>
        <v>32.795776231125679</v>
      </c>
      <c r="N181" s="6">
        <f ca="1">'Cost Schedule '!Q136+'Cost Schedule '!Q137</f>
        <v>60.883216295091728</v>
      </c>
      <c r="O181" s="6">
        <f ca="1">'Cost Schedule '!R136+'Cost Schedule '!R137</f>
        <v>0</v>
      </c>
      <c r="P181" s="6">
        <f ca="1">'Cost Schedule '!S136+'Cost Schedule '!S137</f>
        <v>0</v>
      </c>
      <c r="Q181" s="6">
        <f ca="1">'Cost Schedule '!T136+'Cost Schedule '!T137</f>
        <v>0</v>
      </c>
      <c r="R181" s="6">
        <f ca="1">'Cost Schedule '!U136+'Cost Schedule '!U137</f>
        <v>0</v>
      </c>
      <c r="S181" s="6">
        <f ca="1">'Cost Schedule '!V136+'Cost Schedule '!V137</f>
        <v>0</v>
      </c>
      <c r="T181" s="6">
        <f ca="1">'Cost Schedule '!W136+'Cost Schedule '!W137</f>
        <v>0</v>
      </c>
      <c r="U181" s="6">
        <f ca="1">'Cost Schedule '!X136+'Cost Schedule '!X137</f>
        <v>2.1892913725000014</v>
      </c>
      <c r="V181" s="6">
        <f ca="1">'Cost Schedule '!Y136+'Cost Schedule '!Y137</f>
        <v>0</v>
      </c>
      <c r="W181" s="6">
        <f ca="1">'Cost Schedule '!Z136+'Cost Schedule '!Z137</f>
        <v>0</v>
      </c>
      <c r="X181" s="6">
        <f ca="1">'Cost Schedule '!AA136+'Cost Schedule '!AA137</f>
        <v>0</v>
      </c>
      <c r="Y181" s="6">
        <f ca="1">'Cost Schedule '!AB136+'Cost Schedule '!AB137</f>
        <v>0</v>
      </c>
      <c r="Z181" s="6">
        <f ca="1">'Cost Schedule '!AC136+'Cost Schedule '!AC137</f>
        <v>0</v>
      </c>
      <c r="AA181" s="6">
        <f ca="1">'Cost Schedule '!AD136+'Cost Schedule '!AD137</f>
        <v>0</v>
      </c>
      <c r="AB181" s="6">
        <f ca="1">'Cost Schedule '!AE136+'Cost Schedule '!AE137</f>
        <v>0</v>
      </c>
      <c r="AC181" s="6">
        <f ca="1">'Cost Schedule '!AF136+'Cost Schedule '!AF137</f>
        <v>0</v>
      </c>
      <c r="AD181" s="6">
        <f ca="1">'Cost Schedule '!AG136+'Cost Schedule '!AG137</f>
        <v>0</v>
      </c>
      <c r="AE181" s="6">
        <f ca="1">'Cost Schedule '!AH136+'Cost Schedule '!AH137</f>
        <v>0</v>
      </c>
      <c r="AF181" s="6">
        <f ca="1">'Cost Schedule '!AI136+'Cost Schedule '!AI137</f>
        <v>0</v>
      </c>
      <c r="AG181" s="6">
        <f ca="1">'Cost Schedule '!AJ136+'Cost Schedule '!AJ137</f>
        <v>0</v>
      </c>
    </row>
    <row r="182" spans="1:33" x14ac:dyDescent="0.25">
      <c r="A182" s="23"/>
      <c r="C182" s="7"/>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row>
    <row r="183" spans="1:33" x14ac:dyDescent="0.25">
      <c r="A183" s="23"/>
      <c r="B183" s="34" t="s">
        <v>34</v>
      </c>
      <c r="C183" s="33">
        <f ca="1">SUM(E183:X183)</f>
        <v>131.51208741103309</v>
      </c>
      <c r="D183" s="39"/>
      <c r="E183" s="33">
        <f t="shared" ref="E183:AG183" ca="1" si="95">SUM(E181:E182)</f>
        <v>0</v>
      </c>
      <c r="F183" s="33">
        <f t="shared" ca="1" si="95"/>
        <v>0</v>
      </c>
      <c r="G183" s="33">
        <f t="shared" ca="1" si="95"/>
        <v>0</v>
      </c>
      <c r="H183" s="33">
        <f t="shared" ca="1" si="95"/>
        <v>0</v>
      </c>
      <c r="I183" s="33">
        <f t="shared" ca="1" si="95"/>
        <v>0</v>
      </c>
      <c r="J183" s="33">
        <f t="shared" ca="1" si="95"/>
        <v>0</v>
      </c>
      <c r="K183" s="33">
        <f t="shared" ca="1" si="95"/>
        <v>8.3384384149325008</v>
      </c>
      <c r="L183" s="33">
        <f t="shared" ca="1" si="95"/>
        <v>27.305365097383174</v>
      </c>
      <c r="M183" s="33">
        <f t="shared" ca="1" si="95"/>
        <v>32.795776231125679</v>
      </c>
      <c r="N183" s="33">
        <f t="shared" ca="1" si="95"/>
        <v>60.883216295091728</v>
      </c>
      <c r="O183" s="33">
        <f t="shared" ca="1" si="95"/>
        <v>0</v>
      </c>
      <c r="P183" s="33">
        <f t="shared" ca="1" si="95"/>
        <v>0</v>
      </c>
      <c r="Q183" s="33">
        <f t="shared" ca="1" si="95"/>
        <v>0</v>
      </c>
      <c r="R183" s="33">
        <f t="shared" ca="1" si="95"/>
        <v>0</v>
      </c>
      <c r="S183" s="33">
        <f t="shared" ca="1" si="95"/>
        <v>0</v>
      </c>
      <c r="T183" s="33">
        <f t="shared" ca="1" si="95"/>
        <v>0</v>
      </c>
      <c r="U183" s="33">
        <f t="shared" ca="1" si="95"/>
        <v>2.1892913725000014</v>
      </c>
      <c r="V183" s="33">
        <f t="shared" ca="1" si="95"/>
        <v>0</v>
      </c>
      <c r="W183" s="33">
        <f t="shared" ca="1" si="95"/>
        <v>0</v>
      </c>
      <c r="X183" s="33">
        <f t="shared" ca="1" si="95"/>
        <v>0</v>
      </c>
      <c r="Y183" s="33">
        <f t="shared" ca="1" si="95"/>
        <v>0</v>
      </c>
      <c r="Z183" s="33">
        <f t="shared" ca="1" si="95"/>
        <v>0</v>
      </c>
      <c r="AA183" s="33">
        <f t="shared" ca="1" si="95"/>
        <v>0</v>
      </c>
      <c r="AB183" s="33">
        <f t="shared" ca="1" si="95"/>
        <v>0</v>
      </c>
      <c r="AC183" s="33">
        <f t="shared" ca="1" si="95"/>
        <v>0</v>
      </c>
      <c r="AD183" s="33">
        <f t="shared" ca="1" si="95"/>
        <v>0</v>
      </c>
      <c r="AE183" s="33">
        <f t="shared" ca="1" si="95"/>
        <v>0</v>
      </c>
      <c r="AF183" s="33">
        <f t="shared" ca="1" si="95"/>
        <v>0</v>
      </c>
      <c r="AG183" s="33">
        <f t="shared" ca="1" si="95"/>
        <v>0</v>
      </c>
    </row>
    <row r="184" spans="1:33" x14ac:dyDescent="0.25">
      <c r="A184" s="9"/>
      <c r="C184" s="7"/>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row>
    <row r="187" spans="1:33" hidden="1" x14ac:dyDescent="0.25">
      <c r="B187" s="2" t="s">
        <v>367</v>
      </c>
      <c r="D187" s="6">
        <f>SUM(E187:AG187)</f>
        <v>1354</v>
      </c>
      <c r="E187" s="6">
        <f>E49+E62+E75+E88+E117+E145</f>
        <v>0</v>
      </c>
      <c r="F187" s="6">
        <f t="shared" ref="F187:AG187" si="96">F49+F62+F75+F88+F117+F145</f>
        <v>225</v>
      </c>
      <c r="G187" s="6">
        <f t="shared" si="96"/>
        <v>285</v>
      </c>
      <c r="H187" s="6">
        <f t="shared" si="96"/>
        <v>175</v>
      </c>
      <c r="I187" s="6">
        <f t="shared" si="96"/>
        <v>132</v>
      </c>
      <c r="J187" s="6">
        <f t="shared" si="96"/>
        <v>100</v>
      </c>
      <c r="K187" s="6">
        <f t="shared" si="96"/>
        <v>100</v>
      </c>
      <c r="L187" s="6">
        <f t="shared" si="96"/>
        <v>90</v>
      </c>
      <c r="M187" s="6">
        <f t="shared" si="96"/>
        <v>78</v>
      </c>
      <c r="N187" s="6">
        <f t="shared" si="96"/>
        <v>65</v>
      </c>
      <c r="O187" s="6">
        <f t="shared" si="96"/>
        <v>65</v>
      </c>
      <c r="P187" s="6">
        <f t="shared" si="96"/>
        <v>39</v>
      </c>
      <c r="Q187" s="6">
        <f t="shared" si="96"/>
        <v>0</v>
      </c>
      <c r="R187" s="6">
        <f t="shared" si="96"/>
        <v>0</v>
      </c>
      <c r="S187" s="6">
        <f t="shared" si="96"/>
        <v>0</v>
      </c>
      <c r="T187" s="6">
        <f t="shared" si="96"/>
        <v>0</v>
      </c>
      <c r="U187" s="6">
        <f t="shared" si="96"/>
        <v>0</v>
      </c>
      <c r="V187" s="6">
        <f t="shared" si="96"/>
        <v>0</v>
      </c>
      <c r="W187" s="6">
        <f t="shared" si="96"/>
        <v>0</v>
      </c>
      <c r="X187" s="6">
        <f t="shared" si="96"/>
        <v>0</v>
      </c>
      <c r="Y187" s="6">
        <f t="shared" si="96"/>
        <v>0</v>
      </c>
      <c r="Z187" s="6">
        <f t="shared" si="96"/>
        <v>0</v>
      </c>
      <c r="AA187" s="6">
        <f t="shared" si="96"/>
        <v>0</v>
      </c>
      <c r="AB187" s="6">
        <f t="shared" si="96"/>
        <v>0</v>
      </c>
      <c r="AC187" s="6">
        <f t="shared" si="96"/>
        <v>0</v>
      </c>
      <c r="AD187" s="6">
        <f t="shared" si="96"/>
        <v>0</v>
      </c>
      <c r="AE187" s="6">
        <f t="shared" si="96"/>
        <v>0</v>
      </c>
      <c r="AF187" s="6">
        <f t="shared" si="96"/>
        <v>0</v>
      </c>
      <c r="AG187" s="6">
        <f t="shared" si="96"/>
        <v>0</v>
      </c>
    </row>
    <row r="188" spans="1:33" hidden="1" x14ac:dyDescent="0.25">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row>
    <row r="189" spans="1:33" hidden="1" x14ac:dyDescent="0.25">
      <c r="B189" s="2" t="s">
        <v>368</v>
      </c>
      <c r="D189" s="6">
        <f ca="1">SUM(E189:AG189)</f>
        <v>2773442.4060095996</v>
      </c>
      <c r="E189" s="6">
        <f>E51+E64+E77+E90+E119+E147</f>
        <v>0</v>
      </c>
      <c r="F189" s="6">
        <f t="shared" ref="F189:AG189" si="97">F51+F64+F77+F90+F119+F147</f>
        <v>799940.65122950578</v>
      </c>
      <c r="G189" s="6">
        <f t="shared" si="97"/>
        <v>862448.79908346734</v>
      </c>
      <c r="H189" s="6">
        <f t="shared" si="97"/>
        <v>430392.6097143885</v>
      </c>
      <c r="I189" s="6">
        <f t="shared" si="97"/>
        <v>259464.46019523824</v>
      </c>
      <c r="J189" s="6">
        <f t="shared" si="97"/>
        <v>107473.76436393434</v>
      </c>
      <c r="K189" s="6">
        <f t="shared" si="97"/>
        <v>99814.715795794458</v>
      </c>
      <c r="L189" s="6">
        <f t="shared" si="97"/>
        <v>79876.481077633172</v>
      </c>
      <c r="M189" s="6">
        <f t="shared" si="97"/>
        <v>55950.599415839635</v>
      </c>
      <c r="N189" s="6">
        <f t="shared" ca="1" si="97"/>
        <v>30030.894282229961</v>
      </c>
      <c r="O189" s="6">
        <f t="shared" si="97"/>
        <v>30030.894282229961</v>
      </c>
      <c r="P189" s="6">
        <f t="shared" si="97"/>
        <v>18018.536569337975</v>
      </c>
      <c r="Q189" s="6">
        <f t="shared" si="97"/>
        <v>0</v>
      </c>
      <c r="R189" s="6">
        <f t="shared" si="97"/>
        <v>0</v>
      </c>
      <c r="S189" s="6">
        <f t="shared" si="97"/>
        <v>0</v>
      </c>
      <c r="T189" s="6">
        <f t="shared" si="97"/>
        <v>0</v>
      </c>
      <c r="U189" s="6">
        <f t="shared" si="97"/>
        <v>0</v>
      </c>
      <c r="V189" s="6">
        <f t="shared" si="97"/>
        <v>0</v>
      </c>
      <c r="W189" s="6">
        <f t="shared" si="97"/>
        <v>0</v>
      </c>
      <c r="X189" s="6">
        <f t="shared" si="97"/>
        <v>0</v>
      </c>
      <c r="Y189" s="6">
        <f t="shared" si="97"/>
        <v>0</v>
      </c>
      <c r="Z189" s="6">
        <f t="shared" si="97"/>
        <v>0</v>
      </c>
      <c r="AA189" s="6">
        <f t="shared" si="97"/>
        <v>0</v>
      </c>
      <c r="AB189" s="6">
        <f t="shared" si="97"/>
        <v>0</v>
      </c>
      <c r="AC189" s="6">
        <f t="shared" si="97"/>
        <v>0</v>
      </c>
      <c r="AD189" s="6">
        <f t="shared" si="97"/>
        <v>0</v>
      </c>
      <c r="AE189" s="6">
        <f t="shared" si="97"/>
        <v>0</v>
      </c>
      <c r="AF189" s="6">
        <f t="shared" si="97"/>
        <v>0</v>
      </c>
      <c r="AG189" s="6">
        <f t="shared" si="97"/>
        <v>0</v>
      </c>
    </row>
  </sheetData>
  <pageMargins left="0.7" right="0.7" top="0.75" bottom="0.75" header="0.3" footer="0.3"/>
  <pageSetup paperSize="9" orientation="portrait" horizontalDpi="300" verticalDpi="30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Project Summary (MB)</vt:lpstr>
      <vt:lpstr>Project Summary</vt:lpstr>
      <vt:lpstr>Financial Snapshot</vt:lpstr>
      <vt:lpstr>Cash Flow Statement</vt:lpstr>
      <vt:lpstr>Cash Flow Statement_B-Plan</vt:lpstr>
      <vt:lpstr>Scenario Input for B-Plan</vt:lpstr>
      <vt:lpstr>Sheet2</vt:lpstr>
      <vt:lpstr>GJEPC Projections 2</vt:lpstr>
      <vt:lpstr>GJEPC Projections 3</vt:lpstr>
      <vt:lpstr>GJEPC Projections 4</vt:lpstr>
      <vt:lpstr>NPV Calculations</vt:lpstr>
      <vt:lpstr>Yearly Cf</vt:lpstr>
      <vt:lpstr>P&amp;L and Ratios RK</vt:lpstr>
      <vt:lpstr>Workings&gt;&gt;</vt:lpstr>
      <vt:lpstr>Cost schedule Jun22</vt:lpstr>
      <vt:lpstr>Launch Rate - A Block</vt:lpstr>
      <vt:lpstr>Sales Phasing</vt:lpstr>
      <vt:lpstr>Block details</vt:lpstr>
      <vt:lpstr>Sheet1</vt:lpstr>
      <vt:lpstr>Cost Schedule </vt:lpstr>
      <vt:lpstr>GST Schedule (3)</vt:lpstr>
      <vt:lpstr>GST Schedule (2)</vt:lpstr>
      <vt:lpstr>GST Schedule</vt:lpstr>
      <vt:lpstr>RK Working RK</vt:lpstr>
      <vt:lpstr>Balance Sheet RK</vt:lpstr>
      <vt:lpstr>NPV &amp; IRR RK</vt:lpstr>
      <vt:lpstr>DSCR RK</vt:lpstr>
      <vt:lpstr>Sensitivity Analysis</vt:lpstr>
      <vt:lpstr>Report Working</vt:lpstr>
      <vt:lpstr>Sheet3</vt:lpstr>
      <vt:lpstr>Car Parking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Mehta, Dipti</dc:creator>
  <cp:lastModifiedBy>Rachit</cp:lastModifiedBy>
  <cp:lastPrinted>2023-04-15T10:59:51Z</cp:lastPrinted>
  <dcterms:created xsi:type="dcterms:W3CDTF">2021-07-13T05:12:40Z</dcterms:created>
  <dcterms:modified xsi:type="dcterms:W3CDTF">2023-06-06T13:35:16Z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2021-07-27T10:36:55Z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2b9b872a-91d0-436a-88f6-d3b0231187a9</vt:lpwstr>
  </property>
  <property fmtid="{D5CDD505-2E9C-101B-9397-08002B2CF9AE}" pid="8" name="MSIP_Label_ea60d57e-af5b-4752-ac57-3e4f28ca11dc_ContentBits">
    <vt:lpwstr>0</vt:lpwstr>
  </property>
</Properties>
</file>